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日常文件\船期表\2025年9月\"/>
    </mc:Choice>
  </mc:AlternateContent>
  <bookViews>
    <workbookView xWindow="-120" yWindow="-120" windowWidth="29040" windowHeight="1584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NINGBO!#REF!</definedName>
    <definedName name="OLE_LINK20" localSheetId="0">NINGBO!#REF!</definedName>
    <definedName name="vvd" localSheetId="2">SHENZHEN!#REF!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F9" i="16"/>
  <c r="F10" i="16"/>
  <c r="F11" i="16"/>
  <c r="F17" i="16"/>
  <c r="F18" i="16"/>
  <c r="F19" i="16"/>
  <c r="F20" i="16"/>
  <c r="F26" i="16"/>
  <c r="F27" i="16"/>
  <c r="F28" i="16"/>
  <c r="F29" i="16"/>
  <c r="F34" i="16"/>
  <c r="F35" i="16"/>
  <c r="F36" i="16"/>
  <c r="F41" i="16"/>
  <c r="F42" i="16"/>
  <c r="F43" i="16"/>
  <c r="F44" i="16"/>
  <c r="F48" i="16"/>
  <c r="F49" i="16"/>
  <c r="F50" i="16"/>
  <c r="F51" i="16"/>
  <c r="F55" i="16"/>
  <c r="F56" i="16"/>
  <c r="F57" i="16"/>
  <c r="F61" i="16"/>
  <c r="F62" i="16"/>
  <c r="F63" i="16"/>
  <c r="F64" i="16"/>
  <c r="F68" i="16"/>
  <c r="F69" i="16"/>
  <c r="F70" i="16"/>
  <c r="F75" i="16"/>
  <c r="F76" i="16"/>
  <c r="F77" i="16"/>
  <c r="F78" i="16"/>
  <c r="F83" i="16"/>
  <c r="F84" i="16"/>
  <c r="F85" i="16"/>
  <c r="F86" i="16"/>
  <c r="F90" i="16"/>
  <c r="E91" i="16"/>
  <c r="F91" i="16"/>
  <c r="E92" i="16"/>
  <c r="E93" i="16" s="1"/>
  <c r="F93" i="16" s="1"/>
  <c r="F92" i="16"/>
  <c r="F97" i="16"/>
  <c r="E98" i="16"/>
  <c r="F98" i="16"/>
  <c r="E99" i="16"/>
  <c r="F99" i="16" s="1"/>
  <c r="F104" i="16"/>
  <c r="E105" i="16"/>
  <c r="E107" i="16" s="1"/>
  <c r="F107" i="16" s="1"/>
  <c r="F105" i="16"/>
  <c r="E106" i="16"/>
  <c r="F106" i="16"/>
  <c r="F112" i="16"/>
  <c r="E113" i="16"/>
  <c r="F113" i="16" s="1"/>
  <c r="F120" i="16"/>
  <c r="E121" i="16"/>
  <c r="F121" i="16"/>
  <c r="E122" i="16"/>
  <c r="E123" i="16" s="1"/>
  <c r="F122" i="16"/>
  <c r="F129" i="16"/>
  <c r="G129" i="16"/>
  <c r="G130" i="16" s="1"/>
  <c r="G131" i="16" s="1"/>
  <c r="G132" i="16" s="1"/>
  <c r="F130" i="16"/>
  <c r="F131" i="16"/>
  <c r="F132" i="16"/>
  <c r="E8" i="15"/>
  <c r="G8" i="15"/>
  <c r="E9" i="15"/>
  <c r="G9" i="15"/>
  <c r="E10" i="15"/>
  <c r="G10" i="15"/>
  <c r="E11" i="15"/>
  <c r="G11" i="15"/>
  <c r="E17" i="15"/>
  <c r="G17" i="15"/>
  <c r="E18" i="15"/>
  <c r="G18" i="15"/>
  <c r="E19" i="15"/>
  <c r="G19" i="15"/>
  <c r="E20" i="15"/>
  <c r="G20" i="15"/>
  <c r="E26" i="15"/>
  <c r="E27" i="15" s="1"/>
  <c r="E28" i="15" s="1"/>
  <c r="E29" i="15" s="1"/>
  <c r="G26" i="15"/>
  <c r="F27" i="15"/>
  <c r="G27" i="15"/>
  <c r="G28" i="15" s="1"/>
  <c r="G29" i="15" s="1"/>
  <c r="F28" i="15"/>
  <c r="F29" i="15" s="1"/>
  <c r="E36" i="15"/>
  <c r="G36" i="15"/>
  <c r="G37" i="15" s="1"/>
  <c r="G38" i="15" s="1"/>
  <c r="G39" i="15" s="1"/>
  <c r="F37" i="15"/>
  <c r="E37" i="15" s="1"/>
  <c r="F38" i="15"/>
  <c r="F39" i="15" s="1"/>
  <c r="E39" i="15" s="1"/>
  <c r="E44" i="15"/>
  <c r="G44" i="15"/>
  <c r="G45" i="15" s="1"/>
  <c r="G46" i="15" s="1"/>
  <c r="G47" i="15" s="1"/>
  <c r="E45" i="15"/>
  <c r="F45" i="15"/>
  <c r="F46" i="15"/>
  <c r="F47" i="15" s="1"/>
  <c r="E47" i="15" s="1"/>
  <c r="E53" i="15"/>
  <c r="G53" i="15"/>
  <c r="G54" i="15" s="1"/>
  <c r="G55" i="15" s="1"/>
  <c r="G56" i="15" s="1"/>
  <c r="E54" i="15"/>
  <c r="E55" i="15" s="1"/>
  <c r="E56" i="15" s="1"/>
  <c r="F54" i="15"/>
  <c r="F55" i="15" s="1"/>
  <c r="F56" i="15" s="1"/>
  <c r="F123" i="16" l="1"/>
  <c r="E124" i="16"/>
  <c r="F124" i="16" s="1"/>
  <c r="E114" i="16"/>
  <c r="E100" i="16"/>
  <c r="F100" i="16" s="1"/>
  <c r="E38" i="15"/>
  <c r="E46" i="15"/>
  <c r="E8" i="13"/>
  <c r="G8" i="13"/>
  <c r="E9" i="13"/>
  <c r="F9" i="13"/>
  <c r="G9" i="13"/>
  <c r="E10" i="13"/>
  <c r="F10" i="13"/>
  <c r="F11" i="13" s="1"/>
  <c r="G11" i="13" s="1"/>
  <c r="G10" i="13"/>
  <c r="E11" i="13"/>
  <c r="F12" i="13"/>
  <c r="E12" i="13" s="1"/>
  <c r="G12" i="13"/>
  <c r="E16" i="13"/>
  <c r="G16" i="13"/>
  <c r="F17" i="13"/>
  <c r="E17" i="13" s="1"/>
  <c r="F18" i="13"/>
  <c r="E23" i="13"/>
  <c r="G23" i="13"/>
  <c r="F24" i="13"/>
  <c r="F25" i="13" s="1"/>
  <c r="E25" i="13" s="1"/>
  <c r="G24" i="13"/>
  <c r="G25" i="13"/>
  <c r="F26" i="13"/>
  <c r="E30" i="13"/>
  <c r="G30" i="13"/>
  <c r="F31" i="13"/>
  <c r="F32" i="13" s="1"/>
  <c r="G32" i="13" s="1"/>
  <c r="G31" i="13"/>
  <c r="E38" i="13"/>
  <c r="G38" i="13"/>
  <c r="F39" i="13"/>
  <c r="G39" i="13" s="1"/>
  <c r="E46" i="13"/>
  <c r="G46" i="13"/>
  <c r="F47" i="13"/>
  <c r="E47" i="13" s="1"/>
  <c r="G47" i="13"/>
  <c r="F48" i="13"/>
  <c r="F49" i="13" s="1"/>
  <c r="E49" i="13" s="1"/>
  <c r="G49" i="13"/>
  <c r="E54" i="13"/>
  <c r="G54" i="13"/>
  <c r="F55" i="13"/>
  <c r="E62" i="13"/>
  <c r="G62" i="13"/>
  <c r="E63" i="13"/>
  <c r="F63" i="13"/>
  <c r="G63" i="13" s="1"/>
  <c r="F64" i="13"/>
  <c r="E64" i="13" s="1"/>
  <c r="G64" i="13"/>
  <c r="E69" i="13"/>
  <c r="G69" i="13"/>
  <c r="F70" i="13"/>
  <c r="E70" i="13" s="1"/>
  <c r="G70" i="13"/>
  <c r="E71" i="13"/>
  <c r="F71" i="13"/>
  <c r="F72" i="13" s="1"/>
  <c r="E72" i="13" s="1"/>
  <c r="G71" i="13"/>
  <c r="G72" i="13"/>
  <c r="E76" i="13"/>
  <c r="G76" i="13"/>
  <c r="E77" i="13"/>
  <c r="F77" i="13"/>
  <c r="F78" i="13" s="1"/>
  <c r="G78" i="13" s="1"/>
  <c r="E78" i="13"/>
  <c r="F79" i="13"/>
  <c r="F80" i="13" s="1"/>
  <c r="G80" i="13" s="1"/>
  <c r="G79" i="13"/>
  <c r="E84" i="13"/>
  <c r="G84" i="13"/>
  <c r="F85" i="13"/>
  <c r="G85" i="13" s="1"/>
  <c r="F86" i="13"/>
  <c r="E91" i="13"/>
  <c r="G91" i="13"/>
  <c r="E92" i="13"/>
  <c r="F92" i="13"/>
  <c r="G92" i="13"/>
  <c r="F93" i="13"/>
  <c r="E98" i="13"/>
  <c r="G98" i="13"/>
  <c r="F99" i="13"/>
  <c r="F100" i="13" s="1"/>
  <c r="G100" i="13" s="1"/>
  <c r="E100" i="13"/>
  <c r="E106" i="13"/>
  <c r="G106" i="13"/>
  <c r="E107" i="13"/>
  <c r="F107" i="13"/>
  <c r="G107" i="13" s="1"/>
  <c r="E114" i="13"/>
  <c r="G114" i="13"/>
  <c r="E115" i="13"/>
  <c r="F115" i="13"/>
  <c r="G115" i="13"/>
  <c r="E116" i="13"/>
  <c r="F116" i="13"/>
  <c r="F117" i="13" s="1"/>
  <c r="E117" i="13" s="1"/>
  <c r="G116" i="13"/>
  <c r="G117" i="13"/>
  <c r="F118" i="13"/>
  <c r="E122" i="13"/>
  <c r="G122" i="13"/>
  <c r="F123" i="13"/>
  <c r="F124" i="13" s="1"/>
  <c r="G124" i="13" s="1"/>
  <c r="G123" i="13"/>
  <c r="E129" i="13"/>
  <c r="G129" i="13"/>
  <c r="F130" i="13"/>
  <c r="G130" i="13" s="1"/>
  <c r="E136" i="13"/>
  <c r="G136" i="13"/>
  <c r="F137" i="13"/>
  <c r="E137" i="13" s="1"/>
  <c r="G137" i="13"/>
  <c r="F138" i="13"/>
  <c r="F139" i="13" s="1"/>
  <c r="E139" i="13" s="1"/>
  <c r="G139" i="13"/>
  <c r="E143" i="13"/>
  <c r="G143" i="13"/>
  <c r="F144" i="13"/>
  <c r="E151" i="13"/>
  <c r="G151" i="13"/>
  <c r="E152" i="13"/>
  <c r="F152" i="13"/>
  <c r="G152" i="13" s="1"/>
  <c r="F153" i="13"/>
  <c r="E153" i="13" s="1"/>
  <c r="G153" i="13"/>
  <c r="E158" i="13"/>
  <c r="G158" i="13"/>
  <c r="E159" i="13"/>
  <c r="F159" i="13"/>
  <c r="G159" i="13"/>
  <c r="F160" i="13"/>
  <c r="F161" i="13" s="1"/>
  <c r="E161" i="13" s="1"/>
  <c r="G160" i="13"/>
  <c r="E165" i="13"/>
  <c r="G165" i="13"/>
  <c r="F166" i="13"/>
  <c r="F167" i="13" s="1"/>
  <c r="G167" i="13" s="1"/>
  <c r="G166" i="13"/>
  <c r="F168" i="13"/>
  <c r="E173" i="13"/>
  <c r="G173" i="13"/>
  <c r="F174" i="13"/>
  <c r="E180" i="13"/>
  <c r="G180" i="13"/>
  <c r="F181" i="13"/>
  <c r="E181" i="13" s="1"/>
  <c r="G181" i="13"/>
  <c r="F182" i="13"/>
  <c r="E188" i="13"/>
  <c r="G188" i="13"/>
  <c r="F189" i="13"/>
  <c r="F190" i="13" s="1"/>
  <c r="G190" i="13" s="1"/>
  <c r="E197" i="13"/>
  <c r="G197" i="13"/>
  <c r="E198" i="13"/>
  <c r="F198" i="13"/>
  <c r="G198" i="13" s="1"/>
  <c r="E204" i="13"/>
  <c r="G204" i="13"/>
  <c r="F205" i="13"/>
  <c r="E205" i="13" s="1"/>
  <c r="G205" i="13"/>
  <c r="E206" i="13"/>
  <c r="F206" i="13"/>
  <c r="F207" i="13" s="1"/>
  <c r="E207" i="13" s="1"/>
  <c r="F208" i="13"/>
  <c r="E208" i="13" s="1"/>
  <c r="G208" i="13"/>
  <c r="E211" i="13"/>
  <c r="G211" i="13"/>
  <c r="F212" i="13"/>
  <c r="F213" i="13" s="1"/>
  <c r="G213" i="13" s="1"/>
  <c r="E213" i="13"/>
  <c r="E219" i="13"/>
  <c r="G219" i="13"/>
  <c r="F220" i="13"/>
  <c r="G220" i="13" s="1"/>
  <c r="F221" i="13"/>
  <c r="E221" i="13" s="1"/>
  <c r="G221" i="13"/>
  <c r="F222" i="13"/>
  <c r="E228" i="13"/>
  <c r="G228" i="13"/>
  <c r="F229" i="13"/>
  <c r="E229" i="13" s="1"/>
  <c r="G229" i="13"/>
  <c r="F230" i="13"/>
  <c r="F231" i="13" s="1"/>
  <c r="E231" i="13" s="1"/>
  <c r="F232" i="13"/>
  <c r="E235" i="13"/>
  <c r="G235" i="13"/>
  <c r="F236" i="13"/>
  <c r="F237" i="13" s="1"/>
  <c r="G237" i="13" s="1"/>
  <c r="G236" i="13"/>
  <c r="E243" i="13"/>
  <c r="G243" i="13"/>
  <c r="F244" i="13"/>
  <c r="G244" i="13" s="1"/>
  <c r="F245" i="13"/>
  <c r="E245" i="13" s="1"/>
  <c r="E246" i="13"/>
  <c r="F246" i="13"/>
  <c r="G246" i="13" s="1"/>
  <c r="E251" i="13"/>
  <c r="G251" i="13"/>
  <c r="F252" i="13"/>
  <c r="E252" i="13" s="1"/>
  <c r="G252" i="13"/>
  <c r="F253" i="13"/>
  <c r="F254" i="13" s="1"/>
  <c r="E254" i="13" s="1"/>
  <c r="E258" i="13"/>
  <c r="G258" i="13"/>
  <c r="F259" i="13"/>
  <c r="E265" i="13"/>
  <c r="G265" i="13"/>
  <c r="F266" i="13"/>
  <c r="G266" i="13" s="1"/>
  <c r="E272" i="13"/>
  <c r="G272" i="13"/>
  <c r="E273" i="13"/>
  <c r="F273" i="13"/>
  <c r="G273" i="13"/>
  <c r="F274" i="13"/>
  <c r="F275" i="13" s="1"/>
  <c r="E275" i="13" s="1"/>
  <c r="G274" i="13"/>
  <c r="F276" i="13"/>
  <c r="E276" i="13" s="1"/>
  <c r="E279" i="13"/>
  <c r="G279" i="13"/>
  <c r="F280" i="13"/>
  <c r="F281" i="13" s="1"/>
  <c r="G281" i="13" s="1"/>
  <c r="G280" i="13"/>
  <c r="F282" i="13"/>
  <c r="E286" i="13"/>
  <c r="G286" i="13"/>
  <c r="F287" i="13"/>
  <c r="E293" i="13"/>
  <c r="G293" i="13"/>
  <c r="E294" i="13"/>
  <c r="F294" i="13"/>
  <c r="G294" i="13"/>
  <c r="E295" i="13"/>
  <c r="F295" i="13"/>
  <c r="F296" i="13" s="1"/>
  <c r="E296" i="13" s="1"/>
  <c r="F297" i="13"/>
  <c r="E297" i="13" s="1"/>
  <c r="G297" i="13"/>
  <c r="E301" i="13"/>
  <c r="G301" i="13"/>
  <c r="F302" i="13"/>
  <c r="F303" i="13" s="1"/>
  <c r="G303" i="13" s="1"/>
  <c r="G302" i="13"/>
  <c r="E303" i="13"/>
  <c r="E308" i="13"/>
  <c r="G308" i="13"/>
  <c r="F309" i="13"/>
  <c r="G309" i="13" s="1"/>
  <c r="F310" i="13"/>
  <c r="E310" i="13" s="1"/>
  <c r="G310" i="13"/>
  <c r="F311" i="13"/>
  <c r="E316" i="13"/>
  <c r="G316" i="13"/>
  <c r="F317" i="13"/>
  <c r="E317" i="13" s="1"/>
  <c r="G317" i="13"/>
  <c r="F318" i="13"/>
  <c r="F319" i="13" s="1"/>
  <c r="E319" i="13" s="1"/>
  <c r="G318" i="13"/>
  <c r="F320" i="13"/>
  <c r="E323" i="13"/>
  <c r="G323" i="13"/>
  <c r="F324" i="13"/>
  <c r="F325" i="13" s="1"/>
  <c r="G325" i="13" s="1"/>
  <c r="G324" i="13"/>
  <c r="E331" i="13"/>
  <c r="G331" i="13"/>
  <c r="F332" i="13"/>
  <c r="G332" i="13" s="1"/>
  <c r="E338" i="13"/>
  <c r="G338" i="13"/>
  <c r="F339" i="13"/>
  <c r="E339" i="13" s="1"/>
  <c r="G339" i="13"/>
  <c r="F340" i="13"/>
  <c r="F341" i="13" s="1"/>
  <c r="E341" i="13" s="1"/>
  <c r="G340" i="13"/>
  <c r="G341" i="13"/>
  <c r="E342" i="13"/>
  <c r="F342" i="13"/>
  <c r="G342" i="13" s="1"/>
  <c r="E345" i="13"/>
  <c r="G345" i="13"/>
  <c r="F346" i="13"/>
  <c r="E352" i="13"/>
  <c r="G352" i="13"/>
  <c r="E353" i="13"/>
  <c r="F353" i="13"/>
  <c r="G353" i="13"/>
  <c r="F354" i="13"/>
  <c r="E359" i="13"/>
  <c r="G359" i="13"/>
  <c r="F360" i="13"/>
  <c r="E360" i="13" s="1"/>
  <c r="G360" i="13"/>
  <c r="F361" i="13"/>
  <c r="E361" i="13" s="1"/>
  <c r="E367" i="13"/>
  <c r="G367" i="13"/>
  <c r="E368" i="13"/>
  <c r="F368" i="13"/>
  <c r="G368" i="13"/>
  <c r="F369" i="13"/>
  <c r="F370" i="13" s="1"/>
  <c r="E370" i="13"/>
  <c r="E375" i="13"/>
  <c r="G375" i="13"/>
  <c r="F376" i="13"/>
  <c r="E376" i="13" s="1"/>
  <c r="F377" i="13"/>
  <c r="E382" i="13"/>
  <c r="G382" i="13"/>
  <c r="F383" i="13"/>
  <c r="E383" i="13" s="1"/>
  <c r="G383" i="13"/>
  <c r="F384" i="13"/>
  <c r="E384" i="13" s="1"/>
  <c r="E390" i="13"/>
  <c r="G390" i="13"/>
  <c r="E391" i="13"/>
  <c r="F391" i="13"/>
  <c r="G391" i="13" s="1"/>
  <c r="E398" i="13"/>
  <c r="G398" i="13"/>
  <c r="F399" i="13"/>
  <c r="E399" i="13" s="1"/>
  <c r="F400" i="13"/>
  <c r="E405" i="13"/>
  <c r="G405" i="13"/>
  <c r="F406" i="13"/>
  <c r="E406" i="13" s="1"/>
  <c r="G406" i="13"/>
  <c r="F407" i="13"/>
  <c r="E407" i="13" s="1"/>
  <c r="E413" i="13"/>
  <c r="G413" i="13"/>
  <c r="E414" i="13"/>
  <c r="F414" i="13"/>
  <c r="G414" i="13" s="1"/>
  <c r="F415" i="13"/>
  <c r="F416" i="13" s="1"/>
  <c r="E416" i="13"/>
  <c r="E421" i="13"/>
  <c r="G421" i="13"/>
  <c r="F422" i="13"/>
  <c r="E422" i="13" s="1"/>
  <c r="F423" i="13"/>
  <c r="E428" i="13"/>
  <c r="G428" i="13"/>
  <c r="F429" i="13"/>
  <c r="E429" i="13" s="1"/>
  <c r="G429" i="13"/>
  <c r="F430" i="13"/>
  <c r="E430" i="13" s="1"/>
  <c r="E436" i="13"/>
  <c r="G436" i="13"/>
  <c r="E437" i="13"/>
  <c r="F437" i="13"/>
  <c r="G437" i="13" s="1"/>
  <c r="F438" i="13"/>
  <c r="F439" i="13" s="1"/>
  <c r="E439" i="13"/>
  <c r="E443" i="13"/>
  <c r="G443" i="13"/>
  <c r="F444" i="13"/>
  <c r="E444" i="13" s="1"/>
  <c r="F445" i="13"/>
  <c r="E451" i="13"/>
  <c r="G451" i="13"/>
  <c r="F452" i="13"/>
  <c r="E452" i="13" s="1"/>
  <c r="G452" i="13"/>
  <c r="F453" i="13"/>
  <c r="E453" i="13" s="1"/>
  <c r="F454" i="13"/>
  <c r="E454" i="13" s="1"/>
  <c r="G454" i="13"/>
  <c r="F455" i="13"/>
  <c r="E455" i="13" s="1"/>
  <c r="E459" i="13"/>
  <c r="G459" i="13"/>
  <c r="E460" i="13"/>
  <c r="F460" i="13"/>
  <c r="G460" i="13" s="1"/>
  <c r="F461" i="13"/>
  <c r="F462" i="13" s="1"/>
  <c r="E462" i="13"/>
  <c r="E466" i="13"/>
  <c r="G466" i="13"/>
  <c r="F467" i="13"/>
  <c r="E467" i="13" s="1"/>
  <c r="F468" i="13"/>
  <c r="E473" i="13"/>
  <c r="G473" i="13"/>
  <c r="F474" i="13"/>
  <c r="E474" i="13" s="1"/>
  <c r="G474" i="13"/>
  <c r="F475" i="13"/>
  <c r="E475" i="13" s="1"/>
  <c r="F476" i="13"/>
  <c r="E476" i="13" s="1"/>
  <c r="G476" i="13"/>
  <c r="F477" i="13"/>
  <c r="E477" i="13" s="1"/>
  <c r="E480" i="13"/>
  <c r="G480" i="13"/>
  <c r="E481" i="13"/>
  <c r="F481" i="13"/>
  <c r="G481" i="13"/>
  <c r="F482" i="13"/>
  <c r="F483" i="13" s="1"/>
  <c r="E483" i="13"/>
  <c r="E488" i="13"/>
  <c r="G488" i="13"/>
  <c r="E489" i="13"/>
  <c r="F489" i="13"/>
  <c r="G489" i="13"/>
  <c r="F490" i="13"/>
  <c r="E495" i="13"/>
  <c r="G495" i="13"/>
  <c r="F496" i="13"/>
  <c r="E496" i="13" s="1"/>
  <c r="G496" i="13"/>
  <c r="F497" i="13"/>
  <c r="E497" i="13" s="1"/>
  <c r="G497" i="13"/>
  <c r="F498" i="13"/>
  <c r="F499" i="13" s="1"/>
  <c r="G498" i="13"/>
  <c r="E502" i="13"/>
  <c r="G502" i="13"/>
  <c r="E503" i="13"/>
  <c r="F503" i="13"/>
  <c r="G503" i="13"/>
  <c r="F504" i="13"/>
  <c r="F505" i="13" s="1"/>
  <c r="E505" i="13"/>
  <c r="E509" i="13"/>
  <c r="G509" i="13"/>
  <c r="F510" i="13"/>
  <c r="E510" i="13" s="1"/>
  <c r="F511" i="13"/>
  <c r="E517" i="13"/>
  <c r="G517" i="13"/>
  <c r="F518" i="13"/>
  <c r="E518" i="13" s="1"/>
  <c r="G518" i="13"/>
  <c r="F519" i="13"/>
  <c r="F520" i="13" s="1"/>
  <c r="G519" i="13"/>
  <c r="E526" i="13"/>
  <c r="G526" i="13"/>
  <c r="E527" i="13"/>
  <c r="F527" i="13"/>
  <c r="F528" i="13" s="1"/>
  <c r="G527" i="13"/>
  <c r="E528" i="13"/>
  <c r="E533" i="13"/>
  <c r="G533" i="13"/>
  <c r="F534" i="13"/>
  <c r="E540" i="13"/>
  <c r="G540" i="13"/>
  <c r="F541" i="13"/>
  <c r="E541" i="13" s="1"/>
  <c r="G541" i="13"/>
  <c r="F542" i="13"/>
  <c r="F543" i="13" s="1"/>
  <c r="G542" i="13"/>
  <c r="E548" i="13"/>
  <c r="G548" i="13"/>
  <c r="E549" i="13"/>
  <c r="F549" i="13"/>
  <c r="F550" i="13" s="1"/>
  <c r="G549" i="13"/>
  <c r="E550" i="13"/>
  <c r="E553" i="13"/>
  <c r="E554" i="13"/>
  <c r="E555" i="13"/>
  <c r="E556" i="13"/>
  <c r="G556" i="13"/>
  <c r="F557" i="13"/>
  <c r="E557" i="13" s="1"/>
  <c r="G557" i="13"/>
  <c r="E558" i="13"/>
  <c r="F558" i="13"/>
  <c r="E564" i="13"/>
  <c r="G564" i="13"/>
  <c r="F565" i="13"/>
  <c r="F566" i="13" s="1"/>
  <c r="G565" i="13"/>
  <c r="E571" i="13"/>
  <c r="G571" i="13"/>
  <c r="E572" i="13"/>
  <c r="F572" i="13"/>
  <c r="G572" i="13"/>
  <c r="F573" i="13"/>
  <c r="G573" i="13" s="1"/>
  <c r="E579" i="13"/>
  <c r="G579" i="13"/>
  <c r="F580" i="13"/>
  <c r="E580" i="13" s="1"/>
  <c r="G580" i="13"/>
  <c r="E581" i="13"/>
  <c r="F581" i="13"/>
  <c r="E586" i="13"/>
  <c r="G586" i="13"/>
  <c r="E587" i="13"/>
  <c r="F587" i="13"/>
  <c r="F588" i="13" s="1"/>
  <c r="G587" i="13"/>
  <c r="F589" i="13"/>
  <c r="F590" i="13" s="1"/>
  <c r="G589" i="13"/>
  <c r="E594" i="13"/>
  <c r="G594" i="13"/>
  <c r="E595" i="13"/>
  <c r="F595" i="13"/>
  <c r="G595" i="13" s="1"/>
  <c r="F596" i="13"/>
  <c r="G596" i="13"/>
  <c r="E602" i="13"/>
  <c r="G602" i="13"/>
  <c r="F603" i="13"/>
  <c r="E603" i="13" s="1"/>
  <c r="G603" i="13"/>
  <c r="F604" i="13"/>
  <c r="E609" i="13"/>
  <c r="G609" i="13"/>
  <c r="E610" i="13"/>
  <c r="F610" i="13"/>
  <c r="F611" i="13" s="1"/>
  <c r="G610" i="13"/>
  <c r="E616" i="13"/>
  <c r="G616" i="13"/>
  <c r="E617" i="13"/>
  <c r="F617" i="13"/>
  <c r="G617" i="13"/>
  <c r="F618" i="13"/>
  <c r="G618" i="13"/>
  <c r="E623" i="13"/>
  <c r="G623" i="13"/>
  <c r="F624" i="13"/>
  <c r="E624" i="13" s="1"/>
  <c r="G624" i="13"/>
  <c r="F625" i="13"/>
  <c r="E625" i="13" s="1"/>
  <c r="E631" i="13"/>
  <c r="G631" i="13"/>
  <c r="E632" i="13"/>
  <c r="F632" i="13"/>
  <c r="F633" i="13" s="1"/>
  <c r="E634" i="13"/>
  <c r="F634" i="13"/>
  <c r="F635" i="13" s="1"/>
  <c r="G634" i="13"/>
  <c r="E638" i="13"/>
  <c r="G638" i="13"/>
  <c r="E639" i="13"/>
  <c r="F639" i="13"/>
  <c r="G639" i="13"/>
  <c r="F640" i="13"/>
  <c r="G640" i="13"/>
  <c r="E646" i="13"/>
  <c r="G646" i="13"/>
  <c r="F647" i="13"/>
  <c r="E647" i="13" s="1"/>
  <c r="G647" i="13"/>
  <c r="F648" i="13"/>
  <c r="E654" i="13"/>
  <c r="G654" i="13"/>
  <c r="E655" i="13"/>
  <c r="F655" i="13"/>
  <c r="F656" i="13" s="1"/>
  <c r="G655" i="13"/>
  <c r="E662" i="13"/>
  <c r="G662" i="13"/>
  <c r="E663" i="13"/>
  <c r="F663" i="13"/>
  <c r="G663" i="13"/>
  <c r="F664" i="13"/>
  <c r="G664" i="13"/>
  <c r="E671" i="13"/>
  <c r="G671" i="13"/>
  <c r="F672" i="13"/>
  <c r="E672" i="13" s="1"/>
  <c r="G672" i="13"/>
  <c r="F673" i="13"/>
  <c r="E673" i="13" s="1"/>
  <c r="E679" i="13"/>
  <c r="G679" i="13"/>
  <c r="E680" i="13"/>
  <c r="F680" i="13"/>
  <c r="F681" i="13" s="1"/>
  <c r="E682" i="13"/>
  <c r="F682" i="13"/>
  <c r="F683" i="13" s="1"/>
  <c r="G682" i="13"/>
  <c r="E687" i="13"/>
  <c r="G687" i="13"/>
  <c r="E688" i="13"/>
  <c r="F688" i="13"/>
  <c r="G688" i="13" s="1"/>
  <c r="F689" i="13"/>
  <c r="G689" i="13"/>
  <c r="E694" i="13"/>
  <c r="G694" i="13"/>
  <c r="F695" i="13"/>
  <c r="E695" i="13" s="1"/>
  <c r="G695" i="13"/>
  <c r="F696" i="13"/>
  <c r="E702" i="13"/>
  <c r="G702" i="13"/>
  <c r="F703" i="13"/>
  <c r="F704" i="13" s="1"/>
  <c r="F705" i="13"/>
  <c r="F706" i="13" s="1"/>
  <c r="E709" i="13"/>
  <c r="G709" i="13"/>
  <c r="E710" i="13"/>
  <c r="F710" i="13"/>
  <c r="G710" i="13" s="1"/>
  <c r="F711" i="13"/>
  <c r="E716" i="13"/>
  <c r="G716" i="13"/>
  <c r="F717" i="13"/>
  <c r="E717" i="13" s="1"/>
  <c r="G717" i="13"/>
  <c r="E718" i="13"/>
  <c r="F718" i="13"/>
  <c r="E724" i="13"/>
  <c r="G724" i="13"/>
  <c r="F725" i="13"/>
  <c r="F726" i="13" s="1"/>
  <c r="G725" i="13"/>
  <c r="E731" i="13"/>
  <c r="G731" i="13"/>
  <c r="E732" i="13"/>
  <c r="F732" i="13"/>
  <c r="G732" i="13" s="1"/>
  <c r="F733" i="13"/>
  <c r="G733" i="13"/>
  <c r="G736" i="13"/>
  <c r="G737" i="13"/>
  <c r="E738" i="13"/>
  <c r="G738" i="13"/>
  <c r="F739" i="13"/>
  <c r="F740" i="13" s="1"/>
  <c r="G740" i="13" s="1"/>
  <c r="E746" i="13"/>
  <c r="G746" i="13"/>
  <c r="E747" i="13"/>
  <c r="F747" i="13"/>
  <c r="G747" i="13" s="1"/>
  <c r="F748" i="13"/>
  <c r="E748" i="13" s="1"/>
  <c r="G748" i="13"/>
  <c r="E753" i="13"/>
  <c r="G753" i="13"/>
  <c r="E754" i="13"/>
  <c r="F754" i="13"/>
  <c r="G754" i="13"/>
  <c r="F755" i="13"/>
  <c r="F756" i="13" s="1"/>
  <c r="E756" i="13" s="1"/>
  <c r="G755" i="13"/>
  <c r="G756" i="13"/>
  <c r="E761" i="13"/>
  <c r="G761" i="13"/>
  <c r="E762" i="13"/>
  <c r="F762" i="13"/>
  <c r="F763" i="13" s="1"/>
  <c r="G763" i="13" s="1"/>
  <c r="G762" i="13"/>
  <c r="E763" i="13"/>
  <c r="F764" i="13"/>
  <c r="F765" i="13" s="1"/>
  <c r="G765" i="13" s="1"/>
  <c r="E769" i="13"/>
  <c r="G769" i="13"/>
  <c r="F770" i="13"/>
  <c r="G770" i="13" s="1"/>
  <c r="E776" i="13"/>
  <c r="G776" i="13"/>
  <c r="E777" i="13"/>
  <c r="F777" i="13"/>
  <c r="G777" i="13"/>
  <c r="E778" i="13"/>
  <c r="F778" i="13"/>
  <c r="F779" i="13" s="1"/>
  <c r="E779" i="13" s="1"/>
  <c r="E784" i="13"/>
  <c r="G784" i="13"/>
  <c r="E785" i="13"/>
  <c r="F785" i="13"/>
  <c r="F786" i="13" s="1"/>
  <c r="G786" i="13" s="1"/>
  <c r="G785" i="13"/>
  <c r="E786" i="13"/>
  <c r="E792" i="13"/>
  <c r="G792" i="13"/>
  <c r="E793" i="13"/>
  <c r="F793" i="13"/>
  <c r="G793" i="13" s="1"/>
  <c r="F794" i="13"/>
  <c r="E794" i="13" s="1"/>
  <c r="F795" i="13"/>
  <c r="G795" i="13" s="1"/>
  <c r="E799" i="13"/>
  <c r="G799" i="13"/>
  <c r="F800" i="13"/>
  <c r="E800" i="13" s="1"/>
  <c r="G800" i="13"/>
  <c r="E801" i="13"/>
  <c r="F801" i="13"/>
  <c r="F802" i="13" s="1"/>
  <c r="E802" i="13" s="1"/>
  <c r="G801" i="13"/>
  <c r="G802" i="13"/>
  <c r="F803" i="13"/>
  <c r="G803" i="13" s="1"/>
  <c r="E806" i="13"/>
  <c r="G806" i="13"/>
  <c r="F807" i="13"/>
  <c r="F808" i="13" s="1"/>
  <c r="G808" i="13" s="1"/>
  <c r="G807" i="13"/>
  <c r="E808" i="13"/>
  <c r="E815" i="13"/>
  <c r="G815" i="13"/>
  <c r="F816" i="13"/>
  <c r="G816" i="13" s="1"/>
  <c r="E822" i="13"/>
  <c r="G822" i="13"/>
  <c r="E823" i="13"/>
  <c r="F823" i="13"/>
  <c r="G823" i="13"/>
  <c r="E824" i="13"/>
  <c r="F824" i="13"/>
  <c r="F825" i="13" s="1"/>
  <c r="E825" i="13" s="1"/>
  <c r="G824" i="13"/>
  <c r="G825" i="13"/>
  <c r="E829" i="13"/>
  <c r="G829" i="13"/>
  <c r="E830" i="13"/>
  <c r="F830" i="13"/>
  <c r="F831" i="13" s="1"/>
  <c r="G831" i="13" s="1"/>
  <c r="E837" i="13"/>
  <c r="G837" i="13"/>
  <c r="F838" i="13"/>
  <c r="G838" i="13" s="1"/>
  <c r="F839" i="13"/>
  <c r="E839" i="13" s="1"/>
  <c r="E844" i="13"/>
  <c r="G844" i="13"/>
  <c r="E845" i="13"/>
  <c r="F845" i="13"/>
  <c r="G845" i="13"/>
  <c r="E846" i="13"/>
  <c r="F846" i="13"/>
  <c r="G846" i="13" s="1"/>
  <c r="E852" i="13"/>
  <c r="G852" i="13"/>
  <c r="F853" i="13"/>
  <c r="G853" i="13" s="1"/>
  <c r="E859" i="13"/>
  <c r="G859" i="13"/>
  <c r="E860" i="13"/>
  <c r="F860" i="13"/>
  <c r="G860" i="13"/>
  <c r="F861" i="13"/>
  <c r="F862" i="13" s="1"/>
  <c r="G861" i="13"/>
  <c r="E866" i="13"/>
  <c r="G866" i="13"/>
  <c r="E867" i="13"/>
  <c r="F867" i="13"/>
  <c r="G867" i="13"/>
  <c r="E868" i="13"/>
  <c r="F868" i="13"/>
  <c r="G868" i="13" s="1"/>
  <c r="E873" i="13"/>
  <c r="G873" i="13"/>
  <c r="F874" i="13"/>
  <c r="G874" i="13" s="1"/>
  <c r="E881" i="13"/>
  <c r="G881" i="13"/>
  <c r="E882" i="13"/>
  <c r="F882" i="13"/>
  <c r="G882" i="13"/>
  <c r="F883" i="13"/>
  <c r="F884" i="13" s="1"/>
  <c r="G883" i="13"/>
  <c r="G886" i="13"/>
  <c r="G887" i="13"/>
  <c r="E888" i="13"/>
  <c r="G888" i="13"/>
  <c r="F889" i="13"/>
  <c r="G889" i="13" s="1"/>
  <c r="G893" i="13"/>
  <c r="G894" i="13"/>
  <c r="E895" i="13"/>
  <c r="G895" i="13"/>
  <c r="E896" i="13"/>
  <c r="F896" i="13"/>
  <c r="G896" i="13"/>
  <c r="E897" i="13"/>
  <c r="F897" i="13"/>
  <c r="G897" i="13" s="1"/>
  <c r="G900" i="13"/>
  <c r="G901" i="13"/>
  <c r="G902" i="13"/>
  <c r="E903" i="13"/>
  <c r="G903" i="13"/>
  <c r="E904" i="13"/>
  <c r="F904" i="13"/>
  <c r="G904" i="13"/>
  <c r="F905" i="13"/>
  <c r="G905" i="13" s="1"/>
  <c r="G908" i="13"/>
  <c r="G909" i="13"/>
  <c r="G910" i="13"/>
  <c r="E911" i="13"/>
  <c r="G911" i="13"/>
  <c r="E912" i="13"/>
  <c r="F912" i="13"/>
  <c r="G912" i="13"/>
  <c r="F913" i="13"/>
  <c r="F914" i="13" s="1"/>
  <c r="G913" i="13"/>
  <c r="G916" i="13"/>
  <c r="G917" i="13"/>
  <c r="G918" i="13"/>
  <c r="E919" i="13"/>
  <c r="G919" i="13"/>
  <c r="E920" i="13"/>
  <c r="F920" i="13"/>
  <c r="G920" i="13"/>
  <c r="E921" i="13"/>
  <c r="F921" i="13"/>
  <c r="F922" i="13" s="1"/>
  <c r="G921" i="13"/>
  <c r="G924" i="13"/>
  <c r="G925" i="13"/>
  <c r="G926" i="13"/>
  <c r="E927" i="13"/>
  <c r="G927" i="13"/>
  <c r="F928" i="13"/>
  <c r="G928" i="13" s="1"/>
  <c r="E936" i="13"/>
  <c r="G936" i="13"/>
  <c r="F937" i="13"/>
  <c r="E937" i="13" s="1"/>
  <c r="E944" i="13"/>
  <c r="G944" i="13"/>
  <c r="E945" i="13"/>
  <c r="F945" i="13"/>
  <c r="G945" i="13"/>
  <c r="E946" i="13"/>
  <c r="F946" i="13"/>
  <c r="F947" i="13" s="1"/>
  <c r="G946" i="13"/>
  <c r="E952" i="13"/>
  <c r="G952" i="13"/>
  <c r="E953" i="13"/>
  <c r="G953" i="13"/>
  <c r="F954" i="13"/>
  <c r="E954" i="13" s="1"/>
  <c r="F955" i="13"/>
  <c r="E955" i="13" s="1"/>
  <c r="G955" i="13"/>
  <c r="F956" i="13"/>
  <c r="E956" i="13" s="1"/>
  <c r="F957" i="13"/>
  <c r="E957" i="13" s="1"/>
  <c r="G957" i="13"/>
  <c r="F959" i="13"/>
  <c r="E959" i="13" s="1"/>
  <c r="G959" i="13"/>
  <c r="F114" i="16" l="1"/>
  <c r="E115" i="16"/>
  <c r="E862" i="13"/>
  <c r="G862" i="13"/>
  <c r="F863" i="13"/>
  <c r="G922" i="13"/>
  <c r="E922" i="13"/>
  <c r="F923" i="13"/>
  <c r="F948" i="13"/>
  <c r="E947" i="13"/>
  <c r="G947" i="13"/>
  <c r="E884" i="13"/>
  <c r="G884" i="13"/>
  <c r="F885" i="13"/>
  <c r="E914" i="13"/>
  <c r="G914" i="13"/>
  <c r="F915" i="13"/>
  <c r="F712" i="13"/>
  <c r="E711" i="13"/>
  <c r="F938" i="13"/>
  <c r="E928" i="13"/>
  <c r="E905" i="13"/>
  <c r="E889" i="13"/>
  <c r="E874" i="13"/>
  <c r="E853" i="13"/>
  <c r="F832" i="13"/>
  <c r="E803" i="13"/>
  <c r="E795" i="13"/>
  <c r="F780" i="13"/>
  <c r="E770" i="13"/>
  <c r="E764" i="13"/>
  <c r="E739" i="13"/>
  <c r="E726" i="13"/>
  <c r="G726" i="13"/>
  <c r="E705" i="13"/>
  <c r="F641" i="13"/>
  <c r="E640" i="13"/>
  <c r="F597" i="13"/>
  <c r="E596" i="13"/>
  <c r="E590" i="13"/>
  <c r="G590" i="13"/>
  <c r="E566" i="13"/>
  <c r="G566" i="13"/>
  <c r="G673" i="13"/>
  <c r="F674" i="13"/>
  <c r="F347" i="13"/>
  <c r="G346" i="13"/>
  <c r="E346" i="13"/>
  <c r="E913" i="13"/>
  <c r="F898" i="13"/>
  <c r="E883" i="13"/>
  <c r="F869" i="13"/>
  <c r="E861" i="13"/>
  <c r="F847" i="13"/>
  <c r="E838" i="13"/>
  <c r="F817" i="13"/>
  <c r="E807" i="13"/>
  <c r="G794" i="13"/>
  <c r="E755" i="13"/>
  <c r="F741" i="13"/>
  <c r="E725" i="13"/>
  <c r="G718" i="13"/>
  <c r="F719" i="13"/>
  <c r="G703" i="13"/>
  <c r="F690" i="13"/>
  <c r="E689" i="13"/>
  <c r="E683" i="13"/>
  <c r="G683" i="13"/>
  <c r="E656" i="13"/>
  <c r="G656" i="13"/>
  <c r="E635" i="13"/>
  <c r="G635" i="13"/>
  <c r="E611" i="13"/>
  <c r="G611" i="13"/>
  <c r="E589" i="13"/>
  <c r="E565" i="13"/>
  <c r="G558" i="13"/>
  <c r="F559" i="13"/>
  <c r="G550" i="13"/>
  <c r="F551" i="13"/>
  <c r="E543" i="13"/>
  <c r="G543" i="13"/>
  <c r="F544" i="13"/>
  <c r="G534" i="13"/>
  <c r="F535" i="13"/>
  <c r="E534" i="13"/>
  <c r="G528" i="13"/>
  <c r="F529" i="13"/>
  <c r="E520" i="13"/>
  <c r="G520" i="13"/>
  <c r="F521" i="13"/>
  <c r="E706" i="13"/>
  <c r="G706" i="13"/>
  <c r="G625" i="13"/>
  <c r="F626" i="13"/>
  <c r="G956" i="13"/>
  <c r="G954" i="13"/>
  <c r="G937" i="13"/>
  <c r="F929" i="13"/>
  <c r="F906" i="13"/>
  <c r="F890" i="13"/>
  <c r="F875" i="13"/>
  <c r="F854" i="13"/>
  <c r="F840" i="13"/>
  <c r="E831" i="13"/>
  <c r="F809" i="13"/>
  <c r="G779" i="13"/>
  <c r="F757" i="13"/>
  <c r="E704" i="13"/>
  <c r="G704" i="13"/>
  <c r="G648" i="13"/>
  <c r="F649" i="13"/>
  <c r="G604" i="13"/>
  <c r="F605" i="13"/>
  <c r="F574" i="13"/>
  <c r="E573" i="13"/>
  <c r="G830" i="13"/>
  <c r="F826" i="13"/>
  <c r="E816" i="13"/>
  <c r="F787" i="13"/>
  <c r="G778" i="13"/>
  <c r="E765" i="13"/>
  <c r="F749" i="13"/>
  <c r="E740" i="13"/>
  <c r="F734" i="13"/>
  <c r="E733" i="13"/>
  <c r="F727" i="13"/>
  <c r="E703" i="13"/>
  <c r="G696" i="13"/>
  <c r="F697" i="13"/>
  <c r="G680" i="13"/>
  <c r="F665" i="13"/>
  <c r="E664" i="13"/>
  <c r="E648" i="13"/>
  <c r="G632" i="13"/>
  <c r="F619" i="13"/>
  <c r="E618" i="13"/>
  <c r="E604" i="13"/>
  <c r="E588" i="13"/>
  <c r="G588" i="13"/>
  <c r="F567" i="13"/>
  <c r="F958" i="13"/>
  <c r="G839" i="13"/>
  <c r="F796" i="13"/>
  <c r="F771" i="13"/>
  <c r="G764" i="13"/>
  <c r="G739" i="13"/>
  <c r="G711" i="13"/>
  <c r="G705" i="13"/>
  <c r="E696" i="13"/>
  <c r="E681" i="13"/>
  <c r="G681" i="13"/>
  <c r="F657" i="13"/>
  <c r="E633" i="13"/>
  <c r="G633" i="13"/>
  <c r="F612" i="13"/>
  <c r="G581" i="13"/>
  <c r="F582" i="13"/>
  <c r="G287" i="13"/>
  <c r="F288" i="13"/>
  <c r="E287" i="13"/>
  <c r="G505" i="13"/>
  <c r="F506" i="13"/>
  <c r="G462" i="13"/>
  <c r="F463" i="13"/>
  <c r="G416" i="13"/>
  <c r="F417" i="13"/>
  <c r="G400" i="13"/>
  <c r="F401" i="13"/>
  <c r="E400" i="13"/>
  <c r="F183" i="13"/>
  <c r="G182" i="13"/>
  <c r="E182" i="13"/>
  <c r="G174" i="13"/>
  <c r="F175" i="13"/>
  <c r="E174" i="13"/>
  <c r="F94" i="13"/>
  <c r="G93" i="13"/>
  <c r="E93" i="13"/>
  <c r="E86" i="13"/>
  <c r="G86" i="13"/>
  <c r="F87" i="13"/>
  <c r="E542" i="13"/>
  <c r="E519" i="13"/>
  <c r="G511" i="13"/>
  <c r="F512" i="13"/>
  <c r="E511" i="13"/>
  <c r="E499" i="13"/>
  <c r="G499" i="13"/>
  <c r="G468" i="13"/>
  <c r="F469" i="13"/>
  <c r="E468" i="13"/>
  <c r="G439" i="13"/>
  <c r="F440" i="13"/>
  <c r="G423" i="13"/>
  <c r="F424" i="13"/>
  <c r="E423" i="13"/>
  <c r="G320" i="13"/>
  <c r="E320" i="13"/>
  <c r="G445" i="13"/>
  <c r="F446" i="13"/>
  <c r="E445" i="13"/>
  <c r="G311" i="13"/>
  <c r="F312" i="13"/>
  <c r="E311" i="13"/>
  <c r="F283" i="13"/>
  <c r="G282" i="13"/>
  <c r="E282" i="13"/>
  <c r="F260" i="13"/>
  <c r="G259" i="13"/>
  <c r="E259" i="13"/>
  <c r="F56" i="13"/>
  <c r="G55" i="13"/>
  <c r="E55" i="13"/>
  <c r="G26" i="13"/>
  <c r="E26" i="13"/>
  <c r="G18" i="13"/>
  <c r="F19" i="13"/>
  <c r="E18" i="13"/>
  <c r="G490" i="13"/>
  <c r="F491" i="13"/>
  <c r="E490" i="13"/>
  <c r="G370" i="13"/>
  <c r="F371" i="13"/>
  <c r="G232" i="13"/>
  <c r="E232" i="13"/>
  <c r="G222" i="13"/>
  <c r="F223" i="13"/>
  <c r="E222" i="13"/>
  <c r="F169" i="13"/>
  <c r="G168" i="13"/>
  <c r="E168" i="13"/>
  <c r="G483" i="13"/>
  <c r="F484" i="13"/>
  <c r="G377" i="13"/>
  <c r="F378" i="13"/>
  <c r="E377" i="13"/>
  <c r="E354" i="13"/>
  <c r="G354" i="13"/>
  <c r="F355" i="13"/>
  <c r="F145" i="13"/>
  <c r="G144" i="13"/>
  <c r="E144" i="13"/>
  <c r="G118" i="13"/>
  <c r="E118" i="13"/>
  <c r="G504" i="13"/>
  <c r="G482" i="13"/>
  <c r="G461" i="13"/>
  <c r="G438" i="13"/>
  <c r="F431" i="13"/>
  <c r="G415" i="13"/>
  <c r="F408" i="13"/>
  <c r="F385" i="13"/>
  <c r="G369" i="13"/>
  <c r="F362" i="13"/>
  <c r="F267" i="13"/>
  <c r="G254" i="13"/>
  <c r="G245" i="13"/>
  <c r="G212" i="13"/>
  <c r="E190" i="13"/>
  <c r="G510" i="13"/>
  <c r="E498" i="13"/>
  <c r="G467" i="13"/>
  <c r="G444" i="13"/>
  <c r="G422" i="13"/>
  <c r="G399" i="13"/>
  <c r="F392" i="13"/>
  <c r="G376" i="13"/>
  <c r="F333" i="13"/>
  <c r="E324" i="13"/>
  <c r="G319" i="13"/>
  <c r="E281" i="13"/>
  <c r="G276" i="13"/>
  <c r="E274" i="13"/>
  <c r="G253" i="13"/>
  <c r="E236" i="13"/>
  <c r="G231" i="13"/>
  <c r="G189" i="13"/>
  <c r="E167" i="13"/>
  <c r="E160" i="13"/>
  <c r="G138" i="13"/>
  <c r="F131" i="13"/>
  <c r="E123" i="13"/>
  <c r="G99" i="13"/>
  <c r="E85" i="13"/>
  <c r="E79" i="13"/>
  <c r="G48" i="13"/>
  <c r="F40" i="13"/>
  <c r="E31" i="13"/>
  <c r="G17" i="13"/>
  <c r="E504" i="13"/>
  <c r="E482" i="13"/>
  <c r="G477" i="13"/>
  <c r="G475" i="13"/>
  <c r="E461" i="13"/>
  <c r="G455" i="13"/>
  <c r="G453" i="13"/>
  <c r="E438" i="13"/>
  <c r="G430" i="13"/>
  <c r="E415" i="13"/>
  <c r="G407" i="13"/>
  <c r="G384" i="13"/>
  <c r="E369" i="13"/>
  <c r="G361" i="13"/>
  <c r="F326" i="13"/>
  <c r="E302" i="13"/>
  <c r="G296" i="13"/>
  <c r="E266" i="13"/>
  <c r="F238" i="13"/>
  <c r="G230" i="13"/>
  <c r="E212" i="13"/>
  <c r="G207" i="13"/>
  <c r="F162" i="13"/>
  <c r="F125" i="13"/>
  <c r="F33" i="13"/>
  <c r="E340" i="13"/>
  <c r="E332" i="13"/>
  <c r="F304" i="13"/>
  <c r="G295" i="13"/>
  <c r="E253" i="13"/>
  <c r="F247" i="13"/>
  <c r="E244" i="13"/>
  <c r="F214" i="13"/>
  <c r="G206" i="13"/>
  <c r="F199" i="13"/>
  <c r="E189" i="13"/>
  <c r="F154" i="13"/>
  <c r="E138" i="13"/>
  <c r="E130" i="13"/>
  <c r="F108" i="13"/>
  <c r="E99" i="13"/>
  <c r="G77" i="13"/>
  <c r="F73" i="13"/>
  <c r="F65" i="13"/>
  <c r="E48" i="13"/>
  <c r="E39" i="13"/>
  <c r="E325" i="13"/>
  <c r="E318" i="13"/>
  <c r="E309" i="13"/>
  <c r="E280" i="13"/>
  <c r="G275" i="13"/>
  <c r="F255" i="13"/>
  <c r="E237" i="13"/>
  <c r="E230" i="13"/>
  <c r="E220" i="13"/>
  <c r="F191" i="13"/>
  <c r="E166" i="13"/>
  <c r="G161" i="13"/>
  <c r="F140" i="13"/>
  <c r="E124" i="13"/>
  <c r="F101" i="13"/>
  <c r="E80" i="13"/>
  <c r="F50" i="13"/>
  <c r="E32" i="13"/>
  <c r="E24" i="13"/>
  <c r="E28" i="12"/>
  <c r="F28" i="12"/>
  <c r="F29" i="12" s="1"/>
  <c r="F30" i="12" s="1"/>
  <c r="F31" i="12" s="1"/>
  <c r="G28" i="12"/>
  <c r="G29" i="12" s="1"/>
  <c r="G30" i="12" s="1"/>
  <c r="G31" i="12" s="1"/>
  <c r="E29" i="12"/>
  <c r="E30" i="12" s="1"/>
  <c r="E31" i="12" s="1"/>
  <c r="E72" i="12"/>
  <c r="F72" i="12"/>
  <c r="F73" i="12" s="1"/>
  <c r="F74" i="12" s="1"/>
  <c r="F75" i="12" s="1"/>
  <c r="G72" i="12"/>
  <c r="G73" i="12" s="1"/>
  <c r="G74" i="12" s="1"/>
  <c r="G75" i="12" s="1"/>
  <c r="E73" i="12"/>
  <c r="E74" i="12" s="1"/>
  <c r="E75" i="12" s="1"/>
  <c r="E80" i="12"/>
  <c r="F80" i="12"/>
  <c r="F81" i="12" s="1"/>
  <c r="F82" i="12" s="1"/>
  <c r="F83" i="12" s="1"/>
  <c r="F84" i="12" s="1"/>
  <c r="G80" i="12"/>
  <c r="G81" i="12" s="1"/>
  <c r="G82" i="12" s="1"/>
  <c r="G83" i="12" s="1"/>
  <c r="G84" i="12" s="1"/>
  <c r="E81" i="12"/>
  <c r="E82" i="12" s="1"/>
  <c r="E83" i="12" s="1"/>
  <c r="E84" i="12" s="1"/>
  <c r="E167" i="12"/>
  <c r="E168" i="12" s="1"/>
  <c r="E169" i="12" s="1"/>
  <c r="E170" i="12" s="1"/>
  <c r="F167" i="12"/>
  <c r="G167" i="12"/>
  <c r="F168" i="12"/>
  <c r="F169" i="12" s="1"/>
  <c r="F170" i="12" s="1"/>
  <c r="G168" i="12"/>
  <c r="G169" i="12" s="1"/>
  <c r="G170" i="12" s="1"/>
  <c r="E276" i="12"/>
  <c r="E277" i="12" s="1"/>
  <c r="E278" i="12" s="1"/>
  <c r="E279" i="12" s="1"/>
  <c r="F276" i="12"/>
  <c r="G276" i="12"/>
  <c r="F277" i="12"/>
  <c r="F278" i="12" s="1"/>
  <c r="F279" i="12" s="1"/>
  <c r="G277" i="12"/>
  <c r="G278" i="12" s="1"/>
  <c r="G279" i="12" s="1"/>
  <c r="E293" i="12"/>
  <c r="E294" i="12" s="1"/>
  <c r="E295" i="12" s="1"/>
  <c r="E296" i="12" s="1"/>
  <c r="F293" i="12"/>
  <c r="G293" i="12"/>
  <c r="F294" i="12"/>
  <c r="F295" i="12" s="1"/>
  <c r="F296" i="12" s="1"/>
  <c r="G294" i="12"/>
  <c r="G295" i="12" s="1"/>
  <c r="G296" i="12" s="1"/>
  <c r="F115" i="16" l="1"/>
  <c r="E116" i="16"/>
  <c r="F116" i="16" s="1"/>
  <c r="G169" i="13"/>
  <c r="E169" i="13"/>
  <c r="G283" i="13"/>
  <c r="E283" i="13"/>
  <c r="E582" i="13"/>
  <c r="G582" i="13"/>
  <c r="F583" i="13"/>
  <c r="E840" i="13"/>
  <c r="G840" i="13"/>
  <c r="F841" i="13"/>
  <c r="F552" i="13"/>
  <c r="E551" i="13"/>
  <c r="G551" i="13"/>
  <c r="E817" i="13"/>
  <c r="F818" i="13"/>
  <c r="G817" i="13"/>
  <c r="F899" i="13"/>
  <c r="E898" i="13"/>
  <c r="G898" i="13"/>
  <c r="G597" i="13"/>
  <c r="E597" i="13"/>
  <c r="F598" i="13"/>
  <c r="E199" i="13"/>
  <c r="G199" i="13"/>
  <c r="F200" i="13"/>
  <c r="F386" i="13"/>
  <c r="E385" i="13"/>
  <c r="G385" i="13"/>
  <c r="G145" i="13"/>
  <c r="E145" i="13"/>
  <c r="F146" i="13"/>
  <c r="E175" i="13"/>
  <c r="G175" i="13"/>
  <c r="F176" i="13"/>
  <c r="E401" i="13"/>
  <c r="G401" i="13"/>
  <c r="F402" i="13"/>
  <c r="E506" i="13"/>
  <c r="G506" i="13"/>
  <c r="E771" i="13"/>
  <c r="G771" i="13"/>
  <c r="F772" i="13"/>
  <c r="F728" i="13"/>
  <c r="E727" i="13"/>
  <c r="G727" i="13"/>
  <c r="G574" i="13"/>
  <c r="F575" i="13"/>
  <c r="E574" i="13"/>
  <c r="F855" i="13"/>
  <c r="E854" i="13"/>
  <c r="G854" i="13"/>
  <c r="E521" i="13"/>
  <c r="G521" i="13"/>
  <c r="E535" i="13"/>
  <c r="G535" i="13"/>
  <c r="F536" i="13"/>
  <c r="E19" i="13"/>
  <c r="G19" i="13"/>
  <c r="F20" i="13"/>
  <c r="F939" i="13"/>
  <c r="E938" i="13"/>
  <c r="G938" i="13"/>
  <c r="G255" i="13"/>
  <c r="E255" i="13"/>
  <c r="E108" i="13"/>
  <c r="G108" i="13"/>
  <c r="F109" i="13"/>
  <c r="F305" i="13"/>
  <c r="E304" i="13"/>
  <c r="G304" i="13"/>
  <c r="E40" i="13"/>
  <c r="F41" i="13"/>
  <c r="G40" i="13"/>
  <c r="E131" i="13"/>
  <c r="F132" i="13"/>
  <c r="G131" i="13"/>
  <c r="F409" i="13"/>
  <c r="E408" i="13"/>
  <c r="G408" i="13"/>
  <c r="E355" i="13"/>
  <c r="G355" i="13"/>
  <c r="F356" i="13"/>
  <c r="E484" i="13"/>
  <c r="G484" i="13"/>
  <c r="E223" i="13"/>
  <c r="G223" i="13"/>
  <c r="E312" i="13"/>
  <c r="G312" i="13"/>
  <c r="E512" i="13"/>
  <c r="G512" i="13"/>
  <c r="F513" i="13"/>
  <c r="F613" i="13"/>
  <c r="G612" i="13"/>
  <c r="E612" i="13"/>
  <c r="E796" i="13"/>
  <c r="G796" i="13"/>
  <c r="G665" i="13"/>
  <c r="E665" i="13"/>
  <c r="F666" i="13"/>
  <c r="F788" i="13"/>
  <c r="E787" i="13"/>
  <c r="G787" i="13"/>
  <c r="E605" i="13"/>
  <c r="G605" i="13"/>
  <c r="F606" i="13"/>
  <c r="E757" i="13"/>
  <c r="G757" i="13"/>
  <c r="F876" i="13"/>
  <c r="E875" i="13"/>
  <c r="G875" i="13"/>
  <c r="E559" i="13"/>
  <c r="F560" i="13"/>
  <c r="G559" i="13"/>
  <c r="F742" i="13"/>
  <c r="E741" i="13"/>
  <c r="G741" i="13"/>
  <c r="F848" i="13"/>
  <c r="E847" i="13"/>
  <c r="G847" i="13"/>
  <c r="G641" i="13"/>
  <c r="E641" i="13"/>
  <c r="F642" i="13"/>
  <c r="G712" i="13"/>
  <c r="E712" i="13"/>
  <c r="F713" i="13"/>
  <c r="E378" i="13"/>
  <c r="G378" i="13"/>
  <c r="F379" i="13"/>
  <c r="E923" i="13"/>
  <c r="G923" i="13"/>
  <c r="G140" i="13"/>
  <c r="E140" i="13"/>
  <c r="F215" i="13"/>
  <c r="E214" i="13"/>
  <c r="G214" i="13"/>
  <c r="F327" i="13"/>
  <c r="E326" i="13"/>
  <c r="G326" i="13"/>
  <c r="E333" i="13"/>
  <c r="F334" i="13"/>
  <c r="G333" i="13"/>
  <c r="E491" i="13"/>
  <c r="G491" i="13"/>
  <c r="F492" i="13"/>
  <c r="G260" i="13"/>
  <c r="E260" i="13"/>
  <c r="F261" i="13"/>
  <c r="E469" i="13"/>
  <c r="G469" i="13"/>
  <c r="F470" i="13"/>
  <c r="E417" i="13"/>
  <c r="G417" i="13"/>
  <c r="G734" i="13"/>
  <c r="E734" i="13"/>
  <c r="F735" i="13"/>
  <c r="E890" i="13"/>
  <c r="F891" i="13"/>
  <c r="G890" i="13"/>
  <c r="E626" i="13"/>
  <c r="G626" i="13"/>
  <c r="F627" i="13"/>
  <c r="E544" i="13"/>
  <c r="G544" i="13"/>
  <c r="G690" i="13"/>
  <c r="F691" i="13"/>
  <c r="E690" i="13"/>
  <c r="E780" i="13"/>
  <c r="G780" i="13"/>
  <c r="G915" i="13"/>
  <c r="E915" i="13"/>
  <c r="E863" i="13"/>
  <c r="G863" i="13"/>
  <c r="E371" i="13"/>
  <c r="G371" i="13"/>
  <c r="E440" i="13"/>
  <c r="G440" i="13"/>
  <c r="G885" i="13"/>
  <c r="E885" i="13"/>
  <c r="E267" i="13"/>
  <c r="F268" i="13"/>
  <c r="G267" i="13"/>
  <c r="F432" i="13"/>
  <c r="E431" i="13"/>
  <c r="G431" i="13"/>
  <c r="E424" i="13"/>
  <c r="G424" i="13"/>
  <c r="F425" i="13"/>
  <c r="E288" i="13"/>
  <c r="G288" i="13"/>
  <c r="F289" i="13"/>
  <c r="E958" i="13"/>
  <c r="F960" i="13"/>
  <c r="G958" i="13"/>
  <c r="G619" i="13"/>
  <c r="E619" i="13"/>
  <c r="F620" i="13"/>
  <c r="E697" i="13"/>
  <c r="G697" i="13"/>
  <c r="F698" i="13"/>
  <c r="E826" i="13"/>
  <c r="G826" i="13"/>
  <c r="E649" i="13"/>
  <c r="G649" i="13"/>
  <c r="F650" i="13"/>
  <c r="F810" i="13"/>
  <c r="E809" i="13"/>
  <c r="G809" i="13"/>
  <c r="F907" i="13"/>
  <c r="E906" i="13"/>
  <c r="G906" i="13"/>
  <c r="F530" i="13"/>
  <c r="E529" i="13"/>
  <c r="G529" i="13"/>
  <c r="F870" i="13"/>
  <c r="E869" i="13"/>
  <c r="G869" i="13"/>
  <c r="G347" i="13"/>
  <c r="E347" i="13"/>
  <c r="F348" i="13"/>
  <c r="F126" i="13"/>
  <c r="E125" i="13"/>
  <c r="G125" i="13"/>
  <c r="G56" i="13"/>
  <c r="E56" i="13"/>
  <c r="F57" i="13"/>
  <c r="G87" i="13"/>
  <c r="E87" i="13"/>
  <c r="F88" i="13"/>
  <c r="F833" i="13"/>
  <c r="E832" i="13"/>
  <c r="G832" i="13"/>
  <c r="E162" i="13"/>
  <c r="G162" i="13"/>
  <c r="G50" i="13"/>
  <c r="E50" i="13"/>
  <c r="F192" i="13"/>
  <c r="G191" i="13"/>
  <c r="E191" i="13"/>
  <c r="G65" i="13"/>
  <c r="E65" i="13"/>
  <c r="F66" i="13"/>
  <c r="F102" i="13"/>
  <c r="G101" i="13"/>
  <c r="E101" i="13"/>
  <c r="E73" i="13"/>
  <c r="G73" i="13"/>
  <c r="G154" i="13"/>
  <c r="E154" i="13"/>
  <c r="F155" i="13"/>
  <c r="E247" i="13"/>
  <c r="G247" i="13"/>
  <c r="F34" i="13"/>
  <c r="E33" i="13"/>
  <c r="G33" i="13"/>
  <c r="F239" i="13"/>
  <c r="E238" i="13"/>
  <c r="G238" i="13"/>
  <c r="F393" i="13"/>
  <c r="E392" i="13"/>
  <c r="G392" i="13"/>
  <c r="F363" i="13"/>
  <c r="E362" i="13"/>
  <c r="G362" i="13"/>
  <c r="E446" i="13"/>
  <c r="G446" i="13"/>
  <c r="F447" i="13"/>
  <c r="E94" i="13"/>
  <c r="G94" i="13"/>
  <c r="F95" i="13"/>
  <c r="E183" i="13"/>
  <c r="G183" i="13"/>
  <c r="F184" i="13"/>
  <c r="E463" i="13"/>
  <c r="G463" i="13"/>
  <c r="F658" i="13"/>
  <c r="G657" i="13"/>
  <c r="E657" i="13"/>
  <c r="F568" i="13"/>
  <c r="E567" i="13"/>
  <c r="G567" i="13"/>
  <c r="G749" i="13"/>
  <c r="E749" i="13"/>
  <c r="F750" i="13"/>
  <c r="E929" i="13"/>
  <c r="F930" i="13"/>
  <c r="G929" i="13"/>
  <c r="E719" i="13"/>
  <c r="F720" i="13"/>
  <c r="G719" i="13"/>
  <c r="E674" i="13"/>
  <c r="G674" i="13"/>
  <c r="F675" i="13"/>
  <c r="G948" i="13"/>
  <c r="E948" i="13"/>
  <c r="E8" i="11"/>
  <c r="G8" i="11"/>
  <c r="F9" i="11"/>
  <c r="F10" i="11"/>
  <c r="G10" i="11"/>
  <c r="E16" i="11"/>
  <c r="G16" i="11"/>
  <c r="F17" i="11"/>
  <c r="G17" i="11" s="1"/>
  <c r="E26" i="11"/>
  <c r="G26" i="11"/>
  <c r="F27" i="11"/>
  <c r="E35" i="11"/>
  <c r="G35" i="11"/>
  <c r="F36" i="11"/>
  <c r="F37" i="11"/>
  <c r="G37" i="11"/>
  <c r="E43" i="11"/>
  <c r="G43" i="11"/>
  <c r="F44" i="11"/>
  <c r="G44" i="11" s="1"/>
  <c r="E52" i="11"/>
  <c r="G52" i="11"/>
  <c r="E53" i="11"/>
  <c r="F53" i="11"/>
  <c r="G53" i="11"/>
  <c r="E54" i="11"/>
  <c r="F54" i="11"/>
  <c r="E60" i="11"/>
  <c r="G60" i="11"/>
  <c r="F61" i="11"/>
  <c r="E61" i="11" s="1"/>
  <c r="F62" i="11"/>
  <c r="E69" i="11"/>
  <c r="G69" i="11"/>
  <c r="E70" i="11"/>
  <c r="F70" i="11"/>
  <c r="G70" i="11"/>
  <c r="F71" i="11"/>
  <c r="G71" i="11"/>
  <c r="E78" i="11"/>
  <c r="G78" i="11"/>
  <c r="E79" i="11"/>
  <c r="F79" i="11"/>
  <c r="G79" i="11"/>
  <c r="F80" i="11"/>
  <c r="E87" i="11"/>
  <c r="G87" i="11"/>
  <c r="F88" i="11"/>
  <c r="F89" i="11"/>
  <c r="E89" i="11" s="1"/>
  <c r="G89" i="11"/>
  <c r="F90" i="11"/>
  <c r="E95" i="11"/>
  <c r="G95" i="11"/>
  <c r="F96" i="11"/>
  <c r="E104" i="11"/>
  <c r="G104" i="11"/>
  <c r="F105" i="11"/>
  <c r="E112" i="11"/>
  <c r="G112" i="11"/>
  <c r="F113" i="11"/>
  <c r="F114" i="11"/>
  <c r="E114" i="11" s="1"/>
  <c r="G114" i="11"/>
  <c r="F115" i="11"/>
  <c r="E121" i="11"/>
  <c r="G121" i="11"/>
  <c r="F122" i="11"/>
  <c r="E130" i="11"/>
  <c r="G130" i="11"/>
  <c r="F131" i="11"/>
  <c r="E139" i="11"/>
  <c r="G139" i="11"/>
  <c r="F140" i="11"/>
  <c r="F141" i="11"/>
  <c r="E141" i="11" s="1"/>
  <c r="G141" i="11"/>
  <c r="F142" i="11"/>
  <c r="E148" i="11"/>
  <c r="G148" i="11"/>
  <c r="F149" i="11"/>
  <c r="E157" i="11"/>
  <c r="G157" i="11"/>
  <c r="F158" i="11"/>
  <c r="E166" i="11"/>
  <c r="G166" i="11"/>
  <c r="F167" i="11"/>
  <c r="F168" i="11" s="1"/>
  <c r="E168" i="11" s="1"/>
  <c r="G168" i="11"/>
  <c r="F169" i="11"/>
  <c r="E176" i="11"/>
  <c r="G176" i="11"/>
  <c r="E177" i="11"/>
  <c r="F177" i="11"/>
  <c r="G177" i="11"/>
  <c r="F178" i="11"/>
  <c r="E184" i="11"/>
  <c r="G184" i="11"/>
  <c r="E185" i="11"/>
  <c r="F185" i="11"/>
  <c r="G185" i="11"/>
  <c r="F186" i="11"/>
  <c r="E193" i="11"/>
  <c r="G193" i="11"/>
  <c r="E194" i="11"/>
  <c r="F194" i="11"/>
  <c r="G194" i="11" s="1"/>
  <c r="E201" i="11"/>
  <c r="G201" i="11"/>
  <c r="E202" i="11"/>
  <c r="F202" i="11"/>
  <c r="G202" i="11"/>
  <c r="F203" i="11"/>
  <c r="G203" i="11" s="1"/>
  <c r="E210" i="11"/>
  <c r="G210" i="11"/>
  <c r="E211" i="11"/>
  <c r="F211" i="11"/>
  <c r="G211" i="11"/>
  <c r="E212" i="11"/>
  <c r="F212" i="11"/>
  <c r="E220" i="11"/>
  <c r="G220" i="11"/>
  <c r="F221" i="11"/>
  <c r="E221" i="11" s="1"/>
  <c r="G221" i="11"/>
  <c r="F222" i="11"/>
  <c r="E228" i="11"/>
  <c r="G228" i="11"/>
  <c r="E229" i="11"/>
  <c r="F229" i="11"/>
  <c r="G229" i="11"/>
  <c r="F230" i="11"/>
  <c r="G230" i="11"/>
  <c r="E237" i="11"/>
  <c r="G237" i="11"/>
  <c r="E238" i="11"/>
  <c r="F238" i="11"/>
  <c r="G238" i="11"/>
  <c r="F239" i="11"/>
  <c r="E246" i="11"/>
  <c r="G246" i="11"/>
  <c r="F247" i="11"/>
  <c r="E255" i="11"/>
  <c r="G255" i="11"/>
  <c r="E256" i="11"/>
  <c r="F256" i="11"/>
  <c r="G256" i="11"/>
  <c r="F257" i="11"/>
  <c r="E264" i="11"/>
  <c r="G264" i="11"/>
  <c r="E265" i="11"/>
  <c r="F265" i="11"/>
  <c r="G265" i="11"/>
  <c r="F266" i="11"/>
  <c r="E273" i="11"/>
  <c r="G273" i="11"/>
  <c r="E274" i="11"/>
  <c r="F274" i="11"/>
  <c r="G274" i="11" s="1"/>
  <c r="F275" i="11"/>
  <c r="E276" i="11"/>
  <c r="F276" i="11"/>
  <c r="E282" i="11"/>
  <c r="G282" i="11"/>
  <c r="E283" i="11"/>
  <c r="F283" i="11"/>
  <c r="G283" i="11"/>
  <c r="F284" i="11"/>
  <c r="G284" i="11"/>
  <c r="E290" i="11"/>
  <c r="G290" i="11"/>
  <c r="E291" i="11"/>
  <c r="F291" i="11"/>
  <c r="G291" i="11"/>
  <c r="E292" i="11"/>
  <c r="F292" i="11"/>
  <c r="E299" i="11"/>
  <c r="G299" i="11"/>
  <c r="F300" i="11"/>
  <c r="E300" i="11" s="1"/>
  <c r="G300" i="11"/>
  <c r="F301" i="11"/>
  <c r="E308" i="11"/>
  <c r="G308" i="11"/>
  <c r="E309" i="11"/>
  <c r="F309" i="11"/>
  <c r="G309" i="11"/>
  <c r="F310" i="11"/>
  <c r="G310" i="11"/>
  <c r="E319" i="11"/>
  <c r="G319" i="11"/>
  <c r="E320" i="11"/>
  <c r="E321" i="11" s="1"/>
  <c r="E322" i="11" s="1"/>
  <c r="F320" i="11"/>
  <c r="G320" i="11"/>
  <c r="F321" i="11"/>
  <c r="E327" i="11"/>
  <c r="G327" i="11"/>
  <c r="F328" i="11"/>
  <c r="F329" i="11"/>
  <c r="G329" i="11"/>
  <c r="E338" i="11"/>
  <c r="G338" i="11"/>
  <c r="F339" i="11"/>
  <c r="G339" i="11" s="1"/>
  <c r="E346" i="11"/>
  <c r="G346" i="11"/>
  <c r="F347" i="11"/>
  <c r="E356" i="11"/>
  <c r="G356" i="11"/>
  <c r="F357" i="11"/>
  <c r="F358" i="11"/>
  <c r="E364" i="11"/>
  <c r="G364" i="11"/>
  <c r="F365" i="11"/>
  <c r="G365" i="11" s="1"/>
  <c r="E372" i="11"/>
  <c r="G372" i="11"/>
  <c r="F373" i="11"/>
  <c r="E380" i="11"/>
  <c r="G380" i="11"/>
  <c r="F381" i="11"/>
  <c r="F382" i="11"/>
  <c r="G382" i="11"/>
  <c r="E389" i="11"/>
  <c r="G389" i="11"/>
  <c r="F390" i="11"/>
  <c r="G390" i="11" s="1"/>
  <c r="E397" i="11"/>
  <c r="G397" i="11"/>
  <c r="F398" i="11"/>
  <c r="E405" i="11"/>
  <c r="G405" i="11"/>
  <c r="F406" i="11"/>
  <c r="F407" i="11"/>
  <c r="E407" i="11" s="1"/>
  <c r="G407" i="11"/>
  <c r="F408" i="11"/>
  <c r="E414" i="11"/>
  <c r="G414" i="11"/>
  <c r="F415" i="11"/>
  <c r="E422" i="11"/>
  <c r="G422" i="11"/>
  <c r="F423" i="11"/>
  <c r="E423" i="11" s="1"/>
  <c r="F424" i="11"/>
  <c r="F425" i="11" s="1"/>
  <c r="G424" i="11"/>
  <c r="E431" i="11"/>
  <c r="G431" i="11"/>
  <c r="F432" i="11"/>
  <c r="G432" i="11"/>
  <c r="E440" i="11"/>
  <c r="G440" i="11"/>
  <c r="F441" i="11"/>
  <c r="E448" i="11"/>
  <c r="G448" i="11"/>
  <c r="E449" i="11"/>
  <c r="F449" i="11"/>
  <c r="G449" i="11"/>
  <c r="E450" i="11"/>
  <c r="F450" i="11"/>
  <c r="F451" i="11" s="1"/>
  <c r="G450" i="11"/>
  <c r="F452" i="11"/>
  <c r="E452" i="11" s="1"/>
  <c r="G452" i="11"/>
  <c r="E457" i="11"/>
  <c r="G457" i="11"/>
  <c r="F458" i="11"/>
  <c r="G458" i="11"/>
  <c r="E465" i="11"/>
  <c r="G465" i="11"/>
  <c r="F466" i="11"/>
  <c r="E475" i="11"/>
  <c r="G475" i="11"/>
  <c r="F476" i="11"/>
  <c r="E476" i="11" s="1"/>
  <c r="F477" i="11"/>
  <c r="F478" i="11" s="1"/>
  <c r="G477" i="11"/>
  <c r="F479" i="11"/>
  <c r="E479" i="11" s="1"/>
  <c r="E486" i="11"/>
  <c r="G486" i="11"/>
  <c r="F487" i="11"/>
  <c r="G487" i="11"/>
  <c r="E494" i="11"/>
  <c r="G494" i="11"/>
  <c r="F495" i="11"/>
  <c r="E504" i="11"/>
  <c r="G504" i="11"/>
  <c r="F505" i="11"/>
  <c r="E505" i="11" s="1"/>
  <c r="F506" i="11"/>
  <c r="F507" i="11" s="1"/>
  <c r="G506" i="11"/>
  <c r="E508" i="11"/>
  <c r="F508" i="11"/>
  <c r="G508" i="11" s="1"/>
  <c r="E512" i="11"/>
  <c r="G512" i="11"/>
  <c r="F513" i="11"/>
  <c r="G513" i="11"/>
  <c r="E521" i="11"/>
  <c r="G521" i="11"/>
  <c r="E522" i="11"/>
  <c r="F522" i="11"/>
  <c r="E529" i="11"/>
  <c r="G529" i="11"/>
  <c r="F530" i="11"/>
  <c r="E530" i="11" s="1"/>
  <c r="F531" i="11"/>
  <c r="F532" i="11" s="1"/>
  <c r="G531" i="11"/>
  <c r="E537" i="11"/>
  <c r="G537" i="11"/>
  <c r="F538" i="11"/>
  <c r="G538" i="11"/>
  <c r="E547" i="11"/>
  <c r="G547" i="11"/>
  <c r="F548" i="11"/>
  <c r="E555" i="11"/>
  <c r="G555" i="11"/>
  <c r="F556" i="11"/>
  <c r="E556" i="11" s="1"/>
  <c r="G556" i="11"/>
  <c r="E557" i="11"/>
  <c r="F557" i="11"/>
  <c r="E563" i="11"/>
  <c r="G563" i="11"/>
  <c r="F564" i="11"/>
  <c r="G564" i="11"/>
  <c r="E571" i="11"/>
  <c r="G571" i="11"/>
  <c r="F572" i="11"/>
  <c r="E580" i="11"/>
  <c r="G580" i="11"/>
  <c r="E581" i="11"/>
  <c r="F581" i="11"/>
  <c r="G581" i="11"/>
  <c r="F582" i="11"/>
  <c r="E582" i="11" s="1"/>
  <c r="G582" i="11"/>
  <c r="F583" i="11"/>
  <c r="E588" i="11"/>
  <c r="G588" i="11"/>
  <c r="F589" i="11"/>
  <c r="E589" i="11" s="1"/>
  <c r="G589" i="11"/>
  <c r="F590" i="11"/>
  <c r="G590" i="11"/>
  <c r="E598" i="11"/>
  <c r="G598" i="11"/>
  <c r="F599" i="11"/>
  <c r="F600" i="11" s="1"/>
  <c r="G599" i="11"/>
  <c r="E600" i="11"/>
  <c r="E607" i="11"/>
  <c r="G607" i="11"/>
  <c r="F608" i="11"/>
  <c r="E616" i="11"/>
  <c r="G616" i="11"/>
  <c r="F617" i="11"/>
  <c r="E617" i="11" s="1"/>
  <c r="G617" i="11"/>
  <c r="F618" i="11"/>
  <c r="E624" i="11"/>
  <c r="G624" i="11"/>
  <c r="F625" i="11"/>
  <c r="F626" i="11" s="1"/>
  <c r="G625" i="11"/>
  <c r="E633" i="11"/>
  <c r="G633" i="11"/>
  <c r="E634" i="11"/>
  <c r="F634" i="11"/>
  <c r="E642" i="11"/>
  <c r="G642" i="11"/>
  <c r="F643" i="11"/>
  <c r="E643" i="11" s="1"/>
  <c r="G643" i="11"/>
  <c r="F644" i="11"/>
  <c r="G644" i="11"/>
  <c r="E651" i="11"/>
  <c r="G651" i="11"/>
  <c r="F652" i="11"/>
  <c r="F653" i="11" s="1"/>
  <c r="G652" i="11"/>
  <c r="E653" i="11"/>
  <c r="E660" i="11"/>
  <c r="G660" i="11"/>
  <c r="E661" i="11"/>
  <c r="F661" i="11"/>
  <c r="E669" i="11"/>
  <c r="G669" i="11"/>
  <c r="F670" i="11"/>
  <c r="E670" i="11" s="1"/>
  <c r="G670" i="11"/>
  <c r="F671" i="11"/>
  <c r="E678" i="11"/>
  <c r="G678" i="11"/>
  <c r="F679" i="11"/>
  <c r="F680" i="11" s="1"/>
  <c r="G679" i="11"/>
  <c r="E688" i="11"/>
  <c r="G688" i="11"/>
  <c r="E689" i="11"/>
  <c r="F689" i="11"/>
  <c r="E696" i="11"/>
  <c r="G696" i="11"/>
  <c r="F697" i="11"/>
  <c r="E697" i="11" s="1"/>
  <c r="G697" i="11"/>
  <c r="F698" i="11"/>
  <c r="G698" i="11"/>
  <c r="E706" i="11"/>
  <c r="G706" i="11"/>
  <c r="F707" i="11"/>
  <c r="F708" i="11" s="1"/>
  <c r="G707" i="11"/>
  <c r="E708" i="11"/>
  <c r="E714" i="11"/>
  <c r="G714" i="11"/>
  <c r="F715" i="11"/>
  <c r="E723" i="11"/>
  <c r="G723" i="11"/>
  <c r="F724" i="11"/>
  <c r="E724" i="11" s="1"/>
  <c r="G724" i="11"/>
  <c r="F725" i="11"/>
  <c r="E732" i="11"/>
  <c r="G732" i="11"/>
  <c r="F733" i="11"/>
  <c r="F734" i="11" s="1"/>
  <c r="G733" i="11"/>
  <c r="E744" i="11"/>
  <c r="G744" i="11"/>
  <c r="E745" i="11"/>
  <c r="F745" i="11"/>
  <c r="E752" i="11"/>
  <c r="G752" i="11"/>
  <c r="F753" i="11"/>
  <c r="E753" i="11" s="1"/>
  <c r="G753" i="11"/>
  <c r="F754" i="11"/>
  <c r="G754" i="11"/>
  <c r="E763" i="11"/>
  <c r="G763" i="11"/>
  <c r="E764" i="11"/>
  <c r="F764" i="11"/>
  <c r="F765" i="11" s="1"/>
  <c r="G764" i="11"/>
  <c r="E765" i="11"/>
  <c r="E772" i="11"/>
  <c r="G772" i="11"/>
  <c r="F773" i="11"/>
  <c r="E781" i="11"/>
  <c r="G781" i="11"/>
  <c r="F782" i="11"/>
  <c r="E782" i="11" s="1"/>
  <c r="G782" i="11"/>
  <c r="F783" i="11"/>
  <c r="G783" i="11" s="1"/>
  <c r="E790" i="11"/>
  <c r="G790" i="11"/>
  <c r="E791" i="11"/>
  <c r="F791" i="11"/>
  <c r="G791" i="11"/>
  <c r="E792" i="11"/>
  <c r="F792" i="11"/>
  <c r="G792" i="11"/>
  <c r="F793" i="11"/>
  <c r="F794" i="11" s="1"/>
  <c r="G794" i="11" s="1"/>
  <c r="G793" i="11"/>
  <c r="E799" i="11"/>
  <c r="G799" i="11"/>
  <c r="E800" i="11"/>
  <c r="F800" i="11"/>
  <c r="E808" i="11"/>
  <c r="G808" i="11"/>
  <c r="E809" i="11"/>
  <c r="F809" i="11"/>
  <c r="G809" i="11"/>
  <c r="F810" i="11"/>
  <c r="G810" i="11"/>
  <c r="E817" i="11"/>
  <c r="G817" i="11"/>
  <c r="F818" i="11"/>
  <c r="F819" i="11" s="1"/>
  <c r="G818" i="11"/>
  <c r="E819" i="11"/>
  <c r="E826" i="11"/>
  <c r="G826" i="11"/>
  <c r="F827" i="11"/>
  <c r="E835" i="11"/>
  <c r="G835" i="11"/>
  <c r="F836" i="11"/>
  <c r="E836" i="11" s="1"/>
  <c r="E843" i="11"/>
  <c r="G843" i="11"/>
  <c r="E844" i="11"/>
  <c r="F844" i="11"/>
  <c r="G844" i="11"/>
  <c r="F845" i="11"/>
  <c r="F846" i="11" s="1"/>
  <c r="G845" i="11"/>
  <c r="E852" i="11"/>
  <c r="G852" i="11"/>
  <c r="F853" i="11"/>
  <c r="G853" i="11"/>
  <c r="E861" i="11"/>
  <c r="G861" i="11"/>
  <c r="F862" i="11"/>
  <c r="E870" i="11"/>
  <c r="G870" i="11"/>
  <c r="E871" i="11"/>
  <c r="F871" i="11"/>
  <c r="G871" i="11"/>
  <c r="E872" i="11"/>
  <c r="F872" i="11"/>
  <c r="F873" i="11" s="1"/>
  <c r="G872" i="11"/>
  <c r="F874" i="11"/>
  <c r="E874" i="11" s="1"/>
  <c r="G874" i="11"/>
  <c r="E879" i="11"/>
  <c r="G879" i="11"/>
  <c r="F880" i="11"/>
  <c r="G880" i="11"/>
  <c r="E889" i="11"/>
  <c r="G889" i="11"/>
  <c r="F890" i="11"/>
  <c r="E897" i="11"/>
  <c r="G897" i="11"/>
  <c r="E898" i="11"/>
  <c r="F898" i="11"/>
  <c r="G898" i="11"/>
  <c r="F899" i="11"/>
  <c r="F900" i="11" s="1"/>
  <c r="G899" i="11"/>
  <c r="E906" i="11"/>
  <c r="G906" i="11"/>
  <c r="F907" i="11"/>
  <c r="G907" i="11"/>
  <c r="E915" i="11"/>
  <c r="G915" i="11"/>
  <c r="F916" i="11"/>
  <c r="E924" i="11"/>
  <c r="G924" i="11"/>
  <c r="G925" i="11" s="1"/>
  <c r="G926" i="11" s="1"/>
  <c r="G927" i="11" s="1"/>
  <c r="G928" i="11" s="1"/>
  <c r="E925" i="11"/>
  <c r="F925" i="11"/>
  <c r="F926" i="11"/>
  <c r="E932" i="11"/>
  <c r="E933" i="11" s="1"/>
  <c r="E934" i="11" s="1"/>
  <c r="E935" i="11" s="1"/>
  <c r="G932" i="11"/>
  <c r="F933" i="11"/>
  <c r="F934" i="11" s="1"/>
  <c r="G934" i="11" s="1"/>
  <c r="G933" i="11"/>
  <c r="F935" i="11"/>
  <c r="F936" i="11" s="1"/>
  <c r="G936" i="11" s="1"/>
  <c r="G935" i="11"/>
  <c r="E936" i="11"/>
  <c r="E940" i="11"/>
  <c r="G940" i="11"/>
  <c r="G941" i="11" s="1"/>
  <c r="E941" i="11"/>
  <c r="E942" i="11" s="1"/>
  <c r="F941" i="11"/>
  <c r="F942" i="11" s="1"/>
  <c r="F943" i="11" s="1"/>
  <c r="F944" i="11" s="1"/>
  <c r="G942" i="11"/>
  <c r="G943" i="11" s="1"/>
  <c r="G944" i="11" s="1"/>
  <c r="E943" i="11"/>
  <c r="E944" i="11" s="1"/>
  <c r="E949" i="11"/>
  <c r="G949" i="11"/>
  <c r="E950" i="11"/>
  <c r="F950" i="11"/>
  <c r="G950" i="11"/>
  <c r="F951" i="11"/>
  <c r="F952" i="11" s="1"/>
  <c r="G951" i="11"/>
  <c r="F953" i="11"/>
  <c r="E957" i="11"/>
  <c r="G957" i="11"/>
  <c r="F958" i="11"/>
  <c r="G958" i="11"/>
  <c r="E965" i="11"/>
  <c r="G965" i="11"/>
  <c r="E966" i="11"/>
  <c r="E967" i="11" s="1"/>
  <c r="E968" i="11" s="1"/>
  <c r="E969" i="11" s="1"/>
  <c r="F966" i="11"/>
  <c r="E974" i="11"/>
  <c r="G974" i="11"/>
  <c r="E975" i="11"/>
  <c r="F975" i="11"/>
  <c r="G975" i="11" s="1"/>
  <c r="F976" i="11"/>
  <c r="G976" i="11"/>
  <c r="E982" i="11"/>
  <c r="G982" i="11"/>
  <c r="F983" i="11"/>
  <c r="E990" i="11"/>
  <c r="G990" i="11"/>
  <c r="F991" i="11"/>
  <c r="E1000" i="11"/>
  <c r="G1000" i="11"/>
  <c r="E1001" i="11"/>
  <c r="F1001" i="11"/>
  <c r="G1001" i="11" s="1"/>
  <c r="E1002" i="11"/>
  <c r="F1002" i="11"/>
  <c r="F1003" i="11" s="1"/>
  <c r="G1002" i="11"/>
  <c r="F1004" i="11"/>
  <c r="E1004" i="11" s="1"/>
  <c r="G1004" i="11"/>
  <c r="E1008" i="11"/>
  <c r="G1008" i="11"/>
  <c r="F1009" i="11"/>
  <c r="G1009" i="11"/>
  <c r="E1016" i="11"/>
  <c r="G1016" i="11"/>
  <c r="F1017" i="11"/>
  <c r="G1017" i="11"/>
  <c r="E1024" i="11"/>
  <c r="G1024" i="11"/>
  <c r="E1025" i="11"/>
  <c r="F1025" i="11"/>
  <c r="G1025" i="11"/>
  <c r="F1026" i="11"/>
  <c r="E1026" i="11" s="1"/>
  <c r="E1036" i="11"/>
  <c r="G1036" i="11"/>
  <c r="F1037" i="11"/>
  <c r="E1037" i="11" s="1"/>
  <c r="G1037" i="11"/>
  <c r="F1038" i="11"/>
  <c r="E1044" i="11"/>
  <c r="G1044" i="11"/>
  <c r="E1045" i="11"/>
  <c r="F1045" i="11"/>
  <c r="F1046" i="11" s="1"/>
  <c r="E1046" i="11" s="1"/>
  <c r="G1045" i="11"/>
  <c r="G1046" i="11"/>
  <c r="F1047" i="11"/>
  <c r="G1047" i="11"/>
  <c r="E1053" i="11"/>
  <c r="G1053" i="11"/>
  <c r="E1054" i="11"/>
  <c r="F1054" i="11"/>
  <c r="G1054" i="11"/>
  <c r="F1055" i="11"/>
  <c r="F1056" i="11" s="1"/>
  <c r="G1056" i="11" s="1"/>
  <c r="G1055" i="11"/>
  <c r="E1056" i="11"/>
  <c r="E1057" i="11"/>
  <c r="F1057" i="11"/>
  <c r="G1057" i="11" s="1"/>
  <c r="E1062" i="11"/>
  <c r="G1062" i="11"/>
  <c r="F1063" i="11"/>
  <c r="E1063" i="11" s="1"/>
  <c r="G1063" i="11"/>
  <c r="E1071" i="11"/>
  <c r="G1071" i="11"/>
  <c r="F1072" i="11"/>
  <c r="F1073" i="11" s="1"/>
  <c r="E1073" i="11" s="1"/>
  <c r="G1072" i="11"/>
  <c r="G1073" i="11"/>
  <c r="E1080" i="11"/>
  <c r="G1080" i="11"/>
  <c r="E1081" i="11"/>
  <c r="F1081" i="11"/>
  <c r="G1081" i="11" s="1"/>
  <c r="F1082" i="11"/>
  <c r="F1083" i="11" s="1"/>
  <c r="G1083" i="11" s="1"/>
  <c r="G1082" i="11"/>
  <c r="E1083" i="11"/>
  <c r="E1090" i="11"/>
  <c r="G1090" i="11"/>
  <c r="F1091" i="11"/>
  <c r="E1099" i="11"/>
  <c r="G1099" i="11"/>
  <c r="F1100" i="11"/>
  <c r="F1101" i="11" s="1"/>
  <c r="E1101" i="11" s="1"/>
  <c r="G1100" i="11"/>
  <c r="G1101" i="11"/>
  <c r="E1108" i="11"/>
  <c r="G1108" i="11"/>
  <c r="E1109" i="11"/>
  <c r="F1109" i="11"/>
  <c r="G1109" i="11" s="1"/>
  <c r="F1110" i="11"/>
  <c r="F1111" i="11" s="1"/>
  <c r="G1111" i="11" s="1"/>
  <c r="G1110" i="11"/>
  <c r="E1111" i="11"/>
  <c r="E1117" i="11"/>
  <c r="G1117" i="11"/>
  <c r="F1118" i="11"/>
  <c r="G1118" i="11"/>
  <c r="G1119" i="11" s="1"/>
  <c r="G1120" i="11"/>
  <c r="G1121" i="11" s="1"/>
  <c r="E1126" i="11"/>
  <c r="G1126" i="11"/>
  <c r="F1127" i="11"/>
  <c r="E1138" i="11"/>
  <c r="G1138" i="11"/>
  <c r="E1139" i="11"/>
  <c r="F1139" i="11"/>
  <c r="G1139" i="11" s="1"/>
  <c r="F1140" i="11"/>
  <c r="G1140" i="11"/>
  <c r="E1146" i="11"/>
  <c r="G1146" i="11"/>
  <c r="F1147" i="11"/>
  <c r="E1147" i="11" s="1"/>
  <c r="G1147" i="11"/>
  <c r="F1148" i="11"/>
  <c r="G1148" i="11" s="1"/>
  <c r="F1149" i="11"/>
  <c r="E1157" i="11"/>
  <c r="G1157" i="11"/>
  <c r="F1158" i="11"/>
  <c r="E1158" i="11" s="1"/>
  <c r="G1158" i="11"/>
  <c r="F1159" i="11"/>
  <c r="G1159" i="11"/>
  <c r="E1167" i="11"/>
  <c r="G1167" i="11"/>
  <c r="F1168" i="11"/>
  <c r="F1169" i="11" s="1"/>
  <c r="G1168" i="11"/>
  <c r="E1169" i="11"/>
  <c r="E1176" i="11"/>
  <c r="G1176" i="11"/>
  <c r="E1177" i="11"/>
  <c r="F1177" i="11"/>
  <c r="E1184" i="11"/>
  <c r="G1184" i="11"/>
  <c r="F1185" i="11"/>
  <c r="E1185" i="11" s="1"/>
  <c r="G1185" i="11"/>
  <c r="F1186" i="11"/>
  <c r="G1186" i="11"/>
  <c r="E1193" i="11"/>
  <c r="G1193" i="11"/>
  <c r="F1194" i="11"/>
  <c r="F1195" i="11" s="1"/>
  <c r="G1194" i="11"/>
  <c r="E1201" i="11"/>
  <c r="G1201" i="11"/>
  <c r="E1202" i="11"/>
  <c r="F1202" i="11"/>
  <c r="E1210" i="11"/>
  <c r="G1210" i="11"/>
  <c r="F1211" i="11"/>
  <c r="E1211" i="11" s="1"/>
  <c r="G1211" i="11"/>
  <c r="F1212" i="11"/>
  <c r="G1212" i="11"/>
  <c r="E1219" i="11"/>
  <c r="G1219" i="11"/>
  <c r="F1220" i="11"/>
  <c r="F1221" i="11" s="1"/>
  <c r="G1220" i="11"/>
  <c r="E1221" i="11"/>
  <c r="E1232" i="11"/>
  <c r="G1232" i="11"/>
  <c r="G1233" i="11" s="1"/>
  <c r="G1234" i="11" s="1"/>
  <c r="G1235" i="11" s="1"/>
  <c r="G1236" i="11" s="1"/>
  <c r="E1233" i="11"/>
  <c r="E1234" i="11" s="1"/>
  <c r="F1233" i="11"/>
  <c r="F1234" i="11" s="1"/>
  <c r="E1235" i="11"/>
  <c r="E1236" i="11" s="1"/>
  <c r="F1235" i="11"/>
  <c r="F1236" i="11" s="1"/>
  <c r="E1240" i="11"/>
  <c r="E1241" i="11" s="1"/>
  <c r="E1242" i="11" s="1"/>
  <c r="E1243" i="11" s="1"/>
  <c r="E1244" i="11" s="1"/>
  <c r="G1240" i="11"/>
  <c r="G1241" i="11" s="1"/>
  <c r="F1241" i="11"/>
  <c r="F1242" i="11"/>
  <c r="F1243" i="11" s="1"/>
  <c r="G1242" i="11"/>
  <c r="G1243" i="11" s="1"/>
  <c r="G1244" i="11" s="1"/>
  <c r="F1244" i="11"/>
  <c r="E1249" i="11"/>
  <c r="G1249" i="11"/>
  <c r="F1250" i="11"/>
  <c r="F1251" i="11" s="1"/>
  <c r="G1250" i="11"/>
  <c r="E1251" i="11"/>
  <c r="E1257" i="11"/>
  <c r="F1258" i="11"/>
  <c r="E1267" i="11"/>
  <c r="G1267" i="11"/>
  <c r="F1268" i="11"/>
  <c r="E1268" i="11" s="1"/>
  <c r="G1268" i="11"/>
  <c r="F1269" i="11"/>
  <c r="E1276" i="11"/>
  <c r="G1276" i="11"/>
  <c r="F1277" i="11"/>
  <c r="G1277" i="11"/>
  <c r="E1286" i="11"/>
  <c r="G1286" i="11"/>
  <c r="E1287" i="11"/>
  <c r="F1287" i="11"/>
  <c r="G1287" i="11" s="1"/>
  <c r="F1288" i="11"/>
  <c r="F1289" i="11" s="1"/>
  <c r="G1288" i="11"/>
  <c r="E1289" i="11"/>
  <c r="E1296" i="11"/>
  <c r="G1296" i="11"/>
  <c r="F1297" i="11"/>
  <c r="E1297" i="11" s="1"/>
  <c r="G1297" i="11"/>
  <c r="F1298" i="11"/>
  <c r="E1305" i="11"/>
  <c r="G1305" i="11"/>
  <c r="F1306" i="11"/>
  <c r="G1306" i="11"/>
  <c r="E1313" i="11"/>
  <c r="G1313" i="11"/>
  <c r="E1314" i="11"/>
  <c r="F1314" i="11"/>
  <c r="G1314" i="11" s="1"/>
  <c r="F1315" i="11"/>
  <c r="F1316" i="11" s="1"/>
  <c r="G1315" i="11"/>
  <c r="E1321" i="11"/>
  <c r="G1321" i="11"/>
  <c r="F1322" i="11"/>
  <c r="E1322" i="11" s="1"/>
  <c r="G1322" i="11"/>
  <c r="F1323" i="11"/>
  <c r="E1329" i="11"/>
  <c r="G1329" i="11"/>
  <c r="F1330" i="11"/>
  <c r="G1330" i="11"/>
  <c r="E1338" i="11"/>
  <c r="G1338" i="11"/>
  <c r="E1339" i="11"/>
  <c r="F1339" i="11"/>
  <c r="G1339" i="11" s="1"/>
  <c r="F1340" i="11"/>
  <c r="F1341" i="11" s="1"/>
  <c r="G1340" i="11"/>
  <c r="E1341" i="11"/>
  <c r="E1347" i="11"/>
  <c r="G1347" i="11"/>
  <c r="F1348" i="11"/>
  <c r="E1348" i="11" s="1"/>
  <c r="G1348" i="11"/>
  <c r="F1349" i="11"/>
  <c r="E1358" i="11"/>
  <c r="G1358" i="11"/>
  <c r="F1359" i="11"/>
  <c r="G1359" i="11"/>
  <c r="E1368" i="11"/>
  <c r="G1368" i="11"/>
  <c r="F1369" i="11"/>
  <c r="F1370" i="11" s="1"/>
  <c r="G1369" i="11"/>
  <c r="E1378" i="11"/>
  <c r="G1378" i="11"/>
  <c r="E1379" i="11"/>
  <c r="F1379" i="11"/>
  <c r="G1379" i="11"/>
  <c r="F1380" i="11"/>
  <c r="G393" i="13" l="1"/>
  <c r="F394" i="13"/>
  <c r="E393" i="13"/>
  <c r="G650" i="13"/>
  <c r="E650" i="13"/>
  <c r="G742" i="13"/>
  <c r="E742" i="13"/>
  <c r="G876" i="13"/>
  <c r="F877" i="13"/>
  <c r="E876" i="13"/>
  <c r="G41" i="13"/>
  <c r="F42" i="13"/>
  <c r="E41" i="13"/>
  <c r="E939" i="13"/>
  <c r="G939" i="13"/>
  <c r="F940" i="13"/>
  <c r="G772" i="13"/>
  <c r="E772" i="13"/>
  <c r="F773" i="13"/>
  <c r="E658" i="13"/>
  <c r="G658" i="13"/>
  <c r="E95" i="13"/>
  <c r="G95" i="13"/>
  <c r="G627" i="13"/>
  <c r="E627" i="13"/>
  <c r="E735" i="13"/>
  <c r="G735" i="13"/>
  <c r="E713" i="13"/>
  <c r="G713" i="13"/>
  <c r="E409" i="13"/>
  <c r="G409" i="13"/>
  <c r="G20" i="13"/>
  <c r="E20" i="13"/>
  <c r="E575" i="13"/>
  <c r="G575" i="13"/>
  <c r="G899" i="13"/>
  <c r="E899" i="13"/>
  <c r="G552" i="13"/>
  <c r="E552" i="13"/>
  <c r="E88" i="13"/>
  <c r="G88" i="13"/>
  <c r="G492" i="13"/>
  <c r="E492" i="13"/>
  <c r="G675" i="13"/>
  <c r="E675" i="13"/>
  <c r="G126" i="13"/>
  <c r="E126" i="13"/>
  <c r="G870" i="13"/>
  <c r="E870" i="13"/>
  <c r="G907" i="13"/>
  <c r="E907" i="13"/>
  <c r="E620" i="13"/>
  <c r="G620" i="13"/>
  <c r="G289" i="13"/>
  <c r="E289" i="13"/>
  <c r="F290" i="13"/>
  <c r="G327" i="13"/>
  <c r="E327" i="13"/>
  <c r="G560" i="13"/>
  <c r="E560" i="13"/>
  <c r="G788" i="13"/>
  <c r="E788" i="13"/>
  <c r="G356" i="13"/>
  <c r="E356" i="13"/>
  <c r="G176" i="13"/>
  <c r="E176" i="13"/>
  <c r="F177" i="13"/>
  <c r="E598" i="13"/>
  <c r="G598" i="13"/>
  <c r="E841" i="13"/>
  <c r="G841" i="13"/>
  <c r="G720" i="13"/>
  <c r="E720" i="13"/>
  <c r="E960" i="13"/>
  <c r="G960" i="13"/>
  <c r="G470" i="13"/>
  <c r="E470" i="13"/>
  <c r="G930" i="13"/>
  <c r="F931" i="13"/>
  <c r="E930" i="13"/>
  <c r="E363" i="13"/>
  <c r="G363" i="13"/>
  <c r="G239" i="13"/>
  <c r="E239" i="13"/>
  <c r="E155" i="13"/>
  <c r="G155" i="13"/>
  <c r="F58" i="13"/>
  <c r="E57" i="13"/>
  <c r="G57" i="13"/>
  <c r="F349" i="13"/>
  <c r="E348" i="13"/>
  <c r="G348" i="13"/>
  <c r="E691" i="13"/>
  <c r="G691" i="13"/>
  <c r="F262" i="13"/>
  <c r="E261" i="13"/>
  <c r="G261" i="13"/>
  <c r="G848" i="13"/>
  <c r="E848" i="13"/>
  <c r="G606" i="13"/>
  <c r="E606" i="13"/>
  <c r="E666" i="13"/>
  <c r="G666" i="13"/>
  <c r="G132" i="13"/>
  <c r="F133" i="13"/>
  <c r="E132" i="13"/>
  <c r="G818" i="13"/>
  <c r="F819" i="13"/>
  <c r="E818" i="13"/>
  <c r="G34" i="13"/>
  <c r="E34" i="13"/>
  <c r="G268" i="13"/>
  <c r="E268" i="13"/>
  <c r="F269" i="13"/>
  <c r="E568" i="13"/>
  <c r="G568" i="13"/>
  <c r="E184" i="13"/>
  <c r="G184" i="13"/>
  <c r="G447" i="13"/>
  <c r="E447" i="13"/>
  <c r="G102" i="13"/>
  <c r="E102" i="13"/>
  <c r="G192" i="13"/>
  <c r="E192" i="13"/>
  <c r="E432" i="13"/>
  <c r="G432" i="13"/>
  <c r="G334" i="13"/>
  <c r="F335" i="13"/>
  <c r="E334" i="13"/>
  <c r="G379" i="13"/>
  <c r="E379" i="13"/>
  <c r="E642" i="13"/>
  <c r="G642" i="13"/>
  <c r="E613" i="13"/>
  <c r="G613" i="13"/>
  <c r="G305" i="13"/>
  <c r="E305" i="13"/>
  <c r="G536" i="13"/>
  <c r="F537" i="13"/>
  <c r="E536" i="13"/>
  <c r="E386" i="13"/>
  <c r="G386" i="13"/>
  <c r="E750" i="13"/>
  <c r="G750" i="13"/>
  <c r="E66" i="13"/>
  <c r="G66" i="13"/>
  <c r="G833" i="13"/>
  <c r="E833" i="13"/>
  <c r="G530" i="13"/>
  <c r="E530" i="13"/>
  <c r="G810" i="13"/>
  <c r="E810" i="13"/>
  <c r="G698" i="13"/>
  <c r="E698" i="13"/>
  <c r="G425" i="13"/>
  <c r="E425" i="13"/>
  <c r="G891" i="13"/>
  <c r="F892" i="13"/>
  <c r="E891" i="13"/>
  <c r="G215" i="13"/>
  <c r="E215" i="13"/>
  <c r="G513" i="13"/>
  <c r="E513" i="13"/>
  <c r="G109" i="13"/>
  <c r="E109" i="13"/>
  <c r="F110" i="13"/>
  <c r="G855" i="13"/>
  <c r="F856" i="13"/>
  <c r="E855" i="13"/>
  <c r="E728" i="13"/>
  <c r="G728" i="13"/>
  <c r="G402" i="13"/>
  <c r="E402" i="13"/>
  <c r="F147" i="13"/>
  <c r="E146" i="13"/>
  <c r="G146" i="13"/>
  <c r="G200" i="13"/>
  <c r="E200" i="13"/>
  <c r="F201" i="13"/>
  <c r="G583" i="13"/>
  <c r="E583" i="13"/>
  <c r="G1349" i="11"/>
  <c r="F1350" i="11"/>
  <c r="G1269" i="11"/>
  <c r="F1270" i="11"/>
  <c r="G1038" i="11"/>
  <c r="E1038" i="11"/>
  <c r="G827" i="11"/>
  <c r="F828" i="11"/>
  <c r="E827" i="11"/>
  <c r="E1118" i="11"/>
  <c r="F1119" i="11"/>
  <c r="F927" i="11"/>
  <c r="E926" i="11"/>
  <c r="E1349" i="11"/>
  <c r="G1316" i="11"/>
  <c r="F1317" i="11"/>
  <c r="F1278" i="11"/>
  <c r="E1277" i="11"/>
  <c r="F1187" i="11"/>
  <c r="E1186" i="11"/>
  <c r="G1298" i="11"/>
  <c r="F1299" i="11"/>
  <c r="F1259" i="11"/>
  <c r="E1258" i="11"/>
  <c r="G1251" i="11"/>
  <c r="F1252" i="11"/>
  <c r="G1177" i="11"/>
  <c r="F1178" i="11"/>
  <c r="E222" i="11"/>
  <c r="G222" i="11"/>
  <c r="F223" i="11"/>
  <c r="G1370" i="11"/>
  <c r="F1371" i="11"/>
  <c r="E1269" i="11"/>
  <c r="G1380" i="11"/>
  <c r="F1381" i="11"/>
  <c r="F1307" i="11"/>
  <c r="E1306" i="11"/>
  <c r="E1298" i="11"/>
  <c r="G1149" i="11"/>
  <c r="F1150" i="11"/>
  <c r="F1018" i="11"/>
  <c r="E1017" i="11"/>
  <c r="F984" i="11"/>
  <c r="E983" i="11"/>
  <c r="G983" i="11"/>
  <c r="G953" i="11"/>
  <c r="E953" i="11"/>
  <c r="F1128" i="11"/>
  <c r="E1127" i="11"/>
  <c r="F977" i="11"/>
  <c r="E976" i="11"/>
  <c r="G1221" i="11"/>
  <c r="G1222" i="11" s="1"/>
  <c r="G1223" i="11" s="1"/>
  <c r="F1222" i="11"/>
  <c r="F1213" i="11"/>
  <c r="E1212" i="11"/>
  <c r="G1169" i="11"/>
  <c r="F1170" i="11"/>
  <c r="F1160" i="11"/>
  <c r="E1159" i="11"/>
  <c r="E1149" i="11"/>
  <c r="F1048" i="11"/>
  <c r="E1047" i="11"/>
  <c r="G626" i="11"/>
  <c r="F627" i="11"/>
  <c r="E626" i="11"/>
  <c r="E1091" i="11"/>
  <c r="F1092" i="11"/>
  <c r="F1027" i="11"/>
  <c r="G1026" i="11"/>
  <c r="F1360" i="11"/>
  <c r="E1359" i="11"/>
  <c r="G1195" i="11"/>
  <c r="F1196" i="11"/>
  <c r="G1341" i="11"/>
  <c r="F1342" i="11"/>
  <c r="E1380" i="11"/>
  <c r="G1323" i="11"/>
  <c r="F1324" i="11"/>
  <c r="E1370" i="11"/>
  <c r="F1331" i="11"/>
  <c r="E1330" i="11"/>
  <c r="E1323" i="11"/>
  <c r="E1316" i="11"/>
  <c r="G1289" i="11"/>
  <c r="F1290" i="11"/>
  <c r="G1202" i="11"/>
  <c r="F1203" i="11"/>
  <c r="E1195" i="11"/>
  <c r="F1141" i="11"/>
  <c r="E1140" i="11"/>
  <c r="G1127" i="11"/>
  <c r="G1091" i="11"/>
  <c r="F1039" i="11"/>
  <c r="F908" i="11"/>
  <c r="E907" i="11"/>
  <c r="G890" i="11"/>
  <c r="F891" i="11"/>
  <c r="F726" i="11"/>
  <c r="E725" i="11"/>
  <c r="G725" i="11"/>
  <c r="G715" i="11"/>
  <c r="F716" i="11"/>
  <c r="G495" i="11"/>
  <c r="F496" i="11"/>
  <c r="F433" i="11"/>
  <c r="E432" i="11"/>
  <c r="F959" i="11"/>
  <c r="E958" i="11"/>
  <c r="E900" i="11"/>
  <c r="G900" i="11"/>
  <c r="E890" i="11"/>
  <c r="E846" i="11"/>
  <c r="G846" i="11"/>
  <c r="E715" i="11"/>
  <c r="G680" i="11"/>
  <c r="F681" i="11"/>
  <c r="E680" i="11"/>
  <c r="E495" i="11"/>
  <c r="G266" i="11"/>
  <c r="F267" i="11"/>
  <c r="E266" i="11"/>
  <c r="G836" i="11"/>
  <c r="F837" i="11"/>
  <c r="E1369" i="11"/>
  <c r="E1340" i="11"/>
  <c r="E1315" i="11"/>
  <c r="E1288" i="11"/>
  <c r="E1250" i="11"/>
  <c r="E1220" i="11"/>
  <c r="E1194" i="11"/>
  <c r="E1168" i="11"/>
  <c r="E1148" i="11"/>
  <c r="E1110" i="11"/>
  <c r="E1100" i="11"/>
  <c r="G991" i="11"/>
  <c r="F992" i="11"/>
  <c r="E952" i="11"/>
  <c r="G952" i="11"/>
  <c r="E899" i="11"/>
  <c r="E845" i="11"/>
  <c r="G773" i="11"/>
  <c r="F774" i="11"/>
  <c r="G765" i="11"/>
  <c r="F766" i="11"/>
  <c r="F619" i="11"/>
  <c r="E618" i="11"/>
  <c r="G618" i="11"/>
  <c r="G608" i="11"/>
  <c r="F609" i="11"/>
  <c r="G466" i="11"/>
  <c r="F467" i="11"/>
  <c r="E466" i="11"/>
  <c r="F1112" i="11"/>
  <c r="F1102" i="11"/>
  <c r="E1082" i="11"/>
  <c r="E1072" i="11"/>
  <c r="F1010" i="11"/>
  <c r="E1009" i="11"/>
  <c r="E991" i="11"/>
  <c r="E951" i="11"/>
  <c r="G916" i="11"/>
  <c r="F917" i="11"/>
  <c r="F881" i="11"/>
  <c r="E880" i="11"/>
  <c r="G862" i="11"/>
  <c r="F863" i="11"/>
  <c r="E773" i="11"/>
  <c r="G734" i="11"/>
  <c r="F735" i="11"/>
  <c r="E734" i="11"/>
  <c r="E608" i="11"/>
  <c r="G158" i="11"/>
  <c r="F159" i="11"/>
  <c r="E158" i="11"/>
  <c r="E115" i="11"/>
  <c r="G115" i="11"/>
  <c r="F116" i="11"/>
  <c r="F854" i="11"/>
  <c r="E853" i="11"/>
  <c r="F1084" i="11"/>
  <c r="F1074" i="11"/>
  <c r="F1064" i="11"/>
  <c r="E1055" i="11"/>
  <c r="E1003" i="11"/>
  <c r="G1003" i="11"/>
  <c r="G966" i="11"/>
  <c r="F967" i="11"/>
  <c r="E916" i="11"/>
  <c r="F901" i="11"/>
  <c r="E873" i="11"/>
  <c r="G873" i="11"/>
  <c r="E862" i="11"/>
  <c r="F847" i="11"/>
  <c r="F672" i="11"/>
  <c r="E671" i="11"/>
  <c r="G671" i="11"/>
  <c r="G661" i="11"/>
  <c r="F662" i="11"/>
  <c r="F179" i="11"/>
  <c r="E178" i="11"/>
  <c r="G178" i="11"/>
  <c r="E169" i="11"/>
  <c r="G169" i="11"/>
  <c r="G583" i="11"/>
  <c r="F584" i="11"/>
  <c r="G819" i="11"/>
  <c r="F820" i="11"/>
  <c r="F811" i="11"/>
  <c r="E810" i="11"/>
  <c r="E794" i="11"/>
  <c r="F755" i="11"/>
  <c r="E754" i="11"/>
  <c r="G708" i="11"/>
  <c r="F709" i="11"/>
  <c r="F699" i="11"/>
  <c r="E698" i="11"/>
  <c r="G653" i="11"/>
  <c r="F654" i="11"/>
  <c r="F645" i="11"/>
  <c r="E644" i="11"/>
  <c r="G600" i="11"/>
  <c r="F601" i="11"/>
  <c r="F591" i="11"/>
  <c r="E590" i="11"/>
  <c r="E583" i="11"/>
  <c r="G347" i="11"/>
  <c r="F348" i="11"/>
  <c r="F150" i="11"/>
  <c r="E149" i="11"/>
  <c r="G149" i="11"/>
  <c r="G745" i="11"/>
  <c r="F746" i="11"/>
  <c r="G689" i="11"/>
  <c r="F690" i="11"/>
  <c r="G634" i="11"/>
  <c r="F635" i="11"/>
  <c r="F558" i="11"/>
  <c r="G557" i="11"/>
  <c r="F539" i="11"/>
  <c r="E538" i="11"/>
  <c r="G479" i="11"/>
  <c r="E347" i="11"/>
  <c r="E301" i="11"/>
  <c r="G301" i="11"/>
  <c r="F302" i="11"/>
  <c r="G800" i="11"/>
  <c r="F801" i="11"/>
  <c r="F784" i="11"/>
  <c r="E783" i="11"/>
  <c r="F359" i="11"/>
  <c r="E358" i="11"/>
  <c r="G358" i="11"/>
  <c r="G572" i="11"/>
  <c r="F573" i="11"/>
  <c r="E532" i="11"/>
  <c r="G532" i="11"/>
  <c r="F514" i="11"/>
  <c r="E513" i="11"/>
  <c r="E425" i="11"/>
  <c r="G425" i="11"/>
  <c r="E408" i="11"/>
  <c r="G408" i="11"/>
  <c r="F409" i="11"/>
  <c r="F383" i="11"/>
  <c r="E382" i="11"/>
  <c r="G373" i="11"/>
  <c r="F374" i="11"/>
  <c r="F258" i="11"/>
  <c r="E257" i="11"/>
  <c r="G257" i="11"/>
  <c r="F97" i="11"/>
  <c r="E96" i="11"/>
  <c r="G96" i="11"/>
  <c r="F11" i="11"/>
  <c r="E10" i="11"/>
  <c r="E818" i="11"/>
  <c r="E793" i="11"/>
  <c r="E733" i="11"/>
  <c r="E707" i="11"/>
  <c r="E679" i="11"/>
  <c r="E652" i="11"/>
  <c r="E625" i="11"/>
  <c r="E599" i="11"/>
  <c r="E572" i="11"/>
  <c r="E531" i="11"/>
  <c r="E507" i="11"/>
  <c r="G507" i="11"/>
  <c r="F488" i="11"/>
  <c r="E487" i="11"/>
  <c r="E424" i="11"/>
  <c r="E373" i="11"/>
  <c r="E142" i="11"/>
  <c r="G142" i="11"/>
  <c r="F143" i="11"/>
  <c r="G105" i="11"/>
  <c r="F106" i="11"/>
  <c r="E105" i="11"/>
  <c r="G548" i="11"/>
  <c r="F549" i="11"/>
  <c r="E506" i="11"/>
  <c r="E478" i="11"/>
  <c r="G478" i="11"/>
  <c r="F459" i="11"/>
  <c r="E458" i="11"/>
  <c r="G441" i="11"/>
  <c r="F442" i="11"/>
  <c r="G398" i="11"/>
  <c r="F399" i="11"/>
  <c r="F330" i="11"/>
  <c r="E329" i="11"/>
  <c r="G247" i="11"/>
  <c r="F248" i="11"/>
  <c r="G186" i="11"/>
  <c r="F187" i="11"/>
  <c r="F123" i="11"/>
  <c r="E122" i="11"/>
  <c r="G122" i="11"/>
  <c r="E62" i="11"/>
  <c r="G62" i="11"/>
  <c r="F63" i="11"/>
  <c r="F38" i="11"/>
  <c r="E37" i="11"/>
  <c r="G27" i="11"/>
  <c r="F28" i="11"/>
  <c r="F565" i="11"/>
  <c r="E564" i="11"/>
  <c r="E548" i="11"/>
  <c r="F533" i="11"/>
  <c r="G522" i="11"/>
  <c r="F523" i="11"/>
  <c r="E477" i="11"/>
  <c r="E451" i="11"/>
  <c r="G451" i="11"/>
  <c r="E441" i="11"/>
  <c r="F426" i="11"/>
  <c r="E415" i="11"/>
  <c r="G415" i="11"/>
  <c r="F416" i="11"/>
  <c r="E398" i="11"/>
  <c r="G276" i="11"/>
  <c r="F277" i="11"/>
  <c r="E247" i="11"/>
  <c r="E186" i="11"/>
  <c r="G131" i="11"/>
  <c r="F132" i="11"/>
  <c r="E131" i="11"/>
  <c r="E90" i="11"/>
  <c r="G90" i="11"/>
  <c r="F91" i="11"/>
  <c r="E27" i="11"/>
  <c r="G530" i="11"/>
  <c r="G505" i="11"/>
  <c r="G476" i="11"/>
  <c r="G423" i="11"/>
  <c r="G321" i="11"/>
  <c r="F322" i="11"/>
  <c r="G322" i="11" s="1"/>
  <c r="F311" i="11"/>
  <c r="E310" i="11"/>
  <c r="E275" i="11"/>
  <c r="G275" i="11"/>
  <c r="G239" i="11"/>
  <c r="F240" i="11"/>
  <c r="F231" i="11"/>
  <c r="E230" i="11"/>
  <c r="F195" i="11"/>
  <c r="G61" i="11"/>
  <c r="E406" i="11"/>
  <c r="G406" i="11"/>
  <c r="E381" i="11"/>
  <c r="G381" i="11"/>
  <c r="E357" i="11"/>
  <c r="G357" i="11"/>
  <c r="E328" i="11"/>
  <c r="G328" i="11"/>
  <c r="E239" i="11"/>
  <c r="G80" i="11"/>
  <c r="F81" i="11"/>
  <c r="F72" i="11"/>
  <c r="E71" i="11"/>
  <c r="E36" i="11"/>
  <c r="G36" i="11"/>
  <c r="E9" i="11"/>
  <c r="G9" i="11"/>
  <c r="G292" i="11"/>
  <c r="F293" i="11"/>
  <c r="F285" i="11"/>
  <c r="E284" i="11"/>
  <c r="G212" i="11"/>
  <c r="F213" i="11"/>
  <c r="F204" i="11"/>
  <c r="E203" i="11"/>
  <c r="E167" i="11"/>
  <c r="G167" i="11"/>
  <c r="E140" i="11"/>
  <c r="G140" i="11"/>
  <c r="E113" i="11"/>
  <c r="G113" i="11"/>
  <c r="E88" i="11"/>
  <c r="G88" i="11"/>
  <c r="E80" i="11"/>
  <c r="F391" i="11"/>
  <c r="E390" i="11"/>
  <c r="F366" i="11"/>
  <c r="E365" i="11"/>
  <c r="F340" i="11"/>
  <c r="E339" i="11"/>
  <c r="G54" i="11"/>
  <c r="F55" i="11"/>
  <c r="F45" i="11"/>
  <c r="E44" i="11"/>
  <c r="F18" i="11"/>
  <c r="E17" i="11"/>
  <c r="E956" i="1"/>
  <c r="G349" i="13" l="1"/>
  <c r="E349" i="13"/>
  <c r="E201" i="13"/>
  <c r="G201" i="13"/>
  <c r="G262" i="13"/>
  <c r="E262" i="13"/>
  <c r="G147" i="13"/>
  <c r="E147" i="13"/>
  <c r="E110" i="13"/>
  <c r="G110" i="13"/>
  <c r="E940" i="13"/>
  <c r="G940" i="13"/>
  <c r="E133" i="13"/>
  <c r="G133" i="13"/>
  <c r="G58" i="13"/>
  <c r="E58" i="13"/>
  <c r="E877" i="13"/>
  <c r="G877" i="13"/>
  <c r="E269" i="13"/>
  <c r="G269" i="13"/>
  <c r="E892" i="13"/>
  <c r="G892" i="13"/>
  <c r="E335" i="13"/>
  <c r="G335" i="13"/>
  <c r="E290" i="13"/>
  <c r="G290" i="13"/>
  <c r="E394" i="13"/>
  <c r="G394" i="13"/>
  <c r="E856" i="13"/>
  <c r="G856" i="13"/>
  <c r="E819" i="13"/>
  <c r="G819" i="13"/>
  <c r="E42" i="13"/>
  <c r="G42" i="13"/>
  <c r="E537" i="13"/>
  <c r="G537" i="13"/>
  <c r="E931" i="13"/>
  <c r="G931" i="13"/>
  <c r="E177" i="13"/>
  <c r="G177" i="13"/>
  <c r="E773" i="13"/>
  <c r="G773" i="13"/>
  <c r="E285" i="11"/>
  <c r="G285" i="11"/>
  <c r="F286" i="11"/>
  <c r="E187" i="11"/>
  <c r="G187" i="11"/>
  <c r="F188" i="11"/>
  <c r="E726" i="11"/>
  <c r="G726" i="11"/>
  <c r="F727" i="11"/>
  <c r="G1027" i="11"/>
  <c r="E1027" i="11"/>
  <c r="F1028" i="11"/>
  <c r="G565" i="11"/>
  <c r="E565" i="11"/>
  <c r="F566" i="11"/>
  <c r="E801" i="11"/>
  <c r="G801" i="11"/>
  <c r="F802" i="11"/>
  <c r="E591" i="11"/>
  <c r="G591" i="11"/>
  <c r="F592" i="11"/>
  <c r="G847" i="11"/>
  <c r="E847" i="11"/>
  <c r="G881" i="11"/>
  <c r="F882" i="11"/>
  <c r="E881" i="11"/>
  <c r="E1290" i="11"/>
  <c r="G1290" i="11"/>
  <c r="F73" i="11"/>
  <c r="E72" i="11"/>
  <c r="G72" i="11"/>
  <c r="E442" i="11"/>
  <c r="G442" i="11"/>
  <c r="F443" i="11"/>
  <c r="E143" i="11"/>
  <c r="G143" i="11"/>
  <c r="E81" i="11"/>
  <c r="G81" i="11"/>
  <c r="E277" i="11"/>
  <c r="G277" i="11"/>
  <c r="G426" i="11"/>
  <c r="E426" i="11"/>
  <c r="E549" i="11"/>
  <c r="G549" i="11"/>
  <c r="F550" i="11"/>
  <c r="E409" i="11"/>
  <c r="G409" i="11"/>
  <c r="G514" i="11"/>
  <c r="F515" i="11"/>
  <c r="E514" i="11"/>
  <c r="E302" i="11"/>
  <c r="G302" i="11"/>
  <c r="F303" i="11"/>
  <c r="G539" i="11"/>
  <c r="E539" i="11"/>
  <c r="F540" i="11"/>
  <c r="E348" i="11"/>
  <c r="G348" i="11"/>
  <c r="F349" i="11"/>
  <c r="E699" i="11"/>
  <c r="G699" i="11"/>
  <c r="F700" i="11"/>
  <c r="G159" i="11"/>
  <c r="F160" i="11"/>
  <c r="E159" i="11"/>
  <c r="E609" i="11"/>
  <c r="G609" i="11"/>
  <c r="F610" i="11"/>
  <c r="G959" i="11"/>
  <c r="F960" i="11"/>
  <c r="E959" i="11"/>
  <c r="G1141" i="11"/>
  <c r="E1141" i="11"/>
  <c r="F1142" i="11"/>
  <c r="F1223" i="11"/>
  <c r="E1223" i="11" s="1"/>
  <c r="E1222" i="11"/>
  <c r="E1018" i="11"/>
  <c r="G1018" i="11"/>
  <c r="F1019" i="11"/>
  <c r="E1381" i="11"/>
  <c r="G1381" i="11"/>
  <c r="E927" i="11"/>
  <c r="F928" i="11"/>
  <c r="E928" i="11" s="1"/>
  <c r="G106" i="11"/>
  <c r="F107" i="11"/>
  <c r="E106" i="11"/>
  <c r="E784" i="11"/>
  <c r="G784" i="11"/>
  <c r="F785" i="11"/>
  <c r="F655" i="11"/>
  <c r="E654" i="11"/>
  <c r="G654" i="11"/>
  <c r="G1064" i="11"/>
  <c r="F1065" i="11"/>
  <c r="E1064" i="11"/>
  <c r="E45" i="11"/>
  <c r="G45" i="11"/>
  <c r="F46" i="11"/>
  <c r="E584" i="11"/>
  <c r="G584" i="11"/>
  <c r="E467" i="11"/>
  <c r="F468" i="11"/>
  <c r="G467" i="11"/>
  <c r="E828" i="11"/>
  <c r="G828" i="11"/>
  <c r="F829" i="11"/>
  <c r="E55" i="11"/>
  <c r="G55" i="11"/>
  <c r="F56" i="11"/>
  <c r="E248" i="11"/>
  <c r="G248" i="11"/>
  <c r="F249" i="11"/>
  <c r="G488" i="11"/>
  <c r="E488" i="11"/>
  <c r="F489" i="11"/>
  <c r="E391" i="11"/>
  <c r="G391" i="11"/>
  <c r="F392" i="11"/>
  <c r="E213" i="11"/>
  <c r="G213" i="11"/>
  <c r="F214" i="11"/>
  <c r="G533" i="11"/>
  <c r="E533" i="11"/>
  <c r="E11" i="11"/>
  <c r="G11" i="11"/>
  <c r="F12" i="11"/>
  <c r="E258" i="11"/>
  <c r="G258" i="11"/>
  <c r="F259" i="11"/>
  <c r="E359" i="11"/>
  <c r="G359" i="11"/>
  <c r="F360" i="11"/>
  <c r="E746" i="11"/>
  <c r="G746" i="11"/>
  <c r="F747" i="11"/>
  <c r="F710" i="11"/>
  <c r="E709" i="11"/>
  <c r="G709" i="11"/>
  <c r="E811" i="11"/>
  <c r="G811" i="11"/>
  <c r="F812" i="11"/>
  <c r="G854" i="11"/>
  <c r="E854" i="11"/>
  <c r="F855" i="11"/>
  <c r="E863" i="11"/>
  <c r="G863" i="11"/>
  <c r="F864" i="11"/>
  <c r="F1103" i="11"/>
  <c r="E1102" i="11"/>
  <c r="G1102" i="11"/>
  <c r="E774" i="11"/>
  <c r="G774" i="11"/>
  <c r="F775" i="11"/>
  <c r="E992" i="11"/>
  <c r="G992" i="11"/>
  <c r="F993" i="11"/>
  <c r="G908" i="11"/>
  <c r="E908" i="11"/>
  <c r="F909" i="11"/>
  <c r="E1360" i="11"/>
  <c r="G1360" i="11"/>
  <c r="F1361" i="11"/>
  <c r="F628" i="11"/>
  <c r="E627" i="11"/>
  <c r="G627" i="11"/>
  <c r="E1160" i="11"/>
  <c r="G1160" i="11"/>
  <c r="F1161" i="11"/>
  <c r="E1150" i="11"/>
  <c r="G1150" i="11"/>
  <c r="F1260" i="11"/>
  <c r="E1259" i="11"/>
  <c r="E1278" i="11"/>
  <c r="G1278" i="11"/>
  <c r="F1279" i="11"/>
  <c r="E1119" i="11"/>
  <c r="F1120" i="11"/>
  <c r="G63" i="11"/>
  <c r="F64" i="11"/>
  <c r="E63" i="11"/>
  <c r="E672" i="11"/>
  <c r="G672" i="11"/>
  <c r="F673" i="11"/>
  <c r="E366" i="11"/>
  <c r="G366" i="11"/>
  <c r="F367" i="11"/>
  <c r="E293" i="11"/>
  <c r="G293" i="11"/>
  <c r="F294" i="11"/>
  <c r="E91" i="11"/>
  <c r="G91" i="11"/>
  <c r="E97" i="11"/>
  <c r="G97" i="11"/>
  <c r="F98" i="11"/>
  <c r="E179" i="11"/>
  <c r="G179" i="11"/>
  <c r="F180" i="11"/>
  <c r="F1075" i="11"/>
  <c r="G1074" i="11"/>
  <c r="E1074" i="11"/>
  <c r="F736" i="11"/>
  <c r="E735" i="11"/>
  <c r="G735" i="11"/>
  <c r="E1350" i="11"/>
  <c r="G1350" i="11"/>
  <c r="F1351" i="11"/>
  <c r="E204" i="11"/>
  <c r="G204" i="11"/>
  <c r="F205" i="11"/>
  <c r="E523" i="11"/>
  <c r="G523" i="11"/>
  <c r="F524" i="11"/>
  <c r="E690" i="11"/>
  <c r="G690" i="11"/>
  <c r="F691" i="11"/>
  <c r="E195" i="11"/>
  <c r="G195" i="11"/>
  <c r="F196" i="11"/>
  <c r="E18" i="11"/>
  <c r="G18" i="11"/>
  <c r="F19" i="11"/>
  <c r="E340" i="11"/>
  <c r="G340" i="11"/>
  <c r="F341" i="11"/>
  <c r="G231" i="11"/>
  <c r="F232" i="11"/>
  <c r="E231" i="11"/>
  <c r="G311" i="11"/>
  <c r="F312" i="11"/>
  <c r="E311" i="11"/>
  <c r="G132" i="11"/>
  <c r="F133" i="11"/>
  <c r="E132" i="11"/>
  <c r="E38" i="11"/>
  <c r="G38" i="11"/>
  <c r="F39" i="11"/>
  <c r="E123" i="11"/>
  <c r="G123" i="11"/>
  <c r="F124" i="11"/>
  <c r="E330" i="11"/>
  <c r="G330" i="11"/>
  <c r="F331" i="11"/>
  <c r="G459" i="11"/>
  <c r="E459" i="11"/>
  <c r="F460" i="11"/>
  <c r="E374" i="11"/>
  <c r="G374" i="11"/>
  <c r="F375" i="11"/>
  <c r="E558" i="11"/>
  <c r="G558" i="11"/>
  <c r="F559" i="11"/>
  <c r="E645" i="11"/>
  <c r="G645" i="11"/>
  <c r="F646" i="11"/>
  <c r="F821" i="11"/>
  <c r="E820" i="11"/>
  <c r="G820" i="11"/>
  <c r="G901" i="11"/>
  <c r="E901" i="11"/>
  <c r="E116" i="11"/>
  <c r="G116" i="11"/>
  <c r="E1112" i="11"/>
  <c r="G1112" i="11"/>
  <c r="E837" i="11"/>
  <c r="F838" i="11"/>
  <c r="G837" i="11"/>
  <c r="G433" i="11"/>
  <c r="E433" i="11"/>
  <c r="F434" i="11"/>
  <c r="E1039" i="11"/>
  <c r="G1039" i="11"/>
  <c r="F1040" i="11"/>
  <c r="E1203" i="11"/>
  <c r="G1203" i="11"/>
  <c r="F1204" i="11"/>
  <c r="E1342" i="11"/>
  <c r="G1342" i="11"/>
  <c r="F1171" i="11"/>
  <c r="E1170" i="11"/>
  <c r="G1170" i="11"/>
  <c r="E1178" i="11"/>
  <c r="G1178" i="11"/>
  <c r="F1179" i="11"/>
  <c r="E1299" i="11"/>
  <c r="G1299" i="11"/>
  <c r="F1300" i="11"/>
  <c r="E1317" i="11"/>
  <c r="G1317" i="11"/>
  <c r="E1270" i="11"/>
  <c r="G1270" i="11"/>
  <c r="F1271" i="11"/>
  <c r="E416" i="11"/>
  <c r="G416" i="11"/>
  <c r="F417" i="11"/>
  <c r="E573" i="11"/>
  <c r="F574" i="11"/>
  <c r="G573" i="11"/>
  <c r="F241" i="11"/>
  <c r="E240" i="11"/>
  <c r="G240" i="11"/>
  <c r="E399" i="11"/>
  <c r="G399" i="11"/>
  <c r="F400" i="11"/>
  <c r="E635" i="11"/>
  <c r="G635" i="11"/>
  <c r="F636" i="11"/>
  <c r="F682" i="11"/>
  <c r="E681" i="11"/>
  <c r="G681" i="11"/>
  <c r="E496" i="11"/>
  <c r="G496" i="11"/>
  <c r="F497" i="11"/>
  <c r="E1331" i="11"/>
  <c r="G1331" i="11"/>
  <c r="F1332" i="11"/>
  <c r="E977" i="11"/>
  <c r="G977" i="11"/>
  <c r="F978" i="11"/>
  <c r="E1371" i="11"/>
  <c r="G1371" i="11"/>
  <c r="E755" i="11"/>
  <c r="G755" i="11"/>
  <c r="F756" i="11"/>
  <c r="G967" i="11"/>
  <c r="F968" i="11"/>
  <c r="G1010" i="11"/>
  <c r="E1010" i="11"/>
  <c r="F1011" i="11"/>
  <c r="E619" i="11"/>
  <c r="G619" i="11"/>
  <c r="F620" i="11"/>
  <c r="E891" i="11"/>
  <c r="F892" i="11"/>
  <c r="G891" i="11"/>
  <c r="F1197" i="11"/>
  <c r="E1196" i="11"/>
  <c r="G1196" i="11"/>
  <c r="G1092" i="11"/>
  <c r="E1092" i="11"/>
  <c r="F1093" i="11"/>
  <c r="E1048" i="11"/>
  <c r="G1048" i="11"/>
  <c r="G984" i="11"/>
  <c r="E984" i="11"/>
  <c r="F985" i="11"/>
  <c r="F1253" i="11"/>
  <c r="E1252" i="11"/>
  <c r="G1252" i="11"/>
  <c r="E28" i="11"/>
  <c r="G28" i="11"/>
  <c r="F29" i="11"/>
  <c r="E383" i="11"/>
  <c r="G383" i="11"/>
  <c r="F384" i="11"/>
  <c r="E150" i="11"/>
  <c r="G150" i="11"/>
  <c r="F151" i="11"/>
  <c r="F602" i="11"/>
  <c r="E601" i="11"/>
  <c r="G601" i="11"/>
  <c r="E662" i="11"/>
  <c r="G662" i="11"/>
  <c r="F663" i="11"/>
  <c r="G1084" i="11"/>
  <c r="E1084" i="11"/>
  <c r="E917" i="11"/>
  <c r="G917" i="11"/>
  <c r="F918" i="11"/>
  <c r="F767" i="11"/>
  <c r="E766" i="11"/>
  <c r="G766" i="11"/>
  <c r="E267" i="11"/>
  <c r="G267" i="11"/>
  <c r="F268" i="11"/>
  <c r="E716" i="11"/>
  <c r="G716" i="11"/>
  <c r="F717" i="11"/>
  <c r="E1324" i="11"/>
  <c r="G1324" i="11"/>
  <c r="F1325" i="11"/>
  <c r="E1213" i="11"/>
  <c r="G1213" i="11"/>
  <c r="F1214" i="11"/>
  <c r="E1128" i="11"/>
  <c r="G1128" i="11"/>
  <c r="F1129" i="11"/>
  <c r="E1307" i="11"/>
  <c r="G1307" i="11"/>
  <c r="F1308" i="11"/>
  <c r="E223" i="11"/>
  <c r="G223" i="11"/>
  <c r="F224" i="11"/>
  <c r="E1187" i="11"/>
  <c r="G1187" i="11"/>
  <c r="F1188" i="11"/>
  <c r="E1078" i="1"/>
  <c r="G497" i="11" l="1"/>
  <c r="F498" i="11"/>
  <c r="E497" i="11"/>
  <c r="E1075" i="11"/>
  <c r="G1075" i="11"/>
  <c r="F368" i="11"/>
  <c r="E367" i="11"/>
  <c r="G367" i="11"/>
  <c r="E1161" i="11"/>
  <c r="G1161" i="11"/>
  <c r="F856" i="11"/>
  <c r="E855" i="11"/>
  <c r="G855" i="11"/>
  <c r="E360" i="11"/>
  <c r="G360" i="11"/>
  <c r="G655" i="11"/>
  <c r="E655" i="11"/>
  <c r="E1188" i="11"/>
  <c r="G1188" i="11"/>
  <c r="F435" i="11"/>
  <c r="E434" i="11"/>
  <c r="G434" i="11"/>
  <c r="F125" i="11"/>
  <c r="E124" i="11"/>
  <c r="G124" i="11"/>
  <c r="E205" i="11"/>
  <c r="G205" i="11"/>
  <c r="E64" i="11"/>
  <c r="G64" i="11"/>
  <c r="E785" i="11"/>
  <c r="G785" i="11"/>
  <c r="E1093" i="11"/>
  <c r="G1093" i="11"/>
  <c r="F1094" i="11"/>
  <c r="F1012" i="11"/>
  <c r="E1011" i="11"/>
  <c r="G1011" i="11"/>
  <c r="G241" i="11"/>
  <c r="E241" i="11"/>
  <c r="G1300" i="11"/>
  <c r="E1300" i="11"/>
  <c r="G133" i="11"/>
  <c r="F134" i="11"/>
  <c r="E133" i="11"/>
  <c r="E232" i="11"/>
  <c r="G232" i="11"/>
  <c r="E1103" i="11"/>
  <c r="G1103" i="11"/>
  <c r="G710" i="11"/>
  <c r="E710" i="11"/>
  <c r="F393" i="11"/>
  <c r="E392" i="11"/>
  <c r="G392" i="11"/>
  <c r="E249" i="11"/>
  <c r="G249" i="11"/>
  <c r="F250" i="11"/>
  <c r="G829" i="11"/>
  <c r="F830" i="11"/>
  <c r="E829" i="11"/>
  <c r="E1065" i="11"/>
  <c r="G1065" i="11"/>
  <c r="F1066" i="11"/>
  <c r="F961" i="11"/>
  <c r="E960" i="11"/>
  <c r="G960" i="11"/>
  <c r="G160" i="11"/>
  <c r="F161" i="11"/>
  <c r="E160" i="11"/>
  <c r="G443" i="11"/>
  <c r="F444" i="11"/>
  <c r="E443" i="11"/>
  <c r="E384" i="11"/>
  <c r="G384" i="11"/>
  <c r="G417" i="11"/>
  <c r="F418" i="11"/>
  <c r="E417" i="11"/>
  <c r="G993" i="11"/>
  <c r="F994" i="11"/>
  <c r="E993" i="11"/>
  <c r="G802" i="11"/>
  <c r="F803" i="11"/>
  <c r="E802" i="11"/>
  <c r="G717" i="11"/>
  <c r="F718" i="11"/>
  <c r="E717" i="11"/>
  <c r="F461" i="11"/>
  <c r="E460" i="11"/>
  <c r="G460" i="11"/>
  <c r="G691" i="11"/>
  <c r="F692" i="11"/>
  <c r="E691" i="11"/>
  <c r="G349" i="11"/>
  <c r="F350" i="11"/>
  <c r="E349" i="11"/>
  <c r="E303" i="11"/>
  <c r="G303" i="11"/>
  <c r="E73" i="11"/>
  <c r="G73" i="11"/>
  <c r="F986" i="11"/>
  <c r="E985" i="11"/>
  <c r="G985" i="11"/>
  <c r="F1333" i="11"/>
  <c r="E1332" i="11"/>
  <c r="G1332" i="11"/>
  <c r="G821" i="11"/>
  <c r="E821" i="11"/>
  <c r="G736" i="11"/>
  <c r="E736" i="11"/>
  <c r="G294" i="11"/>
  <c r="E294" i="11"/>
  <c r="E673" i="11"/>
  <c r="G673" i="11"/>
  <c r="E1120" i="11"/>
  <c r="F1121" i="11"/>
  <c r="E1121" i="11" s="1"/>
  <c r="E1260" i="11"/>
  <c r="F1261" i="11"/>
  <c r="E1261" i="11" s="1"/>
  <c r="F910" i="11"/>
  <c r="E909" i="11"/>
  <c r="G909" i="11"/>
  <c r="G775" i="11"/>
  <c r="F776" i="11"/>
  <c r="E775" i="11"/>
  <c r="G864" i="11"/>
  <c r="F865" i="11"/>
  <c r="E864" i="11"/>
  <c r="E812" i="11"/>
  <c r="G812" i="11"/>
  <c r="G747" i="11"/>
  <c r="F748" i="11"/>
  <c r="E747" i="11"/>
  <c r="E259" i="11"/>
  <c r="G259" i="11"/>
  <c r="G550" i="11"/>
  <c r="F551" i="11"/>
  <c r="E550" i="11"/>
  <c r="E592" i="11"/>
  <c r="G592" i="11"/>
  <c r="F567" i="11"/>
  <c r="E566" i="11"/>
  <c r="G566" i="11"/>
  <c r="E727" i="11"/>
  <c r="G727" i="11"/>
  <c r="E286" i="11"/>
  <c r="G286" i="11"/>
  <c r="G636" i="11"/>
  <c r="F637" i="11"/>
  <c r="E636" i="11"/>
  <c r="E1361" i="11"/>
  <c r="G1361" i="11"/>
  <c r="G188" i="11"/>
  <c r="E188" i="11"/>
  <c r="E1214" i="11"/>
  <c r="G1214" i="11"/>
  <c r="G1197" i="11"/>
  <c r="E1197" i="11"/>
  <c r="E756" i="11"/>
  <c r="G756" i="11"/>
  <c r="E559" i="11"/>
  <c r="G559" i="11"/>
  <c r="G602" i="11"/>
  <c r="E602" i="11"/>
  <c r="G663" i="11"/>
  <c r="F664" i="11"/>
  <c r="E663" i="11"/>
  <c r="G29" i="11"/>
  <c r="F30" i="11"/>
  <c r="E29" i="11"/>
  <c r="G400" i="11"/>
  <c r="F401" i="11"/>
  <c r="E400" i="11"/>
  <c r="E46" i="11"/>
  <c r="G46" i="11"/>
  <c r="E1142" i="11"/>
  <c r="G1142" i="11"/>
  <c r="G610" i="11"/>
  <c r="F611" i="11"/>
  <c r="E610" i="11"/>
  <c r="E700" i="11"/>
  <c r="G700" i="11"/>
  <c r="F541" i="11"/>
  <c r="E540" i="11"/>
  <c r="G540" i="11"/>
  <c r="E978" i="11"/>
  <c r="G978" i="11"/>
  <c r="E12" i="11"/>
  <c r="G12" i="11"/>
  <c r="G468" i="11"/>
  <c r="F469" i="11"/>
  <c r="E468" i="11"/>
  <c r="E1028" i="11"/>
  <c r="G1028" i="11"/>
  <c r="F1309" i="11"/>
  <c r="E1308" i="11"/>
  <c r="G1308" i="11"/>
  <c r="G1204" i="11"/>
  <c r="F1205" i="11"/>
  <c r="E1204" i="11"/>
  <c r="F20" i="11"/>
  <c r="E19" i="11"/>
  <c r="G19" i="11"/>
  <c r="E180" i="11"/>
  <c r="G180" i="11"/>
  <c r="G1253" i="11"/>
  <c r="E1253" i="11"/>
  <c r="G767" i="11"/>
  <c r="E767" i="11"/>
  <c r="F152" i="11"/>
  <c r="E151" i="11"/>
  <c r="G151" i="11"/>
  <c r="G892" i="11"/>
  <c r="F893" i="11"/>
  <c r="E892" i="11"/>
  <c r="G1271" i="11"/>
  <c r="E1271" i="11"/>
  <c r="E224" i="11"/>
  <c r="G224" i="11"/>
  <c r="F1130" i="11"/>
  <c r="E1129" i="11"/>
  <c r="G1129" i="11"/>
  <c r="G1325" i="11"/>
  <c r="E1325" i="11"/>
  <c r="G268" i="11"/>
  <c r="E268" i="11"/>
  <c r="G918" i="11"/>
  <c r="F919" i="11"/>
  <c r="E918" i="11"/>
  <c r="G574" i="11"/>
  <c r="F575" i="11"/>
  <c r="E574" i="11"/>
  <c r="G1171" i="11"/>
  <c r="E1171" i="11"/>
  <c r="G1040" i="11"/>
  <c r="E1040" i="11"/>
  <c r="E646" i="11"/>
  <c r="G646" i="11"/>
  <c r="G375" i="11"/>
  <c r="F376" i="11"/>
  <c r="E375" i="11"/>
  <c r="E331" i="11"/>
  <c r="G331" i="11"/>
  <c r="E39" i="11"/>
  <c r="G39" i="11"/>
  <c r="F342" i="11"/>
  <c r="E341" i="11"/>
  <c r="G341" i="11"/>
  <c r="G196" i="11"/>
  <c r="F197" i="11"/>
  <c r="E196" i="11"/>
  <c r="G524" i="11"/>
  <c r="F525" i="11"/>
  <c r="E524" i="11"/>
  <c r="G1351" i="11"/>
  <c r="E1351" i="11"/>
  <c r="F99" i="11"/>
  <c r="E98" i="11"/>
  <c r="G98" i="11"/>
  <c r="E620" i="11"/>
  <c r="G620" i="11"/>
  <c r="G968" i="11"/>
  <c r="F969" i="11"/>
  <c r="G969" i="11" s="1"/>
  <c r="G682" i="11"/>
  <c r="E682" i="11"/>
  <c r="G1179" i="11"/>
  <c r="F1180" i="11"/>
  <c r="E1179" i="11"/>
  <c r="G838" i="11"/>
  <c r="F839" i="11"/>
  <c r="E838" i="11"/>
  <c r="E312" i="11"/>
  <c r="G312" i="11"/>
  <c r="F1280" i="11"/>
  <c r="E1279" i="11"/>
  <c r="G1279" i="11"/>
  <c r="G628" i="11"/>
  <c r="E628" i="11"/>
  <c r="G214" i="11"/>
  <c r="E214" i="11"/>
  <c r="F490" i="11"/>
  <c r="E489" i="11"/>
  <c r="G489" i="11"/>
  <c r="G56" i="11"/>
  <c r="E56" i="11"/>
  <c r="G107" i="11"/>
  <c r="F108" i="11"/>
  <c r="E107" i="11"/>
  <c r="F1020" i="11"/>
  <c r="E1019" i="11"/>
  <c r="G1019" i="11"/>
  <c r="F516" i="11"/>
  <c r="E515" i="11"/>
  <c r="G515" i="11"/>
  <c r="F883" i="11"/>
  <c r="E882" i="11"/>
  <c r="G882" i="11"/>
  <c r="E516" i="1"/>
  <c r="G567" i="11" l="1"/>
  <c r="E567" i="11"/>
  <c r="G883" i="11"/>
  <c r="E883" i="11"/>
  <c r="E525" i="11"/>
  <c r="G525" i="11"/>
  <c r="E444" i="11"/>
  <c r="G444" i="11"/>
  <c r="G830" i="11"/>
  <c r="E830" i="11"/>
  <c r="G1094" i="11"/>
  <c r="E1094" i="11"/>
  <c r="E839" i="11"/>
  <c r="G839" i="11"/>
  <c r="E342" i="11"/>
  <c r="G342" i="11"/>
  <c r="E376" i="11"/>
  <c r="G376" i="11"/>
  <c r="E919" i="11"/>
  <c r="G919" i="11"/>
  <c r="G152" i="11"/>
  <c r="E152" i="11"/>
  <c r="E748" i="11"/>
  <c r="G748" i="11"/>
  <c r="G910" i="11"/>
  <c r="E910" i="11"/>
  <c r="G986" i="11"/>
  <c r="E986" i="11"/>
  <c r="E350" i="11"/>
  <c r="G350" i="11"/>
  <c r="E803" i="11"/>
  <c r="G803" i="11"/>
  <c r="E418" i="11"/>
  <c r="G418" i="11"/>
  <c r="G961" i="11"/>
  <c r="E961" i="11"/>
  <c r="E393" i="11"/>
  <c r="G393" i="11"/>
  <c r="E575" i="11"/>
  <c r="G575" i="11"/>
  <c r="E1309" i="11"/>
  <c r="G1309" i="11"/>
  <c r="E1333" i="11"/>
  <c r="G1333" i="11"/>
  <c r="E718" i="11"/>
  <c r="G718" i="11"/>
  <c r="E368" i="11"/>
  <c r="G368" i="11"/>
  <c r="G125" i="11"/>
  <c r="E125" i="11"/>
  <c r="G856" i="11"/>
  <c r="E856" i="11"/>
  <c r="E1205" i="11"/>
  <c r="G1205" i="11"/>
  <c r="E865" i="11"/>
  <c r="G865" i="11"/>
  <c r="E108" i="11"/>
  <c r="G108" i="11"/>
  <c r="G490" i="11"/>
  <c r="E490" i="11"/>
  <c r="G99" i="11"/>
  <c r="E99" i="11"/>
  <c r="E469" i="11"/>
  <c r="G469" i="11"/>
  <c r="E611" i="11"/>
  <c r="G611" i="11"/>
  <c r="E637" i="11"/>
  <c r="G637" i="11"/>
  <c r="E551" i="11"/>
  <c r="G551" i="11"/>
  <c r="G461" i="11"/>
  <c r="E461" i="11"/>
  <c r="G1066" i="11"/>
  <c r="E1066" i="11"/>
  <c r="E250" i="11"/>
  <c r="G250" i="11"/>
  <c r="G435" i="11"/>
  <c r="E435" i="11"/>
  <c r="E498" i="11"/>
  <c r="G498" i="11"/>
  <c r="E1180" i="11"/>
  <c r="G1180" i="11"/>
  <c r="E20" i="11"/>
  <c r="G20" i="11"/>
  <c r="G541" i="11"/>
  <c r="E541" i="11"/>
  <c r="E692" i="11"/>
  <c r="G692" i="11"/>
  <c r="E994" i="11"/>
  <c r="G994" i="11"/>
  <c r="G1012" i="11"/>
  <c r="E1012" i="11"/>
  <c r="E1020" i="11"/>
  <c r="G1020" i="11"/>
  <c r="E30" i="11"/>
  <c r="G30" i="11"/>
  <c r="G516" i="11"/>
  <c r="E516" i="11"/>
  <c r="E1280" i="11"/>
  <c r="G1280" i="11"/>
  <c r="E197" i="11"/>
  <c r="G197" i="11"/>
  <c r="E1130" i="11"/>
  <c r="G1130" i="11"/>
  <c r="E893" i="11"/>
  <c r="G893" i="11"/>
  <c r="E401" i="11"/>
  <c r="G401" i="11"/>
  <c r="E664" i="11"/>
  <c r="G664" i="11"/>
  <c r="E776" i="11"/>
  <c r="G776" i="11"/>
  <c r="E161" i="11"/>
  <c r="G161" i="11"/>
  <c r="E134" i="11"/>
  <c r="G134" i="11"/>
  <c r="E391" i="1"/>
  <c r="E392" i="1" s="1"/>
  <c r="E393" i="1" s="1"/>
  <c r="E394" i="1" s="1"/>
  <c r="F390" i="1"/>
  <c r="G390" i="1" s="1"/>
  <c r="G391" i="1" s="1"/>
  <c r="G392" i="1" s="1"/>
  <c r="G393" i="1" s="1"/>
  <c r="G394" i="1" s="1"/>
  <c r="E381" i="1"/>
  <c r="E382" i="1" s="1"/>
  <c r="E383" i="1" s="1"/>
  <c r="E384" i="1" s="1"/>
  <c r="F380" i="1"/>
  <c r="F381" i="1" s="1"/>
  <c r="F382" i="1" s="1"/>
  <c r="F383" i="1" s="1"/>
  <c r="F384" i="1" s="1"/>
  <c r="E372" i="1"/>
  <c r="E373" i="1" s="1"/>
  <c r="E374" i="1" s="1"/>
  <c r="E375" i="1" s="1"/>
  <c r="F371" i="1"/>
  <c r="F372" i="1" s="1"/>
  <c r="F373" i="1" s="1"/>
  <c r="F374" i="1" s="1"/>
  <c r="F375" i="1" s="1"/>
  <c r="E363" i="1"/>
  <c r="E364" i="1" s="1"/>
  <c r="E365" i="1" s="1"/>
  <c r="E366" i="1" s="1"/>
  <c r="F362" i="1"/>
  <c r="F363" i="1" s="1"/>
  <c r="F364" i="1" s="1"/>
  <c r="F365" i="1" s="1"/>
  <c r="F366" i="1" s="1"/>
  <c r="E354" i="1"/>
  <c r="E355" i="1" s="1"/>
  <c r="E356" i="1" s="1"/>
  <c r="E357" i="1" s="1"/>
  <c r="F353" i="1"/>
  <c r="F354" i="1" s="1"/>
  <c r="F355" i="1" s="1"/>
  <c r="F356" i="1" s="1"/>
  <c r="F357" i="1" s="1"/>
  <c r="E344" i="1"/>
  <c r="E345" i="1" s="1"/>
  <c r="E346" i="1" s="1"/>
  <c r="E347" i="1" s="1"/>
  <c r="F343" i="1"/>
  <c r="F344" i="1" s="1"/>
  <c r="F345" i="1" s="1"/>
  <c r="F346" i="1" s="1"/>
  <c r="F347" i="1" s="1"/>
  <c r="E336" i="1"/>
  <c r="E337" i="1" s="1"/>
  <c r="E338" i="1" s="1"/>
  <c r="E339" i="1" s="1"/>
  <c r="F335" i="1"/>
  <c r="G335" i="1" s="1"/>
  <c r="G336" i="1" s="1"/>
  <c r="G337" i="1" s="1"/>
  <c r="G338" i="1" s="1"/>
  <c r="G339" i="1" s="1"/>
  <c r="E325" i="1"/>
  <c r="E326" i="1" s="1"/>
  <c r="E327" i="1" s="1"/>
  <c r="E328" i="1" s="1"/>
  <c r="F324" i="1"/>
  <c r="F325" i="1" s="1"/>
  <c r="F326" i="1" s="1"/>
  <c r="F327" i="1" s="1"/>
  <c r="F328" i="1" s="1"/>
  <c r="E317" i="1"/>
  <c r="E318" i="1" s="1"/>
  <c r="E319" i="1" s="1"/>
  <c r="E320" i="1" s="1"/>
  <c r="F316" i="1"/>
  <c r="F317" i="1" s="1"/>
  <c r="F318" i="1" s="1"/>
  <c r="F319" i="1" s="1"/>
  <c r="F320" i="1" s="1"/>
  <c r="E308" i="1"/>
  <c r="E309" i="1" s="1"/>
  <c r="E310" i="1" s="1"/>
  <c r="E311" i="1" s="1"/>
  <c r="F307" i="1"/>
  <c r="F308" i="1" s="1"/>
  <c r="F309" i="1" s="1"/>
  <c r="F310" i="1" s="1"/>
  <c r="F311" i="1" s="1"/>
  <c r="E299" i="1"/>
  <c r="E300" i="1" s="1"/>
  <c r="E301" i="1" s="1"/>
  <c r="E302" i="1" s="1"/>
  <c r="F298" i="1"/>
  <c r="E290" i="1"/>
  <c r="E291" i="1" s="1"/>
  <c r="E292" i="1" s="1"/>
  <c r="E293" i="1" s="1"/>
  <c r="F289" i="1"/>
  <c r="F290" i="1" s="1"/>
  <c r="F291" i="1" s="1"/>
  <c r="F292" i="1" s="1"/>
  <c r="F293" i="1" s="1"/>
  <c r="E280" i="1"/>
  <c r="E281" i="1" s="1"/>
  <c r="E282" i="1" s="1"/>
  <c r="E283" i="1" s="1"/>
  <c r="F279" i="1"/>
  <c r="G279" i="1" s="1"/>
  <c r="G280" i="1" s="1"/>
  <c r="G281" i="1" s="1"/>
  <c r="G282" i="1" s="1"/>
  <c r="G283" i="1" s="1"/>
  <c r="E271" i="1"/>
  <c r="E272" i="1" s="1"/>
  <c r="E273" i="1" s="1"/>
  <c r="E274" i="1" s="1"/>
  <c r="F270" i="1"/>
  <c r="F271" i="1" s="1"/>
  <c r="F272" i="1" s="1"/>
  <c r="F273" i="1" s="1"/>
  <c r="F274" i="1" s="1"/>
  <c r="E261" i="1"/>
  <c r="E262" i="1" s="1"/>
  <c r="E263" i="1" s="1"/>
  <c r="E264" i="1" s="1"/>
  <c r="F260" i="1"/>
  <c r="F261" i="1" s="1"/>
  <c r="F262" i="1" s="1"/>
  <c r="F263" i="1" s="1"/>
  <c r="F264" i="1" s="1"/>
  <c r="E252" i="1"/>
  <c r="E253" i="1" s="1"/>
  <c r="E254" i="1" s="1"/>
  <c r="E255" i="1" s="1"/>
  <c r="F251" i="1"/>
  <c r="F252" i="1" s="1"/>
  <c r="F253" i="1" s="1"/>
  <c r="F254" i="1" s="1"/>
  <c r="F255" i="1" s="1"/>
  <c r="E243" i="1"/>
  <c r="E244" i="1" s="1"/>
  <c r="E245" i="1" s="1"/>
  <c r="E246" i="1" s="1"/>
  <c r="F242" i="1"/>
  <c r="E234" i="1"/>
  <c r="E235" i="1" s="1"/>
  <c r="E236" i="1" s="1"/>
  <c r="E237" i="1" s="1"/>
  <c r="F233" i="1"/>
  <c r="F234" i="1" s="1"/>
  <c r="F235" i="1" s="1"/>
  <c r="F236" i="1" s="1"/>
  <c r="F237" i="1" s="1"/>
  <c r="E225" i="1"/>
  <c r="E226" i="1" s="1"/>
  <c r="E227" i="1" s="1"/>
  <c r="E228" i="1" s="1"/>
  <c r="F224" i="1"/>
  <c r="G224" i="1" s="1"/>
  <c r="G225" i="1" s="1"/>
  <c r="G226" i="1" s="1"/>
  <c r="G227" i="1" s="1"/>
  <c r="G228" i="1" s="1"/>
  <c r="E216" i="1"/>
  <c r="E217" i="1" s="1"/>
  <c r="E218" i="1" s="1"/>
  <c r="E219" i="1" s="1"/>
  <c r="F215" i="1"/>
  <c r="F216" i="1" s="1"/>
  <c r="F217" i="1" s="1"/>
  <c r="F218" i="1" s="1"/>
  <c r="F219" i="1" s="1"/>
  <c r="E208" i="1"/>
  <c r="E209" i="1" s="1"/>
  <c r="E210" i="1" s="1"/>
  <c r="E211" i="1" s="1"/>
  <c r="F207" i="1"/>
  <c r="F208" i="1" s="1"/>
  <c r="F209" i="1" s="1"/>
  <c r="F210" i="1" s="1"/>
  <c r="F211" i="1" s="1"/>
  <c r="E199" i="1"/>
  <c r="E200" i="1" s="1"/>
  <c r="E201" i="1" s="1"/>
  <c r="E202" i="1" s="1"/>
  <c r="F198" i="1"/>
  <c r="F199" i="1" s="1"/>
  <c r="F200" i="1" s="1"/>
  <c r="F201" i="1" s="1"/>
  <c r="F202" i="1" s="1"/>
  <c r="E190" i="1"/>
  <c r="E191" i="1" s="1"/>
  <c r="E192" i="1" s="1"/>
  <c r="E193" i="1" s="1"/>
  <c r="F189" i="1"/>
  <c r="E180" i="1"/>
  <c r="E181" i="1" s="1"/>
  <c r="E182" i="1" s="1"/>
  <c r="E183" i="1" s="1"/>
  <c r="F179" i="1"/>
  <c r="F180" i="1" s="1"/>
  <c r="F181" i="1" s="1"/>
  <c r="F182" i="1" s="1"/>
  <c r="F183" i="1" s="1"/>
  <c r="E170" i="1"/>
  <c r="E171" i="1" s="1"/>
  <c r="E172" i="1" s="1"/>
  <c r="E173" i="1" s="1"/>
  <c r="F169" i="1"/>
  <c r="G169" i="1" s="1"/>
  <c r="G170" i="1" s="1"/>
  <c r="G171" i="1" s="1"/>
  <c r="G172" i="1" s="1"/>
  <c r="G173" i="1" s="1"/>
  <c r="E161" i="1"/>
  <c r="E162" i="1" s="1"/>
  <c r="E163" i="1" s="1"/>
  <c r="E164" i="1" s="1"/>
  <c r="F160" i="1"/>
  <c r="F161" i="1" s="1"/>
  <c r="F162" i="1" s="1"/>
  <c r="F163" i="1" s="1"/>
  <c r="F164" i="1" s="1"/>
  <c r="E152" i="1"/>
  <c r="E153" i="1" s="1"/>
  <c r="E154" i="1" s="1"/>
  <c r="E155" i="1" s="1"/>
  <c r="F151" i="1"/>
  <c r="F152" i="1" s="1"/>
  <c r="F153" i="1" s="1"/>
  <c r="F154" i="1" s="1"/>
  <c r="F155" i="1" s="1"/>
  <c r="E141" i="1"/>
  <c r="E142" i="1" s="1"/>
  <c r="E143" i="1" s="1"/>
  <c r="E144" i="1" s="1"/>
  <c r="F140" i="1"/>
  <c r="F141" i="1" s="1"/>
  <c r="F142" i="1" s="1"/>
  <c r="F143" i="1" s="1"/>
  <c r="F144" i="1" s="1"/>
  <c r="E133" i="1"/>
  <c r="E134" i="1" s="1"/>
  <c r="E135" i="1" s="1"/>
  <c r="E136" i="1" s="1"/>
  <c r="F132" i="1"/>
  <c r="E124" i="1"/>
  <c r="E125" i="1" s="1"/>
  <c r="E126" i="1" s="1"/>
  <c r="E127" i="1" s="1"/>
  <c r="F123" i="1"/>
  <c r="F124" i="1" s="1"/>
  <c r="F125" i="1" s="1"/>
  <c r="F126" i="1" s="1"/>
  <c r="F127" i="1" s="1"/>
  <c r="E115" i="1"/>
  <c r="E116" i="1" s="1"/>
  <c r="E117" i="1" s="1"/>
  <c r="E118" i="1" s="1"/>
  <c r="F114" i="1"/>
  <c r="G114" i="1" s="1"/>
  <c r="G115" i="1" s="1"/>
  <c r="G116" i="1" s="1"/>
  <c r="G117" i="1" s="1"/>
  <c r="G118" i="1" s="1"/>
  <c r="E106" i="1"/>
  <c r="E107" i="1" s="1"/>
  <c r="E108" i="1" s="1"/>
  <c r="E109" i="1" s="1"/>
  <c r="F105" i="1"/>
  <c r="F106" i="1" s="1"/>
  <c r="F107" i="1" s="1"/>
  <c r="F108" i="1" s="1"/>
  <c r="F109" i="1" s="1"/>
  <c r="E97" i="1"/>
  <c r="E98" i="1" s="1"/>
  <c r="E99" i="1" s="1"/>
  <c r="E100" i="1" s="1"/>
  <c r="F96" i="1"/>
  <c r="F97" i="1" s="1"/>
  <c r="F98" i="1" s="1"/>
  <c r="F99" i="1" s="1"/>
  <c r="F100" i="1" s="1"/>
  <c r="E88" i="1"/>
  <c r="E89" i="1" s="1"/>
  <c r="E90" i="1" s="1"/>
  <c r="E91" i="1" s="1"/>
  <c r="F87" i="1"/>
  <c r="E80" i="1"/>
  <c r="E81" i="1" s="1"/>
  <c r="E82" i="1" s="1"/>
  <c r="E83" i="1" s="1"/>
  <c r="F79" i="1"/>
  <c r="F80" i="1" s="1"/>
  <c r="F81" i="1" s="1"/>
  <c r="F82" i="1" s="1"/>
  <c r="F83" i="1" s="1"/>
  <c r="E72" i="1"/>
  <c r="E73" i="1" s="1"/>
  <c r="E74" i="1" s="1"/>
  <c r="E75" i="1" s="1"/>
  <c r="F71" i="1"/>
  <c r="F72" i="1" s="1"/>
  <c r="F73" i="1" s="1"/>
  <c r="F74" i="1" s="1"/>
  <c r="F75" i="1" s="1"/>
  <c r="E63" i="1"/>
  <c r="E64" i="1" s="1"/>
  <c r="E65" i="1" s="1"/>
  <c r="E66" i="1" s="1"/>
  <c r="F62" i="1"/>
  <c r="G62" i="1" s="1"/>
  <c r="G63" i="1" s="1"/>
  <c r="G64" i="1" s="1"/>
  <c r="G65" i="1" s="1"/>
  <c r="G66" i="1" s="1"/>
  <c r="E53" i="1"/>
  <c r="E54" i="1" s="1"/>
  <c r="E55" i="1" s="1"/>
  <c r="E56" i="1" s="1"/>
  <c r="F52" i="1"/>
  <c r="F53" i="1" s="1"/>
  <c r="F54" i="1" s="1"/>
  <c r="F55" i="1" s="1"/>
  <c r="F56" i="1" s="1"/>
  <c r="E44" i="1"/>
  <c r="E45" i="1" s="1"/>
  <c r="E46" i="1" s="1"/>
  <c r="E47" i="1" s="1"/>
  <c r="F43" i="1"/>
  <c r="F44" i="1" s="1"/>
  <c r="F45" i="1" s="1"/>
  <c r="F46" i="1" s="1"/>
  <c r="F47" i="1" s="1"/>
  <c r="E35" i="1"/>
  <c r="E36" i="1" s="1"/>
  <c r="E37" i="1" s="1"/>
  <c r="E38" i="1" s="1"/>
  <c r="F34" i="1"/>
  <c r="E27" i="1"/>
  <c r="E28" i="1" s="1"/>
  <c r="E29" i="1" s="1"/>
  <c r="E30" i="1" s="1"/>
  <c r="F26" i="1"/>
  <c r="F27" i="1" s="1"/>
  <c r="F28" i="1" s="1"/>
  <c r="F29" i="1" s="1"/>
  <c r="F30" i="1" s="1"/>
  <c r="E17" i="1"/>
  <c r="E18" i="1" s="1"/>
  <c r="E19" i="1" s="1"/>
  <c r="E20" i="1" s="1"/>
  <c r="F16" i="1"/>
  <c r="F17" i="1" s="1"/>
  <c r="F18" i="1" s="1"/>
  <c r="F19" i="1" s="1"/>
  <c r="F20" i="1" s="1"/>
  <c r="E7" i="1"/>
  <c r="E8" i="1" s="1"/>
  <c r="E9" i="1" s="1"/>
  <c r="E10" i="1" s="1"/>
  <c r="F6" i="1"/>
  <c r="G6" i="1" s="1"/>
  <c r="F115" i="1" l="1"/>
  <c r="F116" i="1" s="1"/>
  <c r="F117" i="1" s="1"/>
  <c r="F118" i="1" s="1"/>
  <c r="F336" i="1"/>
  <c r="F337" i="1" s="1"/>
  <c r="F338" i="1" s="1"/>
  <c r="F339" i="1" s="1"/>
  <c r="F280" i="1"/>
  <c r="F281" i="1" s="1"/>
  <c r="F282" i="1" s="1"/>
  <c r="F283" i="1" s="1"/>
  <c r="F225" i="1"/>
  <c r="F226" i="1" s="1"/>
  <c r="F227" i="1" s="1"/>
  <c r="F228" i="1" s="1"/>
  <c r="F170" i="1"/>
  <c r="F171" i="1" s="1"/>
  <c r="F172" i="1" s="1"/>
  <c r="F173" i="1" s="1"/>
  <c r="G123" i="1"/>
  <c r="G124" i="1" s="1"/>
  <c r="G125" i="1" s="1"/>
  <c r="G126" i="1" s="1"/>
  <c r="G127" i="1" s="1"/>
  <c r="G79" i="1"/>
  <c r="G80" i="1" s="1"/>
  <c r="G81" i="1" s="1"/>
  <c r="G82" i="1" s="1"/>
  <c r="G83" i="1" s="1"/>
  <c r="F63" i="1"/>
  <c r="F64" i="1" s="1"/>
  <c r="F65" i="1" s="1"/>
  <c r="F66" i="1" s="1"/>
  <c r="F299" i="1"/>
  <c r="F300" i="1" s="1"/>
  <c r="F301" i="1" s="1"/>
  <c r="F302" i="1" s="1"/>
  <c r="G298" i="1"/>
  <c r="G299" i="1" s="1"/>
  <c r="G300" i="1" s="1"/>
  <c r="G301" i="1" s="1"/>
  <c r="G302" i="1" s="1"/>
  <c r="G343" i="1"/>
  <c r="G344" i="1" s="1"/>
  <c r="G345" i="1" s="1"/>
  <c r="G346" i="1" s="1"/>
  <c r="G347" i="1" s="1"/>
  <c r="G233" i="1"/>
  <c r="G234" i="1" s="1"/>
  <c r="G235" i="1" s="1"/>
  <c r="G236" i="1" s="1"/>
  <c r="G237" i="1" s="1"/>
  <c r="G16" i="1"/>
  <c r="G17" i="1" s="1"/>
  <c r="G18" i="1" s="1"/>
  <c r="G19" i="1" s="1"/>
  <c r="G20" i="1" s="1"/>
  <c r="F35" i="1"/>
  <c r="F36" i="1" s="1"/>
  <c r="F37" i="1" s="1"/>
  <c r="F38" i="1" s="1"/>
  <c r="G34" i="1"/>
  <c r="G35" i="1" s="1"/>
  <c r="G36" i="1" s="1"/>
  <c r="G37" i="1" s="1"/>
  <c r="G38" i="1" s="1"/>
  <c r="F243" i="1"/>
  <c r="F244" i="1" s="1"/>
  <c r="F245" i="1" s="1"/>
  <c r="F246" i="1" s="1"/>
  <c r="G242" i="1"/>
  <c r="G243" i="1" s="1"/>
  <c r="G244" i="1" s="1"/>
  <c r="G245" i="1" s="1"/>
  <c r="G246" i="1" s="1"/>
  <c r="G71" i="1"/>
  <c r="G72" i="1" s="1"/>
  <c r="G73" i="1" s="1"/>
  <c r="G74" i="1" s="1"/>
  <c r="G75" i="1" s="1"/>
  <c r="F88" i="1"/>
  <c r="F89" i="1" s="1"/>
  <c r="F90" i="1" s="1"/>
  <c r="F91" i="1" s="1"/>
  <c r="G87" i="1"/>
  <c r="G88" i="1" s="1"/>
  <c r="G89" i="1" s="1"/>
  <c r="G90" i="1" s="1"/>
  <c r="G91" i="1" s="1"/>
  <c r="G289" i="1"/>
  <c r="G290" i="1" s="1"/>
  <c r="G291" i="1" s="1"/>
  <c r="G292" i="1" s="1"/>
  <c r="G293" i="1" s="1"/>
  <c r="F7" i="1"/>
  <c r="F133" i="1"/>
  <c r="F134" i="1" s="1"/>
  <c r="F135" i="1" s="1"/>
  <c r="F136" i="1" s="1"/>
  <c r="G132" i="1"/>
  <c r="G133" i="1" s="1"/>
  <c r="G134" i="1" s="1"/>
  <c r="G135" i="1" s="1"/>
  <c r="G136" i="1" s="1"/>
  <c r="F190" i="1"/>
  <c r="F191" i="1" s="1"/>
  <c r="F192" i="1" s="1"/>
  <c r="F193" i="1" s="1"/>
  <c r="G189" i="1"/>
  <c r="G190" i="1" s="1"/>
  <c r="G191" i="1" s="1"/>
  <c r="G192" i="1" s="1"/>
  <c r="G193" i="1" s="1"/>
  <c r="G26" i="1"/>
  <c r="G27" i="1" s="1"/>
  <c r="G28" i="1" s="1"/>
  <c r="G29" i="1" s="1"/>
  <c r="G30" i="1" s="1"/>
  <c r="G179" i="1"/>
  <c r="G180" i="1" s="1"/>
  <c r="G181" i="1" s="1"/>
  <c r="G182" i="1" s="1"/>
  <c r="G183" i="1" s="1"/>
  <c r="F391" i="1"/>
  <c r="F392" i="1" s="1"/>
  <c r="F393" i="1" s="1"/>
  <c r="F394" i="1" s="1"/>
  <c r="G353" i="1"/>
  <c r="G354" i="1" s="1"/>
  <c r="G355" i="1" s="1"/>
  <c r="G356" i="1" s="1"/>
  <c r="G357" i="1" s="1"/>
  <c r="G140" i="1"/>
  <c r="G141" i="1" s="1"/>
  <c r="G142" i="1" s="1"/>
  <c r="G143" i="1" s="1"/>
  <c r="G144" i="1" s="1"/>
  <c r="G198" i="1"/>
  <c r="G199" i="1" s="1"/>
  <c r="G200" i="1" s="1"/>
  <c r="G201" i="1" s="1"/>
  <c r="G202" i="1" s="1"/>
  <c r="G251" i="1"/>
  <c r="G252" i="1" s="1"/>
  <c r="G253" i="1" s="1"/>
  <c r="G254" i="1" s="1"/>
  <c r="G255" i="1" s="1"/>
  <c r="G307" i="1"/>
  <c r="G308" i="1" s="1"/>
  <c r="G309" i="1" s="1"/>
  <c r="G310" i="1" s="1"/>
  <c r="G311" i="1" s="1"/>
  <c r="G362" i="1"/>
  <c r="G363" i="1" s="1"/>
  <c r="G364" i="1" s="1"/>
  <c r="G365" i="1" s="1"/>
  <c r="G366" i="1" s="1"/>
  <c r="G43" i="1"/>
  <c r="G44" i="1" s="1"/>
  <c r="G45" i="1" s="1"/>
  <c r="G46" i="1" s="1"/>
  <c r="G47" i="1" s="1"/>
  <c r="G260" i="1"/>
  <c r="G261" i="1" s="1"/>
  <c r="G262" i="1" s="1"/>
  <c r="G263" i="1" s="1"/>
  <c r="G264" i="1" s="1"/>
  <c r="G316" i="1"/>
  <c r="G317" i="1" s="1"/>
  <c r="G318" i="1" s="1"/>
  <c r="G319" i="1" s="1"/>
  <c r="G320" i="1" s="1"/>
  <c r="G371" i="1"/>
  <c r="G372" i="1" s="1"/>
  <c r="G373" i="1" s="1"/>
  <c r="G374" i="1" s="1"/>
  <c r="G375" i="1" s="1"/>
  <c r="G96" i="1"/>
  <c r="G97" i="1" s="1"/>
  <c r="G98" i="1" s="1"/>
  <c r="G99" i="1" s="1"/>
  <c r="G100" i="1" s="1"/>
  <c r="G151" i="1"/>
  <c r="G152" i="1" s="1"/>
  <c r="G153" i="1" s="1"/>
  <c r="G154" i="1" s="1"/>
  <c r="G155" i="1" s="1"/>
  <c r="G207" i="1"/>
  <c r="G208" i="1" s="1"/>
  <c r="G209" i="1" s="1"/>
  <c r="G210" i="1" s="1"/>
  <c r="G211" i="1" s="1"/>
  <c r="G52" i="1"/>
  <c r="G53" i="1" s="1"/>
  <c r="G54" i="1" s="1"/>
  <c r="G55" i="1" s="1"/>
  <c r="G56" i="1" s="1"/>
  <c r="G105" i="1"/>
  <c r="G106" i="1" s="1"/>
  <c r="G107" i="1" s="1"/>
  <c r="G108" i="1" s="1"/>
  <c r="G109" i="1" s="1"/>
  <c r="G160" i="1"/>
  <c r="G161" i="1" s="1"/>
  <c r="G162" i="1" s="1"/>
  <c r="G163" i="1" s="1"/>
  <c r="G164" i="1" s="1"/>
  <c r="G215" i="1"/>
  <c r="G216" i="1" s="1"/>
  <c r="G217" i="1" s="1"/>
  <c r="G218" i="1" s="1"/>
  <c r="G219" i="1" s="1"/>
  <c r="G270" i="1"/>
  <c r="G271" i="1" s="1"/>
  <c r="G272" i="1" s="1"/>
  <c r="G273" i="1" s="1"/>
  <c r="G274" i="1" s="1"/>
  <c r="G324" i="1"/>
  <c r="G325" i="1" s="1"/>
  <c r="G326" i="1" s="1"/>
  <c r="G327" i="1" s="1"/>
  <c r="G328" i="1" s="1"/>
  <c r="G380" i="1"/>
  <c r="G381" i="1" s="1"/>
  <c r="G382" i="1" s="1"/>
  <c r="G383" i="1" s="1"/>
  <c r="G384" i="1" s="1"/>
  <c r="G7" i="1" l="1"/>
  <c r="F8" i="1"/>
  <c r="G8" i="1" l="1"/>
  <c r="F9" i="1"/>
  <c r="G9" i="1" l="1"/>
  <c r="F10" i="1"/>
  <c r="G10" i="1" s="1"/>
  <c r="E992" i="1" l="1"/>
  <c r="E659" i="1" l="1"/>
  <c r="E643" i="1" l="1"/>
  <c r="F678" i="1" l="1"/>
  <c r="F416" i="1"/>
  <c r="F399" i="1"/>
  <c r="F407" i="1"/>
  <c r="E507" i="1" l="1"/>
  <c r="E508" i="1" s="1"/>
  <c r="E509" i="1" s="1"/>
  <c r="E510" i="1" s="1"/>
  <c r="E481" i="1"/>
  <c r="E482" i="1" s="1"/>
  <c r="E483" i="1" s="1"/>
  <c r="E484" i="1" s="1"/>
  <c r="E472" i="1"/>
  <c r="E473" i="1" s="1"/>
  <c r="E474" i="1" s="1"/>
  <c r="E475" i="1" s="1"/>
  <c r="E1112" i="1" l="1"/>
  <c r="E1113" i="1" s="1"/>
  <c r="E1114" i="1" s="1"/>
  <c r="E1115" i="1" s="1"/>
  <c r="F1094" i="1"/>
  <c r="E1104" i="1"/>
  <c r="E1105" i="1" s="1"/>
  <c r="E1106" i="1" s="1"/>
  <c r="E1107" i="1" s="1"/>
  <c r="E1087" i="1"/>
  <c r="E1088" i="1" s="1"/>
  <c r="E1089" i="1" s="1"/>
  <c r="E1090" i="1" s="1"/>
  <c r="E1067" i="1"/>
  <c r="E1068" i="1" s="1"/>
  <c r="E1069" i="1" s="1"/>
  <c r="E1070" i="1" s="1"/>
  <c r="F1050" i="1"/>
  <c r="F1032" i="1"/>
  <c r="E1017" i="1" l="1"/>
  <c r="E1018" i="1" s="1"/>
  <c r="E1019" i="1" s="1"/>
  <c r="E1020" i="1" s="1"/>
  <c r="F999" i="1"/>
  <c r="F1000" i="1" s="1"/>
  <c r="F1001" i="1" s="1"/>
  <c r="F1002" i="1" s="1"/>
  <c r="F1003" i="1" s="1"/>
  <c r="E1000" i="1"/>
  <c r="E1001" i="1" s="1"/>
  <c r="E1002" i="1" s="1"/>
  <c r="E1003" i="1" s="1"/>
  <c r="E976" i="1"/>
  <c r="E966" i="1"/>
  <c r="E967" i="1" s="1"/>
  <c r="E968" i="1" s="1"/>
  <c r="E969" i="1" s="1"/>
  <c r="E957" i="1"/>
  <c r="E958" i="1" s="1"/>
  <c r="E959" i="1" s="1"/>
  <c r="E910" i="1"/>
  <c r="E911" i="1" s="1"/>
  <c r="E890" i="1"/>
  <c r="E891" i="1" s="1"/>
  <c r="E892" i="1" s="1"/>
  <c r="E893" i="1" s="1"/>
  <c r="E818" i="1"/>
  <c r="E819" i="1" s="1"/>
  <c r="E820" i="1" s="1"/>
  <c r="E821" i="1" s="1"/>
  <c r="E800" i="1"/>
  <c r="E801" i="1" s="1"/>
  <c r="E802" i="1" s="1"/>
  <c r="E803" i="1" s="1"/>
  <c r="E937" i="1"/>
  <c r="E938" i="1" s="1"/>
  <c r="E939" i="1" s="1"/>
  <c r="E940" i="1" s="1"/>
  <c r="F926" i="1"/>
  <c r="F917" i="1"/>
  <c r="E918" i="1"/>
  <c r="E919" i="1" s="1"/>
  <c r="E920" i="1" s="1"/>
  <c r="E921" i="1" s="1"/>
  <c r="E869" i="1"/>
  <c r="E870" i="1" s="1"/>
  <c r="E871" i="1" s="1"/>
  <c r="E872" i="1" s="1"/>
  <c r="F900" i="1"/>
  <c r="E901" i="1"/>
  <c r="E902" i="1" s="1"/>
  <c r="E903" i="1" s="1"/>
  <c r="E904" i="1" s="1"/>
  <c r="E852" i="1"/>
  <c r="E853" i="1" s="1"/>
  <c r="E854" i="1" s="1"/>
  <c r="E855" i="1" s="1"/>
  <c r="E843" i="1"/>
  <c r="E844" i="1" s="1"/>
  <c r="E845" i="1" s="1"/>
  <c r="E846" i="1" s="1"/>
  <c r="E835" i="1"/>
  <c r="E836" i="1" s="1"/>
  <c r="E837" i="1" s="1"/>
  <c r="E838" i="1" s="1"/>
  <c r="E826" i="1"/>
  <c r="E827" i="1" s="1"/>
  <c r="E828" i="1" s="1"/>
  <c r="E829" i="1" s="1"/>
  <c r="E808" i="1"/>
  <c r="E809" i="1" s="1"/>
  <c r="E810" i="1" s="1"/>
  <c r="E811" i="1" s="1"/>
  <c r="E771" i="1"/>
  <c r="E772" i="1" s="1"/>
  <c r="E773" i="1" s="1"/>
  <c r="E774" i="1" s="1"/>
  <c r="E762" i="1"/>
  <c r="E763" i="1" s="1"/>
  <c r="E764" i="1" s="1"/>
  <c r="E765" i="1" s="1"/>
  <c r="E753" i="1"/>
  <c r="E754" i="1" s="1"/>
  <c r="E755" i="1" s="1"/>
  <c r="E756" i="1" s="1"/>
  <c r="E744" i="1"/>
  <c r="E745" i="1" s="1"/>
  <c r="E746" i="1" s="1"/>
  <c r="E747" i="1" s="1"/>
  <c r="E632" i="1"/>
  <c r="E633" i="1" s="1"/>
  <c r="E634" i="1" s="1"/>
  <c r="E635" i="1" s="1"/>
  <c r="E615" i="1"/>
  <c r="E616" i="1" s="1"/>
  <c r="E617" i="1" s="1"/>
  <c r="E618" i="1" s="1"/>
  <c r="E563" i="1"/>
  <c r="E564" i="1" s="1"/>
  <c r="E565" i="1" s="1"/>
  <c r="E566" i="1" s="1"/>
  <c r="E553" i="1"/>
  <c r="E554" i="1" s="1"/>
  <c r="E555" i="1" s="1"/>
  <c r="E556" i="1" s="1"/>
  <c r="E544" i="1"/>
  <c r="E545" i="1" s="1"/>
  <c r="E546" i="1" s="1"/>
  <c r="E547" i="1" s="1"/>
  <c r="F515" i="1"/>
  <c r="F434" i="1"/>
  <c r="G434" i="1" s="1"/>
  <c r="E426" i="1"/>
  <c r="E427" i="1" s="1"/>
  <c r="E428" i="1" s="1"/>
  <c r="E429" i="1" s="1"/>
  <c r="E912" i="1" l="1"/>
  <c r="E913" i="1" s="1"/>
  <c r="E644" i="1"/>
  <c r="E645" i="1" s="1"/>
  <c r="E646" i="1" s="1"/>
  <c r="F658" i="1"/>
  <c r="F650" i="1"/>
  <c r="G650" i="1" s="1"/>
  <c r="E580" i="1"/>
  <c r="E581" i="1" s="1"/>
  <c r="E582" i="1" s="1"/>
  <c r="E583" i="1" s="1"/>
  <c r="F631" i="1"/>
  <c r="G631" i="1" s="1"/>
  <c r="F605" i="1"/>
  <c r="G605" i="1" s="1"/>
  <c r="E606" i="1"/>
  <c r="E607" i="1" s="1"/>
  <c r="E608" i="1" s="1"/>
  <c r="E609" i="1" s="1"/>
  <c r="F614" i="1"/>
  <c r="G614" i="1" s="1"/>
  <c r="F534" i="1" l="1"/>
  <c r="G534" i="1" s="1"/>
  <c r="E535" i="1"/>
  <c r="E536" i="1" s="1"/>
  <c r="E537" i="1" s="1"/>
  <c r="E538" i="1" s="1"/>
  <c r="F543" i="1"/>
  <c r="G543" i="1" s="1"/>
  <c r="F562" i="1"/>
  <c r="F552" i="1"/>
  <c r="G552" i="1" s="1"/>
  <c r="F686" i="1" l="1"/>
  <c r="G686" i="1" s="1"/>
  <c r="E687" i="1"/>
  <c r="E688" i="1" s="1"/>
  <c r="E689" i="1" s="1"/>
  <c r="E690" i="1" s="1"/>
  <c r="G678" i="1"/>
  <c r="F752" i="1"/>
  <c r="G752" i="1" s="1"/>
  <c r="F1103" i="1"/>
  <c r="G1103" i="1" s="1"/>
  <c r="F1095" i="1"/>
  <c r="F1096" i="1" s="1"/>
  <c r="F1097" i="1" s="1"/>
  <c r="F1098" i="1" s="1"/>
  <c r="E1095" i="1"/>
  <c r="E1096" i="1" s="1"/>
  <c r="E1097" i="1" s="1"/>
  <c r="E1098" i="1" s="1"/>
  <c r="F1086" i="1"/>
  <c r="G1086" i="1" s="1"/>
  <c r="F1077" i="1"/>
  <c r="G1077" i="1" s="1"/>
  <c r="F1066" i="1"/>
  <c r="G1066" i="1" s="1"/>
  <c r="F1058" i="1"/>
  <c r="G1058" i="1" s="1"/>
  <c r="G1050" i="1"/>
  <c r="F1041" i="1"/>
  <c r="G1041" i="1" s="1"/>
  <c r="E1033" i="1"/>
  <c r="E1034" i="1" s="1"/>
  <c r="E1035" i="1" s="1"/>
  <c r="E1036" i="1" s="1"/>
  <c r="G1032" i="1"/>
  <c r="F1024" i="1"/>
  <c r="F687" i="1" l="1"/>
  <c r="F688" i="1" s="1"/>
  <c r="F689" i="1" s="1"/>
  <c r="F690" i="1" s="1"/>
  <c r="G687" i="1"/>
  <c r="G688" i="1" s="1"/>
  <c r="G689" i="1" s="1"/>
  <c r="G690" i="1" s="1"/>
  <c r="G1094" i="1"/>
  <c r="F1016" i="1" l="1"/>
  <c r="G1016" i="1" s="1"/>
  <c r="F991" i="1"/>
  <c r="G991" i="1" s="1"/>
  <c r="E993" i="1"/>
  <c r="E994" i="1" s="1"/>
  <c r="E995" i="1" s="1"/>
  <c r="F1007" i="1" l="1"/>
  <c r="G1007" i="1" s="1"/>
  <c r="G999" i="1"/>
  <c r="F983" i="1"/>
  <c r="G983" i="1" s="1"/>
  <c r="E984" i="1"/>
  <c r="E985" i="1" s="1"/>
  <c r="E986" i="1" s="1"/>
  <c r="E987" i="1" s="1"/>
  <c r="F975" i="1"/>
  <c r="G975" i="1" s="1"/>
  <c r="F946" i="1"/>
  <c r="G946" i="1" s="1"/>
  <c r="E947" i="1"/>
  <c r="E948" i="1" s="1"/>
  <c r="E949" i="1" s="1"/>
  <c r="E950" i="1" s="1"/>
  <c r="F965" i="1"/>
  <c r="G965" i="1" s="1"/>
  <c r="F955" i="1"/>
  <c r="G955" i="1" s="1"/>
  <c r="G926" i="1"/>
  <c r="E927" i="1"/>
  <c r="E928" i="1" s="1"/>
  <c r="E929" i="1" s="1"/>
  <c r="E930" i="1" s="1"/>
  <c r="F936" i="1"/>
  <c r="G936" i="1" s="1"/>
  <c r="G917" i="1"/>
  <c r="E880" i="1"/>
  <c r="E881" i="1" s="1"/>
  <c r="E882" i="1" s="1"/>
  <c r="E883" i="1" s="1"/>
  <c r="F879" i="1"/>
  <c r="G879" i="1" s="1"/>
  <c r="F868" i="1"/>
  <c r="E861" i="1"/>
  <c r="E862" i="1" s="1"/>
  <c r="F851" i="1"/>
  <c r="G851" i="1" s="1"/>
  <c r="F842" i="1"/>
  <c r="G842" i="1" s="1"/>
  <c r="F834" i="1"/>
  <c r="G834" i="1" s="1"/>
  <c r="F825" i="1"/>
  <c r="G825" i="1" s="1"/>
  <c r="F817" i="1"/>
  <c r="G817" i="1" s="1"/>
  <c r="F807" i="1"/>
  <c r="G807" i="1" s="1"/>
  <c r="F799" i="1"/>
  <c r="F790" i="1"/>
  <c r="E791" i="1"/>
  <c r="E792" i="1" s="1"/>
  <c r="E793" i="1" s="1"/>
  <c r="E794" i="1" s="1"/>
  <c r="F782" i="1"/>
  <c r="E863" i="1" l="1"/>
  <c r="E864" i="1" s="1"/>
  <c r="G782" i="1"/>
  <c r="E735" i="1"/>
  <c r="E736" i="1" s="1"/>
  <c r="E737" i="1" s="1"/>
  <c r="E738" i="1" s="1"/>
  <c r="F725" i="1"/>
  <c r="G725" i="1" s="1"/>
  <c r="F695" i="1"/>
  <c r="G695" i="1" s="1"/>
  <c r="F713" i="1" l="1"/>
  <c r="G713" i="1" s="1"/>
  <c r="F524" i="1"/>
  <c r="G524" i="1" s="1"/>
  <c r="F480" i="1"/>
  <c r="G480" i="1" s="1"/>
  <c r="F497" i="1"/>
  <c r="G497" i="1" s="1"/>
  <c r="F506" i="1"/>
  <c r="G506" i="1" s="1"/>
  <c r="G507" i="1" s="1"/>
  <c r="G508" i="1" s="1"/>
  <c r="G509" i="1" s="1"/>
  <c r="G510" i="1" s="1"/>
  <c r="F471" i="1"/>
  <c r="G471" i="1" s="1"/>
  <c r="F461" i="1"/>
  <c r="F451" i="1"/>
  <c r="G451" i="1" s="1"/>
  <c r="E452" i="1"/>
  <c r="E453" i="1" s="1"/>
  <c r="E454" i="1" s="1"/>
  <c r="E455" i="1" s="1"/>
  <c r="F443" i="1"/>
  <c r="G443" i="1" s="1"/>
  <c r="G407" i="1"/>
  <c r="F507" i="1" l="1"/>
  <c r="F508" i="1" s="1"/>
  <c r="F509" i="1" s="1"/>
  <c r="F510" i="1" s="1"/>
  <c r="E444" i="1" l="1"/>
  <c r="E445" i="1" s="1"/>
  <c r="E446" i="1" s="1"/>
  <c r="E447" i="1" s="1"/>
  <c r="G444" i="1"/>
  <c r="G445" i="1" s="1"/>
  <c r="G446" i="1" s="1"/>
  <c r="G447" i="1" s="1"/>
  <c r="F444" i="1" l="1"/>
  <c r="F445" i="1" s="1"/>
  <c r="F446" i="1" s="1"/>
  <c r="F447" i="1" s="1"/>
  <c r="F743" i="1" l="1"/>
  <c r="G743" i="1" s="1"/>
  <c r="G744" i="1" s="1"/>
  <c r="G745" i="1" s="1"/>
  <c r="G746" i="1" s="1"/>
  <c r="G747" i="1" s="1"/>
  <c r="F744" i="1" l="1"/>
  <c r="F745" i="1" s="1"/>
  <c r="F746" i="1" s="1"/>
  <c r="F747" i="1" s="1"/>
  <c r="E670" i="1" l="1"/>
  <c r="E589" i="1" l="1"/>
  <c r="E623" i="1"/>
  <c r="E696" i="1" l="1"/>
  <c r="E697" i="1" s="1"/>
  <c r="E698" i="1" s="1"/>
  <c r="E699" i="1" s="1"/>
  <c r="G843" i="1" l="1"/>
  <c r="G844" i="1" s="1"/>
  <c r="G845" i="1" s="1"/>
  <c r="G846" i="1" s="1"/>
  <c r="F843" i="1"/>
  <c r="F844" i="1" s="1"/>
  <c r="F845" i="1" s="1"/>
  <c r="F846" i="1" s="1"/>
  <c r="F452" i="1" l="1"/>
  <c r="F453" i="1" s="1"/>
  <c r="F454" i="1" s="1"/>
  <c r="F455" i="1" s="1"/>
  <c r="E435" i="1"/>
  <c r="E436" i="1" s="1"/>
  <c r="E437" i="1" s="1"/>
  <c r="E438" i="1" s="1"/>
  <c r="G435" i="1"/>
  <c r="G436" i="1" s="1"/>
  <c r="G437" i="1" s="1"/>
  <c r="G438" i="1" s="1"/>
  <c r="G452" i="1" l="1"/>
  <c r="G453" i="1" s="1"/>
  <c r="G454" i="1" s="1"/>
  <c r="G455" i="1" s="1"/>
  <c r="F435" i="1"/>
  <c r="F436" i="1" s="1"/>
  <c r="F437" i="1" s="1"/>
  <c r="F438" i="1" s="1"/>
  <c r="E783" i="1" l="1"/>
  <c r="E1025" i="1" l="1"/>
  <c r="E1026" i="1" s="1"/>
  <c r="E1027" i="1" s="1"/>
  <c r="E1028" i="1" s="1"/>
  <c r="G1024" i="1" l="1"/>
  <c r="G1025" i="1" s="1"/>
  <c r="G1026" i="1" s="1"/>
  <c r="G1027" i="1" s="1"/>
  <c r="G1028" i="1" s="1"/>
  <c r="F1025" i="1"/>
  <c r="F1026" i="1" s="1"/>
  <c r="F1027" i="1" s="1"/>
  <c r="F1028" i="1" s="1"/>
  <c r="E714" i="1" l="1"/>
  <c r="E572" i="1" l="1"/>
  <c r="E573" i="1" s="1"/>
  <c r="E574" i="1" s="1"/>
  <c r="E575" i="1" s="1"/>
  <c r="F571" i="1"/>
  <c r="F572" i="1" l="1"/>
  <c r="F573" i="1" s="1"/>
  <c r="F574" i="1" s="1"/>
  <c r="F575" i="1" s="1"/>
  <c r="G571" i="1"/>
  <c r="G572" i="1" s="1"/>
  <c r="G573" i="1" s="1"/>
  <c r="G574" i="1" s="1"/>
  <c r="G575" i="1" s="1"/>
  <c r="F1111" i="1" l="1"/>
  <c r="F1087" i="1"/>
  <c r="E1079" i="1"/>
  <c r="E1080" i="1" s="1"/>
  <c r="E1081" i="1" s="1"/>
  <c r="F1078" i="1"/>
  <c r="F1079" i="1" s="1"/>
  <c r="F1080" i="1" s="1"/>
  <c r="F1081" i="1" s="1"/>
  <c r="F1067" i="1"/>
  <c r="F1068" i="1" s="1"/>
  <c r="F1069" i="1" s="1"/>
  <c r="F1070" i="1" s="1"/>
  <c r="E1059" i="1"/>
  <c r="E1060" i="1" s="1"/>
  <c r="E1061" i="1" s="1"/>
  <c r="E1062" i="1" s="1"/>
  <c r="F1059" i="1"/>
  <c r="F1060" i="1" s="1"/>
  <c r="F1061" i="1" s="1"/>
  <c r="F1062" i="1" s="1"/>
  <c r="E1051" i="1"/>
  <c r="E1052" i="1" s="1"/>
  <c r="E1053" i="1" s="1"/>
  <c r="E1054" i="1" s="1"/>
  <c r="F1051" i="1"/>
  <c r="F1052" i="1" s="1"/>
  <c r="F1053" i="1" s="1"/>
  <c r="F1054" i="1" s="1"/>
  <c r="E1042" i="1"/>
  <c r="E1043" i="1" s="1"/>
  <c r="E1044" i="1" s="1"/>
  <c r="E1045" i="1" s="1"/>
  <c r="F1042" i="1"/>
  <c r="F1043" i="1" s="1"/>
  <c r="F1044" i="1" s="1"/>
  <c r="F1045" i="1" s="1"/>
  <c r="F1033" i="1"/>
  <c r="F1034" i="1" s="1"/>
  <c r="F1035" i="1" s="1"/>
  <c r="F1036" i="1" s="1"/>
  <c r="F1017" i="1"/>
  <c r="F1018" i="1" s="1"/>
  <c r="F1019" i="1" s="1"/>
  <c r="F1020" i="1" s="1"/>
  <c r="E1008" i="1"/>
  <c r="E1009" i="1" s="1"/>
  <c r="E1010" i="1" s="1"/>
  <c r="E1011" i="1" s="1"/>
  <c r="F1008" i="1"/>
  <c r="F1009" i="1" s="1"/>
  <c r="F1010" i="1" s="1"/>
  <c r="F1011" i="1" s="1"/>
  <c r="F992" i="1"/>
  <c r="F993" i="1" s="1"/>
  <c r="F994" i="1" s="1"/>
  <c r="F995" i="1" s="1"/>
  <c r="F984" i="1"/>
  <c r="F985" i="1" s="1"/>
  <c r="F986" i="1" s="1"/>
  <c r="F987" i="1" s="1"/>
  <c r="E977" i="1"/>
  <c r="E978" i="1" s="1"/>
  <c r="E979" i="1" s="1"/>
  <c r="F976" i="1"/>
  <c r="F977" i="1" s="1"/>
  <c r="F978" i="1" s="1"/>
  <c r="F979" i="1" s="1"/>
  <c r="F966" i="1"/>
  <c r="F967" i="1" s="1"/>
  <c r="F968" i="1" s="1"/>
  <c r="F969" i="1" s="1"/>
  <c r="G918" i="1"/>
  <c r="G919" i="1" s="1"/>
  <c r="G920" i="1" s="1"/>
  <c r="G921" i="1" s="1"/>
  <c r="F909" i="1"/>
  <c r="G909" i="1" s="1"/>
  <c r="F889" i="1"/>
  <c r="G889" i="1" s="1"/>
  <c r="G868" i="1"/>
  <c r="G869" i="1" s="1"/>
  <c r="G870" i="1" s="1"/>
  <c r="G871" i="1" s="1"/>
  <c r="G872" i="1" s="1"/>
  <c r="F860" i="1"/>
  <c r="G852" i="1"/>
  <c r="G853" i="1" s="1"/>
  <c r="G854" i="1" s="1"/>
  <c r="G855" i="1" s="1"/>
  <c r="F818" i="1"/>
  <c r="F819" i="1" s="1"/>
  <c r="F820" i="1" s="1"/>
  <c r="F821" i="1" s="1"/>
  <c r="F808" i="1"/>
  <c r="F809" i="1" s="1"/>
  <c r="F810" i="1" s="1"/>
  <c r="F811" i="1" s="1"/>
  <c r="E784" i="1"/>
  <c r="E785" i="1" s="1"/>
  <c r="E786" i="1" s="1"/>
  <c r="F783" i="1"/>
  <c r="F784" i="1" s="1"/>
  <c r="F785" i="1" s="1"/>
  <c r="F786" i="1" s="1"/>
  <c r="F770" i="1"/>
  <c r="G770" i="1" s="1"/>
  <c r="F761" i="1"/>
  <c r="F734" i="1"/>
  <c r="G734" i="1" s="1"/>
  <c r="G726" i="1"/>
  <c r="G727" i="1" s="1"/>
  <c r="G728" i="1" s="1"/>
  <c r="G729" i="1" s="1"/>
  <c r="E726" i="1"/>
  <c r="E727" i="1" s="1"/>
  <c r="E728" i="1" s="1"/>
  <c r="E729" i="1" s="1"/>
  <c r="F714" i="1"/>
  <c r="F715" i="1" s="1"/>
  <c r="F716" i="1" s="1"/>
  <c r="F717" i="1" s="1"/>
  <c r="E715" i="1"/>
  <c r="G714" i="1"/>
  <c r="G715" i="1" s="1"/>
  <c r="G716" i="1" s="1"/>
  <c r="G717" i="1" s="1"/>
  <c r="F705" i="1"/>
  <c r="E706" i="1"/>
  <c r="E707" i="1" s="1"/>
  <c r="E708" i="1" s="1"/>
  <c r="E709" i="1" s="1"/>
  <c r="G679" i="1"/>
  <c r="G680" i="1" s="1"/>
  <c r="G681" i="1" s="1"/>
  <c r="G682" i="1" s="1"/>
  <c r="E679" i="1"/>
  <c r="F669" i="1"/>
  <c r="E671" i="1"/>
  <c r="E672" i="1" s="1"/>
  <c r="E673" i="1" s="1"/>
  <c r="G658" i="1"/>
  <c r="G659" i="1" s="1"/>
  <c r="G660" i="1" s="1"/>
  <c r="G661" i="1" s="1"/>
  <c r="G662" i="1" s="1"/>
  <c r="E660" i="1"/>
  <c r="E661" i="1" s="1"/>
  <c r="E662" i="1" s="1"/>
  <c r="E651" i="1"/>
  <c r="E652" i="1" s="1"/>
  <c r="E653" i="1" s="1"/>
  <c r="E654" i="1" s="1"/>
  <c r="F642" i="1"/>
  <c r="G632" i="1"/>
  <c r="G633" i="1" s="1"/>
  <c r="G634" i="1" s="1"/>
  <c r="G635" i="1" s="1"/>
  <c r="F622" i="1"/>
  <c r="E624" i="1"/>
  <c r="E625" i="1" s="1"/>
  <c r="E626" i="1" s="1"/>
  <c r="G615" i="1"/>
  <c r="G616" i="1" s="1"/>
  <c r="G617" i="1" s="1"/>
  <c r="G618" i="1" s="1"/>
  <c r="F596" i="1"/>
  <c r="E597" i="1"/>
  <c r="E598" i="1" s="1"/>
  <c r="E599" i="1" s="1"/>
  <c r="E600" i="1" s="1"/>
  <c r="F588" i="1"/>
  <c r="G588" i="1" s="1"/>
  <c r="G589" i="1" s="1"/>
  <c r="G590" i="1" s="1"/>
  <c r="G591" i="1" s="1"/>
  <c r="G592" i="1" s="1"/>
  <c r="E590" i="1"/>
  <c r="E591" i="1" s="1"/>
  <c r="E592" i="1" s="1"/>
  <c r="F579" i="1"/>
  <c r="G579" i="1" s="1"/>
  <c r="G580" i="1" s="1"/>
  <c r="G581" i="1" s="1"/>
  <c r="G582" i="1" s="1"/>
  <c r="G583" i="1" s="1"/>
  <c r="G562" i="1"/>
  <c r="G563" i="1" s="1"/>
  <c r="G564" i="1" s="1"/>
  <c r="G565" i="1" s="1"/>
  <c r="G566" i="1" s="1"/>
  <c r="G553" i="1"/>
  <c r="G554" i="1" s="1"/>
  <c r="G555" i="1" s="1"/>
  <c r="G556" i="1" s="1"/>
  <c r="G544" i="1"/>
  <c r="G545" i="1" s="1"/>
  <c r="G546" i="1" s="1"/>
  <c r="G547" i="1" s="1"/>
  <c r="G535" i="1"/>
  <c r="G536" i="1" s="1"/>
  <c r="G537" i="1" s="1"/>
  <c r="G538" i="1" s="1"/>
  <c r="G525" i="1"/>
  <c r="G526" i="1" s="1"/>
  <c r="G527" i="1" s="1"/>
  <c r="G528" i="1" s="1"/>
  <c r="E525" i="1"/>
  <c r="E526" i="1" s="1"/>
  <c r="E527" i="1" s="1"/>
  <c r="E528" i="1" s="1"/>
  <c r="G515" i="1"/>
  <c r="G516" i="1" s="1"/>
  <c r="G517" i="1" s="1"/>
  <c r="G518" i="1" s="1"/>
  <c r="G519" i="1" s="1"/>
  <c r="E517" i="1"/>
  <c r="E518" i="1" s="1"/>
  <c r="E519" i="1" s="1"/>
  <c r="G498" i="1"/>
  <c r="G499" i="1" s="1"/>
  <c r="G500" i="1" s="1"/>
  <c r="G501" i="1" s="1"/>
  <c r="E498" i="1"/>
  <c r="E499" i="1" s="1"/>
  <c r="E500" i="1" s="1"/>
  <c r="E501" i="1" s="1"/>
  <c r="F488" i="1"/>
  <c r="E489" i="1"/>
  <c r="E490" i="1" s="1"/>
  <c r="E491" i="1" s="1"/>
  <c r="E492" i="1" s="1"/>
  <c r="G481" i="1"/>
  <c r="G482" i="1" s="1"/>
  <c r="G483" i="1" s="1"/>
  <c r="G484" i="1" s="1"/>
  <c r="G472" i="1"/>
  <c r="G473" i="1" s="1"/>
  <c r="G474" i="1" s="1"/>
  <c r="G475" i="1" s="1"/>
  <c r="G461" i="1"/>
  <c r="G462" i="1" s="1"/>
  <c r="G463" i="1" s="1"/>
  <c r="G464" i="1" s="1"/>
  <c r="G465" i="1" s="1"/>
  <c r="E462" i="1"/>
  <c r="E463" i="1" s="1"/>
  <c r="E464" i="1" s="1"/>
  <c r="E465" i="1" s="1"/>
  <c r="F425" i="1"/>
  <c r="E417" i="1"/>
  <c r="E418" i="1" s="1"/>
  <c r="E419" i="1" s="1"/>
  <c r="E420" i="1" s="1"/>
  <c r="E408" i="1"/>
  <c r="E409" i="1" s="1"/>
  <c r="E410" i="1" s="1"/>
  <c r="E411" i="1" s="1"/>
  <c r="F408" i="1"/>
  <c r="F409" i="1" s="1"/>
  <c r="F410" i="1" s="1"/>
  <c r="F411" i="1" s="1"/>
  <c r="E400" i="1"/>
  <c r="E401" i="1" s="1"/>
  <c r="E402" i="1" s="1"/>
  <c r="E403" i="1" s="1"/>
  <c r="E680" i="1" l="1"/>
  <c r="E681" i="1" s="1"/>
  <c r="E682" i="1" s="1"/>
  <c r="E716" i="1"/>
  <c r="E717" i="1" s="1"/>
  <c r="G642" i="1"/>
  <c r="G643" i="1" s="1"/>
  <c r="G644" i="1" s="1"/>
  <c r="G645" i="1" s="1"/>
  <c r="G646" i="1" s="1"/>
  <c r="G596" i="1"/>
  <c r="G597" i="1" s="1"/>
  <c r="G598" i="1" s="1"/>
  <c r="G599" i="1" s="1"/>
  <c r="G600" i="1" s="1"/>
  <c r="G622" i="1"/>
  <c r="G623" i="1" s="1"/>
  <c r="G624" i="1" s="1"/>
  <c r="G625" i="1" s="1"/>
  <c r="G626" i="1" s="1"/>
  <c r="G606" i="1"/>
  <c r="G607" i="1" s="1"/>
  <c r="G608" i="1" s="1"/>
  <c r="G609" i="1" s="1"/>
  <c r="G669" i="1"/>
  <c r="G670" i="1" s="1"/>
  <c r="G671" i="1" s="1"/>
  <c r="G672" i="1" s="1"/>
  <c r="G673" i="1" s="1"/>
  <c r="F1112" i="1"/>
  <c r="F1113" i="1" s="1"/>
  <c r="F1114" i="1" s="1"/>
  <c r="F1115" i="1" s="1"/>
  <c r="G1111" i="1"/>
  <c r="G1112" i="1" s="1"/>
  <c r="G1113" i="1" s="1"/>
  <c r="G1114" i="1" s="1"/>
  <c r="G1115" i="1" s="1"/>
  <c r="F910" i="1"/>
  <c r="F911" i="1" s="1"/>
  <c r="F912" i="1" s="1"/>
  <c r="F913" i="1" s="1"/>
  <c r="F861" i="1"/>
  <c r="F862" i="1" s="1"/>
  <c r="F863" i="1" s="1"/>
  <c r="F864" i="1" s="1"/>
  <c r="G860" i="1"/>
  <c r="G861" i="1" s="1"/>
  <c r="G862" i="1" s="1"/>
  <c r="G863" i="1" s="1"/>
  <c r="G864" i="1" s="1"/>
  <c r="G705" i="1"/>
  <c r="G706" i="1" s="1"/>
  <c r="G707" i="1" s="1"/>
  <c r="G708" i="1" s="1"/>
  <c r="G709" i="1" s="1"/>
  <c r="G488" i="1"/>
  <c r="G489" i="1" s="1"/>
  <c r="G490" i="1" s="1"/>
  <c r="G491" i="1" s="1"/>
  <c r="G492" i="1" s="1"/>
  <c r="G416" i="1"/>
  <c r="G417" i="1" s="1"/>
  <c r="G418" i="1" s="1"/>
  <c r="G419" i="1" s="1"/>
  <c r="G420" i="1" s="1"/>
  <c r="G425" i="1"/>
  <c r="G426" i="1" s="1"/>
  <c r="G427" i="1" s="1"/>
  <c r="G428" i="1" s="1"/>
  <c r="G429" i="1" s="1"/>
  <c r="G399" i="1"/>
  <c r="G400" i="1" s="1"/>
  <c r="G401" i="1" s="1"/>
  <c r="G402" i="1" s="1"/>
  <c r="G403" i="1" s="1"/>
  <c r="F525" i="1"/>
  <c r="F526" i="1" s="1"/>
  <c r="F527" i="1" s="1"/>
  <c r="F528" i="1" s="1"/>
  <c r="F632" i="1"/>
  <c r="F633" i="1" s="1"/>
  <c r="F634" i="1" s="1"/>
  <c r="F635" i="1" s="1"/>
  <c r="F597" i="1"/>
  <c r="F598" i="1" s="1"/>
  <c r="F599" i="1" s="1"/>
  <c r="F600" i="1" s="1"/>
  <c r="F706" i="1"/>
  <c r="F707" i="1" s="1"/>
  <c r="F708" i="1" s="1"/>
  <c r="F709" i="1" s="1"/>
  <c r="G910" i="1"/>
  <c r="G911" i="1" s="1"/>
  <c r="G912" i="1" s="1"/>
  <c r="G913" i="1" s="1"/>
  <c r="F918" i="1"/>
  <c r="F919" i="1" s="1"/>
  <c r="F920" i="1" s="1"/>
  <c r="F921" i="1" s="1"/>
  <c r="G966" i="1"/>
  <c r="G967" i="1" s="1"/>
  <c r="G968" i="1" s="1"/>
  <c r="G969" i="1" s="1"/>
  <c r="G984" i="1"/>
  <c r="G985" i="1" s="1"/>
  <c r="G986" i="1" s="1"/>
  <c r="G987" i="1" s="1"/>
  <c r="G1000" i="1"/>
  <c r="G1001" i="1" s="1"/>
  <c r="G1002" i="1" s="1"/>
  <c r="G1003" i="1" s="1"/>
  <c r="G1008" i="1"/>
  <c r="G1009" i="1" s="1"/>
  <c r="G1010" i="1" s="1"/>
  <c r="G1011" i="1" s="1"/>
  <c r="G1017" i="1"/>
  <c r="G1018" i="1" s="1"/>
  <c r="G1019" i="1" s="1"/>
  <c r="G1020" i="1" s="1"/>
  <c r="G1033" i="1"/>
  <c r="G1034" i="1" s="1"/>
  <c r="G1035" i="1" s="1"/>
  <c r="G1036" i="1" s="1"/>
  <c r="G1042" i="1"/>
  <c r="G1043" i="1" s="1"/>
  <c r="G1044" i="1" s="1"/>
  <c r="G1045" i="1" s="1"/>
  <c r="G1051" i="1"/>
  <c r="G1052" i="1" s="1"/>
  <c r="G1053" i="1" s="1"/>
  <c r="G1054" i="1" s="1"/>
  <c r="G1078" i="1"/>
  <c r="G1079" i="1" s="1"/>
  <c r="G1080" i="1" s="1"/>
  <c r="G1081" i="1" s="1"/>
  <c r="G1067" i="1"/>
  <c r="G1068" i="1" s="1"/>
  <c r="G1069" i="1" s="1"/>
  <c r="G1070" i="1" s="1"/>
  <c r="F498" i="1"/>
  <c r="F499" i="1" s="1"/>
  <c r="F500" i="1" s="1"/>
  <c r="F501" i="1" s="1"/>
  <c r="F535" i="1"/>
  <c r="F536" i="1" s="1"/>
  <c r="F537" i="1" s="1"/>
  <c r="F538" i="1" s="1"/>
  <c r="F553" i="1"/>
  <c r="F554" i="1" s="1"/>
  <c r="F555" i="1" s="1"/>
  <c r="F556" i="1" s="1"/>
  <c r="F580" i="1"/>
  <c r="F581" i="1" s="1"/>
  <c r="F582" i="1" s="1"/>
  <c r="F583" i="1" s="1"/>
  <c r="F615" i="1"/>
  <c r="F616" i="1" s="1"/>
  <c r="F617" i="1" s="1"/>
  <c r="F618" i="1" s="1"/>
  <c r="F679" i="1"/>
  <c r="F680" i="1" s="1"/>
  <c r="F681" i="1" s="1"/>
  <c r="F682" i="1" s="1"/>
  <c r="F726" i="1"/>
  <c r="F727" i="1" s="1"/>
  <c r="F728" i="1" s="1"/>
  <c r="F729" i="1" s="1"/>
  <c r="G1059" i="1"/>
  <c r="G1060" i="1" s="1"/>
  <c r="G1061" i="1" s="1"/>
  <c r="G1062" i="1" s="1"/>
  <c r="G992" i="1"/>
  <c r="G993" i="1" s="1"/>
  <c r="G994" i="1" s="1"/>
  <c r="G995" i="1" s="1"/>
  <c r="F462" i="1"/>
  <c r="F463" i="1" s="1"/>
  <c r="F464" i="1" s="1"/>
  <c r="F465" i="1" s="1"/>
  <c r="G783" i="1"/>
  <c r="G784" i="1" s="1"/>
  <c r="G785" i="1" s="1"/>
  <c r="G786" i="1" s="1"/>
  <c r="F426" i="1"/>
  <c r="F427" i="1" s="1"/>
  <c r="F428" i="1" s="1"/>
  <c r="F429" i="1" s="1"/>
  <c r="F481" i="1"/>
  <c r="F482" i="1" s="1"/>
  <c r="F483" i="1" s="1"/>
  <c r="F484" i="1" s="1"/>
  <c r="F670" i="1"/>
  <c r="F671" i="1" s="1"/>
  <c r="F672" i="1" s="1"/>
  <c r="F673" i="1" s="1"/>
  <c r="G808" i="1"/>
  <c r="G809" i="1" s="1"/>
  <c r="G810" i="1" s="1"/>
  <c r="G811" i="1" s="1"/>
  <c r="G818" i="1"/>
  <c r="G819" i="1" s="1"/>
  <c r="G820" i="1" s="1"/>
  <c r="G821" i="1" s="1"/>
  <c r="G976" i="1"/>
  <c r="G977" i="1" s="1"/>
  <c r="G978" i="1" s="1"/>
  <c r="G979" i="1" s="1"/>
  <c r="F696" i="1"/>
  <c r="F697" i="1" s="1"/>
  <c r="F698" i="1" s="1"/>
  <c r="F699" i="1" s="1"/>
  <c r="G696" i="1"/>
  <c r="G697" i="1" s="1"/>
  <c r="F735" i="1"/>
  <c r="F736" i="1" s="1"/>
  <c r="F737" i="1" s="1"/>
  <c r="F738" i="1" s="1"/>
  <c r="G735" i="1"/>
  <c r="G736" i="1" s="1"/>
  <c r="G737" i="1" s="1"/>
  <c r="G738" i="1" s="1"/>
  <c r="F791" i="1"/>
  <c r="F792" i="1" s="1"/>
  <c r="F793" i="1" s="1"/>
  <c r="F794" i="1" s="1"/>
  <c r="G790" i="1"/>
  <c r="G791" i="1" s="1"/>
  <c r="G792" i="1" s="1"/>
  <c r="G793" i="1" s="1"/>
  <c r="G794" i="1" s="1"/>
  <c r="F835" i="1"/>
  <c r="F836" i="1" s="1"/>
  <c r="F837" i="1" s="1"/>
  <c r="F838" i="1" s="1"/>
  <c r="G835" i="1"/>
  <c r="G836" i="1" s="1"/>
  <c r="G837" i="1" s="1"/>
  <c r="G838" i="1" s="1"/>
  <c r="F927" i="1"/>
  <c r="F928" i="1" s="1"/>
  <c r="F929" i="1" s="1"/>
  <c r="F930" i="1" s="1"/>
  <c r="G927" i="1"/>
  <c r="G928" i="1" s="1"/>
  <c r="G929" i="1" s="1"/>
  <c r="G930" i="1" s="1"/>
  <c r="F947" i="1"/>
  <c r="F948" i="1" s="1"/>
  <c r="F949" i="1" s="1"/>
  <c r="F950" i="1" s="1"/>
  <c r="G947" i="1"/>
  <c r="G948" i="1" s="1"/>
  <c r="G949" i="1" s="1"/>
  <c r="G950" i="1" s="1"/>
  <c r="F1104" i="1"/>
  <c r="F1105" i="1" s="1"/>
  <c r="F1106" i="1" s="1"/>
  <c r="G1104" i="1"/>
  <c r="G408" i="1"/>
  <c r="G409" i="1" s="1"/>
  <c r="G410" i="1" s="1"/>
  <c r="G411" i="1" s="1"/>
  <c r="F651" i="1"/>
  <c r="F652" i="1" s="1"/>
  <c r="F653" i="1" s="1"/>
  <c r="F654" i="1" s="1"/>
  <c r="G651" i="1"/>
  <c r="G652" i="1" s="1"/>
  <c r="G653" i="1" s="1"/>
  <c r="G654" i="1" s="1"/>
  <c r="F800" i="1"/>
  <c r="F801" i="1" s="1"/>
  <c r="F802" i="1" s="1"/>
  <c r="F803" i="1" s="1"/>
  <c r="G799" i="1"/>
  <c r="G800" i="1" s="1"/>
  <c r="G801" i="1" s="1"/>
  <c r="G802" i="1" s="1"/>
  <c r="G803" i="1" s="1"/>
  <c r="F826" i="1"/>
  <c r="F827" i="1" s="1"/>
  <c r="F828" i="1" s="1"/>
  <c r="F829" i="1" s="1"/>
  <c r="G826" i="1"/>
  <c r="G827" i="1" s="1"/>
  <c r="G828" i="1" s="1"/>
  <c r="G829" i="1" s="1"/>
  <c r="F852" i="1"/>
  <c r="F853" i="1" s="1"/>
  <c r="F854" i="1" s="1"/>
  <c r="F855" i="1" s="1"/>
  <c r="F869" i="1"/>
  <c r="F870" i="1" s="1"/>
  <c r="F871" i="1" s="1"/>
  <c r="F872" i="1" s="1"/>
  <c r="F890" i="1"/>
  <c r="F891" i="1" s="1"/>
  <c r="F892" i="1" s="1"/>
  <c r="F893" i="1" s="1"/>
  <c r="G890" i="1"/>
  <c r="G891" i="1" s="1"/>
  <c r="G892" i="1" s="1"/>
  <c r="G893" i="1" s="1"/>
  <c r="F937" i="1"/>
  <c r="F938" i="1" s="1"/>
  <c r="F939" i="1" s="1"/>
  <c r="F940" i="1" s="1"/>
  <c r="G937" i="1"/>
  <c r="G938" i="1" s="1"/>
  <c r="G939" i="1" s="1"/>
  <c r="G940" i="1" s="1"/>
  <c r="G1087" i="1"/>
  <c r="F1088" i="1"/>
  <c r="F1089" i="1" s="1"/>
  <c r="G1095" i="1"/>
  <c r="G1096" i="1" s="1"/>
  <c r="G1097" i="1" s="1"/>
  <c r="G1098" i="1" s="1"/>
  <c r="G753" i="1"/>
  <c r="G754" i="1" s="1"/>
  <c r="G755" i="1" s="1"/>
  <c r="G756" i="1" s="1"/>
  <c r="F753" i="1"/>
  <c r="F754" i="1" s="1"/>
  <c r="F755" i="1" s="1"/>
  <c r="F756" i="1" s="1"/>
  <c r="G771" i="1"/>
  <c r="G772" i="1" s="1"/>
  <c r="G773" i="1" s="1"/>
  <c r="G774" i="1" s="1"/>
  <c r="F771" i="1"/>
  <c r="F772" i="1" s="1"/>
  <c r="F773" i="1" s="1"/>
  <c r="F774" i="1" s="1"/>
  <c r="G880" i="1"/>
  <c r="G881" i="1" s="1"/>
  <c r="G882" i="1" s="1"/>
  <c r="G883" i="1" s="1"/>
  <c r="F880" i="1"/>
  <c r="F881" i="1" s="1"/>
  <c r="F882" i="1" s="1"/>
  <c r="F883" i="1" s="1"/>
  <c r="G900" i="1"/>
  <c r="G901" i="1" s="1"/>
  <c r="G902" i="1" s="1"/>
  <c r="G903" i="1" s="1"/>
  <c r="G904" i="1" s="1"/>
  <c r="F901" i="1"/>
  <c r="F902" i="1" s="1"/>
  <c r="F903" i="1" s="1"/>
  <c r="F904" i="1" s="1"/>
  <c r="F400" i="1"/>
  <c r="F401" i="1" s="1"/>
  <c r="F402" i="1" s="1"/>
  <c r="F403" i="1" s="1"/>
  <c r="F417" i="1"/>
  <c r="F418" i="1" s="1"/>
  <c r="F419" i="1" s="1"/>
  <c r="F420" i="1" s="1"/>
  <c r="F472" i="1"/>
  <c r="F473" i="1" s="1"/>
  <c r="F474" i="1" s="1"/>
  <c r="F475" i="1" s="1"/>
  <c r="F489" i="1"/>
  <c r="F490" i="1" s="1"/>
  <c r="F491" i="1" s="1"/>
  <c r="F492" i="1" s="1"/>
  <c r="F516" i="1"/>
  <c r="F517" i="1" s="1"/>
  <c r="F518" i="1" s="1"/>
  <c r="F519" i="1" s="1"/>
  <c r="F544" i="1"/>
  <c r="F545" i="1" s="1"/>
  <c r="F546" i="1" s="1"/>
  <c r="F547" i="1" s="1"/>
  <c r="F563" i="1"/>
  <c r="F564" i="1" s="1"/>
  <c r="F565" i="1" s="1"/>
  <c r="F566" i="1" s="1"/>
  <c r="F589" i="1"/>
  <c r="F590" i="1" s="1"/>
  <c r="F591" i="1" s="1"/>
  <c r="F592" i="1" s="1"/>
  <c r="F606" i="1"/>
  <c r="F607" i="1" s="1"/>
  <c r="F608" i="1" s="1"/>
  <c r="F609" i="1" s="1"/>
  <c r="F623" i="1"/>
  <c r="F624" i="1" s="1"/>
  <c r="F625" i="1" s="1"/>
  <c r="F626" i="1" s="1"/>
  <c r="F643" i="1"/>
  <c r="F644" i="1" s="1"/>
  <c r="F645" i="1" s="1"/>
  <c r="F646" i="1" s="1"/>
  <c r="F659" i="1"/>
  <c r="F660" i="1" s="1"/>
  <c r="F661" i="1" s="1"/>
  <c r="F662" i="1" s="1"/>
  <c r="G761" i="1"/>
  <c r="G762" i="1" s="1"/>
  <c r="G763" i="1" s="1"/>
  <c r="G764" i="1" s="1"/>
  <c r="G765" i="1" s="1"/>
  <c r="F762" i="1"/>
  <c r="F763" i="1" s="1"/>
  <c r="F764" i="1" s="1"/>
  <c r="F765" i="1" s="1"/>
  <c r="G956" i="1"/>
  <c r="G957" i="1" s="1"/>
  <c r="G958" i="1" s="1"/>
  <c r="G959" i="1" s="1"/>
  <c r="F956" i="1"/>
  <c r="F957" i="1" s="1"/>
  <c r="F958" i="1" s="1"/>
  <c r="F959" i="1" s="1"/>
  <c r="G1088" i="1" l="1"/>
  <c r="G698" i="1"/>
  <c r="G699" i="1" s="1"/>
  <c r="G1105" i="1"/>
  <c r="F1107" i="1"/>
  <c r="G1107" i="1" s="1"/>
  <c r="G1106" i="1"/>
  <c r="F1090" i="1"/>
  <c r="G1090" i="1" s="1"/>
  <c r="G1089" i="1"/>
</calcChain>
</file>

<file path=xl/comments1.xml><?xml version="1.0" encoding="utf-8"?>
<comments xmlns="http://schemas.openxmlformats.org/spreadsheetml/2006/main">
  <authors>
    <author>kyqd</author>
    <author>Administrator</author>
    <author>User</author>
    <author>1</author>
    <author>111</author>
  </authors>
  <commentList>
    <comment ref="E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GOETEBORG Sweden
OOCL---LL2
COSCO---AEU3</t>
        </r>
      </text>
    </comment>
    <comment ref="D1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 直航 36左右</t>
        </r>
      </text>
    </comment>
    <comment ref="D9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 同上</t>
        </r>
      </text>
    </comment>
    <comment ref="D10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MD2 比雷中转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MEXII 比雷中转
同OOCL  MD2</t>
        </r>
      </text>
    </comment>
    <comment ref="D12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COSCOAEU3</t>
        </r>
      </text>
    </comment>
    <comment ref="D1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
</t>
        </r>
        <r>
          <rPr>
            <sz val="9"/>
            <rFont val="宋体"/>
            <family val="3"/>
            <charset val="134"/>
          </rPr>
          <t>到港承运人托运：</t>
        </r>
        <r>
          <rPr>
            <sz val="9"/>
            <rFont val="Tahoma"/>
            <family val="2"/>
            <charset val="134"/>
          </rPr>
          <t xml:space="preserve">SD
</t>
        </r>
      </text>
    </comment>
    <comment ref="D1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FE3
</t>
        </r>
      </text>
    </comment>
    <comment ref="D15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65" authorId="1" shapeId="0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0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FE3 同上</t>
        </r>
      </text>
    </comment>
    <comment ref="D18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FE3 官网查 同上
</t>
        </r>
      </text>
    </comment>
    <comment ref="D19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0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1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</t>
        </r>
      </text>
    </comment>
    <comment ref="D21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NUE2</t>
        </r>
      </text>
    </comment>
    <comment ref="D22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3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NUE</t>
        </r>
      </text>
    </comment>
    <comment ref="D24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8" authorId="1" shape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6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PS5</t>
        </r>
      </text>
    </comment>
    <comment ref="D27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CPS</t>
        </r>
      </text>
    </comment>
    <comment ref="D28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CEN</t>
        </r>
      </text>
    </comment>
    <comment ref="D293" authorId="1" shapeId="0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30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2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4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5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36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D375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8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B3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9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PN3</t>
        </r>
      </text>
    </comment>
    <comment ref="D40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1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2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PN3</t>
        </r>
      </text>
    </comment>
    <comment ref="D4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5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6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7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80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9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5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2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3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4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航线代码：</t>
        </r>
        <r>
          <rPr>
            <sz val="9"/>
            <rFont val="Tahoma"/>
            <family val="2"/>
            <charset val="134"/>
          </rPr>
          <t>AX3</t>
        </r>
      </text>
    </comment>
    <comment ref="D54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ESA2</t>
        </r>
      </text>
    </comment>
    <comment ref="D55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6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7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9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ACSA1
</t>
        </r>
      </text>
    </comment>
    <comment ref="D58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航线代码：AX3
同MAN一个船</t>
        </r>
      </text>
    </comment>
    <comment ref="D59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602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AC2
</t>
        </r>
      </text>
    </comment>
    <comment ref="D609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6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23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TLP5
</t>
        </r>
      </text>
    </comment>
    <comment ref="D63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38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SANTANA SERVICE</t>
        </r>
      </text>
    </comment>
    <comment ref="D64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ZONE,PANAMA，选择“承运人托运（SD巴尔博亚中转</t>
        </r>
      </text>
    </comment>
    <comment ref="D65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71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VTX5</t>
        </r>
      </text>
    </comment>
    <comment ref="D67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CSS1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11</t>
        </r>
        <r>
          <rPr>
            <sz val="9"/>
            <rFont val="宋体"/>
            <family val="3"/>
            <charset val="134"/>
          </rPr>
          <t>天左右</t>
        </r>
      </text>
    </comment>
    <comment ref="D687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9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7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</t>
        </r>
      </text>
    </comment>
    <comment ref="D7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MEX7</t>
        </r>
      </text>
    </comment>
    <comment ref="D7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 21天左右</t>
        </r>
      </text>
    </comment>
    <comment ref="D72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73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
7</t>
        </r>
        <r>
          <rPr>
            <sz val="9"/>
            <rFont val="宋体"/>
            <family val="3"/>
            <charset val="134"/>
          </rPr>
          <t>天左右</t>
        </r>
      </text>
    </comment>
    <comment ref="D7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CMA:HHX
OOCL:HHX2 7</t>
        </r>
        <r>
          <rPr>
            <sz val="9"/>
            <rFont val="宋体"/>
            <family val="3"/>
            <charset val="134"/>
          </rPr>
          <t>天左右</t>
        </r>
      </text>
    </comment>
    <comment ref="D75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CYH</t>
        </r>
      </text>
    </comment>
    <comment ref="D76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 10天左右</t>
        </r>
      </text>
    </comment>
    <comment ref="D76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OOCL船航线代码：CSS1
</t>
        </r>
      </text>
    </comment>
    <comment ref="D77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CSS1</t>
        </r>
      </text>
    </comment>
    <comment ref="D78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 11天左右</t>
        </r>
      </text>
    </comment>
    <comment ref="A789" authorId="4" shapeId="0">
      <text>
        <r>
          <rPr>
            <b/>
            <sz val="9"/>
            <color indexed="81"/>
            <rFont val="宋体"/>
            <family val="3"/>
            <charset val="134"/>
          </rPr>
          <t>INDIA</t>
        </r>
      </text>
    </comment>
    <comment ref="D79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 20</t>
        </r>
        <r>
          <rPr>
            <sz val="9"/>
            <rFont val="宋体"/>
            <family val="3"/>
            <charset val="134"/>
          </rPr>
          <t>天左右</t>
        </r>
      </text>
    </comment>
    <comment ref="D799" authorId="4" shapeId="0">
      <text>
        <r>
          <rPr>
            <b/>
            <sz val="9"/>
            <color indexed="81"/>
            <rFont val="宋体"/>
            <family val="3"/>
            <charset val="134"/>
          </rPr>
          <t>NCI同TSL</t>
        </r>
      </text>
    </comment>
    <comment ref="D806" authorId="4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>印度直航-NCI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1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82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CI5 18天左右</t>
        </r>
      </text>
    </comment>
    <comment ref="D82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 18天左右</t>
        </r>
      </text>
    </comment>
    <comment ref="D83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COSCO：AS1
OOCL：CPX3
 26天左右</t>
        </r>
      </text>
    </comment>
    <comment ref="D8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AIS 27天左右</t>
        </r>
      </text>
    </comment>
    <comment ref="D852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FI3 19天左右</t>
        </r>
      </text>
    </comment>
    <comment ref="D859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66" authorId="4" shapeId="0">
      <text>
        <r>
          <rPr>
            <b/>
            <sz val="9"/>
            <color indexed="81"/>
            <rFont val="宋体"/>
            <family val="3"/>
            <charset val="134"/>
          </rPr>
          <t>CARIOCA</t>
        </r>
      </text>
    </comment>
    <comment ref="D873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CI3 直达</t>
        </r>
      </text>
    </comment>
    <comment ref="D88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CBX2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13</t>
        </r>
      </text>
    </comment>
    <comment ref="D8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 25</t>
        </r>
        <r>
          <rPr>
            <sz val="9"/>
            <rFont val="宋体"/>
            <family val="3"/>
            <charset val="134"/>
          </rPr>
          <t>天左右</t>
        </r>
      </text>
    </comment>
    <comment ref="D89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92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92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93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泛洋 BQ1 2天左右</t>
        </r>
      </text>
    </comment>
    <comment ref="D9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长锦 KQS 2天左右</t>
        </r>
      </text>
    </comment>
  </commentList>
</comments>
</file>

<file path=xl/sharedStrings.xml><?xml version="1.0" encoding="utf-8"?>
<sst xmlns="http://schemas.openxmlformats.org/spreadsheetml/2006/main" count="9526" uniqueCount="3637">
  <si>
    <t xml:space="preserve">DAMMAN </t>
  </si>
  <si>
    <t>CHENNAI</t>
  </si>
  <si>
    <t>SAN ANTONIO</t>
  </si>
  <si>
    <t>058E</t>
  </si>
  <si>
    <t>CARRIER</t>
  </si>
  <si>
    <t>CNTAO</t>
  </si>
  <si>
    <t>025S</t>
  </si>
  <si>
    <t>024S</t>
  </si>
  <si>
    <t>CNCAN</t>
  </si>
  <si>
    <t>CSCL URANUS</t>
  </si>
  <si>
    <t>ISTANBUL</t>
  </si>
  <si>
    <t>WAREHOUSE CUT OFF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</si>
  <si>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</si>
  <si>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</si>
  <si>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</si>
  <si>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</si>
  <si>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</si>
  <si>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</si>
  <si>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</si>
  <si>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</si>
  <si>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</si>
  <si>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</si>
  <si>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0017W</t>
  </si>
  <si>
    <t>007W</t>
  </si>
  <si>
    <t>011W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</si>
  <si>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</si>
  <si>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</si>
  <si>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</si>
  <si>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</si>
  <si>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</si>
  <si>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</si>
  <si>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KOPER</t>
  </si>
  <si>
    <t>GDYNIA</t>
  </si>
  <si>
    <t>AARHUS/COPENHAGEN</t>
  </si>
  <si>
    <t>ARS/COP</t>
  </si>
  <si>
    <t>GOTHENBURG</t>
  </si>
  <si>
    <t>HELSINKI</t>
  </si>
  <si>
    <t xml:space="preserve">BARCELONA  </t>
  </si>
  <si>
    <t>002E</t>
  </si>
  <si>
    <t>PIRAEUS</t>
  </si>
  <si>
    <t>046W</t>
  </si>
  <si>
    <t xml:space="preserve">GENOA </t>
  </si>
  <si>
    <t xml:space="preserve">ISTANBUL(k) </t>
  </si>
  <si>
    <t>032W</t>
  </si>
  <si>
    <t xml:space="preserve">BEIRUT  </t>
  </si>
  <si>
    <t xml:space="preserve">ALEXANDRIA  </t>
  </si>
  <si>
    <t xml:space="preserve">ASHDOD </t>
  </si>
  <si>
    <t>005W</t>
  </si>
  <si>
    <t>009W</t>
  </si>
  <si>
    <t xml:space="preserve">AUCKLAND </t>
  </si>
  <si>
    <t xml:space="preserve">BRISBANE  </t>
  </si>
  <si>
    <t xml:space="preserve">MELBOURNE  </t>
  </si>
  <si>
    <t>MELBOURNE</t>
  </si>
  <si>
    <t>SNL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</si>
  <si>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</si>
  <si>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</si>
  <si>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</si>
  <si>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</si>
  <si>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</si>
  <si>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</si>
  <si>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WHL</t>
  </si>
  <si>
    <t>082W</t>
  </si>
  <si>
    <t>WAN HAI 507</t>
  </si>
  <si>
    <t xml:space="preserve">HO CHI MINH </t>
  </si>
  <si>
    <t>SITC</t>
  </si>
  <si>
    <t xml:space="preserve">JAKARTA </t>
  </si>
  <si>
    <t xml:space="preserve">LAEM CHABANG  </t>
  </si>
  <si>
    <t xml:space="preserve">BANGKOK </t>
  </si>
  <si>
    <t>030W</t>
  </si>
  <si>
    <t xml:space="preserve">OSAKA </t>
  </si>
  <si>
    <t>COSCO</t>
  </si>
  <si>
    <t xml:space="preserve">YOKOHAMA </t>
  </si>
  <si>
    <t xml:space="preserve">BUSAN  </t>
  </si>
  <si>
    <t>EAS</t>
  </si>
  <si>
    <t xml:space="preserve">INCHON </t>
  </si>
  <si>
    <t xml:space="preserve">KEELUNG </t>
  </si>
  <si>
    <t>TAICHUNG</t>
  </si>
  <si>
    <t xml:space="preserve">INDIAN ROUTE   </t>
  </si>
  <si>
    <t xml:space="preserve">CALCUTTA  </t>
  </si>
  <si>
    <t>036W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</si>
  <si>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</si>
  <si>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</si>
  <si>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</si>
  <si>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</si>
  <si>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</si>
  <si>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</si>
  <si>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</si>
  <si>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</si>
  <si>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</si>
  <si>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</si>
  <si>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</si>
  <si>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</si>
  <si>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</si>
  <si>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</si>
  <si>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</si>
  <si>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</si>
  <si>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</si>
  <si>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</si>
  <si>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 xml:space="preserve">CALLAO </t>
  </si>
  <si>
    <t xml:space="preserve">GUAYAQUIL  </t>
  </si>
  <si>
    <t>VALPARAISO</t>
  </si>
  <si>
    <t xml:space="preserve">MANZANILIO (MEX) </t>
  </si>
  <si>
    <t>HPL</t>
  </si>
  <si>
    <t>NORTH AMERICAN ROUTE</t>
  </si>
  <si>
    <t>LOS ANGELES</t>
  </si>
  <si>
    <t>OOCL</t>
  </si>
  <si>
    <t>0038W</t>
  </si>
  <si>
    <t>0040W</t>
  </si>
  <si>
    <t>OAKLAND,CA</t>
  </si>
  <si>
    <t>NEW YORK,NJ</t>
  </si>
  <si>
    <t>MSC</t>
  </si>
  <si>
    <t xml:space="preserve">VANCOUVER </t>
  </si>
  <si>
    <t>EUROPEAN ROUTE</t>
  </si>
  <si>
    <t>CNSHA</t>
  </si>
  <si>
    <t>HAM</t>
  </si>
  <si>
    <t>EVER LOGIC</t>
  </si>
  <si>
    <t>EMC</t>
  </si>
  <si>
    <t>EVER LAMBENT</t>
  </si>
  <si>
    <t>EVER LEGACY</t>
  </si>
  <si>
    <t>COSCO EXCELLENCE</t>
  </si>
  <si>
    <t>CSCL MARS</t>
  </si>
  <si>
    <t>0006W</t>
  </si>
  <si>
    <t>FELIXSTOWE</t>
  </si>
  <si>
    <t>CMA CGM TITAN</t>
  </si>
  <si>
    <t>CON</t>
  </si>
  <si>
    <t>VARNA</t>
  </si>
  <si>
    <t>MEDITERRANEAN ROUTE</t>
  </si>
  <si>
    <t>BARCELONA</t>
  </si>
  <si>
    <t>MSK</t>
  </si>
  <si>
    <t>CMA</t>
  </si>
  <si>
    <t>PIR</t>
  </si>
  <si>
    <t>BEIRUT</t>
  </si>
  <si>
    <t>GOA</t>
  </si>
  <si>
    <t>LIMASSOL</t>
  </si>
  <si>
    <t>027W</t>
  </si>
  <si>
    <t>042W</t>
  </si>
  <si>
    <t>AFRICA ROUTE</t>
  </si>
  <si>
    <t>AUSTRALIA &amp; NEW ZEALAND ROUTE</t>
  </si>
  <si>
    <t>042S</t>
  </si>
  <si>
    <t>PKG(N)</t>
  </si>
  <si>
    <t>KMTC</t>
  </si>
  <si>
    <t>PENANG</t>
  </si>
  <si>
    <t>HAIPHONG</t>
  </si>
  <si>
    <t>SUR</t>
  </si>
  <si>
    <t>107S</t>
  </si>
  <si>
    <t>LAEM CHABANG</t>
  </si>
  <si>
    <t>014W</t>
  </si>
  <si>
    <t>INDIAN ROUTE</t>
  </si>
  <si>
    <t>CLT</t>
  </si>
  <si>
    <t>NEW DELHI/(P )</t>
  </si>
  <si>
    <t>NHAVA SHEVA</t>
  </si>
  <si>
    <t>COLOMBO</t>
  </si>
  <si>
    <t>KARACHI</t>
  </si>
  <si>
    <t>DUB</t>
  </si>
  <si>
    <t xml:space="preserve">DUB </t>
  </si>
  <si>
    <t>AQA</t>
  </si>
  <si>
    <t>DAMMAN</t>
  </si>
  <si>
    <t>RIYADH</t>
  </si>
  <si>
    <t>CALLAO</t>
  </si>
  <si>
    <t>MANZANILLO</t>
  </si>
  <si>
    <t>048E</t>
  </si>
  <si>
    <t>031E</t>
  </si>
  <si>
    <t>SINGAPORE</t>
  </si>
  <si>
    <t>017W</t>
  </si>
  <si>
    <t>053E</t>
  </si>
  <si>
    <t>COLON FREE ZONE</t>
  </si>
  <si>
    <t>055E</t>
  </si>
  <si>
    <t>NYC</t>
  </si>
  <si>
    <t>058W</t>
  </si>
  <si>
    <t>033W</t>
  </si>
  <si>
    <t>CHICAGO</t>
  </si>
  <si>
    <t>MIAMI</t>
  </si>
  <si>
    <t>JAPAN &amp; SOUTH KOREA</t>
  </si>
  <si>
    <t>BUSAN</t>
  </si>
  <si>
    <t>INCHON</t>
  </si>
  <si>
    <t>CNSZX</t>
  </si>
  <si>
    <t xml:space="preserve">CMA CGM MEDEA </t>
  </si>
  <si>
    <t>BANGKOK</t>
  </si>
  <si>
    <t>CMA CGM ALASKA</t>
  </si>
  <si>
    <t>W010</t>
  </si>
  <si>
    <t>EPONYMA</t>
  </si>
  <si>
    <t>CNNGB</t>
    <phoneticPr fontId="35" type="noConversion"/>
  </si>
  <si>
    <t>MCC SH2</t>
    <phoneticPr fontId="35" type="noConversion"/>
  </si>
  <si>
    <t>OPERATOR</t>
    <phoneticPr fontId="35" type="noConversion"/>
  </si>
  <si>
    <t>CNNGB</t>
    <phoneticPr fontId="35" type="noConversion"/>
  </si>
  <si>
    <t>CNNGB</t>
    <phoneticPr fontId="35" type="noConversion"/>
  </si>
  <si>
    <t>VESSEL</t>
    <phoneticPr fontId="35" type="noConversion"/>
  </si>
  <si>
    <t>OPERATOR</t>
    <phoneticPr fontId="11" type="noConversion"/>
  </si>
  <si>
    <t>VESSEL</t>
    <phoneticPr fontId="11" type="noConversion"/>
  </si>
  <si>
    <t>VESSEL</t>
    <phoneticPr fontId="35" type="noConversion"/>
  </si>
  <si>
    <t xml:space="preserve"> </t>
    <phoneticPr fontId="35" type="noConversion"/>
  </si>
  <si>
    <t>PORT KELANG</t>
    <phoneticPr fontId="35" type="noConversion"/>
  </si>
  <si>
    <t>WHL  CI3</t>
    <phoneticPr fontId="35" type="noConversion"/>
  </si>
  <si>
    <t>VOYAGE</t>
    <phoneticPr fontId="11" type="noConversion"/>
  </si>
  <si>
    <t>WAREHOUSE CUT OFF</t>
    <phoneticPr fontId="35" type="noConversion"/>
  </si>
  <si>
    <t xml:space="preserve">HO CHI MINH </t>
    <phoneticPr fontId="35" type="noConversion"/>
  </si>
  <si>
    <t>SITC /VTX2</t>
    <phoneticPr fontId="35" type="noConversion"/>
  </si>
  <si>
    <t xml:space="preserve">HO CHI MINH </t>
    <phoneticPr fontId="35" type="noConversion"/>
  </si>
  <si>
    <t>SNL CHS/SITC CJV5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</si>
  <si>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</si>
  <si>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</si>
  <si>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SURABAYA</t>
    <phoneticPr fontId="11" type="noConversion"/>
  </si>
  <si>
    <t xml:space="preserve">   </t>
    <phoneticPr fontId="35" type="noConversion"/>
  </si>
  <si>
    <t>LAEM CHABANG</t>
    <phoneticPr fontId="35" type="noConversion"/>
  </si>
  <si>
    <t>RCL  RBC1</t>
    <phoneticPr fontId="35" type="noConversion"/>
  </si>
  <si>
    <t>BANGKOK</t>
    <phoneticPr fontId="35" type="noConversion"/>
  </si>
  <si>
    <t>COSCO ESA</t>
    <phoneticPr fontId="35" type="noConversion"/>
  </si>
  <si>
    <t xml:space="preserve">MANILA </t>
    <phoneticPr fontId="35" type="noConversion"/>
  </si>
  <si>
    <t>SNL/SITC CPS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</si>
  <si>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</si>
  <si>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>CNNGB</t>
    <phoneticPr fontId="11" type="noConversion"/>
  </si>
  <si>
    <t>COSCO CJ29 SKT8 / SNL NKT6 SITC</t>
    <phoneticPr fontId="35" type="noConversion"/>
  </si>
  <si>
    <t xml:space="preserve">YOKOHAMA     </t>
    <phoneticPr fontId="35" type="noConversion"/>
  </si>
  <si>
    <t>WAREHOUSE CUT OFF</t>
    <phoneticPr fontId="11" type="noConversion"/>
  </si>
  <si>
    <t xml:space="preserve">KEELUNG </t>
    <phoneticPr fontId="35" type="noConversion"/>
  </si>
  <si>
    <t>NEW MINGZHOU 12</t>
    <phoneticPr fontId="11" type="noConversion"/>
  </si>
  <si>
    <t>NOSCO NTW1 1/2</t>
    <phoneticPr fontId="35" type="noConversion"/>
  </si>
  <si>
    <t>NEW MINGZHOU 60</t>
    <phoneticPr fontId="11" type="noConversion"/>
  </si>
  <si>
    <t xml:space="preserve">TAICHUNG </t>
    <phoneticPr fontId="35" type="noConversion"/>
  </si>
  <si>
    <t>HONGKONG</t>
    <phoneticPr fontId="35" type="noConversion"/>
  </si>
  <si>
    <t>CHENNAI</t>
    <phoneticPr fontId="35" type="noConversion"/>
  </si>
  <si>
    <t>ETA</t>
    <phoneticPr fontId="35" type="noConversion"/>
  </si>
  <si>
    <t>CNNGB</t>
    <phoneticPr fontId="35" type="noConversion"/>
  </si>
  <si>
    <t>OPERATOR</t>
    <phoneticPr fontId="35" type="noConversion"/>
  </si>
  <si>
    <t>CHITTAGONG</t>
    <phoneticPr fontId="35" type="noConversion"/>
  </si>
  <si>
    <t>CHITTAGONG</t>
    <phoneticPr fontId="35" type="noConversion"/>
  </si>
  <si>
    <t>KUWAIT</t>
    <phoneticPr fontId="35" type="noConversion"/>
  </si>
  <si>
    <t>JEDDAH</t>
    <phoneticPr fontId="35" type="noConversion"/>
  </si>
  <si>
    <t>COSCO /MEX</t>
    <phoneticPr fontId="35" type="noConversion"/>
  </si>
  <si>
    <t>COSCO  MEX</t>
    <phoneticPr fontId="35" type="noConversion"/>
  </si>
  <si>
    <t xml:space="preserve">RIYADH </t>
    <phoneticPr fontId="35" type="noConversion"/>
  </si>
  <si>
    <t>CENTRAL AND SOUTH AMERICAN ROUTE</t>
    <phoneticPr fontId="35" type="noConversion"/>
  </si>
  <si>
    <t>OPERATOR</t>
    <phoneticPr fontId="35" type="noConversion"/>
  </si>
  <si>
    <t>BUENOS AIRES</t>
    <phoneticPr fontId="35" type="noConversion"/>
  </si>
  <si>
    <t>WAREHOUSE CUT OFF</t>
    <phoneticPr fontId="35" type="noConversion"/>
  </si>
  <si>
    <t>BUENOS AIRES</t>
    <phoneticPr fontId="35" type="noConversion"/>
  </si>
  <si>
    <t xml:space="preserve">MONTEVIDEO   </t>
    <phoneticPr fontId="35" type="noConversion"/>
  </si>
  <si>
    <t>MONTEVIDEO</t>
    <phoneticPr fontId="35" type="noConversion"/>
  </si>
  <si>
    <t>ONE /SX1</t>
    <phoneticPr fontId="35" type="noConversion"/>
  </si>
  <si>
    <t>SANTOS</t>
    <phoneticPr fontId="35" type="noConversion"/>
  </si>
  <si>
    <t>VOYAGE</t>
    <phoneticPr fontId="35" type="noConversion"/>
  </si>
  <si>
    <t>PARANAGUA</t>
    <phoneticPr fontId="11" type="noConversion"/>
  </si>
  <si>
    <t>COSCO/WSA</t>
    <phoneticPr fontId="35" type="noConversion"/>
  </si>
  <si>
    <t>GUAYAQUIL</t>
    <phoneticPr fontId="35" type="noConversion"/>
  </si>
  <si>
    <t xml:space="preserve"> ETA</t>
    <phoneticPr fontId="35" type="noConversion"/>
  </si>
  <si>
    <t>VOYAGE</t>
    <phoneticPr fontId="35" type="noConversion"/>
  </si>
  <si>
    <t>ONE/AX1</t>
    <phoneticPr fontId="35" type="noConversion"/>
  </si>
  <si>
    <t xml:space="preserve">BUENA VENTURA </t>
    <phoneticPr fontId="35" type="noConversion"/>
  </si>
  <si>
    <t xml:space="preserve">MANZANILIO (MEX) </t>
    <phoneticPr fontId="35" type="noConversion"/>
  </si>
  <si>
    <t xml:space="preserve">COSCO CAX1 </t>
    <phoneticPr fontId="35" type="noConversion"/>
  </si>
  <si>
    <t>CAUCEDO ,DOMINICAN REP</t>
    <phoneticPr fontId="35" type="noConversion"/>
  </si>
  <si>
    <t xml:space="preserve">CAUCEDO </t>
    <phoneticPr fontId="35" type="noConversion"/>
  </si>
  <si>
    <t>.</t>
    <phoneticPr fontId="35" type="noConversion"/>
  </si>
  <si>
    <t>PUERTO QUETZAL,GUATEMALA</t>
    <phoneticPr fontId="35" type="noConversion"/>
  </si>
  <si>
    <t>PUERTO QUETZAL(via)</t>
    <phoneticPr fontId="35" type="noConversion"/>
  </si>
  <si>
    <t>CNNGB</t>
    <phoneticPr fontId="11" type="noConversion"/>
  </si>
  <si>
    <t>COSCO AAC2/
EMC CPS</t>
    <phoneticPr fontId="11" type="noConversion"/>
  </si>
  <si>
    <t>SEATTLE</t>
    <phoneticPr fontId="35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</si>
  <si>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</si>
  <si>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</si>
  <si>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</si>
  <si>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MIAMI</t>
    <phoneticPr fontId="35" type="noConversion"/>
  </si>
  <si>
    <t>LOS ANGELES(VIA)</t>
    <phoneticPr fontId="35" type="noConversion"/>
  </si>
  <si>
    <t xml:space="preserve">DALLAS, TX </t>
    <phoneticPr fontId="11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</si>
  <si>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</si>
  <si>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CANADA ROUTE</t>
    <phoneticPr fontId="35" type="noConversion"/>
  </si>
  <si>
    <t>SML PNS</t>
    <phoneticPr fontId="11" type="noConversion"/>
  </si>
  <si>
    <t>COSCO CPNW</t>
    <phoneticPr fontId="11" type="noConversion"/>
  </si>
  <si>
    <t xml:space="preserve">                                  </t>
    <phoneticPr fontId="35" type="noConversion"/>
  </si>
  <si>
    <t>ONE SX1</t>
    <phoneticPr fontId="35" type="noConversion"/>
  </si>
  <si>
    <t>ONE AX1</t>
    <phoneticPr fontId="35" type="noConversion"/>
  </si>
  <si>
    <t>COSCO AAC/ONE CP3</t>
    <phoneticPr fontId="35" type="noConversion"/>
  </si>
  <si>
    <t>COSCO/WSA2</t>
    <phoneticPr fontId="35" type="noConversion"/>
  </si>
  <si>
    <t>HONGKONG</t>
    <phoneticPr fontId="35" type="noConversion"/>
  </si>
  <si>
    <t>DONGYOUNG/
KMTC INS</t>
    <phoneticPr fontId="35" type="noConversion"/>
  </si>
  <si>
    <t xml:space="preserve">HAIPHONG  </t>
    <phoneticPr fontId="11" type="noConversion"/>
  </si>
  <si>
    <t xml:space="preserve">TOKYO </t>
    <phoneticPr fontId="11" type="noConversion"/>
  </si>
  <si>
    <t>SITC CJV4</t>
    <phoneticPr fontId="11" type="noConversion"/>
  </si>
  <si>
    <t xml:space="preserve">HAIPHONG  </t>
    <phoneticPr fontId="11" type="noConversion"/>
  </si>
  <si>
    <t>NOSCO
COSCO
EAS  AK12</t>
    <phoneticPr fontId="35" type="noConversion"/>
  </si>
  <si>
    <t xml:space="preserve">EMC/COSCO  ESA </t>
    <phoneticPr fontId="35" type="noConversion"/>
  </si>
  <si>
    <t>COSCO AAC4/
EMC PCC1</t>
    <phoneticPr fontId="11" type="noConversion"/>
  </si>
  <si>
    <t>KAOHSIUNG</t>
    <phoneticPr fontId="11" type="noConversion"/>
  </si>
  <si>
    <t xml:space="preserve">BUSAN  </t>
    <phoneticPr fontId="11" type="noConversion"/>
  </si>
  <si>
    <t xml:space="preserve">MCC SH1 </t>
    <phoneticPr fontId="35" type="noConversion"/>
  </si>
  <si>
    <t xml:space="preserve">EMC/COSCO /ESA </t>
    <phoneticPr fontId="35" type="noConversion"/>
  </si>
  <si>
    <t>NOSCO NTW2   4/5</t>
    <phoneticPr fontId="35" type="noConversion"/>
  </si>
  <si>
    <t>SML PNS</t>
    <phoneticPr fontId="11" type="noConversion"/>
  </si>
  <si>
    <t>COSCO CV2</t>
    <phoneticPr fontId="35" type="noConversion"/>
  </si>
  <si>
    <t>COSCO/WSA</t>
    <phoneticPr fontId="35" type="noConversion"/>
  </si>
  <si>
    <t>COSCO EMC AWE2</t>
    <phoneticPr fontId="11" type="noConversion"/>
  </si>
  <si>
    <t>COSCO CPNW</t>
    <phoneticPr fontId="11" type="noConversion"/>
  </si>
  <si>
    <t>PANCON SUNSHINE</t>
    <phoneticPr fontId="11" type="noConversion"/>
  </si>
  <si>
    <t>TSL/NV2</t>
    <phoneticPr fontId="35" type="noConversion"/>
  </si>
  <si>
    <t xml:space="preserve">ALEXANDRIA </t>
  </si>
  <si>
    <t>WHL  CI2</t>
    <phoneticPr fontId="35" type="noConversion"/>
  </si>
  <si>
    <t>COSCO CYH</t>
    <phoneticPr fontId="35" type="noConversion"/>
  </si>
  <si>
    <t>KMTC  CKI</t>
    <phoneticPr fontId="35" type="noConversion"/>
  </si>
  <si>
    <t>RCL  RBC5</t>
    <phoneticPr fontId="35" type="noConversion"/>
  </si>
  <si>
    <t>SINGAPORE</t>
    <phoneticPr fontId="11" type="noConversion"/>
  </si>
  <si>
    <t>COSCO PA1</t>
    <phoneticPr fontId="11" type="noConversion"/>
  </si>
  <si>
    <t>ABU  DHABI(VIA)</t>
    <phoneticPr fontId="11" type="noConversion"/>
  </si>
  <si>
    <t>COSCO ESA2</t>
    <phoneticPr fontId="35" type="noConversion"/>
  </si>
  <si>
    <t>COSCO/EMC ESA2</t>
    <phoneticPr fontId="35" type="noConversion"/>
  </si>
  <si>
    <t>BALBOA(VIA)</t>
    <phoneticPr fontId="35" type="noConversion"/>
  </si>
  <si>
    <t>HPL AME1
ONE AX3</t>
    <phoneticPr fontId="35" type="noConversion"/>
  </si>
  <si>
    <t>PUERTO QUETZAL</t>
    <phoneticPr fontId="35" type="noConversion"/>
  </si>
  <si>
    <t>HPL  AME1</t>
    <phoneticPr fontId="35" type="noConversion"/>
  </si>
  <si>
    <t>MANZANILIO(VIA)</t>
    <phoneticPr fontId="11" type="noConversion"/>
  </si>
  <si>
    <t>Savannah(via)</t>
    <phoneticPr fontId="11" type="noConversion"/>
  </si>
  <si>
    <t>COSCO CPV</t>
    <phoneticPr fontId="11" type="noConversion"/>
  </si>
  <si>
    <t>CMA EXX</t>
    <phoneticPr fontId="35" type="noConversion"/>
  </si>
  <si>
    <t>VANCOUVER(VIA)</t>
    <phoneticPr fontId="11" type="noConversion"/>
  </si>
  <si>
    <r>
      <t>PRINCE RUPERT(VIA</t>
    </r>
    <r>
      <rPr>
        <sz val="12"/>
        <color theme="1"/>
        <rFont val="等线"/>
        <family val="2"/>
        <charset val="134"/>
      </rPr>
      <t>）</t>
    </r>
    <phoneticPr fontId="11" type="noConversion"/>
  </si>
  <si>
    <r>
      <t>DAMMAN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</si>
  <si>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ABU DHABI(VIA)</t>
    <phoneticPr fontId="11" type="noConversion"/>
  </si>
  <si>
    <t>COSCO  CI1</t>
    <phoneticPr fontId="35" type="noConversion"/>
  </si>
  <si>
    <t>ONE CIP</t>
    <phoneticPr fontId="35" type="noConversion"/>
  </si>
  <si>
    <t>COSCO CJ37</t>
    <phoneticPr fontId="35" type="noConversion"/>
  </si>
  <si>
    <t>COSCO CJ29 SKT8 / SNL NKT6 SITC</t>
    <phoneticPr fontId="11" type="noConversion"/>
  </si>
  <si>
    <t>QIYUNHE</t>
    <phoneticPr fontId="11" type="noConversion"/>
  </si>
  <si>
    <t>EAS(AK6)/CK(AK6)/
DJS(AK6)</t>
    <phoneticPr fontId="35" type="noConversion"/>
  </si>
  <si>
    <t>XIN MING ZHOU 20</t>
  </si>
  <si>
    <t>COSCO/AWE1</t>
    <phoneticPr fontId="35" type="noConversion"/>
  </si>
  <si>
    <t>SKY MOON</t>
    <phoneticPr fontId="11" type="noConversion"/>
  </si>
  <si>
    <t>SNL CHS/SITC CJV5</t>
    <phoneticPr fontId="35" type="noConversion"/>
  </si>
  <si>
    <t>EPONYMA</t>
    <phoneticPr fontId="11" type="noConversion"/>
  </si>
  <si>
    <t>EPONYMA</t>
    <phoneticPr fontId="11" type="noConversion"/>
  </si>
  <si>
    <t>WAREHOUSE CUT OFF</t>
    <phoneticPr fontId="11" type="noConversion"/>
  </si>
  <si>
    <t>OAKLAND,CA</t>
    <phoneticPr fontId="11" type="noConversion"/>
  </si>
  <si>
    <t>ZIM ZBA/ZNS</t>
    <phoneticPr fontId="11" type="noConversion"/>
  </si>
  <si>
    <t xml:space="preserve">
KMTC/EAS CJ1</t>
    <phoneticPr fontId="35" type="noConversion"/>
  </si>
  <si>
    <t>ISARA BHUM</t>
    <phoneticPr fontId="11" type="noConversion"/>
  </si>
  <si>
    <t>TS OSAKA</t>
    <phoneticPr fontId="11" type="noConversion"/>
  </si>
  <si>
    <t>WHL PS6</t>
    <phoneticPr fontId="35" type="noConversion"/>
  </si>
  <si>
    <t xml:space="preserve">          Salling schedule-Ningbo    </t>
    <phoneticPr fontId="11" type="noConversion"/>
  </si>
  <si>
    <t xml:space="preserve">EUROPEAN ROUTE </t>
    <phoneticPr fontId="11" type="noConversion"/>
  </si>
  <si>
    <t>COSCO   AEU3</t>
    <phoneticPr fontId="11" type="noConversion"/>
  </si>
  <si>
    <t>COSCO/AEU5</t>
    <phoneticPr fontId="11" type="noConversion"/>
  </si>
  <si>
    <t xml:space="preserve">LE HAVRE  </t>
    <phoneticPr fontId="11" type="noConversion"/>
  </si>
  <si>
    <t>VESSEL</t>
    <phoneticPr fontId="11" type="noConversion"/>
  </si>
  <si>
    <t>OPERATOR</t>
    <phoneticPr fontId="11" type="noConversion"/>
  </si>
  <si>
    <t>CNNGB</t>
    <phoneticPr fontId="11" type="noConversion"/>
  </si>
  <si>
    <t>COSCO/AEU2</t>
    <phoneticPr fontId="11" type="noConversion"/>
  </si>
  <si>
    <t xml:space="preserve">ANTWERP </t>
    <phoneticPr fontId="11" type="noConversion"/>
  </si>
  <si>
    <t>COSCO   AEU3</t>
    <phoneticPr fontId="11" type="noConversion"/>
  </si>
  <si>
    <t xml:space="preserve">ROTTERDAM </t>
    <phoneticPr fontId="11" type="noConversion"/>
  </si>
  <si>
    <t>COSCO/AEU5</t>
    <phoneticPr fontId="11" type="noConversion"/>
  </si>
  <si>
    <t>CNNGB</t>
    <phoneticPr fontId="11" type="noConversion"/>
  </si>
  <si>
    <t>COSCO  AEU1</t>
    <phoneticPr fontId="11" type="noConversion"/>
  </si>
  <si>
    <t>SOUTHAMPTON</t>
    <phoneticPr fontId="11" type="noConversion"/>
  </si>
  <si>
    <t>DUBLIN</t>
    <phoneticPr fontId="11" type="noConversion"/>
  </si>
  <si>
    <t xml:space="preserve">ZEEBRUGGE(VIA)
10-25(VIA) </t>
    <phoneticPr fontId="11" type="noConversion"/>
  </si>
  <si>
    <t>COSCO  AEU1</t>
    <phoneticPr fontId="11" type="noConversion"/>
  </si>
  <si>
    <t>SINES</t>
    <phoneticPr fontId="11" type="noConversion"/>
  </si>
  <si>
    <t>MSC/JADE</t>
    <phoneticPr fontId="11" type="noConversion"/>
  </si>
  <si>
    <t>PRIAEUS(VIA)</t>
    <phoneticPr fontId="11" type="noConversion"/>
  </si>
  <si>
    <t>COSCO/AEM1</t>
    <phoneticPr fontId="11" type="noConversion"/>
  </si>
  <si>
    <t>PORT SAID EAST(VIA)</t>
    <phoneticPr fontId="11" type="noConversion"/>
  </si>
  <si>
    <t>MSK/AE15</t>
    <phoneticPr fontId="11" type="noConversion"/>
  </si>
  <si>
    <t>COSCO/EMC/AEM6</t>
    <phoneticPr fontId="11" type="noConversion"/>
  </si>
  <si>
    <t>GDANSK</t>
    <phoneticPr fontId="11" type="noConversion"/>
  </si>
  <si>
    <t>WAREHOUSE CUT OFF</t>
    <phoneticPr fontId="11" type="noConversion"/>
  </si>
  <si>
    <t>MSK/AE2</t>
    <phoneticPr fontId="11" type="noConversion"/>
  </si>
  <si>
    <t xml:space="preserve">NORDIC ROUTE     </t>
    <phoneticPr fontId="11" type="noConversion"/>
  </si>
  <si>
    <t>ROTTERDAM (VIA)</t>
    <phoneticPr fontId="11" type="noConversion"/>
  </si>
  <si>
    <t>GOTHENBURG</t>
    <phoneticPr fontId="11" type="noConversion"/>
  </si>
  <si>
    <t>HELSINKI</t>
    <phoneticPr fontId="11" type="noConversion"/>
  </si>
  <si>
    <t>ROTTERDAM(VIA)</t>
    <phoneticPr fontId="11" type="noConversion"/>
  </si>
  <si>
    <t>COSCO  AEU3</t>
    <phoneticPr fontId="11" type="noConversion"/>
  </si>
  <si>
    <t>OSLO</t>
    <phoneticPr fontId="11" type="noConversion"/>
  </si>
  <si>
    <t xml:space="preserve">MEDITERRANEAN ROUTE </t>
    <phoneticPr fontId="11" type="noConversion"/>
  </si>
  <si>
    <t>ONE MD1/MS2</t>
    <phoneticPr fontId="11" type="noConversion"/>
  </si>
  <si>
    <t>COSCO/AEM2</t>
    <phoneticPr fontId="11" type="noConversion"/>
  </si>
  <si>
    <t xml:space="preserve">VALENCIA  </t>
    <phoneticPr fontId="11" type="noConversion"/>
  </si>
  <si>
    <t>MSC JADE</t>
    <phoneticPr fontId="11" type="noConversion"/>
  </si>
  <si>
    <t>CNNGB</t>
    <phoneticPr fontId="11" type="noConversion"/>
  </si>
  <si>
    <t xml:space="preserve">VALENCIA  </t>
    <phoneticPr fontId="11" type="noConversion"/>
  </si>
  <si>
    <t>ONE MD1/MS2</t>
    <phoneticPr fontId="11" type="noConversion"/>
  </si>
  <si>
    <t>CNNGB</t>
    <phoneticPr fontId="11" type="noConversion"/>
  </si>
  <si>
    <t xml:space="preserve">GENOA </t>
    <phoneticPr fontId="11" type="noConversion"/>
  </si>
  <si>
    <t>ONE MS2</t>
    <phoneticPr fontId="11" type="noConversion"/>
  </si>
  <si>
    <t xml:space="preserve">ISTANBUL(K) </t>
    <phoneticPr fontId="11" type="noConversion"/>
  </si>
  <si>
    <t>GIOIA TAURO(VIA)</t>
    <phoneticPr fontId="11" type="noConversion"/>
  </si>
  <si>
    <t>VESSEL</t>
    <phoneticPr fontId="11" type="noConversion"/>
  </si>
  <si>
    <t>ASHDOD</t>
    <phoneticPr fontId="11" type="noConversion"/>
  </si>
  <si>
    <t>YML/ONE MD1</t>
    <phoneticPr fontId="11" type="noConversion"/>
  </si>
  <si>
    <t xml:space="preserve">AFRICA ROUTE   </t>
    <phoneticPr fontId="11" type="noConversion"/>
  </si>
  <si>
    <t>DURBAN</t>
    <phoneticPr fontId="11" type="noConversion"/>
  </si>
  <si>
    <t>CNNGB</t>
    <phoneticPr fontId="11" type="noConversion"/>
  </si>
  <si>
    <t>ONE  SAC</t>
    <phoneticPr fontId="11" type="noConversion"/>
  </si>
  <si>
    <t>CAPE TOWN</t>
    <phoneticPr fontId="11" type="noConversion"/>
  </si>
  <si>
    <t>SINGAPORE (VIA)</t>
    <phoneticPr fontId="11" type="noConversion"/>
  </si>
  <si>
    <t>ONE  SAC</t>
    <phoneticPr fontId="11" type="noConversion"/>
  </si>
  <si>
    <t>MOMBASA</t>
    <phoneticPr fontId="11" type="noConversion"/>
  </si>
  <si>
    <t>COSCO EAX1</t>
    <phoneticPr fontId="11" type="noConversion"/>
  </si>
  <si>
    <t xml:space="preserve"> </t>
    <phoneticPr fontId="11" type="noConversion"/>
  </si>
  <si>
    <t>PORT LOUIS</t>
    <phoneticPr fontId="11" type="noConversion"/>
  </si>
  <si>
    <t>CMA (SHAKA2)/ MAERSK (SAFARI)</t>
    <phoneticPr fontId="11" type="noConversion"/>
  </si>
  <si>
    <r>
      <t>TANGIER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  <phoneticPr fontId="11" type="noConversion"/>
  </si>
  <si>
    <t xml:space="preserve">                                                                                                                      AUSTRALIA &amp; NEW ZEALAND ROUTE   </t>
    <phoneticPr fontId="11" type="noConversion"/>
  </si>
  <si>
    <t>MELBOURNE(VIA)</t>
    <phoneticPr fontId="11" type="noConversion"/>
  </si>
  <si>
    <t>MSC PANDA</t>
    <phoneticPr fontId="11" type="noConversion"/>
  </si>
  <si>
    <t>COSCO CNS</t>
    <phoneticPr fontId="11" type="noConversion"/>
  </si>
  <si>
    <t>BRISBANE</t>
    <phoneticPr fontId="11" type="noConversion"/>
  </si>
  <si>
    <t>COSCO A3C</t>
    <phoneticPr fontId="11" type="noConversion"/>
  </si>
  <si>
    <t xml:space="preserve">FREMANTLE(PERTH) </t>
    <phoneticPr fontId="11" type="noConversion"/>
  </si>
  <si>
    <t xml:space="preserve">MELBOURNE  </t>
    <phoneticPr fontId="11" type="noConversion"/>
  </si>
  <si>
    <t xml:space="preserve">SYDNEY </t>
    <phoneticPr fontId="11" type="noConversion"/>
  </si>
  <si>
    <t xml:space="preserve"> </t>
    <phoneticPr fontId="11" type="noConversion"/>
  </si>
  <si>
    <t>PENANG</t>
    <phoneticPr fontId="11" type="noConversion"/>
  </si>
  <si>
    <t>ETA</t>
    <phoneticPr fontId="11" type="noConversion"/>
  </si>
  <si>
    <t>EMC NCS</t>
    <phoneticPr fontId="11" type="noConversion"/>
  </si>
  <si>
    <t>005W</t>
    <phoneticPr fontId="11" type="noConversion"/>
  </si>
  <si>
    <t>PENGING</t>
    <phoneticPr fontId="11" type="noConversion"/>
  </si>
  <si>
    <t>MSC/SWAN</t>
    <phoneticPr fontId="11" type="noConversion"/>
  </si>
  <si>
    <t>TUNIS/RADES</t>
    <phoneticPr fontId="11" type="noConversion"/>
  </si>
  <si>
    <t>PENGING</t>
    <phoneticPr fontId="11" type="noConversion"/>
  </si>
  <si>
    <t>CNNGB</t>
    <phoneticPr fontId="11" type="noConversion"/>
  </si>
  <si>
    <t xml:space="preserve">SANTOS    </t>
    <phoneticPr fontId="35" type="noConversion"/>
  </si>
  <si>
    <t>XIN QIN HUANG DAO</t>
    <phoneticPr fontId="11" type="noConversion"/>
  </si>
  <si>
    <t>TIAN CHANG HE</t>
    <phoneticPr fontId="11" type="noConversion"/>
  </si>
  <si>
    <t>NEW MINGZHOU 68</t>
    <phoneticPr fontId="11" type="noConversion"/>
  </si>
  <si>
    <t>006W</t>
    <phoneticPr fontId="11" type="noConversion"/>
  </si>
  <si>
    <t xml:space="preserve">VALPARAISO </t>
    <phoneticPr fontId="35" type="noConversion"/>
  </si>
  <si>
    <t>AARHUS/COPENHAGEN</t>
    <phoneticPr fontId="11" type="noConversion"/>
  </si>
  <si>
    <t>PIRAEUS</t>
    <phoneticPr fontId="11" type="noConversion"/>
  </si>
  <si>
    <t>MSC/DRAGON</t>
    <phoneticPr fontId="11" type="noConversion"/>
  </si>
  <si>
    <t>2532E</t>
  </si>
  <si>
    <t>KEELUNG</t>
    <phoneticPr fontId="35" type="noConversion"/>
  </si>
  <si>
    <t>SITC TOKUYAMA</t>
    <phoneticPr fontId="11" type="noConversion"/>
  </si>
  <si>
    <t>CMA CGM BAHIA</t>
    <phoneticPr fontId="51" type="noConversion"/>
  </si>
  <si>
    <t>0BDLUW1MA</t>
    <phoneticPr fontId="11" type="noConversion"/>
  </si>
  <si>
    <t>0006E</t>
    <phoneticPr fontId="11" type="noConversion"/>
  </si>
  <si>
    <t>0008E</t>
    <phoneticPr fontId="11" type="noConversion"/>
  </si>
  <si>
    <t>0007E</t>
    <phoneticPr fontId="11" type="noConversion"/>
  </si>
  <si>
    <t>OOCL DENMARK</t>
    <phoneticPr fontId="11" type="noConversion"/>
  </si>
  <si>
    <t>EVER ATOP</t>
    <phoneticPr fontId="11" type="noConversion"/>
  </si>
  <si>
    <t>1364W</t>
  </si>
  <si>
    <t>OOCL JAPAN</t>
    <phoneticPr fontId="11" type="noConversion"/>
  </si>
  <si>
    <t>036W</t>
    <phoneticPr fontId="11" type="noConversion"/>
  </si>
  <si>
    <t xml:space="preserve">LEIXOES/PORTO </t>
    <phoneticPr fontId="11" type="noConversion"/>
  </si>
  <si>
    <t>030W</t>
    <phoneticPr fontId="11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</si>
  <si>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11" type="noConversion"/>
  </si>
  <si>
    <t>AL DHAIL</t>
    <phoneticPr fontId="11" type="noConversion"/>
  </si>
  <si>
    <t>KOPER</t>
    <phoneticPr fontId="11" type="noConversion"/>
  </si>
  <si>
    <t>0006W</t>
    <phoneticPr fontId="11" type="noConversion"/>
  </si>
  <si>
    <t>CMA CGM GREENLAND</t>
    <phoneticPr fontId="11" type="noConversion"/>
  </si>
  <si>
    <t>0MELRW1MA</t>
    <phoneticPr fontId="11" type="noConversion"/>
  </si>
  <si>
    <t xml:space="preserve">BEIRUT  </t>
    <phoneticPr fontId="11" type="noConversion"/>
  </si>
  <si>
    <t>ALEXANDRIA  new</t>
    <phoneticPr fontId="11" type="noConversion"/>
  </si>
  <si>
    <t>PENGING</t>
    <phoneticPr fontId="11" type="noConversion"/>
  </si>
  <si>
    <t>IRENES SOUTHERN</t>
    <phoneticPr fontId="11" type="noConversion"/>
  </si>
  <si>
    <t>536W</t>
    <phoneticPr fontId="11" type="noConversion"/>
  </si>
  <si>
    <t xml:space="preserve">PORT LOUIS  </t>
    <phoneticPr fontId="11" type="noConversion"/>
  </si>
  <si>
    <t>ONE FE2/MS2</t>
    <phoneticPr fontId="11" type="noConversion"/>
  </si>
  <si>
    <t>CMA CGM FIORDLAND</t>
    <phoneticPr fontId="11" type="noConversion"/>
  </si>
  <si>
    <t>471S</t>
    <phoneticPr fontId="11" type="noConversion"/>
  </si>
  <si>
    <t>WAN HAI 510</t>
    <phoneticPr fontId="52" type="noConversion"/>
  </si>
  <si>
    <t>RENJIAN 10</t>
    <phoneticPr fontId="52" type="noConversion"/>
  </si>
  <si>
    <t>W006</t>
    <phoneticPr fontId="11" type="noConversion"/>
  </si>
  <si>
    <t>KANWAY LUCKY</t>
    <phoneticPr fontId="11" type="noConversion"/>
  </si>
  <si>
    <t>DING XIANG TAI PING</t>
    <phoneticPr fontId="11" type="noConversion"/>
  </si>
  <si>
    <t>INSIGHT</t>
    <phoneticPr fontId="11" type="noConversion"/>
  </si>
  <si>
    <t>HANSA FRESENBURG</t>
    <phoneticPr fontId="11" type="noConversion"/>
  </si>
  <si>
    <t>PENGING</t>
    <phoneticPr fontId="11" type="noConversion"/>
  </si>
  <si>
    <t>PANJA BHUM</t>
    <phoneticPr fontId="11" type="noConversion"/>
  </si>
  <si>
    <t>PANJA BHUM</t>
    <phoneticPr fontId="11" type="noConversion"/>
  </si>
  <si>
    <t>2535S</t>
    <phoneticPr fontId="11" type="noConversion"/>
  </si>
  <si>
    <t>218S</t>
    <phoneticPr fontId="11" type="noConversion"/>
  </si>
  <si>
    <t>BLANK SAILING</t>
    <phoneticPr fontId="11" type="noConversion"/>
  </si>
  <si>
    <t>KUO LIN</t>
    <phoneticPr fontId="11" type="noConversion"/>
  </si>
  <si>
    <t xml:space="preserve">BANGKOK   </t>
    <phoneticPr fontId="35" type="noConversion"/>
  </si>
  <si>
    <t>PENGING</t>
    <phoneticPr fontId="11" type="noConversion"/>
  </si>
  <si>
    <t>PENGING</t>
    <phoneticPr fontId="11" type="noConversion"/>
  </si>
  <si>
    <t xml:space="preserve">OSAKA </t>
    <phoneticPr fontId="35" type="noConversion"/>
  </si>
  <si>
    <t>506E</t>
  </si>
  <si>
    <t>2515E</t>
  </si>
  <si>
    <t>2534E</t>
  </si>
  <si>
    <t>2535E</t>
  </si>
  <si>
    <t>2536E</t>
  </si>
  <si>
    <t>2537E</t>
  </si>
  <si>
    <t>2536S</t>
  </si>
  <si>
    <t>2537S</t>
  </si>
  <si>
    <t>ZHONG GU DI ZHONG HAI</t>
    <phoneticPr fontId="11" type="noConversion"/>
  </si>
  <si>
    <t>SITC TOKUYAMA</t>
    <phoneticPr fontId="11" type="noConversion"/>
  </si>
  <si>
    <t>2520S</t>
    <phoneticPr fontId="11" type="noConversion"/>
  </si>
  <si>
    <t>IAL CI3</t>
    <phoneticPr fontId="35" type="noConversion"/>
  </si>
  <si>
    <t>COSCO/WHL  PMX</t>
    <phoneticPr fontId="35" type="noConversion"/>
  </si>
  <si>
    <t>IAL CI6</t>
    <phoneticPr fontId="35" type="noConversion"/>
  </si>
  <si>
    <t>EVER LUCID</t>
    <phoneticPr fontId="11" type="noConversion"/>
  </si>
  <si>
    <t>080W</t>
    <phoneticPr fontId="11" type="noConversion"/>
  </si>
  <si>
    <t>WAN HAI 627</t>
    <phoneticPr fontId="11" type="noConversion"/>
  </si>
  <si>
    <t>W026</t>
    <phoneticPr fontId="11" type="noConversion"/>
  </si>
  <si>
    <t xml:space="preserve">COLOMBO        </t>
    <phoneticPr fontId="35" type="noConversion"/>
  </si>
  <si>
    <t>526A</t>
    <phoneticPr fontId="11" type="noConversion"/>
  </si>
  <si>
    <t>MAERSK NORDDAL</t>
    <phoneticPr fontId="11" type="noConversion"/>
  </si>
  <si>
    <t>MAERSK YOKOHAMA</t>
    <phoneticPr fontId="11" type="noConversion"/>
  </si>
  <si>
    <t>465S</t>
    <phoneticPr fontId="11" type="noConversion"/>
  </si>
  <si>
    <t>COSCO SHIPPING AQUARIUS</t>
    <phoneticPr fontId="11" type="noConversion"/>
  </si>
  <si>
    <t>044W</t>
    <phoneticPr fontId="11" type="noConversion"/>
  </si>
  <si>
    <t>XIN SHANGHAI</t>
    <phoneticPr fontId="8" type="noConversion"/>
  </si>
  <si>
    <t>156W</t>
    <phoneticPr fontId="11" type="noConversion"/>
  </si>
  <si>
    <t>MSC AINO</t>
    <phoneticPr fontId="11" type="noConversion"/>
  </si>
  <si>
    <t>FI535A</t>
    <phoneticPr fontId="11" type="noConversion"/>
  </si>
  <si>
    <t>COSCO SHIPPING CHILE</t>
    <phoneticPr fontId="51" type="noConversion"/>
  </si>
  <si>
    <t>004W</t>
    <phoneticPr fontId="51" type="noConversion"/>
  </si>
  <si>
    <t>COSCO SHIPPING ARGENTINA</t>
    <phoneticPr fontId="51" type="noConversion"/>
  </si>
  <si>
    <t>007W</t>
    <phoneticPr fontId="51" type="noConversion"/>
  </si>
  <si>
    <t>CMA CGM BUZIOS</t>
    <phoneticPr fontId="51" type="noConversion"/>
  </si>
  <si>
    <t>0BDM2W1MA</t>
    <phoneticPr fontId="51" type="noConversion"/>
  </si>
  <si>
    <t>COSCO SHIPPING BRAZIL</t>
    <phoneticPr fontId="51" type="noConversion"/>
  </si>
  <si>
    <t>008W</t>
    <phoneticPr fontId="11" type="noConversion"/>
  </si>
  <si>
    <t>ONE SAPPHIRE</t>
    <phoneticPr fontId="11" type="noConversion"/>
  </si>
  <si>
    <t>2535E</t>
    <phoneticPr fontId="11" type="noConversion"/>
  </si>
  <si>
    <t>EVER LUCKY</t>
    <phoneticPr fontId="11" type="noConversion"/>
  </si>
  <si>
    <t>079E</t>
    <phoneticPr fontId="11" type="noConversion"/>
  </si>
  <si>
    <t>WAREHOUSE CUT OFF</t>
    <phoneticPr fontId="11" type="noConversion"/>
  </si>
  <si>
    <t>2536E</t>
    <phoneticPr fontId="11" type="noConversion"/>
  </si>
  <si>
    <t>GUATEMALA CITY ,GUATEMALA</t>
    <phoneticPr fontId="35" type="noConversion"/>
  </si>
  <si>
    <t>PENGING</t>
    <phoneticPr fontId="52" type="noConversion"/>
  </si>
  <si>
    <t>CSCL BOHAI SEA</t>
    <phoneticPr fontId="11" type="noConversion"/>
  </si>
  <si>
    <t>COSCO THAILAND</t>
    <phoneticPr fontId="11" type="noConversion"/>
  </si>
  <si>
    <t>110E</t>
    <phoneticPr fontId="11" type="noConversion"/>
  </si>
  <si>
    <t>0009E</t>
    <phoneticPr fontId="11" type="noConversion"/>
  </si>
  <si>
    <t>HMM OPAL</t>
    <phoneticPr fontId="52" type="noConversion"/>
  </si>
  <si>
    <t>COSCO BELGIUM</t>
    <phoneticPr fontId="11" type="noConversion"/>
  </si>
  <si>
    <t>080E</t>
    <phoneticPr fontId="52" type="noConversion"/>
  </si>
  <si>
    <t>BELLAVIA</t>
    <phoneticPr fontId="11" type="noConversion"/>
  </si>
  <si>
    <t>074N</t>
    <phoneticPr fontId="11" type="noConversion"/>
  </si>
  <si>
    <t>MSC TIANSHAN</t>
    <phoneticPr fontId="11" type="noConversion"/>
  </si>
  <si>
    <t>GE535E</t>
    <phoneticPr fontId="11" type="noConversion"/>
  </si>
  <si>
    <t>0PGLJE1MA</t>
    <phoneticPr fontId="11" type="noConversion"/>
  </si>
  <si>
    <t>0PGLLE1MA</t>
    <phoneticPr fontId="11" type="noConversion"/>
  </si>
  <si>
    <t>0PGLNE1MA</t>
    <phoneticPr fontId="11" type="noConversion"/>
  </si>
  <si>
    <t>0PGLPE1MA</t>
    <phoneticPr fontId="11" type="noConversion"/>
  </si>
  <si>
    <t>0PGLRE1MA</t>
    <phoneticPr fontId="11" type="noConversion"/>
  </si>
  <si>
    <t>CMA CGM OHIO</t>
    <phoneticPr fontId="52" type="noConversion"/>
  </si>
  <si>
    <t>APL DANUBE</t>
    <phoneticPr fontId="52" type="noConversion"/>
  </si>
  <si>
    <t>CMA CGM YANGTZE</t>
    <phoneticPr fontId="52" type="noConversion"/>
  </si>
  <si>
    <t>CMA CGM THAMES</t>
    <phoneticPr fontId="52" type="noConversion"/>
  </si>
  <si>
    <t>CMA CGM FLORIDA</t>
    <phoneticPr fontId="11" type="noConversion"/>
  </si>
  <si>
    <t xml:space="preserve">VANCOUVER </t>
    <phoneticPr fontId="11" type="noConversion"/>
  </si>
  <si>
    <t>2506E</t>
    <phoneticPr fontId="11" type="noConversion"/>
  </si>
  <si>
    <t xml:space="preserve">MONTREAL </t>
    <phoneticPr fontId="11" type="noConversion"/>
  </si>
  <si>
    <t>COSCO PIRAEUS</t>
    <phoneticPr fontId="11" type="noConversion"/>
  </si>
  <si>
    <t xml:space="preserve">HAMBURG </t>
    <phoneticPr fontId="11" type="noConversion"/>
  </si>
  <si>
    <t>COSCO SHIPPING CAPRICORN</t>
    <phoneticPr fontId="11" type="noConversion"/>
  </si>
  <si>
    <t>038W</t>
    <phoneticPr fontId="11" type="noConversion"/>
  </si>
  <si>
    <t>COSCO SHIPPING VIRGO</t>
    <phoneticPr fontId="11" type="noConversion"/>
  </si>
  <si>
    <t>033W</t>
    <phoneticPr fontId="11" type="noConversion"/>
  </si>
  <si>
    <t>COSCO SHIPPING GALAXY</t>
    <phoneticPr fontId="11" type="noConversion"/>
  </si>
  <si>
    <t>027W</t>
    <phoneticPr fontId="11" type="noConversion"/>
  </si>
  <si>
    <t>COSCO SHIPPING LIBRA</t>
    <phoneticPr fontId="11" type="noConversion"/>
  </si>
  <si>
    <t>033W</t>
    <phoneticPr fontId="11" type="noConversion"/>
  </si>
  <si>
    <t>EVER GREET</t>
    <phoneticPr fontId="11" type="noConversion"/>
  </si>
  <si>
    <t>EVER ACT</t>
    <phoneticPr fontId="11" type="noConversion"/>
  </si>
  <si>
    <t>EVER APEX</t>
    <phoneticPr fontId="11" type="noConversion"/>
  </si>
  <si>
    <t>EVER ACE</t>
    <phoneticPr fontId="11" type="noConversion"/>
  </si>
  <si>
    <t>1365W</t>
  </si>
  <si>
    <t>1366W</t>
  </si>
  <si>
    <t>1367W</t>
  </si>
  <si>
    <t>1368W</t>
  </si>
  <si>
    <t xml:space="preserve">LE HAVRE  </t>
    <phoneticPr fontId="11" type="noConversion"/>
  </si>
  <si>
    <t>CMA CGM LEO</t>
    <phoneticPr fontId="11" type="noConversion"/>
  </si>
  <si>
    <t>1FL18W1MA</t>
    <phoneticPr fontId="11" type="noConversion"/>
  </si>
  <si>
    <t>APL LION CITY</t>
    <phoneticPr fontId="11" type="noConversion"/>
  </si>
  <si>
    <t>1FL1AW1MA</t>
    <phoneticPr fontId="11" type="noConversion"/>
  </si>
  <si>
    <t>APL FULLERTON</t>
    <phoneticPr fontId="11" type="noConversion"/>
  </si>
  <si>
    <t>1FL1CW1MA</t>
    <phoneticPr fontId="11" type="noConversion"/>
  </si>
  <si>
    <t>APL SINGAPURA</t>
    <phoneticPr fontId="11" type="noConversion"/>
  </si>
  <si>
    <t>1FL1EW1MA</t>
    <phoneticPr fontId="11" type="noConversion"/>
  </si>
  <si>
    <t>CMA CGM GEORG FORSTER</t>
    <phoneticPr fontId="11" type="noConversion"/>
  </si>
  <si>
    <t>1FL5CW1MA</t>
    <phoneticPr fontId="11" type="noConversion"/>
  </si>
  <si>
    <t xml:space="preserve">FELIXSTOWE </t>
    <phoneticPr fontId="11" type="noConversion"/>
  </si>
  <si>
    <t>OOCL PIRAEUS</t>
    <phoneticPr fontId="11" type="noConversion"/>
  </si>
  <si>
    <t>009W</t>
    <phoneticPr fontId="11" type="noConversion"/>
  </si>
  <si>
    <t>OOCL FELIXSTOWE</t>
    <phoneticPr fontId="11" type="noConversion"/>
  </si>
  <si>
    <t>008W</t>
    <phoneticPr fontId="11" type="noConversion"/>
  </si>
  <si>
    <t>OOCL GERMANY</t>
    <phoneticPr fontId="11" type="noConversion"/>
  </si>
  <si>
    <t>036W</t>
    <phoneticPr fontId="11" type="noConversion"/>
  </si>
  <si>
    <t>OOCL ABU DHABI</t>
    <phoneticPr fontId="11" type="noConversion"/>
  </si>
  <si>
    <t>MSC KAYLEY</t>
    <phoneticPr fontId="11" type="noConversion"/>
  </si>
  <si>
    <t>FW535W</t>
    <phoneticPr fontId="11" type="noConversion"/>
  </si>
  <si>
    <t>MSC FAITH</t>
    <phoneticPr fontId="11" type="noConversion"/>
  </si>
  <si>
    <t>FW536W</t>
    <phoneticPr fontId="11" type="noConversion"/>
  </si>
  <si>
    <t>MSC LINZIE</t>
    <phoneticPr fontId="11" type="noConversion"/>
  </si>
  <si>
    <t>FW537W</t>
    <phoneticPr fontId="11" type="noConversion"/>
  </si>
  <si>
    <t>PENGING</t>
    <phoneticPr fontId="11" type="noConversion"/>
  </si>
  <si>
    <t>MSC AZRA</t>
    <phoneticPr fontId="11" type="noConversion"/>
  </si>
  <si>
    <t>FW539W</t>
    <phoneticPr fontId="11" type="noConversion"/>
  </si>
  <si>
    <t xml:space="preserve">VARNA  </t>
    <phoneticPr fontId="11" type="noConversion"/>
  </si>
  <si>
    <t>EVER TOP</t>
    <phoneticPr fontId="11" type="noConversion"/>
  </si>
  <si>
    <t>015W</t>
    <phoneticPr fontId="11" type="noConversion"/>
  </si>
  <si>
    <t>COSCO SHIPPING PISCES</t>
    <phoneticPr fontId="11" type="noConversion"/>
  </si>
  <si>
    <t>EVER GOLDEN</t>
    <phoneticPr fontId="11" type="noConversion"/>
  </si>
  <si>
    <t>030W</t>
    <phoneticPr fontId="11" type="noConversion"/>
  </si>
  <si>
    <t>COSCO SHIPPING SOLAR</t>
    <phoneticPr fontId="11" type="noConversion"/>
  </si>
  <si>
    <t>034W</t>
    <phoneticPr fontId="11" type="noConversion"/>
  </si>
  <si>
    <t>OOCL HONG KONG</t>
    <phoneticPr fontId="11" type="noConversion"/>
  </si>
  <si>
    <t>037W</t>
    <phoneticPr fontId="11" type="noConversion"/>
  </si>
  <si>
    <t>535W</t>
    <phoneticPr fontId="11" type="noConversion"/>
  </si>
  <si>
    <t>AL QIBLA EXPRESS</t>
    <phoneticPr fontId="11" type="noConversion"/>
  </si>
  <si>
    <t>536W</t>
    <phoneticPr fontId="11" type="noConversion"/>
  </si>
  <si>
    <t>MAERSK EVORA</t>
    <phoneticPr fontId="11" type="noConversion"/>
  </si>
  <si>
    <t>537W
W</t>
    <phoneticPr fontId="11" type="noConversion"/>
  </si>
  <si>
    <t>MAERSK ELBA</t>
    <phoneticPr fontId="11" type="noConversion"/>
  </si>
  <si>
    <t>538W</t>
    <phoneticPr fontId="11" type="noConversion"/>
  </si>
  <si>
    <t>MAERSK CAMBRIDGE</t>
    <phoneticPr fontId="11" type="noConversion"/>
  </si>
  <si>
    <t>539W</t>
    <phoneticPr fontId="11" type="noConversion"/>
  </si>
  <si>
    <t>CMA CGM ZEPHYR</t>
    <phoneticPr fontId="11" type="noConversion"/>
  </si>
  <si>
    <t>0BELVW1MA</t>
    <phoneticPr fontId="11" type="noConversion"/>
  </si>
  <si>
    <t>CMA CGM COBALT</t>
    <phoneticPr fontId="11" type="noConversion"/>
  </si>
  <si>
    <t>0BELXW1MA</t>
    <phoneticPr fontId="11" type="noConversion"/>
  </si>
  <si>
    <t>PENGING</t>
    <phoneticPr fontId="11" type="noConversion"/>
  </si>
  <si>
    <t>CMA CGM PLATINUM</t>
    <phoneticPr fontId="11" type="noConversion"/>
  </si>
  <si>
    <t>0BEM1W1MA</t>
    <phoneticPr fontId="11" type="noConversion"/>
  </si>
  <si>
    <t>CMA CGM APOLLON</t>
    <phoneticPr fontId="11" type="noConversion"/>
  </si>
  <si>
    <t>0BEM3W1MA</t>
    <phoneticPr fontId="11" type="noConversion"/>
  </si>
  <si>
    <t>COSCO  AEU1</t>
    <phoneticPr fontId="11" type="noConversion"/>
  </si>
  <si>
    <t>BANGKOK EXPRESS</t>
    <phoneticPr fontId="11" type="noConversion"/>
  </si>
  <si>
    <t>537W</t>
    <phoneticPr fontId="11" type="noConversion"/>
  </si>
  <si>
    <t>WILHELMSHAVEN EXPRESS</t>
    <phoneticPr fontId="11" type="noConversion"/>
  </si>
  <si>
    <t>538W</t>
    <phoneticPr fontId="11" type="noConversion"/>
  </si>
  <si>
    <t>TIHAMA</t>
    <phoneticPr fontId="11" type="noConversion"/>
  </si>
  <si>
    <t>MANILA EXPRESS</t>
    <phoneticPr fontId="11" type="noConversion"/>
  </si>
  <si>
    <t>540W</t>
    <phoneticPr fontId="11" type="noConversion"/>
  </si>
  <si>
    <t>GDANSK</t>
    <phoneticPr fontId="11" type="noConversion"/>
  </si>
  <si>
    <t>BUSAN EXPRESS</t>
    <phoneticPr fontId="11" type="noConversion"/>
  </si>
  <si>
    <t>540W</t>
    <phoneticPr fontId="11" type="noConversion"/>
  </si>
  <si>
    <t>COSCO   AEU3</t>
    <phoneticPr fontId="11" type="noConversion"/>
  </si>
  <si>
    <t xml:space="preserve">BARCELONA  </t>
    <phoneticPr fontId="11" type="noConversion"/>
  </si>
  <si>
    <t>ONE CRANE</t>
    <phoneticPr fontId="11" type="noConversion"/>
  </si>
  <si>
    <t>032W</t>
    <phoneticPr fontId="11" type="noConversion"/>
  </si>
  <si>
    <t>ONE FANTASTIC</t>
    <phoneticPr fontId="52" type="noConversion"/>
  </si>
  <si>
    <t>ONE FOCUS</t>
    <phoneticPr fontId="11" type="noConversion"/>
  </si>
  <si>
    <t>005W</t>
    <phoneticPr fontId="11" type="noConversion"/>
  </si>
  <si>
    <t>HMM GARNET</t>
    <phoneticPr fontId="11" type="noConversion"/>
  </si>
  <si>
    <t>ONE FRUITION</t>
    <phoneticPr fontId="11" type="noConversion"/>
  </si>
  <si>
    <t>CMA CGM BALI</t>
    <phoneticPr fontId="11" type="noConversion"/>
  </si>
  <si>
    <t>0MELTW1MA</t>
    <phoneticPr fontId="11" type="noConversion"/>
  </si>
  <si>
    <t>CMA CGM BIG SUR</t>
    <phoneticPr fontId="11" type="noConversion"/>
  </si>
  <si>
    <t>0MELVW1MA</t>
    <phoneticPr fontId="11" type="noConversion"/>
  </si>
  <si>
    <t>CMA CGM KIMBERLEY</t>
    <phoneticPr fontId="11" type="noConversion"/>
  </si>
  <si>
    <t>0MELXW1MA</t>
    <phoneticPr fontId="11" type="noConversion"/>
  </si>
  <si>
    <t>CMA CGM MAUI</t>
    <phoneticPr fontId="11" type="noConversion"/>
  </si>
  <si>
    <t>0MELZW1MA</t>
    <phoneticPr fontId="11" type="noConversion"/>
  </si>
  <si>
    <t xml:space="preserve">VALENCIA  </t>
    <phoneticPr fontId="11" type="noConversion"/>
  </si>
  <si>
    <t>MSC MARIELLA</t>
    <phoneticPr fontId="11" type="noConversion"/>
  </si>
  <si>
    <t>GJ535W</t>
    <phoneticPr fontId="11" type="noConversion"/>
  </si>
  <si>
    <t>MSC GULSUN</t>
    <phoneticPr fontId="11" type="noConversion"/>
  </si>
  <si>
    <t>GJ536W</t>
    <phoneticPr fontId="11" type="noConversion"/>
  </si>
  <si>
    <t>MSC DILETTA</t>
    <phoneticPr fontId="11" type="noConversion"/>
  </si>
  <si>
    <t>GJ537W</t>
    <phoneticPr fontId="11" type="noConversion"/>
  </si>
  <si>
    <t>MSC MIA</t>
    <phoneticPr fontId="11" type="noConversion"/>
  </si>
  <si>
    <t>GJ538W</t>
    <phoneticPr fontId="11" type="noConversion"/>
  </si>
  <si>
    <t>MSC LORETO</t>
    <phoneticPr fontId="11" type="noConversion"/>
  </si>
  <si>
    <t>GJ539W</t>
    <phoneticPr fontId="11" type="noConversion"/>
  </si>
  <si>
    <t>COSCO/AEM1</t>
    <phoneticPr fontId="11" type="noConversion"/>
  </si>
  <si>
    <t>MSC MARIAGRAZIA</t>
    <phoneticPr fontId="11" type="noConversion"/>
  </si>
  <si>
    <t>FD536W</t>
    <phoneticPr fontId="11" type="noConversion"/>
  </si>
  <si>
    <t>MSC MILAN</t>
    <phoneticPr fontId="11" type="noConversion"/>
  </si>
  <si>
    <t>FD537W</t>
    <phoneticPr fontId="11" type="noConversion"/>
  </si>
  <si>
    <t>MSC STACEY</t>
    <phoneticPr fontId="11" type="noConversion"/>
  </si>
  <si>
    <t>FD538W</t>
    <phoneticPr fontId="11" type="noConversion"/>
  </si>
  <si>
    <t>MSC EMMA</t>
    <phoneticPr fontId="11" type="noConversion"/>
  </si>
  <si>
    <t>FD539W</t>
    <phoneticPr fontId="11" type="noConversion"/>
  </si>
  <si>
    <t>COSCO/AEM6</t>
    <phoneticPr fontId="11" type="noConversion"/>
  </si>
  <si>
    <t xml:space="preserve">ASHDOD </t>
    <phoneticPr fontId="11" type="noConversion"/>
  </si>
  <si>
    <t>YM WHOLESOME</t>
    <phoneticPr fontId="11" type="noConversion"/>
  </si>
  <si>
    <t>046W</t>
    <phoneticPr fontId="11" type="noConversion"/>
  </si>
  <si>
    <t>YM WIND</t>
    <phoneticPr fontId="11" type="noConversion"/>
  </si>
  <si>
    <t>032W</t>
    <phoneticPr fontId="11" type="noConversion"/>
  </si>
  <si>
    <t>TEMP CODE</t>
    <phoneticPr fontId="11" type="noConversion"/>
  </si>
  <si>
    <t>0100W</t>
    <phoneticPr fontId="11" type="noConversion"/>
  </si>
  <si>
    <t>YM WITNESS</t>
    <phoneticPr fontId="52" type="noConversion"/>
  </si>
  <si>
    <t>044W</t>
    <phoneticPr fontId="11" type="noConversion"/>
  </si>
  <si>
    <t>YM WELLNESS</t>
    <phoneticPr fontId="11" type="noConversion"/>
  </si>
  <si>
    <t>046W</t>
    <phoneticPr fontId="11" type="noConversion"/>
  </si>
  <si>
    <t>COSCO SURABAYA</t>
    <phoneticPr fontId="11" type="noConversion"/>
  </si>
  <si>
    <t>122W</t>
    <phoneticPr fontId="11" type="noConversion"/>
  </si>
  <si>
    <t>BEAR MOUNTAIN BRIDGE</t>
    <phoneticPr fontId="11" type="noConversion"/>
  </si>
  <si>
    <t>129W</t>
    <phoneticPr fontId="11" type="noConversion"/>
  </si>
  <si>
    <t>DOLPHIN II</t>
    <phoneticPr fontId="11" type="noConversion"/>
  </si>
  <si>
    <t>028W</t>
    <phoneticPr fontId="11" type="noConversion"/>
  </si>
  <si>
    <t>COSCO VALENCIA</t>
    <phoneticPr fontId="11" type="noConversion"/>
  </si>
  <si>
    <t>085W</t>
    <phoneticPr fontId="11" type="noConversion"/>
  </si>
  <si>
    <t>BAY BRIDGE</t>
    <phoneticPr fontId="11" type="noConversion"/>
  </si>
  <si>
    <t>212W</t>
    <phoneticPr fontId="11" type="noConversion"/>
  </si>
  <si>
    <t>MOMBASA</t>
    <phoneticPr fontId="11" type="noConversion"/>
  </si>
  <si>
    <t>GSL MELINA</t>
    <phoneticPr fontId="51" type="noConversion"/>
  </si>
  <si>
    <t>537W</t>
    <phoneticPr fontId="51" type="noConversion"/>
  </si>
  <si>
    <t>XIN HUANG PU</t>
    <phoneticPr fontId="51" type="noConversion"/>
  </si>
  <si>
    <t>217W</t>
    <phoneticPr fontId="51" type="noConversion"/>
  </si>
  <si>
    <t>SPIL CAYA</t>
    <phoneticPr fontId="51" type="noConversion"/>
  </si>
  <si>
    <t>539W</t>
    <phoneticPr fontId="11" type="noConversion"/>
  </si>
  <si>
    <t>TOCONAO</t>
    <phoneticPr fontId="11" type="noConversion"/>
  </si>
  <si>
    <t>536S</t>
    <phoneticPr fontId="11" type="noConversion"/>
  </si>
  <si>
    <t>SAN FELIPE</t>
    <phoneticPr fontId="11" type="noConversion"/>
  </si>
  <si>
    <t>537S</t>
    <phoneticPr fontId="11" type="noConversion"/>
  </si>
  <si>
    <t>CMA CGM RIO GRANDE</t>
    <phoneticPr fontId="11" type="noConversion"/>
  </si>
  <si>
    <t>0SSMOW1MA</t>
    <phoneticPr fontId="11" type="noConversion"/>
  </si>
  <si>
    <t>CEZANNE</t>
    <phoneticPr fontId="11" type="noConversion"/>
  </si>
  <si>
    <t>539S</t>
    <phoneticPr fontId="11" type="noConversion"/>
  </si>
  <si>
    <t>CMA CGM MEKONG</t>
    <phoneticPr fontId="11" type="noConversion"/>
  </si>
  <si>
    <t>540S</t>
    <phoneticPr fontId="11" type="noConversion"/>
  </si>
  <si>
    <t>CASABLANCA</t>
    <phoneticPr fontId="11" type="noConversion"/>
  </si>
  <si>
    <t xml:space="preserve">ADELAIDE   </t>
    <phoneticPr fontId="11" type="noConversion"/>
  </si>
  <si>
    <t>HAWK I</t>
    <phoneticPr fontId="11" type="noConversion"/>
  </si>
  <si>
    <t>7S</t>
    <phoneticPr fontId="11" type="noConversion"/>
  </si>
  <si>
    <t>MSC MARIA CLARA</t>
    <phoneticPr fontId="11" type="noConversion"/>
  </si>
  <si>
    <t>KQ537A</t>
    <phoneticPr fontId="11" type="noConversion"/>
  </si>
  <si>
    <t>SEAGULL</t>
    <phoneticPr fontId="11" type="noConversion"/>
  </si>
  <si>
    <t>9S</t>
    <phoneticPr fontId="11" type="noConversion"/>
  </si>
  <si>
    <t>MSC BARBARA</t>
    <phoneticPr fontId="11" type="noConversion"/>
  </si>
  <si>
    <t>KQ540A</t>
    <phoneticPr fontId="11" type="noConversion"/>
  </si>
  <si>
    <t>PENGING</t>
    <phoneticPr fontId="11" type="noConversion"/>
  </si>
  <si>
    <t>OOCL BUSAN</t>
    <phoneticPr fontId="11" type="noConversion"/>
  </si>
  <si>
    <t>700S</t>
    <phoneticPr fontId="11" type="noConversion"/>
  </si>
  <si>
    <t>KOTA LESTARI</t>
    <phoneticPr fontId="11" type="noConversion"/>
  </si>
  <si>
    <t>0277S</t>
    <phoneticPr fontId="11" type="noConversion"/>
  </si>
  <si>
    <t xml:space="preserve">AUCKLAND </t>
    <phoneticPr fontId="11" type="noConversion"/>
  </si>
  <si>
    <t>CMA CGM PERTH</t>
    <phoneticPr fontId="11" type="noConversion"/>
  </si>
  <si>
    <t>473S</t>
    <phoneticPr fontId="11" type="noConversion"/>
  </si>
  <si>
    <t>XIN ZHANG ZHOU</t>
    <phoneticPr fontId="11" type="noConversion"/>
  </si>
  <si>
    <t>072S</t>
    <phoneticPr fontId="11" type="noConversion"/>
  </si>
  <si>
    <t>ANL GIPPSLAND</t>
    <phoneticPr fontId="11" type="noConversion"/>
  </si>
  <si>
    <t>0AJKMS1NL</t>
    <phoneticPr fontId="11" type="noConversion"/>
  </si>
  <si>
    <t>OOCL MIAMI</t>
    <phoneticPr fontId="11" type="noConversion"/>
  </si>
  <si>
    <t>107S</t>
    <phoneticPr fontId="11" type="noConversion"/>
  </si>
  <si>
    <t>OOCL CANADA</t>
    <phoneticPr fontId="11" type="noConversion"/>
  </si>
  <si>
    <t>116S</t>
    <phoneticPr fontId="11" type="noConversion"/>
  </si>
  <si>
    <t>OOCL DURBAN</t>
    <phoneticPr fontId="11" type="noConversion"/>
  </si>
  <si>
    <t>034S</t>
    <phoneticPr fontId="11" type="noConversion"/>
  </si>
  <si>
    <t xml:space="preserve">BRISBANE  </t>
    <phoneticPr fontId="11" type="noConversion"/>
  </si>
  <si>
    <t>OOCL BEIJING</t>
    <phoneticPr fontId="11" type="noConversion"/>
  </si>
  <si>
    <t>122S</t>
    <phoneticPr fontId="11" type="noConversion"/>
  </si>
  <si>
    <t>PENANG</t>
    <phoneticPr fontId="11" type="noConversion"/>
  </si>
  <si>
    <t>EVER VIVA</t>
    <phoneticPr fontId="11" type="noConversion"/>
  </si>
  <si>
    <t xml:space="preserve">0248-009S
</t>
    <phoneticPr fontId="11" type="noConversion"/>
  </si>
  <si>
    <t>EVER VERVE</t>
    <phoneticPr fontId="11" type="noConversion"/>
  </si>
  <si>
    <t>0249-003S</t>
    <phoneticPr fontId="11" type="noConversion"/>
  </si>
  <si>
    <t>EVER VISTA</t>
    <phoneticPr fontId="11" type="noConversion"/>
  </si>
  <si>
    <t>0250-002S</t>
    <phoneticPr fontId="11" type="noConversion"/>
  </si>
  <si>
    <t>EVER VERA</t>
    <phoneticPr fontId="11" type="noConversion"/>
  </si>
  <si>
    <t>0251-015S</t>
    <phoneticPr fontId="11" type="noConversion"/>
  </si>
  <si>
    <t>EVER VIVA</t>
    <phoneticPr fontId="11" type="noConversion"/>
  </si>
  <si>
    <t xml:space="preserve">0252-010S
</t>
    <phoneticPr fontId="11" type="noConversion"/>
  </si>
  <si>
    <t xml:space="preserve">PORT KELANG        </t>
    <phoneticPr fontId="35" type="noConversion"/>
  </si>
  <si>
    <t>OOCL CHARLESTON</t>
    <phoneticPr fontId="52" type="noConversion"/>
  </si>
  <si>
    <t>252W</t>
    <phoneticPr fontId="11" type="noConversion"/>
  </si>
  <si>
    <t>PENGING</t>
    <phoneticPr fontId="52" type="noConversion"/>
  </si>
  <si>
    <t>WAN HAI 510</t>
    <phoneticPr fontId="52" type="noConversion"/>
  </si>
  <si>
    <t>W192</t>
    <phoneticPr fontId="53" type="noConversion"/>
  </si>
  <si>
    <t>XIN WEN ZHOU</t>
    <phoneticPr fontId="52" type="noConversion"/>
  </si>
  <si>
    <t>174W</t>
    <phoneticPr fontId="52" type="noConversion"/>
  </si>
  <si>
    <t>WAN HAI 355</t>
    <phoneticPr fontId="52" type="noConversion"/>
  </si>
  <si>
    <t>W048</t>
    <phoneticPr fontId="11" type="noConversion"/>
  </si>
  <si>
    <t>INTERASIA INSPIRATION</t>
    <phoneticPr fontId="52" type="noConversion"/>
  </si>
  <si>
    <t>W065</t>
    <phoneticPr fontId="52" type="noConversion"/>
  </si>
  <si>
    <t>WAN HAI 512</t>
    <phoneticPr fontId="54" type="noConversion"/>
  </si>
  <si>
    <t>W116</t>
    <phoneticPr fontId="54" type="noConversion"/>
  </si>
  <si>
    <t>WAN HAI 511</t>
    <phoneticPr fontId="52" type="noConversion"/>
  </si>
  <si>
    <t>W103</t>
    <phoneticPr fontId="11" type="noConversion"/>
  </si>
  <si>
    <t>PENGING</t>
    <phoneticPr fontId="54" type="noConversion"/>
  </si>
  <si>
    <t>WAN HAI 515</t>
    <phoneticPr fontId="52" type="noConversion"/>
  </si>
  <si>
    <t>W103</t>
    <phoneticPr fontId="52" type="noConversion"/>
  </si>
  <si>
    <t xml:space="preserve">HO CHI MINH    </t>
    <phoneticPr fontId="35" type="noConversion"/>
  </si>
  <si>
    <t>014S</t>
    <phoneticPr fontId="11" type="noConversion"/>
  </si>
  <si>
    <t>018S</t>
    <phoneticPr fontId="11" type="noConversion"/>
  </si>
  <si>
    <t>030S</t>
    <phoneticPr fontId="11" type="noConversion"/>
  </si>
  <si>
    <t>093S</t>
    <phoneticPr fontId="11" type="noConversion"/>
  </si>
  <si>
    <t>SITC SHANDONG</t>
    <phoneticPr fontId="11" type="noConversion"/>
  </si>
  <si>
    <t>2518S</t>
    <phoneticPr fontId="11" type="noConversion"/>
  </si>
  <si>
    <t>SITC WENDE</t>
    <phoneticPr fontId="11" type="noConversion"/>
  </si>
  <si>
    <t>INDURO</t>
    <phoneticPr fontId="11" type="noConversion"/>
  </si>
  <si>
    <t>SITC LIAONING</t>
    <phoneticPr fontId="11" type="noConversion"/>
  </si>
  <si>
    <t>2520S</t>
    <phoneticPr fontId="11" type="noConversion"/>
  </si>
  <si>
    <t>SITC SHANDONG</t>
    <phoneticPr fontId="11" type="noConversion"/>
  </si>
  <si>
    <t>2520S</t>
    <phoneticPr fontId="11" type="noConversion"/>
  </si>
  <si>
    <t>NBYY CV1</t>
    <phoneticPr fontId="35" type="noConversion"/>
  </si>
  <si>
    <t>XIN MING ZHOU 106</t>
    <phoneticPr fontId="11" type="noConversion"/>
  </si>
  <si>
    <t>2510S</t>
    <phoneticPr fontId="11" type="noConversion"/>
  </si>
  <si>
    <t xml:space="preserve">HAIPHONG </t>
    <phoneticPr fontId="35" type="noConversion"/>
  </si>
  <si>
    <t>2538S</t>
  </si>
  <si>
    <t>2539S</t>
  </si>
  <si>
    <t>XIN HUI ZHOU</t>
    <phoneticPr fontId="11" type="noConversion"/>
  </si>
  <si>
    <t>219S</t>
    <phoneticPr fontId="11" type="noConversion"/>
  </si>
  <si>
    <t>XIN XU ZHOU</t>
    <phoneticPr fontId="11" type="noConversion"/>
  </si>
  <si>
    <t>XIN HUI ZHOU</t>
    <phoneticPr fontId="11" type="noConversion"/>
  </si>
  <si>
    <t>220S</t>
    <phoneticPr fontId="11" type="noConversion"/>
  </si>
  <si>
    <t xml:space="preserve">JAKARTA       </t>
    <phoneticPr fontId="35" type="noConversion"/>
  </si>
  <si>
    <t>KMTC INCHEON</t>
    <phoneticPr fontId="11" type="noConversion"/>
  </si>
  <si>
    <t>2508S</t>
    <phoneticPr fontId="11" type="noConversion"/>
  </si>
  <si>
    <t>BLANK SAILING</t>
    <phoneticPr fontId="11" type="noConversion"/>
  </si>
  <si>
    <t>KMTC SHANGHAI</t>
    <phoneticPr fontId="11" type="noConversion"/>
  </si>
  <si>
    <t>2509S</t>
    <phoneticPr fontId="11" type="noConversion"/>
  </si>
  <si>
    <t>KMTC HAIPHONG</t>
    <phoneticPr fontId="11" type="noConversion"/>
  </si>
  <si>
    <t>2509S</t>
    <phoneticPr fontId="11" type="noConversion"/>
  </si>
  <si>
    <t>KMTC INCHEON</t>
    <phoneticPr fontId="11" type="noConversion"/>
  </si>
  <si>
    <t>2509S</t>
    <phoneticPr fontId="11" type="noConversion"/>
  </si>
  <si>
    <t xml:space="preserve">LAEM CHABANG  </t>
    <phoneticPr fontId="35" type="noConversion"/>
  </si>
  <si>
    <t>0XSNVS1NC</t>
    <phoneticPr fontId="11" type="noConversion"/>
  </si>
  <si>
    <t>KUO LONG</t>
    <phoneticPr fontId="11" type="noConversion"/>
  </si>
  <si>
    <t>0XSNZS1NC</t>
    <phoneticPr fontId="11" type="noConversion"/>
  </si>
  <si>
    <t>CNC MARS</t>
    <phoneticPr fontId="11" type="noConversion"/>
  </si>
  <si>
    <t xml:space="preserve">0XSO1S1NC
0XSNBS1NC
</t>
    <phoneticPr fontId="11" type="noConversion"/>
  </si>
  <si>
    <t>CNC PLUTO</t>
    <phoneticPr fontId="11" type="noConversion"/>
  </si>
  <si>
    <t>0XSO3S1NC</t>
    <phoneticPr fontId="11" type="noConversion"/>
  </si>
  <si>
    <t>PENGING</t>
    <phoneticPr fontId="11" type="noConversion"/>
  </si>
  <si>
    <t>LITTLE WARRIOR</t>
    <phoneticPr fontId="11" type="noConversion"/>
  </si>
  <si>
    <t>025S</t>
    <phoneticPr fontId="11" type="noConversion"/>
  </si>
  <si>
    <t>KHUNA BHUM</t>
    <phoneticPr fontId="11" type="noConversion"/>
  </si>
  <si>
    <t>068S</t>
    <phoneticPr fontId="11" type="noConversion"/>
  </si>
  <si>
    <t>CUL YANGPU</t>
    <phoneticPr fontId="11" type="noConversion"/>
  </si>
  <si>
    <t>2537S</t>
    <phoneticPr fontId="11" type="noConversion"/>
  </si>
  <si>
    <t>LITTLE WARRIOR</t>
    <phoneticPr fontId="11" type="noConversion"/>
  </si>
  <si>
    <t>026S</t>
    <phoneticPr fontId="11" type="noConversion"/>
  </si>
  <si>
    <t>KHUNA BHUM</t>
    <phoneticPr fontId="11" type="noConversion"/>
  </si>
  <si>
    <t>069S</t>
    <phoneticPr fontId="11" type="noConversion"/>
  </si>
  <si>
    <t>OOCL CALIFORNIA</t>
    <phoneticPr fontId="11" type="noConversion"/>
  </si>
  <si>
    <t>165S</t>
    <phoneticPr fontId="11" type="noConversion"/>
  </si>
  <si>
    <t>XIN NING BO</t>
    <phoneticPr fontId="11" type="noConversion"/>
  </si>
  <si>
    <t>114S</t>
    <phoneticPr fontId="11" type="noConversion"/>
  </si>
  <si>
    <t>109S</t>
    <phoneticPr fontId="52" type="noConversion"/>
  </si>
  <si>
    <t xml:space="preserve">SINGAPORE        </t>
    <phoneticPr fontId="35" type="noConversion"/>
  </si>
  <si>
    <t>124S</t>
    <phoneticPr fontId="52" type="noConversion"/>
  </si>
  <si>
    <t>OOCL CALIFORNIA</t>
    <phoneticPr fontId="11" type="noConversion"/>
  </si>
  <si>
    <t>166S</t>
    <phoneticPr fontId="11" type="noConversion"/>
  </si>
  <si>
    <t>MANILA(N)</t>
    <phoneticPr fontId="35" type="noConversion"/>
  </si>
  <si>
    <t>SITC PENANG</t>
    <phoneticPr fontId="11" type="noConversion"/>
  </si>
  <si>
    <t>2517S</t>
    <phoneticPr fontId="11" type="noConversion"/>
  </si>
  <si>
    <t>ZHONG WAI YUN XIN GANG</t>
    <phoneticPr fontId="11" type="noConversion"/>
  </si>
  <si>
    <t>2518S</t>
    <phoneticPr fontId="11" type="noConversion"/>
  </si>
  <si>
    <t>2519S</t>
    <phoneticPr fontId="11" type="noConversion"/>
  </si>
  <si>
    <t xml:space="preserve">KOBE </t>
    <phoneticPr fontId="35" type="noConversion"/>
  </si>
  <si>
    <t>2523E</t>
    <phoneticPr fontId="8" type="noConversion"/>
  </si>
  <si>
    <t>NEW MINGZHOU 66</t>
    <phoneticPr fontId="11" type="noConversion"/>
  </si>
  <si>
    <t>NEW MINGZHOU 28</t>
    <phoneticPr fontId="11" type="noConversion"/>
  </si>
  <si>
    <t>2525E</t>
    <phoneticPr fontId="11" type="noConversion"/>
  </si>
  <si>
    <t xml:space="preserve">TOKYO </t>
    <phoneticPr fontId="35" type="noConversion"/>
  </si>
  <si>
    <t>191E</t>
    <phoneticPr fontId="11" type="noConversion"/>
  </si>
  <si>
    <t>192E</t>
  </si>
  <si>
    <t>193E</t>
  </si>
  <si>
    <t>194E</t>
  </si>
  <si>
    <t>195E</t>
  </si>
  <si>
    <t xml:space="preserve">BUSAN  </t>
    <phoneticPr fontId="35" type="noConversion"/>
  </si>
  <si>
    <t>507E</t>
  </si>
  <si>
    <t>508E</t>
  </si>
  <si>
    <t>509E</t>
  </si>
  <si>
    <t>510E</t>
  </si>
  <si>
    <t>2516E</t>
    <phoneticPr fontId="11" type="noConversion"/>
  </si>
  <si>
    <t>2517E</t>
    <phoneticPr fontId="11" type="noConversion"/>
  </si>
  <si>
    <t xml:space="preserve">INCHON </t>
    <phoneticPr fontId="35" type="noConversion"/>
  </si>
  <si>
    <t>XIN MING ZHOU 21</t>
  </si>
  <si>
    <t>2538E</t>
  </si>
  <si>
    <t>XIN MING ZHOU 22</t>
  </si>
  <si>
    <t>2539E</t>
  </si>
  <si>
    <t>XIN MING ZHOU 23</t>
  </si>
  <si>
    <t>2540E</t>
  </si>
  <si>
    <t>XIN MING ZHOU 24</t>
  </si>
  <si>
    <t>2541E</t>
  </si>
  <si>
    <t>2533E</t>
  </si>
  <si>
    <t xml:space="preserve">KAOHSIUNG </t>
    <phoneticPr fontId="11" type="noConversion"/>
  </si>
  <si>
    <t>2538S</t>
    <phoneticPr fontId="11" type="noConversion"/>
  </si>
  <si>
    <t>2540S</t>
  </si>
  <si>
    <t>2541S</t>
  </si>
  <si>
    <t>2542S</t>
  </si>
  <si>
    <t>2536S</t>
    <phoneticPr fontId="11" type="noConversion"/>
  </si>
  <si>
    <t xml:space="preserve">HONGKONG </t>
    <phoneticPr fontId="35" type="noConversion"/>
  </si>
  <si>
    <t>537S</t>
    <phoneticPr fontId="11" type="noConversion"/>
  </si>
  <si>
    <t>25018S</t>
    <phoneticPr fontId="11" type="noConversion"/>
  </si>
  <si>
    <t>539S</t>
    <phoneticPr fontId="11" type="noConversion"/>
  </si>
  <si>
    <t>25019S</t>
    <phoneticPr fontId="11" type="noConversion"/>
  </si>
  <si>
    <t>541S</t>
    <phoneticPr fontId="11" type="noConversion"/>
  </si>
  <si>
    <t>PANJA BHUM</t>
    <phoneticPr fontId="11" type="noConversion"/>
  </si>
  <si>
    <t>SITC YUHE</t>
    <phoneticPr fontId="11" type="noConversion"/>
  </si>
  <si>
    <t>2522S</t>
    <phoneticPr fontId="11" type="noConversion"/>
  </si>
  <si>
    <t>SITC RENHE</t>
    <phoneticPr fontId="11" type="noConversion"/>
  </si>
  <si>
    <t>2520S</t>
    <phoneticPr fontId="11" type="noConversion"/>
  </si>
  <si>
    <t>SITC MINHE</t>
    <phoneticPr fontId="11" type="noConversion"/>
  </si>
  <si>
    <t>SITC TOYOHASHI</t>
    <phoneticPr fontId="11" type="noConversion"/>
  </si>
  <si>
    <t>SITC YUHE</t>
    <phoneticPr fontId="11" type="noConversion"/>
  </si>
  <si>
    <t>2524S</t>
    <phoneticPr fontId="11" type="noConversion"/>
  </si>
  <si>
    <t xml:space="preserve">MADRAS/CHENNAI  </t>
    <phoneticPr fontId="35" type="noConversion"/>
  </si>
  <si>
    <t>PENGING</t>
    <phoneticPr fontId="52" type="noConversion"/>
  </si>
  <si>
    <t>W192</t>
    <phoneticPr fontId="53" type="noConversion"/>
  </si>
  <si>
    <t>XIN WEN ZHOU</t>
    <phoneticPr fontId="52" type="noConversion"/>
  </si>
  <si>
    <t>WAN HAI 355</t>
    <phoneticPr fontId="52" type="noConversion"/>
  </si>
  <si>
    <t>W048</t>
    <phoneticPr fontId="11" type="noConversion"/>
  </si>
  <si>
    <t xml:space="preserve">NHAVA SHEVA      </t>
    <phoneticPr fontId="35" type="noConversion"/>
  </si>
  <si>
    <t>TS KEELUNG</t>
    <phoneticPr fontId="11" type="noConversion"/>
  </si>
  <si>
    <t>25006W</t>
    <phoneticPr fontId="11" type="noConversion"/>
  </si>
  <si>
    <t>ONE MAJESTY</t>
    <phoneticPr fontId="11" type="noConversion"/>
  </si>
  <si>
    <t>0021W</t>
    <phoneticPr fontId="11" type="noConversion"/>
  </si>
  <si>
    <t>ZHONG GU CHONG QING</t>
    <phoneticPr fontId="11" type="noConversion"/>
  </si>
  <si>
    <t>25007W</t>
    <phoneticPr fontId="11" type="noConversion"/>
  </si>
  <si>
    <t>X-PRESS PYXIS</t>
    <phoneticPr fontId="11" type="noConversion"/>
  </si>
  <si>
    <t>25007W</t>
    <phoneticPr fontId="11" type="noConversion"/>
  </si>
  <si>
    <t>PENGING</t>
    <phoneticPr fontId="11" type="noConversion"/>
  </si>
  <si>
    <t>WAN HAI 721</t>
    <phoneticPr fontId="11" type="noConversion"/>
  </si>
  <si>
    <t>W023</t>
    <phoneticPr fontId="11" type="noConversion"/>
  </si>
  <si>
    <t>INTERASIA ACCELERATE</t>
    <phoneticPr fontId="11" type="noConversion"/>
  </si>
  <si>
    <t>W010</t>
    <phoneticPr fontId="11" type="noConversion"/>
  </si>
  <si>
    <t>NORTHERN GUARD</t>
    <phoneticPr fontId="11" type="noConversion"/>
  </si>
  <si>
    <t>935W</t>
    <phoneticPr fontId="11" type="noConversion"/>
  </si>
  <si>
    <t>WAN HAI 622</t>
    <phoneticPr fontId="11" type="noConversion"/>
  </si>
  <si>
    <t>W022</t>
    <phoneticPr fontId="11" type="noConversion"/>
  </si>
  <si>
    <t>XIN PU DONG</t>
    <phoneticPr fontId="11" type="noConversion"/>
  </si>
  <si>
    <t>285W</t>
    <phoneticPr fontId="11" type="noConversion"/>
  </si>
  <si>
    <t>WAN HAI 626</t>
    <phoneticPr fontId="52" type="noConversion"/>
  </si>
  <si>
    <t>W025</t>
    <phoneticPr fontId="11" type="noConversion"/>
  </si>
  <si>
    <t>WAN HAI 625</t>
    <phoneticPr fontId="52" type="noConversion"/>
  </si>
  <si>
    <t>W021</t>
    <phoneticPr fontId="11" type="noConversion"/>
  </si>
  <si>
    <t>COSCO NEW YORK</t>
    <phoneticPr fontId="11" type="noConversion"/>
  </si>
  <si>
    <t>144W</t>
    <phoneticPr fontId="11" type="noConversion"/>
  </si>
  <si>
    <t>CHITTAGONG</t>
    <phoneticPr fontId="35" type="noConversion"/>
  </si>
  <si>
    <t>MAERSK QINZHOU</t>
    <phoneticPr fontId="11" type="noConversion"/>
  </si>
  <si>
    <t>533A</t>
    <phoneticPr fontId="11" type="noConversion"/>
  </si>
  <si>
    <t>MAERSK BINTULU</t>
    <phoneticPr fontId="11" type="noConversion"/>
  </si>
  <si>
    <t>534A</t>
    <phoneticPr fontId="11" type="noConversion"/>
  </si>
  <si>
    <t>MAERSK NASSJO</t>
    <phoneticPr fontId="11" type="noConversion"/>
  </si>
  <si>
    <t>MAERSK DHAKA</t>
    <phoneticPr fontId="11" type="noConversion"/>
  </si>
  <si>
    <t>521A</t>
    <phoneticPr fontId="11" type="noConversion"/>
  </si>
  <si>
    <t>MAERSK MONGLA</t>
    <phoneticPr fontId="11" type="noConversion"/>
  </si>
  <si>
    <t>532A</t>
    <phoneticPr fontId="11" type="noConversion"/>
  </si>
  <si>
    <t>MAERSK CHATTOGRAM</t>
    <phoneticPr fontId="11" type="noConversion"/>
  </si>
  <si>
    <t>532S</t>
    <phoneticPr fontId="11" type="noConversion"/>
  </si>
  <si>
    <t>MAERSK SONGKHLA</t>
    <phoneticPr fontId="11" type="noConversion"/>
  </si>
  <si>
    <t>528S</t>
    <phoneticPr fontId="11" type="noConversion"/>
  </si>
  <si>
    <t>MCC TOKYO</t>
    <phoneticPr fontId="11" type="noConversion"/>
  </si>
  <si>
    <t>529S</t>
    <phoneticPr fontId="11" type="noConversion"/>
  </si>
  <si>
    <t>530S</t>
    <phoneticPr fontId="11" type="noConversion"/>
  </si>
  <si>
    <t xml:space="preserve">DUBAI(JEBEL ALI) </t>
    <phoneticPr fontId="35" type="noConversion"/>
  </si>
  <si>
    <t>CSCL ATLANTIC OCEAN</t>
    <phoneticPr fontId="11" type="noConversion"/>
  </si>
  <si>
    <t>062W</t>
    <phoneticPr fontId="52" type="noConversion"/>
  </si>
  <si>
    <t>COSCO SHIPPING PLANET</t>
    <phoneticPr fontId="11" type="noConversion"/>
  </si>
  <si>
    <t>043W</t>
    <phoneticPr fontId="11" type="noConversion"/>
  </si>
  <si>
    <t>CSCL INDIAN OCEAN</t>
    <phoneticPr fontId="11" type="noConversion"/>
  </si>
  <si>
    <t>073W</t>
    <phoneticPr fontId="11" type="noConversion"/>
  </si>
  <si>
    <t>KARACHI (S)</t>
    <phoneticPr fontId="35" type="noConversion"/>
  </si>
  <si>
    <t>BLANK SAILING</t>
    <phoneticPr fontId="11" type="noConversion"/>
  </si>
  <si>
    <t>OOCL ATLANTA</t>
    <phoneticPr fontId="52" type="noConversion"/>
  </si>
  <si>
    <t>168W</t>
    <phoneticPr fontId="11" type="noConversion"/>
  </si>
  <si>
    <t>XIN BEIJING</t>
    <phoneticPr fontId="11" type="noConversion"/>
  </si>
  <si>
    <t>155W</t>
    <phoneticPr fontId="11" type="noConversion"/>
  </si>
  <si>
    <t>COSCO MALAYSIA</t>
    <phoneticPr fontId="8" type="noConversion"/>
  </si>
  <si>
    <t>106W</t>
    <phoneticPr fontId="11" type="noConversion"/>
  </si>
  <si>
    <t xml:space="preserve">DAMMAN </t>
    <phoneticPr fontId="35" type="noConversion"/>
  </si>
  <si>
    <t xml:space="preserve">BUENOS AIRES     </t>
    <phoneticPr fontId="35" type="noConversion"/>
  </si>
  <si>
    <t>VUNG TAU EXPRESS</t>
    <phoneticPr fontId="11" type="noConversion"/>
  </si>
  <si>
    <t>2536W</t>
    <phoneticPr fontId="11" type="noConversion"/>
  </si>
  <si>
    <t>MSC MUGE</t>
    <phoneticPr fontId="11" type="noConversion"/>
  </si>
  <si>
    <t>FI537A</t>
    <phoneticPr fontId="11" type="noConversion"/>
  </si>
  <si>
    <t>CAPE ARTEMISIO</t>
    <phoneticPr fontId="11" type="noConversion"/>
  </si>
  <si>
    <t>2538W</t>
    <phoneticPr fontId="11" type="noConversion"/>
  </si>
  <si>
    <t>SEASPAN HARRIER</t>
    <phoneticPr fontId="11" type="noConversion"/>
  </si>
  <si>
    <t>2539W</t>
    <phoneticPr fontId="11" type="noConversion"/>
  </si>
  <si>
    <t>BLANK SAILING</t>
    <phoneticPr fontId="11" type="noConversion"/>
  </si>
  <si>
    <t>GREEN RIZHAO</t>
    <phoneticPr fontId="51" type="noConversion"/>
  </si>
  <si>
    <t>4</t>
    <phoneticPr fontId="51" type="noConversion"/>
  </si>
  <si>
    <t>PENGING</t>
    <phoneticPr fontId="11" type="noConversion"/>
  </si>
  <si>
    <t xml:space="preserve">ITAJAI      </t>
    <phoneticPr fontId="35" type="noConversion"/>
  </si>
  <si>
    <t xml:space="preserve">PARANAGUA        </t>
    <phoneticPr fontId="35" type="noConversion"/>
  </si>
  <si>
    <t>CMA CGM SAO PAULO</t>
    <phoneticPr fontId="51" type="noConversion"/>
  </si>
  <si>
    <t>0BDM6W1MA</t>
    <phoneticPr fontId="51" type="noConversion"/>
  </si>
  <si>
    <t>COSCO SHIPPING MEXICO</t>
    <phoneticPr fontId="51" type="noConversion"/>
  </si>
  <si>
    <t>006W</t>
    <phoneticPr fontId="51" type="noConversion"/>
  </si>
  <si>
    <t>CMA CGM AMAZONIA</t>
    <phoneticPr fontId="51" type="noConversion"/>
  </si>
  <si>
    <t>0BDM8W1MA</t>
    <phoneticPr fontId="51" type="noConversion"/>
  </si>
  <si>
    <t>COSCO SHIPPING URUGUAY</t>
    <phoneticPr fontId="51" type="noConversion"/>
  </si>
  <si>
    <t>007W</t>
    <phoneticPr fontId="11" type="noConversion"/>
  </si>
  <si>
    <t xml:space="preserve">CALLAO </t>
    <phoneticPr fontId="35" type="noConversion"/>
  </si>
  <si>
    <t>MONTEVIDEO EXPRESS</t>
    <phoneticPr fontId="11" type="noConversion"/>
  </si>
  <si>
    <t>ONE SPHERE</t>
    <phoneticPr fontId="11" type="noConversion"/>
  </si>
  <si>
    <t>2537E</t>
    <phoneticPr fontId="11" type="noConversion"/>
  </si>
  <si>
    <t>HMM BLESSING</t>
    <phoneticPr fontId="11" type="noConversion"/>
  </si>
  <si>
    <t>0036E</t>
    <phoneticPr fontId="11" type="noConversion"/>
  </si>
  <si>
    <t>MANZANILLO EXPRESS</t>
    <phoneticPr fontId="11" type="noConversion"/>
  </si>
  <si>
    <t>2539E</t>
    <phoneticPr fontId="11" type="noConversion"/>
  </si>
  <si>
    <t>EVER LUCENT</t>
    <phoneticPr fontId="55" type="noConversion"/>
  </si>
  <si>
    <t>068E</t>
    <phoneticPr fontId="11" type="noConversion"/>
  </si>
  <si>
    <t>EVER LAMBENT</t>
    <phoneticPr fontId="55" type="noConversion"/>
  </si>
  <si>
    <t>072E</t>
    <phoneticPr fontId="55" type="noConversion"/>
  </si>
  <si>
    <t>EVER LIBERAL</t>
    <phoneticPr fontId="55" type="noConversion"/>
  </si>
  <si>
    <t>067E</t>
    <phoneticPr fontId="55" type="noConversion"/>
  </si>
  <si>
    <t>EVER LUNAR</t>
    <phoneticPr fontId="11" type="noConversion"/>
  </si>
  <si>
    <t>077E</t>
    <phoneticPr fontId="11" type="noConversion"/>
  </si>
  <si>
    <t xml:space="preserve">GUAYAQUIL  </t>
    <phoneticPr fontId="35" type="noConversion"/>
  </si>
  <si>
    <t>WAN HAI A19</t>
    <phoneticPr fontId="11" type="noConversion"/>
  </si>
  <si>
    <t>E002</t>
    <phoneticPr fontId="11" type="noConversion"/>
  </si>
  <si>
    <t>WAN HAI A09</t>
    <phoneticPr fontId="11" type="noConversion"/>
  </si>
  <si>
    <t>E012</t>
    <phoneticPr fontId="55" type="noConversion"/>
  </si>
  <si>
    <t>WAN HAI A16</t>
    <phoneticPr fontId="11" type="noConversion"/>
  </si>
  <si>
    <t>E008</t>
    <phoneticPr fontId="55" type="noConversion"/>
  </si>
  <si>
    <t>EVER FASHION</t>
    <phoneticPr fontId="11" type="noConversion"/>
  </si>
  <si>
    <t>022E</t>
    <phoneticPr fontId="55" type="noConversion"/>
  </si>
  <si>
    <t>KOTA PEONY</t>
    <phoneticPr fontId="11" type="noConversion"/>
  </si>
  <si>
    <t xml:space="preserve">COLON </t>
    <phoneticPr fontId="35" type="noConversion"/>
  </si>
  <si>
    <t>CMA CGM MERCURY</t>
    <phoneticPr fontId="11" type="noConversion"/>
  </si>
  <si>
    <t>0PPLTE2MA</t>
    <phoneticPr fontId="11" type="noConversion"/>
  </si>
  <si>
    <t>CSCL ZEEBRUGGE</t>
    <phoneticPr fontId="51" type="noConversion"/>
  </si>
  <si>
    <t>053E</t>
    <phoneticPr fontId="51" type="noConversion"/>
  </si>
  <si>
    <t>MH PEGASUS</t>
    <phoneticPr fontId="51" type="noConversion"/>
  </si>
  <si>
    <t>0PPM6E2MA</t>
    <phoneticPr fontId="51" type="noConversion"/>
  </si>
  <si>
    <t>CMA CGM INDIANAPOLIS</t>
    <phoneticPr fontId="11" type="noConversion"/>
  </si>
  <si>
    <t>0PPG8E2MA</t>
    <phoneticPr fontId="11" type="noConversion"/>
  </si>
  <si>
    <t>CMA CGM LYRA</t>
    <phoneticPr fontId="11" type="noConversion"/>
  </si>
  <si>
    <t>0PPGAE2MA</t>
    <phoneticPr fontId="11" type="noConversion"/>
  </si>
  <si>
    <t>SAN JOSE ,COSTARICA</t>
    <phoneticPr fontId="35" type="noConversion"/>
  </si>
  <si>
    <t>IQUIQUE EXPRESS</t>
    <phoneticPr fontId="11" type="noConversion"/>
  </si>
  <si>
    <t>2536E</t>
    <phoneticPr fontId="11" type="noConversion"/>
  </si>
  <si>
    <t>ONE SPARKLE</t>
    <phoneticPr fontId="11" type="noConversion"/>
  </si>
  <si>
    <t>2537E</t>
    <phoneticPr fontId="11" type="noConversion"/>
  </si>
  <si>
    <t>SEASPAN BRIGHTNESS</t>
    <phoneticPr fontId="11" type="noConversion"/>
  </si>
  <si>
    <t>2538E</t>
    <phoneticPr fontId="11" type="noConversion"/>
  </si>
  <si>
    <t>SEASPAN BEYOND</t>
    <phoneticPr fontId="11" type="noConversion"/>
  </si>
  <si>
    <t>2538E</t>
    <phoneticPr fontId="11" type="noConversion"/>
  </si>
  <si>
    <t>SEASPAN BEACON</t>
    <phoneticPr fontId="11" type="noConversion"/>
  </si>
  <si>
    <t xml:space="preserve">ATLANTA,GA </t>
    <phoneticPr fontId="35" type="noConversion"/>
  </si>
  <si>
    <t>EVER FAIR</t>
    <phoneticPr fontId="11" type="noConversion"/>
  </si>
  <si>
    <t>023E</t>
    <phoneticPr fontId="11" type="noConversion"/>
  </si>
  <si>
    <t>EVER FAR</t>
    <phoneticPr fontId="52" type="noConversion"/>
  </si>
  <si>
    <t>027E</t>
    <phoneticPr fontId="11" type="noConversion"/>
  </si>
  <si>
    <t>EVER FAVOR</t>
    <phoneticPr fontId="52" type="noConversion"/>
  </si>
  <si>
    <t>021E</t>
    <phoneticPr fontId="11" type="noConversion"/>
  </si>
  <si>
    <t>EVER FOND</t>
    <phoneticPr fontId="11" type="noConversion"/>
  </si>
  <si>
    <t>020E</t>
    <phoneticPr fontId="11" type="noConversion"/>
  </si>
  <si>
    <t>TOKYO TRIUMPH</t>
    <phoneticPr fontId="11" type="noConversion"/>
  </si>
  <si>
    <t>038E</t>
    <phoneticPr fontId="11" type="noConversion"/>
  </si>
  <si>
    <t xml:space="preserve">LOS ANGELES,CA </t>
    <phoneticPr fontId="35" type="noConversion"/>
  </si>
  <si>
    <t>BLANK SAILING</t>
    <phoneticPr fontId="52" type="noConversion"/>
  </si>
  <si>
    <t>COSCO FAITH</t>
    <phoneticPr fontId="11" type="noConversion"/>
  </si>
  <si>
    <t>073E</t>
    <phoneticPr fontId="11" type="noConversion"/>
  </si>
  <si>
    <t>COSCO SHIPPING CAMELLIA</t>
    <phoneticPr fontId="11" type="noConversion"/>
  </si>
  <si>
    <t>029E</t>
    <phoneticPr fontId="11" type="noConversion"/>
  </si>
  <si>
    <t>COSCO PRIDE</t>
    <phoneticPr fontId="52" type="noConversion"/>
  </si>
  <si>
    <t>085E</t>
    <phoneticPr fontId="11" type="noConversion"/>
  </si>
  <si>
    <t>COSCO TAICANG</t>
    <phoneticPr fontId="52" type="noConversion"/>
  </si>
  <si>
    <t>105E</t>
    <phoneticPr fontId="11" type="noConversion"/>
  </si>
  <si>
    <t>YANTIAN I</t>
    <phoneticPr fontId="52" type="noConversion"/>
  </si>
  <si>
    <t>106E</t>
    <phoneticPr fontId="52" type="noConversion"/>
  </si>
  <si>
    <t>CSCL YELLOW SEA</t>
    <phoneticPr fontId="52" type="noConversion"/>
  </si>
  <si>
    <t>066E</t>
    <phoneticPr fontId="52" type="noConversion"/>
  </si>
  <si>
    <t>072E</t>
    <phoneticPr fontId="11" type="noConversion"/>
  </si>
  <si>
    <t>HMM RUBY</t>
    <phoneticPr fontId="52" type="noConversion"/>
  </si>
  <si>
    <t>HMM TURQUOISE</t>
    <phoneticPr fontId="52" type="noConversion"/>
  </si>
  <si>
    <t>HMM TOPAZ</t>
    <phoneticPr fontId="52" type="noConversion"/>
  </si>
  <si>
    <t>EVER FRONT</t>
    <phoneticPr fontId="52" type="noConversion"/>
  </si>
  <si>
    <t>035E</t>
    <phoneticPr fontId="11" type="noConversion"/>
  </si>
  <si>
    <t>EVER LASTING</t>
    <phoneticPr fontId="11" type="noConversion"/>
  </si>
  <si>
    <t>087E</t>
    <phoneticPr fontId="11" type="noConversion"/>
  </si>
  <si>
    <t>EVER FRANK</t>
    <phoneticPr fontId="11" type="noConversion"/>
  </si>
  <si>
    <t>027E</t>
    <phoneticPr fontId="11" type="noConversion"/>
  </si>
  <si>
    <t>EVER FORE</t>
    <phoneticPr fontId="11" type="noConversion"/>
  </si>
  <si>
    <t>020E</t>
    <phoneticPr fontId="11" type="noConversion"/>
  </si>
  <si>
    <t>EVER LEARNED</t>
    <phoneticPr fontId="52" type="noConversion"/>
  </si>
  <si>
    <t>071E</t>
    <phoneticPr fontId="11" type="noConversion"/>
  </si>
  <si>
    <t>COSCO PORTUGAL</t>
    <phoneticPr fontId="11" type="noConversion"/>
  </si>
  <si>
    <t>077E</t>
    <phoneticPr fontId="11" type="noConversion"/>
  </si>
  <si>
    <t>COSCO ITALY</t>
    <phoneticPr fontId="11" type="noConversion"/>
  </si>
  <si>
    <t>077E</t>
    <phoneticPr fontId="52" type="noConversion"/>
  </si>
  <si>
    <t>OOCL POLAND</t>
    <phoneticPr fontId="11" type="noConversion"/>
  </si>
  <si>
    <t>054E</t>
    <phoneticPr fontId="52" type="noConversion"/>
  </si>
  <si>
    <t>OOCL SINGAPORE</t>
    <phoneticPr fontId="11" type="noConversion"/>
  </si>
  <si>
    <t>061E</t>
    <phoneticPr fontId="11" type="noConversion"/>
  </si>
  <si>
    <t>SEATLE,WA</t>
    <phoneticPr fontId="11" type="noConversion"/>
  </si>
  <si>
    <t>COSCO VENICE</t>
    <phoneticPr fontId="52" type="noConversion"/>
  </si>
  <si>
    <t>COSCO JEDDAH</t>
    <phoneticPr fontId="11" type="noConversion"/>
  </si>
  <si>
    <t>090N</t>
    <phoneticPr fontId="11" type="noConversion"/>
  </si>
  <si>
    <t>XIN ZHAN JIANG</t>
    <phoneticPr fontId="11" type="noConversion"/>
  </si>
  <si>
    <t>192N</t>
    <phoneticPr fontId="11" type="noConversion"/>
  </si>
  <si>
    <t>064N</t>
    <phoneticPr fontId="11" type="noConversion"/>
  </si>
  <si>
    <t>COSCO BOSTON</t>
    <phoneticPr fontId="52" type="noConversion"/>
  </si>
  <si>
    <t>200N</t>
    <phoneticPr fontId="11" type="noConversion"/>
  </si>
  <si>
    <t>NEW YORK,NJ</t>
    <phoneticPr fontId="11" type="noConversion"/>
  </si>
  <si>
    <t>MSC BOSPHORUS</t>
    <phoneticPr fontId="11" type="noConversion"/>
  </si>
  <si>
    <t>GE536E</t>
    <phoneticPr fontId="11" type="noConversion"/>
  </si>
  <si>
    <t>MSC LEO VI</t>
    <phoneticPr fontId="11" type="noConversion"/>
  </si>
  <si>
    <t>GE537E</t>
    <phoneticPr fontId="11" type="noConversion"/>
  </si>
  <si>
    <t>MSC DARWIN VI</t>
    <phoneticPr fontId="11" type="noConversion"/>
  </si>
  <si>
    <t>GE538E</t>
    <phoneticPr fontId="11" type="noConversion"/>
  </si>
  <si>
    <t>CONTI MAKALU</t>
    <phoneticPr fontId="11" type="noConversion"/>
  </si>
  <si>
    <t>GE540E</t>
    <phoneticPr fontId="11" type="noConversion"/>
  </si>
  <si>
    <t>MIAMI,FL</t>
    <phoneticPr fontId="11" type="noConversion"/>
  </si>
  <si>
    <t>COSCO GME2</t>
    <phoneticPr fontId="35" type="noConversion"/>
  </si>
  <si>
    <t xml:space="preserve">CHICAGO,IL </t>
    <phoneticPr fontId="11" type="noConversion"/>
  </si>
  <si>
    <t>CMA CGM NEW YORK</t>
    <phoneticPr fontId="52" type="noConversion"/>
  </si>
  <si>
    <t>CMA CGM TARPON</t>
    <phoneticPr fontId="11" type="noConversion"/>
  </si>
  <si>
    <t>0GVKOE1MA</t>
    <phoneticPr fontId="11" type="noConversion"/>
  </si>
  <si>
    <t>CMA CGM SWORDFISH</t>
    <phoneticPr fontId="11" type="noConversion"/>
  </si>
  <si>
    <t>0GVKQE1MA</t>
    <phoneticPr fontId="11" type="noConversion"/>
  </si>
  <si>
    <t>CMA CGM WHITE SHARK</t>
    <phoneticPr fontId="11" type="noConversion"/>
  </si>
  <si>
    <t>0GVKSE1MA</t>
    <phoneticPr fontId="11" type="noConversion"/>
  </si>
  <si>
    <t>0GVKUE1MA</t>
    <phoneticPr fontId="11" type="noConversion"/>
  </si>
  <si>
    <t>CMA CGM NEW JERSEY</t>
    <phoneticPr fontId="11" type="noConversion"/>
  </si>
  <si>
    <t>0GVKWE1MA</t>
    <phoneticPr fontId="11" type="noConversion"/>
  </si>
  <si>
    <t>SM QINGDAO</t>
    <phoneticPr fontId="11" type="noConversion"/>
  </si>
  <si>
    <t>2506E</t>
    <phoneticPr fontId="11" type="noConversion"/>
  </si>
  <si>
    <t>KOTA LUKIS</t>
    <phoneticPr fontId="11" type="noConversion"/>
  </si>
  <si>
    <t>SM TIANJIN</t>
    <phoneticPr fontId="11" type="noConversion"/>
  </si>
  <si>
    <t>SM PORTLAND</t>
    <phoneticPr fontId="11" type="noConversion"/>
  </si>
  <si>
    <t>SM MUMBAI</t>
    <phoneticPr fontId="11" type="noConversion"/>
  </si>
  <si>
    <t>2507E</t>
  </si>
  <si>
    <t xml:space="preserve">TORONTO  </t>
    <phoneticPr fontId="11" type="noConversion"/>
  </si>
  <si>
    <t>COSCO SANTOS</t>
    <phoneticPr fontId="11" type="noConversion"/>
  </si>
  <si>
    <t>093N</t>
    <phoneticPr fontId="11" type="noConversion"/>
  </si>
  <si>
    <t>071N</t>
    <phoneticPr fontId="11" type="noConversion"/>
  </si>
  <si>
    <t>COSCO AUCKLAND</t>
    <phoneticPr fontId="11" type="noConversion"/>
  </si>
  <si>
    <t>123N</t>
    <phoneticPr fontId="52" type="noConversion"/>
  </si>
  <si>
    <t>WAN HAI 506</t>
    <phoneticPr fontId="11" type="noConversion"/>
  </si>
  <si>
    <t>232N</t>
    <phoneticPr fontId="52" type="noConversion"/>
  </si>
  <si>
    <t>COSCO PIRAEUS</t>
    <phoneticPr fontId="11" type="noConversion"/>
  </si>
  <si>
    <t>072N</t>
    <phoneticPr fontId="11" type="noConversion"/>
  </si>
  <si>
    <t>SEP</t>
    <phoneticPr fontId="11" type="noConversion"/>
  </si>
  <si>
    <t>VIA VCR</t>
    <phoneticPr fontId="11" type="noConversion"/>
  </si>
  <si>
    <t xml:space="preserve"> </t>
    <phoneticPr fontId="11" type="noConversion"/>
  </si>
  <si>
    <t>2506E</t>
    <phoneticPr fontId="11" type="noConversion"/>
  </si>
  <si>
    <t>SM PORTLAND</t>
    <phoneticPr fontId="11" type="noConversion"/>
  </si>
  <si>
    <t>2506E</t>
    <phoneticPr fontId="11" type="noConversion"/>
  </si>
  <si>
    <t>SM TIANJIN</t>
    <phoneticPr fontId="11" type="noConversion"/>
  </si>
  <si>
    <t>KOTA  LUKIS</t>
    <phoneticPr fontId="11" type="noConversion"/>
  </si>
  <si>
    <t>VIA VCR</t>
    <phoneticPr fontId="11" type="noConversion"/>
  </si>
  <si>
    <t>SML(PNS)</t>
    <phoneticPr fontId="11" type="noConversion"/>
  </si>
  <si>
    <t>SM QINGDAO</t>
    <phoneticPr fontId="11" type="noConversion"/>
  </si>
  <si>
    <t xml:space="preserve">CUT OFF </t>
  </si>
  <si>
    <t>TORONTO</t>
    <phoneticPr fontId="11" type="noConversion"/>
  </si>
  <si>
    <t>PRR</t>
  </si>
  <si>
    <t>TORONTO</t>
  </si>
  <si>
    <t>VIA  VCR</t>
    <phoneticPr fontId="11" type="noConversion"/>
  </si>
  <si>
    <t>VIA  VCR</t>
    <phoneticPr fontId="11" type="noConversion"/>
  </si>
  <si>
    <t>VIA  VCR</t>
    <phoneticPr fontId="11" type="noConversion"/>
  </si>
  <si>
    <t>SML(PNS)</t>
    <phoneticPr fontId="11" type="noConversion"/>
  </si>
  <si>
    <t>MONTREAL</t>
  </si>
  <si>
    <t>VANCOUVER</t>
    <phoneticPr fontId="11" type="noConversion"/>
  </si>
  <si>
    <t xml:space="preserve"> </t>
    <phoneticPr fontId="52" type="noConversion"/>
  </si>
  <si>
    <t xml:space="preserve"> </t>
    <phoneticPr fontId="11" type="noConversion"/>
  </si>
  <si>
    <t>SM TIANJIN</t>
    <phoneticPr fontId="11" type="noConversion"/>
  </si>
  <si>
    <t>KOTA  LUKIS</t>
    <phoneticPr fontId="11" type="noConversion"/>
  </si>
  <si>
    <t>SM QINGDAO</t>
    <phoneticPr fontId="11" type="noConversion"/>
  </si>
  <si>
    <t>VANCOUVER</t>
    <phoneticPr fontId="52" type="noConversion"/>
  </si>
  <si>
    <t>CANADA ROUTE</t>
  </si>
  <si>
    <t>524E</t>
  </si>
  <si>
    <t>ONE COLUMBA</t>
    <phoneticPr fontId="11" type="noConversion"/>
  </si>
  <si>
    <t>NO VESSEL</t>
    <phoneticPr fontId="11" type="noConversion"/>
  </si>
  <si>
    <t>ONE OWL</t>
    <phoneticPr fontId="11" type="noConversion"/>
  </si>
  <si>
    <t>HMM/ONE/YML(EC2)</t>
    <phoneticPr fontId="11" type="noConversion"/>
  </si>
  <si>
    <t>062E</t>
    <phoneticPr fontId="11" type="noConversion"/>
  </si>
  <si>
    <t>ONE CONTRIBUTION</t>
    <phoneticPr fontId="11" type="noConversion"/>
  </si>
  <si>
    <t>CHARLESTON</t>
    <phoneticPr fontId="11" type="noConversion"/>
  </si>
  <si>
    <t>0PGLXE</t>
  </si>
  <si>
    <t>CMA CGM SAMSON</t>
    <phoneticPr fontId="11" type="noConversion"/>
  </si>
  <si>
    <t>0PGLVE</t>
  </si>
  <si>
    <t>CMA CGM ALMAVIVA</t>
    <phoneticPr fontId="11" type="noConversion"/>
  </si>
  <si>
    <t>0PGLTE</t>
  </si>
  <si>
    <t>CMA CGM MELISANDE</t>
    <phoneticPr fontId="11" type="noConversion"/>
  </si>
  <si>
    <t>0PGLRE</t>
  </si>
  <si>
    <t>CMA CGM TAORMINA</t>
    <phoneticPr fontId="11" type="noConversion"/>
  </si>
  <si>
    <t>CMA(PEX3) OOCL(GCC1)</t>
    <phoneticPr fontId="11" type="noConversion"/>
  </si>
  <si>
    <t>0PGLPE</t>
    <phoneticPr fontId="11" type="noConversion"/>
  </si>
  <si>
    <t>CMA CGM ORFEO</t>
    <phoneticPr fontId="11" type="noConversion"/>
  </si>
  <si>
    <t>VESSEL</t>
    <phoneticPr fontId="11" type="noConversion"/>
  </si>
  <si>
    <t>MIAMI</t>
    <phoneticPr fontId="11" type="noConversion"/>
  </si>
  <si>
    <t>085E</t>
  </si>
  <si>
    <t>COSCO PRIDE</t>
    <phoneticPr fontId="11" type="noConversion"/>
  </si>
  <si>
    <t>029E</t>
  </si>
  <si>
    <t>073E</t>
  </si>
  <si>
    <t>COSCO FAITH</t>
    <phoneticPr fontId="11" type="noConversion"/>
  </si>
  <si>
    <t>BLANK SAILING</t>
    <phoneticPr fontId="11" type="noConversion"/>
  </si>
  <si>
    <t>OOCL(ECX2)/COSCO(AWE2)</t>
    <phoneticPr fontId="11" type="noConversion"/>
  </si>
  <si>
    <t>034E</t>
    <phoneticPr fontId="11" type="noConversion"/>
  </si>
  <si>
    <t>COSCO SHIPPING JASMINE</t>
    <phoneticPr fontId="11" type="noConversion"/>
  </si>
  <si>
    <t>001E</t>
  </si>
  <si>
    <t>OOCL KAPOK</t>
    <phoneticPr fontId="11" type="noConversion"/>
  </si>
  <si>
    <t>OOCL MAGNOLIA</t>
    <phoneticPr fontId="11" type="noConversion"/>
  </si>
  <si>
    <t>OOCL BERLIN</t>
    <phoneticPr fontId="11" type="noConversion"/>
  </si>
  <si>
    <t>OOCL DAFFODIL</t>
    <phoneticPr fontId="11" type="noConversion"/>
  </si>
  <si>
    <t>OOCL(ECX1)/COSCO(AWE4)</t>
    <phoneticPr fontId="11" type="noConversion"/>
  </si>
  <si>
    <t>078E</t>
    <phoneticPr fontId="11" type="noConversion"/>
  </si>
  <si>
    <t>COSCO DEVELOPMENT</t>
    <phoneticPr fontId="11" type="noConversion"/>
  </si>
  <si>
    <t>1233020E</t>
  </si>
  <si>
    <t>EVER FOND</t>
    <phoneticPr fontId="11" type="noConversion"/>
  </si>
  <si>
    <t>1232021E</t>
  </si>
  <si>
    <t>EVER FAVOR</t>
    <phoneticPr fontId="11" type="noConversion"/>
  </si>
  <si>
    <t>1231027E</t>
  </si>
  <si>
    <t>EVER FAR</t>
    <phoneticPr fontId="11" type="noConversion"/>
  </si>
  <si>
    <t>1230023E</t>
  </si>
  <si>
    <t>EVER FAIR</t>
    <phoneticPr fontId="11" type="noConversion"/>
  </si>
  <si>
    <t>EMC(NUE)/COSCO(AWE1)/OOCL(ECC2)</t>
    <phoneticPr fontId="11" type="noConversion"/>
  </si>
  <si>
    <t>1229044E</t>
    <phoneticPr fontId="11" type="noConversion"/>
  </si>
  <si>
    <t>TRITON</t>
    <phoneticPr fontId="11" type="noConversion"/>
  </si>
  <si>
    <t>NEW YORK,NY</t>
    <phoneticPr fontId="11" type="noConversion"/>
  </si>
  <si>
    <t>EVER FAR</t>
    <phoneticPr fontId="11" type="noConversion"/>
  </si>
  <si>
    <t>1229044E</t>
    <phoneticPr fontId="11" type="noConversion"/>
  </si>
  <si>
    <t>BOSTON</t>
    <phoneticPr fontId="11" type="noConversion"/>
  </si>
  <si>
    <t>VIA LA</t>
    <phoneticPr fontId="11" type="noConversion"/>
  </si>
  <si>
    <t>023E</t>
    <phoneticPr fontId="11" type="noConversion"/>
  </si>
  <si>
    <t>YM WISDOM</t>
    <phoneticPr fontId="11" type="noConversion"/>
  </si>
  <si>
    <t>028E</t>
    <phoneticPr fontId="11" type="noConversion"/>
  </si>
  <si>
    <t>YM WONDERLAND</t>
    <phoneticPr fontId="11" type="noConversion"/>
  </si>
  <si>
    <t>VIA LA</t>
    <phoneticPr fontId="11" type="noConversion"/>
  </si>
  <si>
    <t>NO VESSEL</t>
    <phoneticPr fontId="11" type="noConversion"/>
  </si>
  <si>
    <t>VIA LA</t>
    <phoneticPr fontId="11" type="noConversion"/>
  </si>
  <si>
    <t>HMM(MP2)/ONE(MS2)/YML(MS2)</t>
    <phoneticPr fontId="11" type="noConversion"/>
  </si>
  <si>
    <t>048E</t>
    <phoneticPr fontId="11" type="noConversion"/>
  </si>
  <si>
    <t>YM WELLHEAD</t>
    <phoneticPr fontId="11" type="noConversion"/>
  </si>
  <si>
    <t>LOS ANGELES</t>
    <phoneticPr fontId="11" type="noConversion"/>
  </si>
  <si>
    <t>YM WISDOM</t>
    <phoneticPr fontId="11" type="noConversion"/>
  </si>
  <si>
    <t>028E</t>
    <phoneticPr fontId="11" type="noConversion"/>
  </si>
  <si>
    <t>HMM(MP2)/ONE(MS2)/YML(MS2)</t>
    <phoneticPr fontId="11" type="noConversion"/>
  </si>
  <si>
    <t>YM WELLHEAD</t>
    <phoneticPr fontId="11" type="noConversion"/>
  </si>
  <si>
    <t>ATLANTA</t>
  </si>
  <si>
    <t>LB</t>
    <phoneticPr fontId="11" type="noConversion"/>
  </si>
  <si>
    <t>ATLANTA</t>
    <phoneticPr fontId="11" type="noConversion"/>
  </si>
  <si>
    <t>0301E</t>
    <phoneticPr fontId="11" type="noConversion"/>
  </si>
  <si>
    <t>HMM VANCOUVER</t>
    <phoneticPr fontId="11" type="noConversion"/>
  </si>
  <si>
    <t>0153E</t>
    <phoneticPr fontId="11" type="noConversion"/>
  </si>
  <si>
    <t>HYUNDAI SUPREME</t>
    <phoneticPr fontId="11" type="noConversion"/>
  </si>
  <si>
    <t>180E</t>
  </si>
  <si>
    <t>YM FOUNTAIN</t>
    <phoneticPr fontId="11" type="noConversion"/>
  </si>
  <si>
    <t>ONE/YML(PN3)</t>
    <phoneticPr fontId="11" type="noConversion"/>
  </si>
  <si>
    <t>194E</t>
    <phoneticPr fontId="11" type="noConversion"/>
  </si>
  <si>
    <t>YM ORCHID</t>
    <phoneticPr fontId="11" type="noConversion"/>
  </si>
  <si>
    <t>TACOMA</t>
  </si>
  <si>
    <t>028E</t>
    <phoneticPr fontId="11" type="noConversion"/>
  </si>
  <si>
    <t>048E</t>
    <phoneticPr fontId="11" type="noConversion"/>
  </si>
  <si>
    <t>YM WELLHEAD</t>
    <phoneticPr fontId="11" type="noConversion"/>
  </si>
  <si>
    <t>OAKLAND</t>
  </si>
  <si>
    <t>1189071E</t>
    <phoneticPr fontId="11" type="noConversion"/>
  </si>
  <si>
    <t>EVER LEARNED</t>
    <phoneticPr fontId="11" type="noConversion"/>
  </si>
  <si>
    <t>1188020E</t>
    <phoneticPr fontId="11" type="noConversion"/>
  </si>
  <si>
    <t>EVER FORE</t>
    <phoneticPr fontId="11" type="noConversion"/>
  </si>
  <si>
    <t>1187027E</t>
    <phoneticPr fontId="11" type="noConversion"/>
  </si>
  <si>
    <t>EVER FRANK</t>
    <phoneticPr fontId="11" type="noConversion"/>
  </si>
  <si>
    <t>1186087E</t>
    <phoneticPr fontId="11" type="noConversion"/>
  </si>
  <si>
    <t>EMC(CPS)/COSCO(AAC2)/OOCL(PCN3)</t>
    <phoneticPr fontId="11" type="noConversion"/>
  </si>
  <si>
    <t>1185035E</t>
    <phoneticPr fontId="11" type="noConversion"/>
  </si>
  <si>
    <t>EVER FRONT</t>
    <phoneticPr fontId="11" type="noConversion"/>
  </si>
  <si>
    <t>LA</t>
    <phoneticPr fontId="11" type="noConversion"/>
  </si>
  <si>
    <t>YM WONDERLAND</t>
    <phoneticPr fontId="11" type="noConversion"/>
  </si>
  <si>
    <t>LB</t>
  </si>
  <si>
    <t>093E</t>
    <phoneticPr fontId="11" type="noConversion"/>
  </si>
  <si>
    <t xml:space="preserve">LURLINE </t>
    <phoneticPr fontId="11" type="noConversion"/>
  </si>
  <si>
    <t>066E</t>
    <phoneticPr fontId="11" type="noConversion"/>
  </si>
  <si>
    <t xml:space="preserve">KAIMANA HILA </t>
    <phoneticPr fontId="11" type="noConversion"/>
  </si>
  <si>
    <t>018E</t>
    <phoneticPr fontId="11" type="noConversion"/>
  </si>
  <si>
    <t xml:space="preserve">MATSON WAIKIKI </t>
    <phoneticPr fontId="11" type="noConversion"/>
  </si>
  <si>
    <t>MATSON(CLX)</t>
    <phoneticPr fontId="11" type="noConversion"/>
  </si>
  <si>
    <t>065E</t>
    <phoneticPr fontId="11" type="noConversion"/>
  </si>
  <si>
    <t xml:space="preserve">MATSONIA </t>
    <phoneticPr fontId="11" type="noConversion"/>
  </si>
  <si>
    <t>054E</t>
    <phoneticPr fontId="11" type="noConversion"/>
  </si>
  <si>
    <t>OOCL POLAND</t>
    <phoneticPr fontId="11" type="noConversion"/>
  </si>
  <si>
    <t>077E</t>
    <phoneticPr fontId="11" type="noConversion"/>
  </si>
  <si>
    <t>COSCO ITALY</t>
    <phoneticPr fontId="11" type="noConversion"/>
  </si>
  <si>
    <t xml:space="preserve">	077E</t>
    <phoneticPr fontId="11" type="noConversion"/>
  </si>
  <si>
    <t>COSCO PORTUGAL</t>
    <phoneticPr fontId="11" type="noConversion"/>
  </si>
  <si>
    <t>080E</t>
    <phoneticPr fontId="11" type="noConversion"/>
  </si>
  <si>
    <t>EMC(PCC1)/oocl</t>
    <phoneticPr fontId="11" type="noConversion"/>
  </si>
  <si>
    <t xml:space="preserve">LOS ANGELES,CA </t>
    <phoneticPr fontId="11" type="noConversion"/>
  </si>
  <si>
    <t>W023</t>
    <phoneticPr fontId="69" type="noConversion"/>
  </si>
  <si>
    <t>WAN HAI 623</t>
    <phoneticPr fontId="69" type="noConversion"/>
  </si>
  <si>
    <t xml:space="preserve"> </t>
    <phoneticPr fontId="69" type="noConversion"/>
  </si>
  <si>
    <t>BLANK SAILING</t>
    <phoneticPr fontId="69" type="noConversion"/>
  </si>
  <si>
    <t>W103</t>
    <phoneticPr fontId="69" type="noConversion"/>
  </si>
  <si>
    <t>WAN HAI 513</t>
    <phoneticPr fontId="69" type="noConversion"/>
  </si>
  <si>
    <t>WHL (AR2)</t>
    <phoneticPr fontId="11" type="noConversion"/>
  </si>
  <si>
    <t>W269</t>
    <phoneticPr fontId="69" type="noConversion"/>
  </si>
  <si>
    <r>
      <t>WAN HAI 313</t>
    </r>
    <r>
      <rPr>
        <b/>
        <sz val="10"/>
        <color indexed="10"/>
        <rFont val="Times New Roman"/>
        <family val="1"/>
      </rPr>
      <t xml:space="preserve"> </t>
    </r>
    <phoneticPr fontId="69" type="noConversion"/>
  </si>
  <si>
    <t>WAN HAI 623</t>
    <phoneticPr fontId="69" type="noConversion"/>
  </si>
  <si>
    <t>BLANK SAILING</t>
    <phoneticPr fontId="69" type="noConversion"/>
  </si>
  <si>
    <t>WHL (AR2)</t>
    <phoneticPr fontId="11" type="noConversion"/>
  </si>
  <si>
    <t>VIA DAM</t>
  </si>
  <si>
    <t>0010W</t>
    <phoneticPr fontId="69" type="noConversion"/>
  </si>
  <si>
    <t>KOTA PRIMROSE</t>
    <phoneticPr fontId="69" type="noConversion"/>
  </si>
  <si>
    <t>BLANK</t>
    <phoneticPr fontId="69" type="noConversion"/>
  </si>
  <si>
    <t>008W</t>
    <phoneticPr fontId="69" type="noConversion"/>
  </si>
  <si>
    <t>USSAMA BHUM</t>
    <phoneticPr fontId="69" type="noConversion"/>
  </si>
  <si>
    <t>006W</t>
    <phoneticPr fontId="69" type="noConversion"/>
  </si>
  <si>
    <t>VARANYA BHUM</t>
    <phoneticPr fontId="69" type="noConversion"/>
  </si>
  <si>
    <t>WHL(AM1)</t>
    <phoneticPr fontId="11" type="noConversion"/>
  </si>
  <si>
    <t>0009W</t>
    <phoneticPr fontId="69" type="noConversion"/>
  </si>
  <si>
    <t>KOTA PLUMBAGO</t>
    <phoneticPr fontId="69" type="noConversion"/>
  </si>
  <si>
    <t>DAMMAM</t>
    <phoneticPr fontId="11" type="noConversion"/>
  </si>
  <si>
    <t>073W</t>
    <phoneticPr fontId="69" type="noConversion"/>
  </si>
  <si>
    <t>CSCL INDIAN OCEAN</t>
    <phoneticPr fontId="69" type="noConversion"/>
  </si>
  <si>
    <t>043W</t>
    <phoneticPr fontId="69" type="noConversion"/>
  </si>
  <si>
    <t>COSCO SHIPPING PLANET</t>
    <phoneticPr fontId="69" type="noConversion"/>
  </si>
  <si>
    <t>062W</t>
    <phoneticPr fontId="69" type="noConversion"/>
  </si>
  <si>
    <t>CSCL ATLANTIC OCEAN</t>
    <phoneticPr fontId="69" type="noConversion"/>
  </si>
  <si>
    <t>044W</t>
    <phoneticPr fontId="69" type="noConversion"/>
  </si>
  <si>
    <t>COSCO SHIPPING AQUARIUS</t>
    <phoneticPr fontId="69" type="noConversion"/>
  </si>
  <si>
    <t>OOCL(ME5)/COSCO(MEX)</t>
    <phoneticPr fontId="11" type="noConversion"/>
  </si>
  <si>
    <t>071W</t>
    <phoneticPr fontId="69" type="noConversion"/>
  </si>
  <si>
    <t>CSCL GLOBE</t>
    <phoneticPr fontId="69" type="noConversion"/>
  </si>
  <si>
    <t>BLANK</t>
    <phoneticPr fontId="69" type="noConversion"/>
  </si>
  <si>
    <t>WHL(AM1)</t>
    <phoneticPr fontId="11" type="noConversion"/>
  </si>
  <si>
    <t>KOTA PLUMBAGO</t>
    <phoneticPr fontId="69" type="noConversion"/>
  </si>
  <si>
    <t>DAMMAM</t>
    <phoneticPr fontId="11" type="noConversion"/>
  </si>
  <si>
    <t>073W</t>
    <phoneticPr fontId="69" type="noConversion"/>
  </si>
  <si>
    <t>CSCL INDIAN OCEAN</t>
    <phoneticPr fontId="69" type="noConversion"/>
  </si>
  <si>
    <t>062W</t>
    <phoneticPr fontId="69" type="noConversion"/>
  </si>
  <si>
    <t>CSCL ATLANTIC OCEAN</t>
    <phoneticPr fontId="69" type="noConversion"/>
  </si>
  <si>
    <t>CSCL GLOBE</t>
    <phoneticPr fontId="69" type="noConversion"/>
  </si>
  <si>
    <t>VIA DUB</t>
    <phoneticPr fontId="11" type="noConversion"/>
  </si>
  <si>
    <t>043W</t>
    <phoneticPr fontId="69" type="noConversion"/>
  </si>
  <si>
    <t>VIA DUB</t>
    <phoneticPr fontId="11" type="noConversion"/>
  </si>
  <si>
    <t>0008W</t>
    <phoneticPr fontId="69" type="noConversion"/>
  </si>
  <si>
    <t>HMM SAPPHIRE</t>
    <phoneticPr fontId="69" type="noConversion"/>
  </si>
  <si>
    <t>0018W</t>
    <phoneticPr fontId="69" type="noConversion"/>
  </si>
  <si>
    <t>HMM MIR</t>
    <phoneticPr fontId="69" type="noConversion"/>
  </si>
  <si>
    <t>0019W</t>
    <phoneticPr fontId="69" type="noConversion"/>
  </si>
  <si>
    <t>HMM DAON</t>
    <phoneticPr fontId="69" type="noConversion"/>
  </si>
  <si>
    <t>YML(AG1)/ONE(AG1)/HMM(KME)</t>
    <phoneticPr fontId="11" type="noConversion"/>
  </si>
  <si>
    <t>0020W</t>
    <phoneticPr fontId="69" type="noConversion"/>
  </si>
  <si>
    <t>HMM GAON</t>
    <phoneticPr fontId="69" type="noConversion"/>
  </si>
  <si>
    <t>HAMAD</t>
    <phoneticPr fontId="11" type="noConversion"/>
  </si>
  <si>
    <t>HAMAD</t>
  </si>
  <si>
    <t>0010W</t>
    <phoneticPr fontId="69" type="noConversion"/>
  </si>
  <si>
    <t>BLANK</t>
    <phoneticPr fontId="69" type="noConversion"/>
  </si>
  <si>
    <t>008W</t>
    <phoneticPr fontId="69" type="noConversion"/>
  </si>
  <si>
    <t>USSAMA BHUM</t>
    <phoneticPr fontId="69" type="noConversion"/>
  </si>
  <si>
    <t>006W</t>
    <phoneticPr fontId="69" type="noConversion"/>
  </si>
  <si>
    <t>VARANYA BHUM</t>
    <phoneticPr fontId="69" type="noConversion"/>
  </si>
  <si>
    <t>WHL(AM1)</t>
    <phoneticPr fontId="11" type="noConversion"/>
  </si>
  <si>
    <t>KOTA PLUMBAGO</t>
    <phoneticPr fontId="69" type="noConversion"/>
  </si>
  <si>
    <t>043W</t>
    <phoneticPr fontId="69" type="noConversion"/>
  </si>
  <si>
    <t>062W</t>
    <phoneticPr fontId="69" type="noConversion"/>
  </si>
  <si>
    <t>044W</t>
    <phoneticPr fontId="69" type="noConversion"/>
  </si>
  <si>
    <t>COSCO SHIPPING AQUARIUS</t>
    <phoneticPr fontId="69" type="noConversion"/>
  </si>
  <si>
    <t>OOCL(ME5)/COSCO(MEX)</t>
    <phoneticPr fontId="11" type="noConversion"/>
  </si>
  <si>
    <t>CSCL GLOBE</t>
    <phoneticPr fontId="69" type="noConversion"/>
  </si>
  <si>
    <t>W048</t>
    <phoneticPr fontId="69" type="noConversion"/>
  </si>
  <si>
    <t>WAN HAI 355</t>
    <phoneticPr fontId="69" type="noConversion"/>
  </si>
  <si>
    <t>174W</t>
    <phoneticPr fontId="69" type="noConversion"/>
  </si>
  <si>
    <t>XIN WEN ZHOU</t>
    <phoneticPr fontId="69" type="noConversion"/>
  </si>
  <si>
    <t>W192</t>
    <phoneticPr fontId="69" type="noConversion"/>
  </si>
  <si>
    <t>WAN HAI 510</t>
    <phoneticPr fontId="69" type="noConversion"/>
  </si>
  <si>
    <t>252W</t>
    <phoneticPr fontId="69" type="noConversion"/>
  </si>
  <si>
    <t>OOCL CHARLESTON</t>
    <phoneticPr fontId="69" type="noConversion"/>
  </si>
  <si>
    <t xml:space="preserve">WHL(CI3)/OOCL(FCS2)
</t>
    <phoneticPr fontId="11" type="noConversion"/>
  </si>
  <si>
    <t>0006W</t>
    <phoneticPr fontId="69" type="noConversion"/>
  </si>
  <si>
    <t>REN JIAN 10</t>
    <phoneticPr fontId="69" type="noConversion"/>
  </si>
  <si>
    <t>ETA</t>
    <phoneticPr fontId="52" type="noConversion"/>
  </si>
  <si>
    <t>ETD</t>
    <phoneticPr fontId="11" type="noConversion"/>
  </si>
  <si>
    <t xml:space="preserve">CUT OFF </t>
    <phoneticPr fontId="11" type="noConversion"/>
  </si>
  <si>
    <t>CHENNAI</t>
    <phoneticPr fontId="52" type="noConversion"/>
  </si>
  <si>
    <t>CNSHA</t>
    <phoneticPr fontId="11" type="noConversion"/>
  </si>
  <si>
    <t>CNSHA</t>
    <phoneticPr fontId="11" type="noConversion"/>
  </si>
  <si>
    <t>OPERATOR</t>
    <phoneticPr fontId="52" type="noConversion"/>
  </si>
  <si>
    <t>VOYAGE</t>
    <phoneticPr fontId="11" type="noConversion"/>
  </si>
  <si>
    <t>VESSEL</t>
    <phoneticPr fontId="55" type="noConversion"/>
  </si>
  <si>
    <t>2507W</t>
    <phoneticPr fontId="69" type="noConversion"/>
  </si>
  <si>
    <t>KMTC MUMBAI</t>
    <phoneticPr fontId="69" type="noConversion"/>
  </si>
  <si>
    <t>TO BE ADVISED</t>
    <phoneticPr fontId="69" type="noConversion"/>
  </si>
  <si>
    <t>31W</t>
    <phoneticPr fontId="69" type="noConversion"/>
  </si>
  <si>
    <t>SHIMIN</t>
    <phoneticPr fontId="69" type="noConversion"/>
  </si>
  <si>
    <t>101W</t>
    <phoneticPr fontId="69" type="noConversion"/>
  </si>
  <si>
    <t>XIN TIAN JIN</t>
    <phoneticPr fontId="69" type="noConversion"/>
  </si>
  <si>
    <t>KMTC(FME)
OOCL(FCS)</t>
    <phoneticPr fontId="11" type="noConversion"/>
  </si>
  <si>
    <t>BLANK SAILING</t>
    <phoneticPr fontId="69" type="noConversion"/>
  </si>
  <si>
    <t>ETA</t>
    <phoneticPr fontId="52" type="noConversion"/>
  </si>
  <si>
    <t>ETD</t>
    <phoneticPr fontId="11" type="noConversion"/>
  </si>
  <si>
    <t xml:space="preserve">CUT OFF </t>
    <phoneticPr fontId="11" type="noConversion"/>
  </si>
  <si>
    <t>CHENNAI</t>
    <phoneticPr fontId="52" type="noConversion"/>
  </si>
  <si>
    <t>CNSHA</t>
    <phoneticPr fontId="11" type="noConversion"/>
  </si>
  <si>
    <t>OPERATOR</t>
    <phoneticPr fontId="52" type="noConversion"/>
  </si>
  <si>
    <t>VESSEL</t>
    <phoneticPr fontId="55" type="noConversion"/>
  </si>
  <si>
    <t>CHENNAI/KATTUPALLI</t>
    <phoneticPr fontId="55" type="noConversion"/>
  </si>
  <si>
    <t>VIA PKG</t>
    <phoneticPr fontId="11" type="noConversion"/>
  </si>
  <si>
    <t>TBN</t>
    <phoneticPr fontId="69" type="noConversion"/>
  </si>
  <si>
    <t>VIA PKG</t>
    <phoneticPr fontId="11" type="noConversion"/>
  </si>
  <si>
    <t>138W</t>
    <phoneticPr fontId="69" type="noConversion"/>
  </si>
  <si>
    <t>EVER SMART</t>
    <phoneticPr fontId="69" type="noConversion"/>
  </si>
  <si>
    <t>VIA PKG</t>
    <phoneticPr fontId="11" type="noConversion"/>
  </si>
  <si>
    <t>W010</t>
    <phoneticPr fontId="69" type="noConversion"/>
  </si>
  <si>
    <t>INTERASIA AMPLIFY</t>
    <phoneticPr fontId="69" type="noConversion"/>
  </si>
  <si>
    <t>VIA PKG</t>
    <phoneticPr fontId="11" type="noConversion"/>
  </si>
  <si>
    <t>076W</t>
    <phoneticPr fontId="69" type="noConversion"/>
  </si>
  <si>
    <t>KOTA CEPAT</t>
    <phoneticPr fontId="69" type="noConversion"/>
  </si>
  <si>
    <t>VIA PKG</t>
    <phoneticPr fontId="11" type="noConversion"/>
  </si>
  <si>
    <t>RCL(RWA2)</t>
    <phoneticPr fontId="11" type="noConversion"/>
  </si>
  <si>
    <t>022W</t>
    <phoneticPr fontId="69" type="noConversion"/>
  </si>
  <si>
    <t>KOTA MANZANILLO</t>
    <phoneticPr fontId="69" type="noConversion"/>
  </si>
  <si>
    <t>ETA</t>
    <phoneticPr fontId="52" type="noConversion"/>
  </si>
  <si>
    <t>ETD</t>
    <phoneticPr fontId="11" type="noConversion"/>
  </si>
  <si>
    <t xml:space="preserve">CUT OFF </t>
    <phoneticPr fontId="11" type="noConversion"/>
  </si>
  <si>
    <t>PKG</t>
    <phoneticPr fontId="52" type="noConversion"/>
  </si>
  <si>
    <t>CNSHA</t>
    <phoneticPr fontId="11" type="noConversion"/>
  </si>
  <si>
    <t>CNSHA</t>
    <phoneticPr fontId="11" type="noConversion"/>
  </si>
  <si>
    <t>OPERATOR</t>
    <phoneticPr fontId="52" type="noConversion"/>
  </si>
  <si>
    <t>VESSEL</t>
    <phoneticPr fontId="55" type="noConversion"/>
  </si>
  <si>
    <t>6W</t>
  </si>
  <si>
    <t>JADE</t>
  </si>
  <si>
    <t>02539W</t>
    <phoneticPr fontId="69" type="noConversion"/>
  </si>
  <si>
    <t>ESL OMAN</t>
    <phoneticPr fontId="69" type="noConversion"/>
  </si>
  <si>
    <t>28W</t>
    <phoneticPr fontId="69" type="noConversion"/>
  </si>
  <si>
    <t>TAMPA I</t>
    <phoneticPr fontId="69" type="noConversion"/>
  </si>
  <si>
    <t>177W</t>
    <phoneticPr fontId="69" type="noConversion"/>
  </si>
  <si>
    <t>EVER ELITE</t>
    <phoneticPr fontId="69" type="noConversion"/>
  </si>
  <si>
    <t>ZIM(NIX)/KMTC(AIS3)</t>
    <phoneticPr fontId="52" type="noConversion"/>
  </si>
  <si>
    <t>2506W</t>
    <phoneticPr fontId="69" type="noConversion"/>
  </si>
  <si>
    <t>KMTC DUBAI</t>
    <phoneticPr fontId="69" type="noConversion"/>
  </si>
  <si>
    <t>ETA</t>
    <phoneticPr fontId="11" type="noConversion"/>
  </si>
  <si>
    <t>ETD</t>
    <phoneticPr fontId="11" type="noConversion"/>
  </si>
  <si>
    <t>NSA</t>
    <phoneticPr fontId="11" type="noConversion"/>
  </si>
  <si>
    <t>VOYAGE</t>
    <phoneticPr fontId="11" type="noConversion"/>
  </si>
  <si>
    <t>VESSEL</t>
    <phoneticPr fontId="55" type="noConversion"/>
  </si>
  <si>
    <t>BLANK SAILING</t>
    <phoneticPr fontId="69" type="noConversion"/>
  </si>
  <si>
    <t>160W</t>
    <phoneticPr fontId="69" type="noConversion"/>
  </si>
  <si>
    <t>OOCL HAMBURG</t>
    <phoneticPr fontId="69" type="noConversion"/>
  </si>
  <si>
    <t>103W</t>
    <phoneticPr fontId="69" type="noConversion"/>
  </si>
  <si>
    <t>XIN DA YANG ZHOU</t>
    <phoneticPr fontId="69" type="noConversion"/>
  </si>
  <si>
    <t>139W</t>
    <phoneticPr fontId="69" type="noConversion"/>
  </si>
  <si>
    <t>STRATFORD</t>
    <phoneticPr fontId="69" type="noConversion"/>
  </si>
  <si>
    <t>OOCL/COSCO(CIX3)/ZIM</t>
    <phoneticPr fontId="52" type="noConversion"/>
  </si>
  <si>
    <t>120W</t>
    <phoneticPr fontId="69" type="noConversion"/>
  </si>
  <si>
    <t>OOCL LUXEMBOURG</t>
    <phoneticPr fontId="69" type="noConversion"/>
  </si>
  <si>
    <t xml:space="preserve">CUT OFF </t>
    <phoneticPr fontId="11" type="noConversion"/>
  </si>
  <si>
    <t>NSA</t>
    <phoneticPr fontId="11" type="noConversion"/>
  </si>
  <si>
    <t>CNSHA</t>
    <phoneticPr fontId="11" type="noConversion"/>
  </si>
  <si>
    <t>CNSHA</t>
    <phoneticPr fontId="11" type="noConversion"/>
  </si>
  <si>
    <t>VOYAGE</t>
    <phoneticPr fontId="11" type="noConversion"/>
  </si>
  <si>
    <t>VESSEL</t>
    <phoneticPr fontId="55" type="noConversion"/>
  </si>
  <si>
    <t>NHAVA SHEVA</t>
    <phoneticPr fontId="11" type="noConversion"/>
  </si>
  <si>
    <t>094W</t>
    <phoneticPr fontId="69" type="noConversion"/>
  </si>
  <si>
    <t>XIN FU ZHOU</t>
    <phoneticPr fontId="69" type="noConversion"/>
  </si>
  <si>
    <t>144W</t>
    <phoneticPr fontId="65" type="noConversion"/>
  </si>
  <si>
    <t>COSCO NEW YORK</t>
    <phoneticPr fontId="65" type="noConversion"/>
  </si>
  <si>
    <t>W021</t>
    <phoneticPr fontId="69" type="noConversion"/>
  </si>
  <si>
    <t>WAN HAI 625</t>
    <phoneticPr fontId="69" type="noConversion"/>
  </si>
  <si>
    <t>W025</t>
    <phoneticPr fontId="65" type="noConversion"/>
  </si>
  <si>
    <t>WAN HAI 626</t>
    <phoneticPr fontId="65" type="noConversion"/>
  </si>
  <si>
    <t>COSCO/WHL(PMX)</t>
    <phoneticPr fontId="52" type="noConversion"/>
  </si>
  <si>
    <t>285W</t>
    <phoneticPr fontId="69" type="noConversion"/>
  </si>
  <si>
    <t>XIN PU DONG</t>
    <phoneticPr fontId="69" type="noConversion"/>
  </si>
  <si>
    <t>ETA</t>
    <phoneticPr fontId="11" type="noConversion"/>
  </si>
  <si>
    <t xml:space="preserve">CUT OFF </t>
    <phoneticPr fontId="11" type="noConversion"/>
  </si>
  <si>
    <t>COLOMBO</t>
    <phoneticPr fontId="11" type="noConversion"/>
  </si>
  <si>
    <t>COLOMBO</t>
    <phoneticPr fontId="11" type="noConversion"/>
  </si>
  <si>
    <t>VIA MUNDRA</t>
    <phoneticPr fontId="52" type="noConversion"/>
  </si>
  <si>
    <t>TBA</t>
    <phoneticPr fontId="69" type="noConversion"/>
  </si>
  <si>
    <t>VIA MUNDRA</t>
    <phoneticPr fontId="52" type="noConversion"/>
  </si>
  <si>
    <t>0FFFNW1MA</t>
    <phoneticPr fontId="65" type="noConversion"/>
  </si>
  <si>
    <t>APL ANTWERP</t>
    <phoneticPr fontId="65" type="noConversion"/>
  </si>
  <si>
    <t>VIA MUNDRA</t>
    <phoneticPr fontId="52" type="noConversion"/>
  </si>
  <si>
    <t>0FFFLW1MA</t>
    <phoneticPr fontId="69" type="noConversion"/>
  </si>
  <si>
    <t>CMA CGM MELISANDE</t>
    <phoneticPr fontId="69" type="noConversion"/>
  </si>
  <si>
    <t>0FFFJW1MA</t>
    <phoneticPr fontId="65" type="noConversion"/>
  </si>
  <si>
    <t>HYUNDAI BUSAN</t>
    <phoneticPr fontId="65" type="noConversion"/>
  </si>
  <si>
    <t>CMA(AS1)</t>
    <phoneticPr fontId="52" type="noConversion"/>
  </si>
  <si>
    <t>0FFFHW1MA</t>
    <phoneticPr fontId="69" type="noConversion"/>
  </si>
  <si>
    <t>CMA CGM NINGBO</t>
    <phoneticPr fontId="69" type="noConversion"/>
  </si>
  <si>
    <t>ETA</t>
    <phoneticPr fontId="52" type="noConversion"/>
  </si>
  <si>
    <t>ETD</t>
    <phoneticPr fontId="52" type="noConversion"/>
  </si>
  <si>
    <t xml:space="preserve">CUT OFF </t>
    <phoneticPr fontId="52" type="noConversion"/>
  </si>
  <si>
    <t>NEW DELHI/(P )</t>
    <phoneticPr fontId="52" type="noConversion"/>
  </si>
  <si>
    <t>MUN</t>
    <phoneticPr fontId="11" type="noConversion"/>
  </si>
  <si>
    <t>CNSHA</t>
    <phoneticPr fontId="52" type="noConversion"/>
  </si>
  <si>
    <t>CNSHA</t>
    <phoneticPr fontId="52" type="noConversion"/>
  </si>
  <si>
    <t>OPERATOR</t>
    <phoneticPr fontId="52" type="noConversion"/>
  </si>
  <si>
    <t>VOYAGE</t>
    <phoneticPr fontId="52" type="noConversion"/>
  </si>
  <si>
    <t>530S</t>
    <phoneticPr fontId="69" type="noConversion"/>
  </si>
  <si>
    <t>MAERSK NORDDAL</t>
    <phoneticPr fontId="69" type="noConversion"/>
  </si>
  <si>
    <t>529S</t>
    <phoneticPr fontId="69" type="noConversion"/>
  </si>
  <si>
    <t>MCC TOKYO</t>
    <phoneticPr fontId="69" type="noConversion"/>
  </si>
  <si>
    <t>528S</t>
    <phoneticPr fontId="69" type="noConversion"/>
  </si>
  <si>
    <t>MAERSK SONGKHLA</t>
    <phoneticPr fontId="69" type="noConversion"/>
  </si>
  <si>
    <t>532S</t>
    <phoneticPr fontId="69" type="noConversion"/>
  </si>
  <si>
    <t>MAERSK CHATTOGRAM</t>
    <phoneticPr fontId="69" type="noConversion"/>
  </si>
  <si>
    <t>MCC(SH2)</t>
    <phoneticPr fontId="11" type="noConversion"/>
  </si>
  <si>
    <t>465S</t>
    <phoneticPr fontId="69" type="noConversion"/>
  </si>
  <si>
    <t>MAERSK YOKOHAMA</t>
    <phoneticPr fontId="69" type="noConversion"/>
  </si>
  <si>
    <t>ETD</t>
    <phoneticPr fontId="52" type="noConversion"/>
  </si>
  <si>
    <t xml:space="preserve">CUT OFF </t>
    <phoneticPr fontId="52" type="noConversion"/>
  </si>
  <si>
    <t>CHITTAGONG</t>
    <phoneticPr fontId="55" type="noConversion"/>
  </si>
  <si>
    <t>CNSHA</t>
    <phoneticPr fontId="52" type="noConversion"/>
  </si>
  <si>
    <t>OPERATOR</t>
    <phoneticPr fontId="52" type="noConversion"/>
  </si>
  <si>
    <t>VOYAGE</t>
    <phoneticPr fontId="52" type="noConversion"/>
  </si>
  <si>
    <t>521A</t>
    <phoneticPr fontId="69" type="noConversion"/>
  </si>
  <si>
    <t>MAERSK DHAKA</t>
    <phoneticPr fontId="69" type="noConversion"/>
  </si>
  <si>
    <t>526A</t>
    <phoneticPr fontId="65" type="noConversion"/>
  </si>
  <si>
    <t>MAERSK NASSJO</t>
    <phoneticPr fontId="65" type="noConversion"/>
  </si>
  <si>
    <t>534A</t>
    <phoneticPr fontId="65" type="noConversion"/>
  </si>
  <si>
    <t>MAERSK BINTULU</t>
    <phoneticPr fontId="65" type="noConversion"/>
  </si>
  <si>
    <t>533A</t>
    <phoneticPr fontId="65" type="noConversion"/>
  </si>
  <si>
    <t>MAERSK QINZHOU</t>
    <phoneticPr fontId="65" type="noConversion"/>
  </si>
  <si>
    <t>MCC(SH1)</t>
    <phoneticPr fontId="11" type="noConversion"/>
  </si>
  <si>
    <t>530A</t>
    <phoneticPr fontId="11" type="noConversion"/>
  </si>
  <si>
    <t>MAERSK MONGLA</t>
    <phoneticPr fontId="11" type="noConversion"/>
  </si>
  <si>
    <t>ETA</t>
    <phoneticPr fontId="11" type="noConversion"/>
  </si>
  <si>
    <t>ETD</t>
    <phoneticPr fontId="52" type="noConversion"/>
  </si>
  <si>
    <t xml:space="preserve">CUT OFF </t>
    <phoneticPr fontId="52" type="noConversion"/>
  </si>
  <si>
    <t>CHITTAGONG</t>
    <phoneticPr fontId="11" type="noConversion"/>
  </si>
  <si>
    <t>VOYAGE</t>
    <phoneticPr fontId="52" type="noConversion"/>
  </si>
  <si>
    <t>VESSEL</t>
    <phoneticPr fontId="55" type="noConversion"/>
  </si>
  <si>
    <t xml:space="preserve"> </t>
    <phoneticPr fontId="65" type="noConversion"/>
  </si>
  <si>
    <t xml:space="preserve"> </t>
    <phoneticPr fontId="65" type="noConversion"/>
  </si>
  <si>
    <t>2512S</t>
    <phoneticPr fontId="65" type="noConversion"/>
  </si>
  <si>
    <t>SITC CHANGMING</t>
    <phoneticPr fontId="65" type="noConversion"/>
  </si>
  <si>
    <t>2512S</t>
    <phoneticPr fontId="65" type="noConversion"/>
  </si>
  <si>
    <t>SITC CHUNMING</t>
    <phoneticPr fontId="65" type="noConversion"/>
  </si>
  <si>
    <t>BLANK SAILING</t>
    <phoneticPr fontId="65" type="noConversion"/>
  </si>
  <si>
    <t>SITC(CBX2)</t>
    <phoneticPr fontId="11" type="noConversion"/>
  </si>
  <si>
    <t>2516S</t>
    <phoneticPr fontId="11" type="noConversion"/>
  </si>
  <si>
    <t>SITC SHUNDE</t>
    <phoneticPr fontId="11" type="noConversion"/>
  </si>
  <si>
    <t xml:space="preserve">CUT OFF </t>
    <phoneticPr fontId="11" type="noConversion"/>
  </si>
  <si>
    <t>CHITTAGONG</t>
    <phoneticPr fontId="55" type="noConversion"/>
  </si>
  <si>
    <t>CNSHA</t>
    <phoneticPr fontId="11" type="noConversion"/>
  </si>
  <si>
    <t>VESSEL</t>
    <phoneticPr fontId="55" type="noConversion"/>
  </si>
  <si>
    <t>CHITTAGONG</t>
    <phoneticPr fontId="11" type="noConversion"/>
  </si>
  <si>
    <t>008W</t>
    <phoneticPr fontId="11" type="noConversion"/>
  </si>
  <si>
    <t>NAVIOS JASMINE</t>
    <phoneticPr fontId="11" type="noConversion"/>
  </si>
  <si>
    <t>714W</t>
    <phoneticPr fontId="65" type="noConversion"/>
  </si>
  <si>
    <t>OOCL DALIAN</t>
    <phoneticPr fontId="65" type="noConversion"/>
  </si>
  <si>
    <t>202W</t>
    <phoneticPr fontId="65" type="noConversion"/>
  </si>
  <si>
    <t>OOCL LE HAVRE</t>
    <phoneticPr fontId="65" type="noConversion"/>
  </si>
  <si>
    <t>186W</t>
    <phoneticPr fontId="65" type="noConversion"/>
  </si>
  <si>
    <t>OOCL JAKARTA</t>
    <phoneticPr fontId="65" type="noConversion"/>
  </si>
  <si>
    <t>YML/OOCL(CPX)</t>
    <phoneticPr fontId="11" type="noConversion"/>
  </si>
  <si>
    <t>2506W</t>
    <phoneticPr fontId="11" type="noConversion"/>
  </si>
  <si>
    <t xml:space="preserve">	ARAYA BHUM</t>
    <phoneticPr fontId="11" type="noConversion"/>
  </si>
  <si>
    <t>ETA</t>
    <phoneticPr fontId="52" type="noConversion"/>
  </si>
  <si>
    <t>ETD</t>
    <phoneticPr fontId="52" type="noConversion"/>
  </si>
  <si>
    <t>KHI</t>
    <phoneticPr fontId="11" type="noConversion"/>
  </si>
  <si>
    <t>CNSHA</t>
    <phoneticPr fontId="52" type="noConversion"/>
  </si>
  <si>
    <t>OPERATOR</t>
    <phoneticPr fontId="11" type="noConversion"/>
  </si>
  <si>
    <t>VESSEL</t>
    <phoneticPr fontId="11" type="noConversion"/>
  </si>
  <si>
    <t>ISARA BHUM</t>
    <phoneticPr fontId="11" type="noConversion"/>
  </si>
  <si>
    <t>ISARA BHUM</t>
    <phoneticPr fontId="11" type="noConversion"/>
  </si>
  <si>
    <t>ISARA BHUM</t>
    <phoneticPr fontId="11" type="noConversion"/>
  </si>
  <si>
    <t>PAN OCEAN(INS)/KMTC(INS)</t>
    <phoneticPr fontId="11" type="noConversion"/>
  </si>
  <si>
    <t>2532E</t>
    <phoneticPr fontId="11" type="noConversion"/>
  </si>
  <si>
    <t>INCHON</t>
    <phoneticPr fontId="11" type="noConversion"/>
  </si>
  <si>
    <t>OPERATOR</t>
    <phoneticPr fontId="11" type="noConversion"/>
  </si>
  <si>
    <t>VESSEL</t>
    <phoneticPr fontId="52" type="noConversion"/>
  </si>
  <si>
    <t>661E</t>
  </si>
  <si>
    <t>CONSISTENCE</t>
    <phoneticPr fontId="11" type="noConversion"/>
  </si>
  <si>
    <t>660E</t>
  </si>
  <si>
    <t>CONSISTENCE</t>
    <phoneticPr fontId="11" type="noConversion"/>
  </si>
  <si>
    <t>659E</t>
  </si>
  <si>
    <t>658E</t>
  </si>
  <si>
    <t>CONSISTENCE</t>
    <phoneticPr fontId="11" type="noConversion"/>
  </si>
  <si>
    <t>SIF(AK49)</t>
    <phoneticPr fontId="11" type="noConversion"/>
  </si>
  <si>
    <t>657E</t>
    <phoneticPr fontId="11" type="noConversion"/>
  </si>
  <si>
    <t>CONSISTENCE</t>
    <phoneticPr fontId="11" type="noConversion"/>
  </si>
  <si>
    <t>INCHON</t>
    <phoneticPr fontId="11" type="noConversion"/>
  </si>
  <si>
    <t>VESSEL</t>
    <phoneticPr fontId="52" type="noConversion"/>
  </si>
  <si>
    <t>XIN MING ZHOU 20</t>
    <phoneticPr fontId="11" type="noConversion"/>
  </si>
  <si>
    <t>XIN MING ZHOU 20</t>
    <phoneticPr fontId="11" type="noConversion"/>
  </si>
  <si>
    <t>XIN MING ZHOU 20</t>
    <phoneticPr fontId="11" type="noConversion"/>
  </si>
  <si>
    <t>COSCO(AK12)/csc</t>
    <phoneticPr fontId="11" type="noConversion"/>
  </si>
  <si>
    <t>2537E</t>
    <phoneticPr fontId="65" type="noConversion"/>
  </si>
  <si>
    <t>VESSEL</t>
    <phoneticPr fontId="52" type="noConversion"/>
  </si>
  <si>
    <t>553E</t>
  </si>
  <si>
    <t>CONCERTO</t>
    <phoneticPr fontId="11" type="noConversion"/>
  </si>
  <si>
    <t>552E</t>
  </si>
  <si>
    <t>CONCERTO</t>
    <phoneticPr fontId="11" type="noConversion"/>
  </si>
  <si>
    <t>551E</t>
  </si>
  <si>
    <t>CONCERTO</t>
    <phoneticPr fontId="11" type="noConversion"/>
  </si>
  <si>
    <t>550E</t>
  </si>
  <si>
    <t>CONCERTO</t>
    <phoneticPr fontId="11" type="noConversion"/>
  </si>
  <si>
    <t>SIF(AK47)</t>
    <phoneticPr fontId="11" type="noConversion"/>
  </si>
  <si>
    <t>549E</t>
    <phoneticPr fontId="11" type="noConversion"/>
  </si>
  <si>
    <t>INCHON</t>
    <phoneticPr fontId="11" type="noConversion"/>
  </si>
  <si>
    <t>VESSEL</t>
    <phoneticPr fontId="52" type="noConversion"/>
  </si>
  <si>
    <t>INCHON</t>
    <phoneticPr fontId="11" type="noConversion"/>
  </si>
  <si>
    <t>QIYUNHE</t>
    <phoneticPr fontId="11" type="noConversion"/>
  </si>
  <si>
    <t>QIYUNHE</t>
    <phoneticPr fontId="11" type="noConversion"/>
  </si>
  <si>
    <t>QIYUNHE</t>
    <phoneticPr fontId="11" type="noConversion"/>
  </si>
  <si>
    <t>COSCO(AK6)</t>
    <phoneticPr fontId="11" type="noConversion"/>
  </si>
  <si>
    <t>506E</t>
    <phoneticPr fontId="65" type="noConversion"/>
  </si>
  <si>
    <t>BUSAN</t>
    <phoneticPr fontId="11" type="noConversion"/>
  </si>
  <si>
    <t>VESSEL</t>
    <phoneticPr fontId="52" type="noConversion"/>
  </si>
  <si>
    <t>2517E</t>
  </si>
  <si>
    <t>SKY MOON</t>
    <phoneticPr fontId="11" type="noConversion"/>
  </si>
  <si>
    <t>2516E</t>
  </si>
  <si>
    <t>SKY MOON</t>
    <phoneticPr fontId="11" type="noConversion"/>
  </si>
  <si>
    <t>PANCON SUNSHINE</t>
    <phoneticPr fontId="11" type="noConversion"/>
  </si>
  <si>
    <t>EAS(CJ1)/KMTC(CJ1)</t>
    <phoneticPr fontId="11" type="noConversion"/>
  </si>
  <si>
    <t>2515E</t>
    <phoneticPr fontId="65" type="noConversion"/>
  </si>
  <si>
    <t>BUSAN</t>
    <phoneticPr fontId="11" type="noConversion"/>
  </si>
  <si>
    <t>VESSEL</t>
    <phoneticPr fontId="52" type="noConversion"/>
  </si>
  <si>
    <t>EASLINE KWANGYANG</t>
    <phoneticPr fontId="11" type="noConversion"/>
  </si>
  <si>
    <t>2506E</t>
  </si>
  <si>
    <t>EASLINE KWANGYANG</t>
    <phoneticPr fontId="11" type="noConversion"/>
  </si>
  <si>
    <t>2505E</t>
  </si>
  <si>
    <t>EASLINE KWANGYANG</t>
    <phoneticPr fontId="11" type="noConversion"/>
  </si>
  <si>
    <t>2504E</t>
  </si>
  <si>
    <t>EAS(SPX1)</t>
    <phoneticPr fontId="11" type="noConversion"/>
  </si>
  <si>
    <t>2503E</t>
    <phoneticPr fontId="65" type="noConversion"/>
  </si>
  <si>
    <t>EASLINE KWANGYANG</t>
    <phoneticPr fontId="11" type="noConversion"/>
  </si>
  <si>
    <t>BUSAN</t>
    <phoneticPr fontId="11" type="noConversion"/>
  </si>
  <si>
    <t>VESSEL</t>
    <phoneticPr fontId="52" type="noConversion"/>
  </si>
  <si>
    <t>BUSAN</t>
    <phoneticPr fontId="11" type="noConversion"/>
  </si>
  <si>
    <t>2547E</t>
    <phoneticPr fontId="11" type="noConversion"/>
  </si>
  <si>
    <t xml:space="preserve">HYPERION </t>
    <phoneticPr fontId="11" type="noConversion"/>
  </si>
  <si>
    <t>2543E</t>
    <phoneticPr fontId="11" type="noConversion"/>
  </si>
  <si>
    <t xml:space="preserve">INTRA BHUM </t>
    <phoneticPr fontId="11" type="noConversion"/>
  </si>
  <si>
    <t>2565E</t>
    <phoneticPr fontId="11" type="noConversion"/>
  </si>
  <si>
    <t xml:space="preserve">SITC QINGDAO </t>
    <phoneticPr fontId="11" type="noConversion"/>
  </si>
  <si>
    <t>SNL(SNG7)/SITC(SKT6)</t>
    <phoneticPr fontId="11" type="noConversion"/>
  </si>
  <si>
    <t>2543E</t>
    <phoneticPr fontId="11" type="noConversion"/>
  </si>
  <si>
    <t>NAGOYA</t>
    <phoneticPr fontId="11" type="noConversion"/>
  </si>
  <si>
    <t>SNL NANJING</t>
    <phoneticPr fontId="11" type="noConversion"/>
  </si>
  <si>
    <t>SNL NANJING</t>
    <phoneticPr fontId="11" type="noConversion"/>
  </si>
  <si>
    <t>SNL NANJING</t>
    <phoneticPr fontId="11" type="noConversion"/>
  </si>
  <si>
    <t>SNL(SNG5)/SITC(SKT5)</t>
    <phoneticPr fontId="11" type="noConversion"/>
  </si>
  <si>
    <t>2536E</t>
    <phoneticPr fontId="52" type="noConversion"/>
  </si>
  <si>
    <t>SNL NANJING</t>
    <phoneticPr fontId="11" type="noConversion"/>
  </si>
  <si>
    <t>NAGOYA</t>
    <phoneticPr fontId="11" type="noConversion"/>
  </si>
  <si>
    <t>VESSEL</t>
    <phoneticPr fontId="52" type="noConversion"/>
  </si>
  <si>
    <t>2519N</t>
    <phoneticPr fontId="11" type="noConversion"/>
  </si>
  <si>
    <t xml:space="preserve">SITC WENDE </t>
    <phoneticPr fontId="11" type="noConversion"/>
  </si>
  <si>
    <t xml:space="preserve">SITC SHANDONG </t>
    <phoneticPr fontId="11" type="noConversion"/>
  </si>
  <si>
    <t>2519N</t>
  </si>
  <si>
    <t xml:space="preserve">SITC LIAONING </t>
    <phoneticPr fontId="11" type="noConversion"/>
  </si>
  <si>
    <t>2517N</t>
    <phoneticPr fontId="11" type="noConversion"/>
  </si>
  <si>
    <t xml:space="preserve">INDURO </t>
    <phoneticPr fontId="11" type="noConversion"/>
  </si>
  <si>
    <t>SITC(VTX2)</t>
    <phoneticPr fontId="11" type="noConversion"/>
  </si>
  <si>
    <t>2517N</t>
    <phoneticPr fontId="52" type="noConversion"/>
  </si>
  <si>
    <t xml:space="preserve">SITC WENDE </t>
    <phoneticPr fontId="11" type="noConversion"/>
  </si>
  <si>
    <t>NAGOYA</t>
    <phoneticPr fontId="11" type="noConversion"/>
  </si>
  <si>
    <t>VESSEL</t>
    <phoneticPr fontId="74" type="noConversion"/>
  </si>
  <si>
    <t>NAGOYA</t>
    <phoneticPr fontId="11" type="noConversion"/>
  </si>
  <si>
    <t>2537N</t>
  </si>
  <si>
    <t>MILD TUNE</t>
    <phoneticPr fontId="11" type="noConversion"/>
  </si>
  <si>
    <t>2536N</t>
  </si>
  <si>
    <t>CONSERO</t>
    <phoneticPr fontId="74" type="noConversion"/>
  </si>
  <si>
    <t>2535N</t>
    <phoneticPr fontId="65" type="noConversion"/>
  </si>
  <si>
    <t>CONSCIENCE</t>
    <phoneticPr fontId="11" type="noConversion"/>
  </si>
  <si>
    <t>2533N</t>
    <phoneticPr fontId="65" type="noConversion"/>
  </si>
  <si>
    <t>MILD TUNE</t>
    <phoneticPr fontId="11" type="noConversion"/>
  </si>
  <si>
    <t>SNL(SKT7)</t>
    <phoneticPr fontId="11" type="noConversion"/>
  </si>
  <si>
    <t>2532N</t>
    <phoneticPr fontId="52" type="noConversion"/>
  </si>
  <si>
    <t>CONSERO</t>
    <phoneticPr fontId="11" type="noConversion"/>
  </si>
  <si>
    <t>TOKYO</t>
    <phoneticPr fontId="11" type="noConversion"/>
  </si>
  <si>
    <t xml:space="preserve"> </t>
    <phoneticPr fontId="11" type="noConversion"/>
  </si>
  <si>
    <t>GLORY GUANDONG</t>
    <phoneticPr fontId="11" type="noConversion"/>
  </si>
  <si>
    <t>GLORY ZHENDONG</t>
    <phoneticPr fontId="11" type="noConversion"/>
  </si>
  <si>
    <t>GLORY GUANDONG</t>
    <phoneticPr fontId="11" type="noConversion"/>
  </si>
  <si>
    <t>SITC(T5)</t>
    <phoneticPr fontId="11" type="noConversion"/>
  </si>
  <si>
    <t>2536E</t>
    <phoneticPr fontId="52" type="noConversion"/>
  </si>
  <si>
    <t>GLORY ZHENDONG</t>
    <phoneticPr fontId="11" type="noConversion"/>
  </si>
  <si>
    <t>TOKYO</t>
    <phoneticPr fontId="11" type="noConversion"/>
  </si>
  <si>
    <t>VESSEL</t>
    <phoneticPr fontId="52" type="noConversion"/>
  </si>
  <si>
    <t>SINOTRANS SHANGHAI</t>
    <phoneticPr fontId="11" type="noConversion"/>
  </si>
  <si>
    <t>SINOTRANS SHANGHAI</t>
    <phoneticPr fontId="11" type="noConversion"/>
  </si>
  <si>
    <t>SINOTRANS SHANGHAI</t>
    <phoneticPr fontId="11" type="noConversion"/>
  </si>
  <si>
    <t>SNL(SKT4)/SITC(SKT4)</t>
    <phoneticPr fontId="11" type="noConversion"/>
  </si>
  <si>
    <t>2536E</t>
    <phoneticPr fontId="52" type="noConversion"/>
  </si>
  <si>
    <t>SINOTRANS SHANGHAI</t>
    <phoneticPr fontId="11" type="noConversion"/>
  </si>
  <si>
    <t>TOKYO</t>
    <phoneticPr fontId="11" type="noConversion"/>
  </si>
  <si>
    <t>TOKYO/YOKOHAMA</t>
    <phoneticPr fontId="11" type="noConversion"/>
  </si>
  <si>
    <t>2539E</t>
    <phoneticPr fontId="11" type="noConversion"/>
  </si>
  <si>
    <t xml:space="preserve">SINOTRANS OSAKA </t>
    <phoneticPr fontId="11" type="noConversion"/>
  </si>
  <si>
    <t>2547E</t>
    <phoneticPr fontId="11" type="noConversion"/>
  </si>
  <si>
    <t xml:space="preserve">SITC MOJI </t>
    <phoneticPr fontId="11" type="noConversion"/>
  </si>
  <si>
    <t>2537E</t>
    <phoneticPr fontId="11" type="noConversion"/>
  </si>
  <si>
    <t xml:space="preserve">SINOTRANS OSAKA </t>
    <phoneticPr fontId="11" type="noConversion"/>
  </si>
  <si>
    <t>SITC(PSU)/SNL(SKY1)</t>
    <phoneticPr fontId="11" type="noConversion"/>
  </si>
  <si>
    <t>2545E</t>
    <phoneticPr fontId="11" type="noConversion"/>
  </si>
  <si>
    <t>HAKATA</t>
    <phoneticPr fontId="11" type="noConversion"/>
  </si>
  <si>
    <t>VESSEL</t>
    <phoneticPr fontId="11" type="noConversion"/>
  </si>
  <si>
    <t>HAKATA</t>
    <phoneticPr fontId="11" type="noConversion"/>
  </si>
  <si>
    <t xml:space="preserve">SINOTRANS OSAKA </t>
    <phoneticPr fontId="11" type="noConversion"/>
  </si>
  <si>
    <t>2547E</t>
    <phoneticPr fontId="11" type="noConversion"/>
  </si>
  <si>
    <t xml:space="preserve">SITC MOJI </t>
    <phoneticPr fontId="11" type="noConversion"/>
  </si>
  <si>
    <t>2545E</t>
    <phoneticPr fontId="11" type="noConversion"/>
  </si>
  <si>
    <t xml:space="preserve">SITC MOJI </t>
    <phoneticPr fontId="11" type="noConversion"/>
  </si>
  <si>
    <t>MOJI</t>
    <phoneticPr fontId="11" type="noConversion"/>
  </si>
  <si>
    <t>VESSEL</t>
    <phoneticPr fontId="52" type="noConversion"/>
  </si>
  <si>
    <t>MOJI</t>
    <phoneticPr fontId="11" type="noConversion"/>
  </si>
  <si>
    <t>2543N</t>
    <phoneticPr fontId="11" type="noConversion"/>
  </si>
  <si>
    <t xml:space="preserve">SITC FANGCHENG </t>
    <phoneticPr fontId="11" type="noConversion"/>
  </si>
  <si>
    <t>2523N</t>
    <phoneticPr fontId="11" type="noConversion"/>
  </si>
  <si>
    <t xml:space="preserve">SITC YUANHE </t>
    <phoneticPr fontId="11" type="noConversion"/>
  </si>
  <si>
    <t>2523N</t>
    <phoneticPr fontId="11" type="noConversion"/>
  </si>
  <si>
    <t xml:space="preserve">SITC DALIAN </t>
    <phoneticPr fontId="11" type="noConversion"/>
  </si>
  <si>
    <t>SITC(CJV2)</t>
    <phoneticPr fontId="11" type="noConversion"/>
  </si>
  <si>
    <t>2541N</t>
    <phoneticPr fontId="52" type="noConversion"/>
  </si>
  <si>
    <t xml:space="preserve">SITC FANGCHENG </t>
    <phoneticPr fontId="11" type="noConversion"/>
  </si>
  <si>
    <t>OSAKA</t>
    <phoneticPr fontId="11" type="noConversion"/>
  </si>
  <si>
    <t xml:space="preserve"> </t>
    <phoneticPr fontId="51" type="noConversion"/>
  </si>
  <si>
    <t>2525N</t>
    <phoneticPr fontId="11" type="noConversion"/>
  </si>
  <si>
    <t xml:space="preserve">SITC KEELUNG </t>
    <phoneticPr fontId="11" type="noConversion"/>
  </si>
  <si>
    <t>2524N</t>
    <phoneticPr fontId="11" type="noConversion"/>
  </si>
  <si>
    <t xml:space="preserve">HONG AN </t>
    <phoneticPr fontId="11" type="noConversion"/>
  </si>
  <si>
    <t>2535N</t>
    <phoneticPr fontId="11" type="noConversion"/>
  </si>
  <si>
    <t xml:space="preserve">MILD ORCHID </t>
    <phoneticPr fontId="11" type="noConversion"/>
  </si>
  <si>
    <t>SITC(CVS2)</t>
    <phoneticPr fontId="11" type="noConversion"/>
  </si>
  <si>
    <t>2523N</t>
    <phoneticPr fontId="52" type="noConversion"/>
  </si>
  <si>
    <t xml:space="preserve">SITC KEELUNG </t>
    <phoneticPr fontId="11" type="noConversion"/>
  </si>
  <si>
    <t>OSAKA</t>
    <phoneticPr fontId="11" type="noConversion"/>
  </si>
  <si>
    <t>OSAKA/KOBE</t>
    <phoneticPr fontId="11" type="noConversion"/>
  </si>
  <si>
    <t>VIA MAN</t>
    <phoneticPr fontId="11" type="noConversion"/>
  </si>
  <si>
    <t>020E</t>
    <phoneticPr fontId="52" type="noConversion"/>
  </si>
  <si>
    <t>EVER FOND</t>
    <phoneticPr fontId="11" type="noConversion"/>
  </si>
  <si>
    <t>VIA MAN</t>
    <phoneticPr fontId="11" type="noConversion"/>
  </si>
  <si>
    <t>021E</t>
    <phoneticPr fontId="52" type="noConversion"/>
  </si>
  <si>
    <t>EVER FAVOR</t>
    <phoneticPr fontId="11" type="noConversion"/>
  </si>
  <si>
    <t>VIA MAN</t>
    <phoneticPr fontId="11" type="noConversion"/>
  </si>
  <si>
    <t>027E</t>
    <phoneticPr fontId="52" type="noConversion"/>
  </si>
  <si>
    <t>EVER FAR</t>
    <phoneticPr fontId="11" type="noConversion"/>
  </si>
  <si>
    <t>023E</t>
    <phoneticPr fontId="52" type="noConversion"/>
  </si>
  <si>
    <t>EVER FAIR</t>
    <phoneticPr fontId="11" type="noConversion"/>
  </si>
  <si>
    <t xml:space="preserve">EMC(NUE)
COSCO(AWE1) </t>
    <phoneticPr fontId="11" type="noConversion"/>
  </si>
  <si>
    <t>048E</t>
    <phoneticPr fontId="52" type="noConversion"/>
  </si>
  <si>
    <t>TRITON</t>
    <phoneticPr fontId="11" type="noConversion"/>
  </si>
  <si>
    <t>COLON</t>
  </si>
  <si>
    <t>MANZANILLO(PA)</t>
    <phoneticPr fontId="11" type="noConversion"/>
  </si>
  <si>
    <t>COLON FREE ZONE</t>
    <phoneticPr fontId="11" type="noConversion"/>
  </si>
  <si>
    <t>0PPG8E2MA</t>
  </si>
  <si>
    <t>CMA CGM HYDRA</t>
  </si>
  <si>
    <t>BLANK SAILING</t>
  </si>
  <si>
    <t>CSCL ZEEBRUGGE</t>
  </si>
  <si>
    <t xml:space="preserve">CMA(PEX2)
COSCO(CAX1) </t>
    <phoneticPr fontId="11" type="noConversion"/>
  </si>
  <si>
    <t>0PPLTE2MA</t>
  </si>
  <si>
    <t>CMA CGM MERCURY</t>
  </si>
  <si>
    <t>CAUCEDO</t>
    <phoneticPr fontId="11" type="noConversion"/>
  </si>
  <si>
    <t>VESSEL</t>
    <phoneticPr fontId="11" type="noConversion"/>
  </si>
  <si>
    <t>CAUCEDO</t>
    <phoneticPr fontId="11" type="noConversion"/>
  </si>
  <si>
    <t>FIL VOID</t>
    <phoneticPr fontId="11" type="noConversion"/>
  </si>
  <si>
    <t>0151W</t>
    <phoneticPr fontId="11" type="noConversion"/>
  </si>
  <si>
    <t>HMM JUNIPER 0001W</t>
    <phoneticPr fontId="51" type="noConversion"/>
  </si>
  <si>
    <t>FIL VOID</t>
    <phoneticPr fontId="51" type="noConversion"/>
  </si>
  <si>
    <t>0154W</t>
    <phoneticPr fontId="11" type="noConversion"/>
  </si>
  <si>
    <t>HYUNDAI SHANGHAI 0151W</t>
  </si>
  <si>
    <t>HMM(FIL)</t>
    <phoneticPr fontId="11" type="noConversion"/>
  </si>
  <si>
    <t>FIL VOID</t>
    <phoneticPr fontId="51" type="noConversion"/>
  </si>
  <si>
    <t>RIO GRANDE</t>
    <phoneticPr fontId="11" type="noConversion"/>
  </si>
  <si>
    <t>RIO GRANDE</t>
    <phoneticPr fontId="11" type="noConversion"/>
  </si>
  <si>
    <t>KOTA PURI</t>
  </si>
  <si>
    <t>1AA1SW1MA</t>
  </si>
  <si>
    <t>CMA CGM NIAGARA</t>
  </si>
  <si>
    <t>1660-027W</t>
  </si>
  <si>
    <t>EVER FEAT</t>
  </si>
  <si>
    <t>COSCO(ESA)
CMA(SEAS)
OOCL(TLA1)</t>
    <phoneticPr fontId="11" type="noConversion"/>
  </si>
  <si>
    <t>0003W</t>
  </si>
  <si>
    <t>KOTA EBONY</t>
  </si>
  <si>
    <t>2539W</t>
  </si>
  <si>
    <t>SEASPAN HARRIER</t>
  </si>
  <si>
    <t>TO BE NOMINATED</t>
  </si>
  <si>
    <t>ONE(SX1)</t>
    <phoneticPr fontId="11" type="noConversion"/>
  </si>
  <si>
    <t>2536W</t>
  </si>
  <si>
    <t>VUNG TAU EXPRESS</t>
  </si>
  <si>
    <t>VESSEL</t>
    <phoneticPr fontId="11" type="noConversion"/>
  </si>
  <si>
    <t xml:space="preserve"> </t>
    <phoneticPr fontId="11" type="noConversion"/>
  </si>
  <si>
    <t>COSCO(ESA)
CMA(SEAS)
OOCL(TLA1)</t>
    <phoneticPr fontId="11" type="noConversion"/>
  </si>
  <si>
    <t>0BDMCW1MA</t>
  </si>
  <si>
    <t>CMA CGM BELEM</t>
  </si>
  <si>
    <t>006W</t>
  </si>
  <si>
    <t>COSCO SHIPPING MEXICO</t>
  </si>
  <si>
    <t>0BDM8W1MA</t>
  </si>
  <si>
    <t>CMA CGM AMAZONIA</t>
  </si>
  <si>
    <t>COSCO(ESA2)
CMA(SEAS2)
OOCL(TLA2)</t>
    <phoneticPr fontId="11" type="noConversion"/>
  </si>
  <si>
    <t>0BDM6W1MA</t>
  </si>
  <si>
    <t>CMA CGM SAO PAULO</t>
  </si>
  <si>
    <t>PARANAGUA</t>
  </si>
  <si>
    <t>COSCO(ESA)
CMA(SEAS)
OOCL(TLA1)</t>
    <phoneticPr fontId="11" type="noConversion"/>
  </si>
  <si>
    <t xml:space="preserve"> </t>
    <phoneticPr fontId="11" type="noConversion"/>
  </si>
  <si>
    <t>COSCO(ESA)
CMA(SEAS)
OOCL(TLA1)</t>
    <phoneticPr fontId="11" type="noConversion"/>
  </si>
  <si>
    <t>SANTOS</t>
    <phoneticPr fontId="11" type="noConversion"/>
  </si>
  <si>
    <t>SANTOS</t>
    <phoneticPr fontId="11" type="noConversion"/>
  </si>
  <si>
    <t>VIA LAZARO</t>
    <phoneticPr fontId="11" type="noConversion"/>
  </si>
  <si>
    <t>VIA LAZARO</t>
    <phoneticPr fontId="11" type="noConversion"/>
  </si>
  <si>
    <t>120E</t>
  </si>
  <si>
    <t>TINA I</t>
  </si>
  <si>
    <t>036E</t>
  </si>
  <si>
    <t>COSCO SHIPPING THAMES</t>
  </si>
  <si>
    <t>VIA LAZARO</t>
    <phoneticPr fontId="11" type="noConversion"/>
  </si>
  <si>
    <t>092E</t>
  </si>
  <si>
    <t>OOCL MEMPHIS</t>
  </si>
  <si>
    <t>VIA LAZARO</t>
    <phoneticPr fontId="11" type="noConversion"/>
  </si>
  <si>
    <t xml:space="preserve">COSCO(WSA5)
 </t>
    <phoneticPr fontId="11" type="noConversion"/>
  </si>
  <si>
    <t>PUERTO CALDERA</t>
    <phoneticPr fontId="11" type="noConversion"/>
  </si>
  <si>
    <t>LAZARO</t>
    <phoneticPr fontId="11" type="noConversion"/>
  </si>
  <si>
    <t xml:space="preserve">COSCO(WSA5)
 </t>
    <phoneticPr fontId="11" type="noConversion"/>
  </si>
  <si>
    <t>ETA</t>
    <phoneticPr fontId="11" type="noConversion"/>
  </si>
  <si>
    <t>ETD</t>
    <phoneticPr fontId="11" type="noConversion"/>
  </si>
  <si>
    <t xml:space="preserve">CUT OFF </t>
    <phoneticPr fontId="11" type="noConversion"/>
  </si>
  <si>
    <t>BUE</t>
    <phoneticPr fontId="11" type="noConversion"/>
  </si>
  <si>
    <t>CNSHA</t>
    <phoneticPr fontId="11" type="noConversion"/>
  </si>
  <si>
    <t>VOYAGE</t>
    <phoneticPr fontId="11" type="noConversion"/>
  </si>
  <si>
    <t>BUENAVENTURA</t>
    <phoneticPr fontId="11" type="noConversion"/>
  </si>
  <si>
    <t>008E</t>
  </si>
  <si>
    <t>WAN HAI A16</t>
  </si>
  <si>
    <t>012E</t>
  </si>
  <si>
    <t>WAN HAI A09</t>
  </si>
  <si>
    <t>WAN HAI A19</t>
  </si>
  <si>
    <t xml:space="preserve">COSCO(WSA2)/WHL/PIL
 </t>
    <phoneticPr fontId="11" type="noConversion"/>
  </si>
  <si>
    <t>005E</t>
  </si>
  <si>
    <t>KOTA EAGLE</t>
  </si>
  <si>
    <t>GUAYAQUIL</t>
  </si>
  <si>
    <t>GUAYAQUIL</t>
    <phoneticPr fontId="11" type="noConversion"/>
  </si>
  <si>
    <t>CALLAO</t>
    <phoneticPr fontId="11" type="noConversion"/>
  </si>
  <si>
    <t>0750-063E</t>
  </si>
  <si>
    <t>EVER LOVELY</t>
  </si>
  <si>
    <t>0749-067E</t>
  </si>
  <si>
    <t>EVER LIBERAL</t>
  </si>
  <si>
    <t>0748-072E</t>
  </si>
  <si>
    <t xml:space="preserve">WHL(WSA)/PIL
 </t>
    <phoneticPr fontId="11" type="noConversion"/>
  </si>
  <si>
    <t>0747-068E</t>
  </si>
  <si>
    <t>EVER LUCENT</t>
  </si>
  <si>
    <t>MANZANILLO</t>
    <phoneticPr fontId="11" type="noConversion"/>
  </si>
  <si>
    <t>095E</t>
  </si>
  <si>
    <t>COSCO PACIFIC</t>
  </si>
  <si>
    <t>110E</t>
  </si>
  <si>
    <t>YANTIAN I</t>
  </si>
  <si>
    <t>CSCL WINTER</t>
  </si>
  <si>
    <t xml:space="preserve">COSCO(WSA3)
 </t>
    <phoneticPr fontId="11" type="noConversion"/>
  </si>
  <si>
    <t>SAN ANTONIO</t>
    <phoneticPr fontId="11" type="noConversion"/>
  </si>
  <si>
    <t>1MH06E1MA</t>
  </si>
  <si>
    <t>CMA CGM LA SCALA</t>
  </si>
  <si>
    <t>1MH04E1MA</t>
  </si>
  <si>
    <t>CMA CGM RIMBAUD</t>
  </si>
  <si>
    <t>0MHRZE1MA</t>
  </si>
  <si>
    <t>CMA CGM XIAMEN</t>
  </si>
  <si>
    <t>COSCO(WSA4)</t>
    <phoneticPr fontId="11" type="noConversion"/>
  </si>
  <si>
    <t>0MHRXE1MA</t>
  </si>
  <si>
    <t>CMA CGM ADVENTURE</t>
  </si>
  <si>
    <t>125S</t>
    <phoneticPr fontId="11" type="noConversion"/>
  </si>
  <si>
    <t>SEASPAN KYOTO</t>
    <phoneticPr fontId="11" type="noConversion"/>
  </si>
  <si>
    <t>134S</t>
    <phoneticPr fontId="11" type="noConversion"/>
  </si>
  <si>
    <t>NYK FUSHIMI</t>
    <phoneticPr fontId="11" type="noConversion"/>
  </si>
  <si>
    <t>539S</t>
  </si>
  <si>
    <t>GSL KITHIRA</t>
    <phoneticPr fontId="11" type="noConversion"/>
  </si>
  <si>
    <t>007S</t>
  </si>
  <si>
    <t>BF GIANT</t>
    <phoneticPr fontId="11" type="noConversion"/>
  </si>
  <si>
    <t>COSCO/OOCL(JKN)
ONE(NZJ)</t>
    <phoneticPr fontId="11" type="noConversion"/>
  </si>
  <si>
    <t>044S</t>
    <phoneticPr fontId="11" type="noConversion"/>
  </si>
  <si>
    <t>VOLANS</t>
    <phoneticPr fontId="11" type="noConversion"/>
  </si>
  <si>
    <t>ETA</t>
    <phoneticPr fontId="52" type="noConversion"/>
  </si>
  <si>
    <t>ETD</t>
    <phoneticPr fontId="52" type="noConversion"/>
  </si>
  <si>
    <t xml:space="preserve">CUT OFF </t>
    <phoneticPr fontId="52" type="noConversion"/>
  </si>
  <si>
    <t>BRI</t>
    <phoneticPr fontId="11" type="noConversion"/>
  </si>
  <si>
    <t>VOYAGE</t>
    <phoneticPr fontId="52" type="noConversion"/>
  </si>
  <si>
    <t>002S</t>
    <phoneticPr fontId="11" type="noConversion"/>
  </si>
  <si>
    <t>ALS LUNA</t>
    <phoneticPr fontId="11" type="noConversion"/>
  </si>
  <si>
    <t>ALS JUNO</t>
    <phoneticPr fontId="11" type="noConversion"/>
  </si>
  <si>
    <t>094S</t>
  </si>
  <si>
    <t>OOCL SHANGHAI</t>
    <phoneticPr fontId="11" type="noConversion"/>
  </si>
  <si>
    <t>BLANK SAILING</t>
    <phoneticPr fontId="11" type="noConversion"/>
  </si>
  <si>
    <t>CMA/COSCO/OOCL(A3N)</t>
    <phoneticPr fontId="11" type="noConversion"/>
  </si>
  <si>
    <t>ALS CLIVIA</t>
    <phoneticPr fontId="11" type="noConversion"/>
  </si>
  <si>
    <t>MEL</t>
    <phoneticPr fontId="11" type="noConversion"/>
  </si>
  <si>
    <t>OOCL BEIJING</t>
    <phoneticPr fontId="11" type="noConversion"/>
  </si>
  <si>
    <t>25034S</t>
    <phoneticPr fontId="11" type="noConversion"/>
  </si>
  <si>
    <t>OOCL DURBAN</t>
    <phoneticPr fontId="11" type="noConversion"/>
  </si>
  <si>
    <t>116S</t>
  </si>
  <si>
    <t>OOCL MIAMI</t>
    <phoneticPr fontId="11" type="noConversion"/>
  </si>
  <si>
    <t>CMA/COSCO/OOCL(A3C)</t>
    <phoneticPr fontId="11" type="noConversion"/>
  </si>
  <si>
    <t>085S</t>
    <phoneticPr fontId="11" type="noConversion"/>
  </si>
  <si>
    <t>ANL GIPPSLAND</t>
    <phoneticPr fontId="11" type="noConversion"/>
  </si>
  <si>
    <t>ALS JUNO</t>
    <phoneticPr fontId="11" type="noConversion"/>
  </si>
  <si>
    <t>SYD</t>
    <phoneticPr fontId="11" type="noConversion"/>
  </si>
  <si>
    <t>122S</t>
    <phoneticPr fontId="11" type="noConversion"/>
  </si>
  <si>
    <t>OOCL CANADA</t>
    <phoneticPr fontId="11" type="noConversion"/>
  </si>
  <si>
    <t>SYD</t>
    <phoneticPr fontId="11" type="noConversion"/>
  </si>
  <si>
    <t>539S</t>
    <phoneticPr fontId="11" type="noConversion"/>
  </si>
  <si>
    <t>CEZANNE</t>
    <phoneticPr fontId="11" type="noConversion"/>
  </si>
  <si>
    <t>538S</t>
    <phoneticPr fontId="11" type="noConversion"/>
  </si>
  <si>
    <t>CMA CGM RIO GRANDE</t>
    <phoneticPr fontId="11" type="noConversion"/>
  </si>
  <si>
    <t>537S</t>
    <phoneticPr fontId="11" type="noConversion"/>
  </si>
  <si>
    <t>SAN FELIPE</t>
    <phoneticPr fontId="11" type="noConversion"/>
  </si>
  <si>
    <t>CMA (SHAKA2)/ MAERSK (SAF1)</t>
    <phoneticPr fontId="11" type="noConversion"/>
  </si>
  <si>
    <t>536S</t>
    <phoneticPr fontId="65" type="noConversion"/>
  </si>
  <si>
    <t>TOCONAO</t>
    <phoneticPr fontId="65" type="noConversion"/>
  </si>
  <si>
    <t>PORT LOUIS</t>
    <phoneticPr fontId="11" type="noConversion"/>
  </si>
  <si>
    <t>PORT LOUIS</t>
    <phoneticPr fontId="55" type="noConversion"/>
  </si>
  <si>
    <t>SEASPAN DUBAI</t>
    <phoneticPr fontId="11" type="noConversion"/>
  </si>
  <si>
    <t>SAN FRANCISCO</t>
    <phoneticPr fontId="65" type="noConversion"/>
  </si>
  <si>
    <t>TO BE ADVISED</t>
    <phoneticPr fontId="11" type="noConversion"/>
  </si>
  <si>
    <t>EA CETUS</t>
    <phoneticPr fontId="65" type="noConversion"/>
  </si>
  <si>
    <t>OOCL(WAF3)</t>
    <phoneticPr fontId="11" type="noConversion"/>
  </si>
  <si>
    <t>117W</t>
  </si>
  <si>
    <t>X-PRESS ODYSSEY</t>
    <phoneticPr fontId="11" type="noConversion"/>
  </si>
  <si>
    <t>ETD</t>
    <phoneticPr fontId="52" type="noConversion"/>
  </si>
  <si>
    <t xml:space="preserve">CUT OFF </t>
    <phoneticPr fontId="52" type="noConversion"/>
  </si>
  <si>
    <t>TEMA</t>
    <phoneticPr fontId="11" type="noConversion"/>
  </si>
  <si>
    <t>OPERATOR</t>
    <phoneticPr fontId="11" type="noConversion"/>
  </si>
  <si>
    <t>VOYAGE</t>
    <phoneticPr fontId="52" type="noConversion"/>
  </si>
  <si>
    <t>TEMA</t>
  </si>
  <si>
    <t>SEASPAN DUBAI</t>
    <phoneticPr fontId="11" type="noConversion"/>
  </si>
  <si>
    <t>SAN FRANCISCO</t>
    <phoneticPr fontId="65" type="noConversion"/>
  </si>
  <si>
    <t>EA CETUS</t>
    <phoneticPr fontId="65" type="noConversion"/>
  </si>
  <si>
    <t>OOCL(WAF3)</t>
    <phoneticPr fontId="11" type="noConversion"/>
  </si>
  <si>
    <t>X-PRESS ODYSSEY</t>
    <phoneticPr fontId="11" type="noConversion"/>
  </si>
  <si>
    <t xml:space="preserve">CUT OFF </t>
    <phoneticPr fontId="52" type="noConversion"/>
  </si>
  <si>
    <t>LAGOS</t>
    <phoneticPr fontId="11" type="noConversion"/>
  </si>
  <si>
    <t>CNSHA</t>
    <phoneticPr fontId="52" type="noConversion"/>
  </si>
  <si>
    <t>VOYAGE</t>
    <phoneticPr fontId="52" type="noConversion"/>
  </si>
  <si>
    <t>APAPA,LAGOS</t>
    <phoneticPr fontId="11" type="noConversion"/>
  </si>
  <si>
    <t xml:space="preserve"> </t>
    <phoneticPr fontId="11" type="noConversion"/>
  </si>
  <si>
    <t>085W</t>
  </si>
  <si>
    <t>COSCO VALENCIA</t>
    <phoneticPr fontId="65" type="noConversion"/>
  </si>
  <si>
    <t>25028W</t>
  </si>
  <si>
    <t>129W</t>
  </si>
  <si>
    <t>BEAR MOUNTAIN BRIDGE</t>
    <phoneticPr fontId="65" type="noConversion"/>
  </si>
  <si>
    <t>ONE(SAC)</t>
    <phoneticPr fontId="11" type="noConversion"/>
  </si>
  <si>
    <t>122W</t>
  </si>
  <si>
    <t>COSCO SURABAYA</t>
    <phoneticPr fontId="11" type="noConversion"/>
  </si>
  <si>
    <t>DURBAN</t>
    <phoneticPr fontId="11" type="noConversion"/>
  </si>
  <si>
    <t>012W</t>
    <phoneticPr fontId="11" type="noConversion"/>
  </si>
  <si>
    <t>EVER VOW</t>
    <phoneticPr fontId="11" type="noConversion"/>
  </si>
  <si>
    <t>362W</t>
    <phoneticPr fontId="11" type="noConversion"/>
  </si>
  <si>
    <t>ANDROUSA</t>
    <phoneticPr fontId="11" type="noConversion"/>
  </si>
  <si>
    <t>BLANK SAILING</t>
    <phoneticPr fontId="11" type="noConversion"/>
  </si>
  <si>
    <t xml:space="preserve">OOCL(EAX3) </t>
    <phoneticPr fontId="11" type="noConversion"/>
  </si>
  <si>
    <t>BLANK SAILING</t>
    <phoneticPr fontId="11" type="noConversion"/>
  </si>
  <si>
    <t>MOMBASA</t>
    <phoneticPr fontId="11" type="noConversion"/>
  </si>
  <si>
    <t>MOMBASA</t>
    <phoneticPr fontId="11" type="noConversion"/>
  </si>
  <si>
    <t>012W</t>
    <phoneticPr fontId="11" type="noConversion"/>
  </si>
  <si>
    <t>EVER VOW</t>
    <phoneticPr fontId="11" type="noConversion"/>
  </si>
  <si>
    <t xml:space="preserve">OOCL(EAX3) </t>
    <phoneticPr fontId="11" type="noConversion"/>
  </si>
  <si>
    <t>ETA</t>
    <phoneticPr fontId="52" type="noConversion"/>
  </si>
  <si>
    <t>DAR ES SALAAM</t>
    <phoneticPr fontId="11" type="noConversion"/>
  </si>
  <si>
    <t>CNSHA</t>
    <phoneticPr fontId="52" type="noConversion"/>
  </si>
  <si>
    <t>VESSEL</t>
    <phoneticPr fontId="11" type="noConversion"/>
  </si>
  <si>
    <t>DAR ES SALAAM</t>
    <phoneticPr fontId="11" type="noConversion"/>
  </si>
  <si>
    <t>2520S</t>
    <phoneticPr fontId="11" type="noConversion"/>
  </si>
  <si>
    <t xml:space="preserve">SITC QIMING </t>
    <phoneticPr fontId="11" type="noConversion"/>
  </si>
  <si>
    <t>2520S</t>
    <phoneticPr fontId="11" type="noConversion"/>
  </si>
  <si>
    <t xml:space="preserve">SITC SHENGMING </t>
    <phoneticPr fontId="11" type="noConversion"/>
  </si>
  <si>
    <t>2518S</t>
    <phoneticPr fontId="11" type="noConversion"/>
  </si>
  <si>
    <t xml:space="preserve">SITC DECHENG </t>
    <phoneticPr fontId="11" type="noConversion"/>
  </si>
  <si>
    <t xml:space="preserve"> SITC(CIM)</t>
    <phoneticPr fontId="11" type="noConversion"/>
  </si>
  <si>
    <t xml:space="preserve">SITC BATANGAS </t>
    <phoneticPr fontId="11" type="noConversion"/>
  </si>
  <si>
    <t>ETA</t>
    <phoneticPr fontId="11" type="noConversion"/>
  </si>
  <si>
    <t>SEMARANG</t>
    <phoneticPr fontId="11" type="noConversion"/>
  </si>
  <si>
    <t>VESSEL</t>
    <phoneticPr fontId="11" type="noConversion"/>
  </si>
  <si>
    <t>0445-088S</t>
    <phoneticPr fontId="11" type="noConversion"/>
  </si>
  <si>
    <t xml:space="preserve">EVER OCEAN </t>
    <phoneticPr fontId="11" type="noConversion"/>
  </si>
  <si>
    <t>0444-045S</t>
    <phoneticPr fontId="11" type="noConversion"/>
  </si>
  <si>
    <t xml:space="preserve">EVER OBEY </t>
    <phoneticPr fontId="11" type="noConversion"/>
  </si>
  <si>
    <t>0443-043S</t>
    <phoneticPr fontId="11" type="noConversion"/>
  </si>
  <si>
    <t xml:space="preserve">EVER ONWARD </t>
    <phoneticPr fontId="11" type="noConversion"/>
  </si>
  <si>
    <t>EMC(CIT)</t>
    <phoneticPr fontId="11" type="noConversion"/>
  </si>
  <si>
    <t>0442-039S</t>
    <phoneticPr fontId="11" type="noConversion"/>
  </si>
  <si>
    <t xml:space="preserve">EVER OPTIMA </t>
    <phoneticPr fontId="11" type="noConversion"/>
  </si>
  <si>
    <t>SEMARANG</t>
    <phoneticPr fontId="11" type="noConversion"/>
  </si>
  <si>
    <t>ERASMUS ICON</t>
    <phoneticPr fontId="11" type="noConversion"/>
  </si>
  <si>
    <t>NORDLEOPARD</t>
    <phoneticPr fontId="11" type="noConversion"/>
  </si>
  <si>
    <t>AS SOPHIA</t>
    <phoneticPr fontId="11" type="noConversion"/>
  </si>
  <si>
    <t>MCC/MSK(IA5)</t>
    <phoneticPr fontId="11" type="noConversion"/>
  </si>
  <si>
    <t>535W</t>
    <phoneticPr fontId="11" type="noConversion"/>
  </si>
  <si>
    <t>MTT PORT KELANG</t>
    <phoneticPr fontId="11" type="noConversion"/>
  </si>
  <si>
    <t>ETD</t>
    <phoneticPr fontId="52" type="noConversion"/>
  </si>
  <si>
    <t>YANGON(MIIT)</t>
    <phoneticPr fontId="11" type="noConversion"/>
  </si>
  <si>
    <t>YANGON(MIIT)</t>
    <phoneticPr fontId="11" type="noConversion"/>
  </si>
  <si>
    <t xml:space="preserve">ZHONG WAI YUN XIN GANG </t>
    <phoneticPr fontId="11" type="noConversion"/>
  </si>
  <si>
    <t>2518S</t>
    <phoneticPr fontId="11" type="noConversion"/>
  </si>
  <si>
    <t xml:space="preserve">SITC PENANG </t>
    <phoneticPr fontId="11" type="noConversion"/>
  </si>
  <si>
    <t xml:space="preserve">ZHONG WAI YUN XIN GANG </t>
    <phoneticPr fontId="11" type="noConversion"/>
  </si>
  <si>
    <t>SITC(CPS)/CNC</t>
    <phoneticPr fontId="11" type="noConversion"/>
  </si>
  <si>
    <t>2517S</t>
    <phoneticPr fontId="11" type="noConversion"/>
  </si>
  <si>
    <t xml:space="preserve">SITC PENANG </t>
    <phoneticPr fontId="11" type="noConversion"/>
  </si>
  <si>
    <t>MANILA(N)</t>
    <phoneticPr fontId="11" type="noConversion"/>
  </si>
  <si>
    <t>MANILA(S)</t>
    <phoneticPr fontId="11" type="noConversion"/>
  </si>
  <si>
    <t>S048</t>
    <phoneticPr fontId="69" type="noConversion"/>
  </si>
  <si>
    <t>WAN HAI 296</t>
    <phoneticPr fontId="69" type="noConversion"/>
  </si>
  <si>
    <t>S082</t>
    <phoneticPr fontId="69" type="noConversion"/>
  </si>
  <si>
    <t>INTERASIA PURSUIT</t>
    <phoneticPr fontId="11" type="noConversion"/>
  </si>
  <si>
    <t>S056</t>
    <phoneticPr fontId="11" type="noConversion"/>
  </si>
  <si>
    <t>WAN HAI 292</t>
    <phoneticPr fontId="11" type="noConversion"/>
  </si>
  <si>
    <t>S047</t>
    <phoneticPr fontId="11" type="noConversion"/>
  </si>
  <si>
    <t>WAN HAI 296</t>
    <phoneticPr fontId="11" type="noConversion"/>
  </si>
  <si>
    <t>WHL(JCV)/IAL(JCV)</t>
    <phoneticPr fontId="11" type="noConversion"/>
  </si>
  <si>
    <t>S081</t>
    <phoneticPr fontId="11" type="noConversion"/>
  </si>
  <si>
    <t>INTERASIA PURSUIT</t>
    <phoneticPr fontId="11" type="noConversion"/>
  </si>
  <si>
    <t>DANANG</t>
    <phoneticPr fontId="11" type="noConversion"/>
  </si>
  <si>
    <t xml:space="preserve"> </t>
    <phoneticPr fontId="11" type="noConversion"/>
  </si>
  <si>
    <t>2526S</t>
  </si>
  <si>
    <t xml:space="preserve">SITC SHUNHE </t>
    <phoneticPr fontId="11" type="noConversion"/>
  </si>
  <si>
    <t xml:space="preserve">SITC KWANGYANG </t>
    <phoneticPr fontId="11" type="noConversion"/>
  </si>
  <si>
    <t>2540S</t>
    <phoneticPr fontId="11" type="noConversion"/>
  </si>
  <si>
    <t xml:space="preserve">HF WEALTH </t>
    <phoneticPr fontId="11" type="noConversion"/>
  </si>
  <si>
    <t>SITC(CJV6)</t>
    <phoneticPr fontId="11" type="noConversion"/>
  </si>
  <si>
    <t>2524S</t>
    <phoneticPr fontId="11" type="noConversion"/>
  </si>
  <si>
    <t xml:space="preserve">SITC SHUNHE </t>
    <phoneticPr fontId="11" type="noConversion"/>
  </si>
  <si>
    <t>ETA</t>
    <phoneticPr fontId="52" type="noConversion"/>
  </si>
  <si>
    <t>DANANG</t>
    <phoneticPr fontId="52" type="noConversion"/>
  </si>
  <si>
    <t>2518S</t>
  </si>
  <si>
    <t>SUNNY LAUREL</t>
  </si>
  <si>
    <t>2525S</t>
    <phoneticPr fontId="11" type="noConversion"/>
  </si>
  <si>
    <t>SKY IRIS</t>
    <phoneticPr fontId="11" type="noConversion"/>
  </si>
  <si>
    <t>SUNNY LAUREL</t>
    <phoneticPr fontId="11" type="noConversion"/>
  </si>
  <si>
    <t>SKY IRIS</t>
    <phoneticPr fontId="11" type="noConversion"/>
  </si>
  <si>
    <t>KMTC(KSH)/SML/HEUNG-A/CK</t>
    <phoneticPr fontId="11" type="noConversion"/>
  </si>
  <si>
    <t>2516S</t>
    <phoneticPr fontId="69" type="noConversion"/>
  </si>
  <si>
    <t>SUNNY LAUREL</t>
    <phoneticPr fontId="11" type="noConversion"/>
  </si>
  <si>
    <t>HAIPHONG</t>
    <phoneticPr fontId="11" type="noConversion"/>
  </si>
  <si>
    <t xml:space="preserve"> 2524S</t>
    <phoneticPr fontId="11" type="noConversion"/>
  </si>
  <si>
    <t>SITC YUANHE</t>
    <phoneticPr fontId="11" type="noConversion"/>
  </si>
  <si>
    <t>2542S</t>
    <phoneticPr fontId="11" type="noConversion"/>
  </si>
  <si>
    <t xml:space="preserve">SITC FANGCHENG </t>
    <phoneticPr fontId="11" type="noConversion"/>
  </si>
  <si>
    <t>SITC(CJV2)</t>
    <phoneticPr fontId="11" type="noConversion"/>
  </si>
  <si>
    <t>2522S</t>
    <phoneticPr fontId="69" type="noConversion"/>
  </si>
  <si>
    <t xml:space="preserve">SITC YUANHE </t>
    <phoneticPr fontId="11" type="noConversion"/>
  </si>
  <si>
    <t>OPERATOR</t>
    <phoneticPr fontId="11" type="noConversion"/>
  </si>
  <si>
    <t>VOYAGE</t>
    <phoneticPr fontId="52" type="noConversion"/>
  </si>
  <si>
    <t>2538S</t>
    <phoneticPr fontId="11" type="noConversion"/>
  </si>
  <si>
    <t xml:space="preserve">SITC TOKUYAMA </t>
    <phoneticPr fontId="11" type="noConversion"/>
  </si>
  <si>
    <t xml:space="preserve"> 2537S</t>
    <phoneticPr fontId="11" type="noConversion"/>
  </si>
  <si>
    <t xml:space="preserve">PANJA BHUM </t>
    <phoneticPr fontId="11" type="noConversion"/>
  </si>
  <si>
    <t>SITC(CJV5)</t>
    <phoneticPr fontId="11" type="noConversion"/>
  </si>
  <si>
    <t>2535S</t>
    <phoneticPr fontId="11" type="noConversion"/>
  </si>
  <si>
    <t xml:space="preserve">SITC LIDE </t>
    <phoneticPr fontId="11" type="noConversion"/>
  </si>
  <si>
    <t xml:space="preserve">SITC HENGDE </t>
    <phoneticPr fontId="11" type="noConversion"/>
  </si>
  <si>
    <t>2524S</t>
    <phoneticPr fontId="11" type="noConversion"/>
  </si>
  <si>
    <t xml:space="preserve">SITC HAINAN  </t>
    <phoneticPr fontId="11" type="noConversion"/>
  </si>
  <si>
    <t>SITC(CKV)</t>
    <phoneticPr fontId="11" type="noConversion"/>
  </si>
  <si>
    <t>2525S</t>
    <phoneticPr fontId="11" type="noConversion"/>
  </si>
  <si>
    <t xml:space="preserve">MILD ORCHID </t>
    <phoneticPr fontId="11" type="noConversion"/>
  </si>
  <si>
    <t>JJ(JCV)/SNL(JCV)/SITC(CVS2)</t>
    <phoneticPr fontId="11" type="noConversion"/>
  </si>
  <si>
    <t>2523S</t>
    <phoneticPr fontId="11" type="noConversion"/>
  </si>
  <si>
    <t xml:space="preserve">HONG AN </t>
    <phoneticPr fontId="11" type="noConversion"/>
  </si>
  <si>
    <t>HCM</t>
    <phoneticPr fontId="11" type="noConversion"/>
  </si>
  <si>
    <t>2518S</t>
    <phoneticPr fontId="11" type="noConversion"/>
  </si>
  <si>
    <t xml:space="preserve">SITC MACAO </t>
    <phoneticPr fontId="11" type="noConversion"/>
  </si>
  <si>
    <t>2526S</t>
    <phoneticPr fontId="11" type="noConversion"/>
  </si>
  <si>
    <t xml:space="preserve">SITC SHANGHAI </t>
    <phoneticPr fontId="11" type="noConversion"/>
  </si>
  <si>
    <t xml:space="preserve">SITC HAODE </t>
    <phoneticPr fontId="11" type="noConversion"/>
  </si>
  <si>
    <t>SITC(VTX1)</t>
    <phoneticPr fontId="11" type="noConversion"/>
  </si>
  <si>
    <t xml:space="preserve">SITC RUNDE </t>
    <phoneticPr fontId="11" type="noConversion"/>
  </si>
  <si>
    <t>HCM</t>
    <phoneticPr fontId="11" type="noConversion"/>
  </si>
  <si>
    <t>2520S</t>
    <phoneticPr fontId="11" type="noConversion"/>
  </si>
  <si>
    <t xml:space="preserve">SITC LIAONING </t>
    <phoneticPr fontId="11" type="noConversion"/>
  </si>
  <si>
    <t xml:space="preserve">INDURO </t>
    <phoneticPr fontId="11" type="noConversion"/>
  </si>
  <si>
    <t xml:space="preserve">SITC WENDE </t>
    <phoneticPr fontId="11" type="noConversion"/>
  </si>
  <si>
    <t>SITC(VTX2)</t>
    <phoneticPr fontId="11" type="noConversion"/>
  </si>
  <si>
    <t>2518S</t>
    <phoneticPr fontId="11" type="noConversion"/>
  </si>
  <si>
    <t xml:space="preserve">SITC SHANDONG </t>
    <phoneticPr fontId="11" type="noConversion"/>
  </si>
  <si>
    <t xml:space="preserve">HO CHI MINH </t>
    <phoneticPr fontId="11" type="noConversion"/>
  </si>
  <si>
    <t>S130</t>
    <phoneticPr fontId="69" type="noConversion"/>
  </si>
  <si>
    <t>WAN HAI 173</t>
    <phoneticPr fontId="11" type="noConversion"/>
  </si>
  <si>
    <t>538S</t>
    <phoneticPr fontId="69" type="noConversion"/>
  </si>
  <si>
    <t>ZHONG GU DONG HAI</t>
    <phoneticPr fontId="11" type="noConversion"/>
  </si>
  <si>
    <t>211S</t>
    <phoneticPr fontId="69" type="noConversion"/>
  </si>
  <si>
    <t>YM IMAGE</t>
    <phoneticPr fontId="11" type="noConversion"/>
  </si>
  <si>
    <t>WHL(CT5)/YML (CTK)</t>
    <phoneticPr fontId="11" type="noConversion"/>
  </si>
  <si>
    <t>S129</t>
    <phoneticPr fontId="11" type="noConversion"/>
  </si>
  <si>
    <t>WAN HAI 173</t>
    <phoneticPr fontId="11" type="noConversion"/>
  </si>
  <si>
    <t>LAEM CHABANG</t>
    <phoneticPr fontId="11" type="noConversion"/>
  </si>
  <si>
    <t>292S</t>
    <phoneticPr fontId="11" type="noConversion"/>
  </si>
  <si>
    <t>026S</t>
    <phoneticPr fontId="69" type="noConversion"/>
  </si>
  <si>
    <t>LITTLE WARRIOR</t>
    <phoneticPr fontId="11" type="noConversion"/>
  </si>
  <si>
    <t>284S</t>
    <phoneticPr fontId="11" type="noConversion"/>
  </si>
  <si>
    <t>2537S</t>
    <phoneticPr fontId="69" type="noConversion"/>
  </si>
  <si>
    <t>CUL YANGPU</t>
    <phoneticPr fontId="11" type="noConversion"/>
  </si>
  <si>
    <t>0RK2FS</t>
    <phoneticPr fontId="11" type="noConversion"/>
  </si>
  <si>
    <t>068S</t>
    <phoneticPr fontId="69" type="noConversion"/>
  </si>
  <si>
    <t>KHUNA BHUM</t>
    <phoneticPr fontId="11" type="noConversion"/>
  </si>
  <si>
    <t>RCL(RBC)/CUL/CNC</t>
    <phoneticPr fontId="11" type="noConversion"/>
  </si>
  <si>
    <t>LITTLE WARRIOR</t>
    <phoneticPr fontId="11" type="noConversion"/>
  </si>
  <si>
    <t>ETD</t>
    <phoneticPr fontId="11" type="noConversion"/>
  </si>
  <si>
    <t>LAEM CHABANG</t>
    <phoneticPr fontId="11" type="noConversion"/>
  </si>
  <si>
    <t>VOYAGE</t>
    <phoneticPr fontId="11" type="noConversion"/>
  </si>
  <si>
    <t>S130</t>
    <phoneticPr fontId="69" type="noConversion"/>
  </si>
  <si>
    <t>538S</t>
    <phoneticPr fontId="69" type="noConversion"/>
  </si>
  <si>
    <t>ZHONG GU DONG HAI</t>
    <phoneticPr fontId="11" type="noConversion"/>
  </si>
  <si>
    <t>211S</t>
    <phoneticPr fontId="69" type="noConversion"/>
  </si>
  <si>
    <t>YM IMAGE</t>
    <phoneticPr fontId="11" type="noConversion"/>
  </si>
  <si>
    <t>S129</t>
    <phoneticPr fontId="11" type="noConversion"/>
  </si>
  <si>
    <t>WAN HAI 173</t>
    <phoneticPr fontId="11" type="noConversion"/>
  </si>
  <si>
    <t>BKK(PAT)</t>
    <phoneticPr fontId="11" type="noConversion"/>
  </si>
  <si>
    <t>CNSHA</t>
    <phoneticPr fontId="11" type="noConversion"/>
  </si>
  <si>
    <t>OPERATOR</t>
    <phoneticPr fontId="11" type="noConversion"/>
  </si>
  <si>
    <t>026S</t>
    <phoneticPr fontId="69" type="noConversion"/>
  </si>
  <si>
    <t>284S</t>
    <phoneticPr fontId="11" type="noConversion"/>
  </si>
  <si>
    <t>KHUNA BHUM</t>
    <phoneticPr fontId="11" type="noConversion"/>
  </si>
  <si>
    <t>RCL(RBC)/CUL/CNC</t>
    <phoneticPr fontId="11" type="noConversion"/>
  </si>
  <si>
    <t>LITTLE WARRIOR</t>
    <phoneticPr fontId="11" type="noConversion"/>
  </si>
  <si>
    <t xml:space="preserve">CUT OFF </t>
    <phoneticPr fontId="11" type="noConversion"/>
  </si>
  <si>
    <t>BKK(PAT)</t>
    <phoneticPr fontId="11" type="noConversion"/>
  </si>
  <si>
    <t xml:space="preserve">BANGKOK </t>
    <phoneticPr fontId="74" type="noConversion"/>
  </si>
  <si>
    <t>NATTHA BHUM</t>
    <phoneticPr fontId="11" type="noConversion"/>
  </si>
  <si>
    <t>105S</t>
  </si>
  <si>
    <t>INGENUITY</t>
    <phoneticPr fontId="11" type="noConversion"/>
  </si>
  <si>
    <t>083S</t>
  </si>
  <si>
    <t>MILLENNIUM BRIGHT</t>
    <phoneticPr fontId="11" type="noConversion"/>
  </si>
  <si>
    <t>RCL(RBC2)/CUL/CNC</t>
    <phoneticPr fontId="11" type="noConversion"/>
  </si>
  <si>
    <t>041S</t>
    <phoneticPr fontId="11" type="noConversion"/>
  </si>
  <si>
    <t>NATTHA BHUM</t>
    <phoneticPr fontId="11" type="noConversion"/>
  </si>
  <si>
    <t>SIHANOUKVILLE</t>
    <phoneticPr fontId="11" type="noConversion"/>
  </si>
  <si>
    <t>SIHANOUKVILLE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</si>
  <si>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</si>
  <si>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2508S</t>
    <phoneticPr fontId="11" type="noConversion"/>
  </si>
  <si>
    <t>KMTC HOCHIMINH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</si>
  <si>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</si>
  <si>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KMTC PENANG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</si>
  <si>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</si>
  <si>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25009S</t>
    <phoneticPr fontId="11" type="noConversion"/>
  </si>
  <si>
    <t>TS NANSHA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</si>
  <si>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</si>
  <si>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SITC YUNCHENG</t>
    <phoneticPr fontId="11" type="noConversion"/>
  </si>
  <si>
    <t>KMTC(KCM)/SITC/CNC</t>
    <phoneticPr fontId="11" type="noConversion"/>
  </si>
  <si>
    <t>BLANK SAILING</t>
    <phoneticPr fontId="11" type="noConversion"/>
  </si>
  <si>
    <t>ETA</t>
    <phoneticPr fontId="11" type="noConversion"/>
  </si>
  <si>
    <t>BELAWAN</t>
    <phoneticPr fontId="11" type="noConversion"/>
  </si>
  <si>
    <t>SGP</t>
    <phoneticPr fontId="11" type="noConversion"/>
  </si>
  <si>
    <t>VESSEL</t>
    <phoneticPr fontId="52" type="noConversion"/>
  </si>
  <si>
    <t>VIA TANJUNG PELEPAS</t>
    <phoneticPr fontId="11" type="noConversion"/>
  </si>
  <si>
    <t>2045-006S</t>
    <phoneticPr fontId="11" type="noConversion"/>
  </si>
  <si>
    <t xml:space="preserve">EVER VERSE </t>
    <phoneticPr fontId="11" type="noConversion"/>
  </si>
  <si>
    <t>VIA TANJUNG PELEPAS</t>
    <phoneticPr fontId="11" type="noConversion"/>
  </si>
  <si>
    <t>2044-016S</t>
    <phoneticPr fontId="11" type="noConversion"/>
  </si>
  <si>
    <t xml:space="preserve">EVER VAST </t>
    <phoneticPr fontId="11" type="noConversion"/>
  </si>
  <si>
    <t>VIA TANJUNG PELEPAS</t>
    <phoneticPr fontId="11" type="noConversion"/>
  </si>
  <si>
    <t>2043-011S</t>
    <phoneticPr fontId="11" type="noConversion"/>
  </si>
  <si>
    <t xml:space="preserve">EVER VERT </t>
    <phoneticPr fontId="11" type="noConversion"/>
  </si>
  <si>
    <t>2042-008S</t>
    <phoneticPr fontId="11" type="noConversion"/>
  </si>
  <si>
    <t xml:space="preserve">EVER VIVE </t>
    <phoneticPr fontId="11" type="noConversion"/>
  </si>
  <si>
    <t>EMC(NSB)</t>
    <phoneticPr fontId="11" type="noConversion"/>
  </si>
  <si>
    <t>2041-005S</t>
    <phoneticPr fontId="11" type="noConversion"/>
  </si>
  <si>
    <t>TANJUNG PELEPAS</t>
    <phoneticPr fontId="11" type="noConversion"/>
  </si>
  <si>
    <t>BELAWAN</t>
    <phoneticPr fontId="11" type="noConversion"/>
  </si>
  <si>
    <t>2508S</t>
    <phoneticPr fontId="11" type="noConversion"/>
  </si>
  <si>
    <t>2510S</t>
    <phoneticPr fontId="11" type="noConversion"/>
  </si>
  <si>
    <t>KMTC PENANG</t>
    <phoneticPr fontId="11" type="noConversion"/>
  </si>
  <si>
    <t>25009S</t>
    <phoneticPr fontId="11" type="noConversion"/>
  </si>
  <si>
    <t>SITC YUNCHENG</t>
    <phoneticPr fontId="11" type="noConversion"/>
  </si>
  <si>
    <t>KMTC(KCM)/SITC/CNC</t>
    <phoneticPr fontId="11" type="noConversion"/>
  </si>
  <si>
    <t>PASIR GUDANG</t>
    <phoneticPr fontId="11" type="noConversion"/>
  </si>
  <si>
    <t>2045-006S</t>
    <phoneticPr fontId="11" type="noConversion"/>
  </si>
  <si>
    <t xml:space="preserve">EVER VERSE </t>
    <phoneticPr fontId="11" type="noConversion"/>
  </si>
  <si>
    <t>2044-016S</t>
    <phoneticPr fontId="11" type="noConversion"/>
  </si>
  <si>
    <t>2043-011S</t>
    <phoneticPr fontId="11" type="noConversion"/>
  </si>
  <si>
    <t>EMC(NSB)</t>
    <phoneticPr fontId="11" type="noConversion"/>
  </si>
  <si>
    <t>2041-005S</t>
    <phoneticPr fontId="11" type="noConversion"/>
  </si>
  <si>
    <t xml:space="preserve">EVER VERSE </t>
    <phoneticPr fontId="11" type="noConversion"/>
  </si>
  <si>
    <t xml:space="preserve"> </t>
    <phoneticPr fontId="52" type="noConversion"/>
  </si>
  <si>
    <t>PASIR GUDANG</t>
    <phoneticPr fontId="11" type="noConversion"/>
  </si>
  <si>
    <t>2509S</t>
  </si>
  <si>
    <t>KMTC HAIPHONG</t>
    <phoneticPr fontId="11" type="noConversion"/>
  </si>
  <si>
    <t>KMTC(CKI/S)</t>
  </si>
  <si>
    <t xml:space="preserve">CUT OFF </t>
    <phoneticPr fontId="11" type="noConversion"/>
  </si>
  <si>
    <t>CNSHA</t>
    <phoneticPr fontId="11" type="noConversion"/>
  </si>
  <si>
    <t>VESSEL</t>
    <phoneticPr fontId="52" type="noConversion"/>
  </si>
  <si>
    <t>SURABAYA</t>
    <phoneticPr fontId="11" type="noConversion"/>
  </si>
  <si>
    <t>KMTC INCHEON</t>
    <phoneticPr fontId="11" type="noConversion"/>
  </si>
  <si>
    <t>JKT</t>
    <phoneticPr fontId="11" type="noConversion"/>
  </si>
  <si>
    <t>KMTC XIAMEN</t>
    <phoneticPr fontId="11" type="noConversion"/>
  </si>
  <si>
    <t>2508S</t>
  </si>
  <si>
    <t>STARSHIP JUPITER</t>
    <phoneticPr fontId="11" type="noConversion"/>
  </si>
  <si>
    <t>KMTC SURABAYA</t>
    <phoneticPr fontId="11" type="noConversion"/>
  </si>
  <si>
    <t>2507S</t>
  </si>
  <si>
    <t>INCHEON VOYAGER</t>
    <phoneticPr fontId="11" type="noConversion"/>
  </si>
  <si>
    <t>KMTC(ANX)</t>
    <phoneticPr fontId="11" type="noConversion"/>
  </si>
  <si>
    <t>2507S</t>
    <phoneticPr fontId="11" type="noConversion"/>
  </si>
  <si>
    <t>KMTC XIAMEN</t>
    <phoneticPr fontId="11" type="noConversion"/>
  </si>
  <si>
    <t>ETD</t>
    <phoneticPr fontId="11" type="noConversion"/>
  </si>
  <si>
    <t>JKT</t>
    <phoneticPr fontId="11" type="noConversion"/>
  </si>
  <si>
    <t>AS PATRIA</t>
    <phoneticPr fontId="11" type="noConversion"/>
  </si>
  <si>
    <t>ZHONG GU PENG LAI</t>
    <phoneticPr fontId="11" type="noConversion"/>
  </si>
  <si>
    <t>KMTC(KMSK)HEUNG-A(FEM)</t>
    <phoneticPr fontId="11" type="noConversion"/>
  </si>
  <si>
    <t>SHANGHAI VOYAGER</t>
    <phoneticPr fontId="11" type="noConversion"/>
  </si>
  <si>
    <t>2509S</t>
    <phoneticPr fontId="11" type="noConversion"/>
  </si>
  <si>
    <t>YEOSU VOYAGER</t>
    <phoneticPr fontId="11" type="noConversion"/>
  </si>
  <si>
    <t>NINGBO VOYAGER</t>
    <phoneticPr fontId="11" type="noConversion"/>
  </si>
  <si>
    <t>SINKOR/KMTC(FEM)</t>
    <phoneticPr fontId="11" type="noConversion"/>
  </si>
  <si>
    <t>SITC XIN</t>
    <phoneticPr fontId="11" type="noConversion"/>
  </si>
  <si>
    <t xml:space="preserve">CUT OFF </t>
    <phoneticPr fontId="11" type="noConversion"/>
  </si>
  <si>
    <t>KMTC HOCHIMINH</t>
    <phoneticPr fontId="11" type="noConversion"/>
  </si>
  <si>
    <t>2510S</t>
  </si>
  <si>
    <t>25009S</t>
  </si>
  <si>
    <t>TS NANSHA</t>
    <phoneticPr fontId="11" type="noConversion"/>
  </si>
  <si>
    <t>2509S</t>
    <phoneticPr fontId="11" type="noConversion"/>
  </si>
  <si>
    <t>PKG(N)</t>
    <phoneticPr fontId="11" type="noConversion"/>
  </si>
  <si>
    <t>0087S</t>
  </si>
  <si>
    <t>MARIA C</t>
    <phoneticPr fontId="11" type="noConversion"/>
  </si>
  <si>
    <t>KMTC SEOUL</t>
    <phoneticPr fontId="11" type="noConversion"/>
  </si>
  <si>
    <t>050S</t>
  </si>
  <si>
    <t>YM COOPERATION</t>
    <phoneticPr fontId="11" type="noConversion"/>
  </si>
  <si>
    <t>SITC MAKASSAR</t>
    <phoneticPr fontId="11" type="noConversion"/>
  </si>
  <si>
    <t>KMTC(KCM3)</t>
    <phoneticPr fontId="11" type="noConversion"/>
  </si>
  <si>
    <t>0086S</t>
  </si>
  <si>
    <t>MARIA C</t>
    <phoneticPr fontId="11" type="noConversion"/>
  </si>
  <si>
    <t>008W</t>
  </si>
  <si>
    <t>NAVIOS JASMINE</t>
    <phoneticPr fontId="11" type="noConversion"/>
  </si>
  <si>
    <t>714W</t>
  </si>
  <si>
    <t>OOCL DALIAN</t>
    <phoneticPr fontId="11" type="noConversion"/>
  </si>
  <si>
    <t>202W</t>
  </si>
  <si>
    <t>OOCL LE HAVRE</t>
    <phoneticPr fontId="11" type="noConversion"/>
  </si>
  <si>
    <t>186W</t>
  </si>
  <si>
    <t>OOCL JAKARTA</t>
    <phoneticPr fontId="11" type="noConversion"/>
  </si>
  <si>
    <t>YML/OOCL(CPX)</t>
    <phoneticPr fontId="11" type="noConversion"/>
  </si>
  <si>
    <t>2506W</t>
  </si>
  <si>
    <t xml:space="preserve">	ARAYA BHUM</t>
    <phoneticPr fontId="11" type="noConversion"/>
  </si>
  <si>
    <t>SGP</t>
    <phoneticPr fontId="11" type="noConversion"/>
  </si>
  <si>
    <t>AS PATRIA</t>
    <phoneticPr fontId="11" type="noConversion"/>
  </si>
  <si>
    <t>ZHONG GU PENG LAI</t>
    <phoneticPr fontId="11" type="noConversion"/>
  </si>
  <si>
    <t>KMTC(KMSK)HEUNG-A(FEM)</t>
    <phoneticPr fontId="11" type="noConversion"/>
  </si>
  <si>
    <t>VOYAGE</t>
    <phoneticPr fontId="11" type="noConversion"/>
  </si>
  <si>
    <t>KMTC HOCHIMINH</t>
    <phoneticPr fontId="11" type="noConversion"/>
  </si>
  <si>
    <t>SGP</t>
    <phoneticPr fontId="11" type="noConversion"/>
  </si>
  <si>
    <t xml:space="preserve">SINGAPORE  </t>
    <phoneticPr fontId="11" type="noConversion"/>
  </si>
  <si>
    <t>GLORY TIANJIN</t>
    <phoneticPr fontId="11" type="noConversion"/>
  </si>
  <si>
    <t>GLORY TIANJIN</t>
    <phoneticPr fontId="11" type="noConversion"/>
  </si>
  <si>
    <t>JJ(STW2)</t>
    <phoneticPr fontId="11" type="noConversion"/>
  </si>
  <si>
    <t>2536S</t>
    <phoneticPr fontId="11" type="noConversion"/>
  </si>
  <si>
    <t>GLORY TIANJIN</t>
    <phoneticPr fontId="11" type="noConversion"/>
  </si>
  <si>
    <t>KEELUNG</t>
    <phoneticPr fontId="11" type="noConversion"/>
  </si>
  <si>
    <t>SNL NANTONG</t>
    <phoneticPr fontId="11" type="noConversion"/>
  </si>
  <si>
    <t>SNL NANTONG</t>
    <phoneticPr fontId="11" type="noConversion"/>
  </si>
  <si>
    <t>SITC(NST)</t>
    <phoneticPr fontId="11" type="noConversion"/>
  </si>
  <si>
    <t>SNL NANTONG</t>
    <phoneticPr fontId="11" type="noConversion"/>
  </si>
  <si>
    <t>KEELUNG/KAOHSIUNG/TAICHUNG</t>
    <phoneticPr fontId="11" type="noConversion"/>
  </si>
  <si>
    <t xml:space="preserve">SITC TOKUYAMA </t>
    <phoneticPr fontId="11" type="noConversion"/>
  </si>
  <si>
    <t xml:space="preserve"> 2537S</t>
    <phoneticPr fontId="11" type="noConversion"/>
  </si>
  <si>
    <t>SITC TOKUYAMA</t>
    <phoneticPr fontId="11" type="noConversion"/>
  </si>
  <si>
    <t>SITC(CJV5)</t>
    <phoneticPr fontId="11" type="noConversion"/>
  </si>
  <si>
    <t>2535S</t>
    <phoneticPr fontId="11" type="noConversion"/>
  </si>
  <si>
    <t>HONGKONG</t>
    <phoneticPr fontId="11" type="noConversion"/>
  </si>
  <si>
    <t>2539S</t>
    <phoneticPr fontId="11" type="noConversion"/>
  </si>
  <si>
    <t>CONSERO</t>
    <phoneticPr fontId="11" type="noConversion"/>
  </si>
  <si>
    <t>2538S</t>
    <phoneticPr fontId="11" type="noConversion"/>
  </si>
  <si>
    <t>CONSCIENCE</t>
    <phoneticPr fontId="11" type="noConversion"/>
  </si>
  <si>
    <t>2537S</t>
    <phoneticPr fontId="11" type="noConversion"/>
  </si>
  <si>
    <t>MILD TUNE</t>
    <phoneticPr fontId="11" type="noConversion"/>
  </si>
  <si>
    <t>JJ(NCHH2)</t>
    <phoneticPr fontId="11" type="noConversion"/>
  </si>
  <si>
    <t>HONGKONG</t>
    <phoneticPr fontId="11" type="noConversion"/>
  </si>
  <si>
    <t>HONGKONG &amp; TAIWAN</t>
  </si>
  <si>
    <t>GJ537W</t>
    <phoneticPr fontId="11" type="noConversion"/>
  </si>
  <si>
    <t xml:space="preserve">MSC NICOLA MASTRO </t>
    <phoneticPr fontId="11" type="noConversion"/>
  </si>
  <si>
    <t>GJ536W</t>
    <phoneticPr fontId="11" type="noConversion"/>
  </si>
  <si>
    <t xml:space="preserve">MSC GULSUN  </t>
    <phoneticPr fontId="11" type="noConversion"/>
  </si>
  <si>
    <t>GJ535W</t>
    <phoneticPr fontId="11" type="noConversion"/>
  </si>
  <si>
    <t xml:space="preserve">MSC MARIELLA </t>
    <phoneticPr fontId="11" type="noConversion"/>
  </si>
  <si>
    <t>YML/MSC/ONE(MD1)</t>
    <phoneticPr fontId="11" type="noConversion"/>
  </si>
  <si>
    <t>GJ533W</t>
    <phoneticPr fontId="11" type="noConversion"/>
  </si>
  <si>
    <t xml:space="preserve">MSC CLAUDE GIRARDET   </t>
    <phoneticPr fontId="11" type="noConversion"/>
  </si>
  <si>
    <t>VIA IST</t>
    <phoneticPr fontId="52" type="noConversion"/>
  </si>
  <si>
    <t xml:space="preserve">MSC NICOLA MASTRO </t>
    <phoneticPr fontId="11" type="noConversion"/>
  </si>
  <si>
    <t xml:space="preserve">MSC GULSUN  </t>
    <phoneticPr fontId="11" type="noConversion"/>
  </si>
  <si>
    <t>VIA IST</t>
    <phoneticPr fontId="52" type="noConversion"/>
  </si>
  <si>
    <t xml:space="preserve">MSC MARIELLA </t>
    <phoneticPr fontId="11" type="noConversion"/>
  </si>
  <si>
    <t xml:space="preserve">MSC CLAUDE GIRARDET   </t>
    <phoneticPr fontId="11" type="noConversion"/>
  </si>
  <si>
    <t>KAV</t>
    <phoneticPr fontId="11" type="noConversion"/>
  </si>
  <si>
    <t>IST</t>
    <phoneticPr fontId="11" type="noConversion"/>
  </si>
  <si>
    <t>CSCL MARS</t>
    <phoneticPr fontId="11" type="noConversion"/>
  </si>
  <si>
    <t>097W</t>
  </si>
  <si>
    <t>CSCL MERCURY</t>
    <phoneticPr fontId="11" type="noConversion"/>
  </si>
  <si>
    <t>COSCO SHIPPING KILIMANJARO</t>
    <phoneticPr fontId="11" type="noConversion"/>
  </si>
  <si>
    <t>106W</t>
  </si>
  <si>
    <t>COSCO(AEM3)
EMC(BEX)
OOCL(EM1)
CMA(BEX)</t>
    <phoneticPr fontId="52" type="noConversion"/>
  </si>
  <si>
    <t>522W</t>
  </si>
  <si>
    <t>COSCO INDONESIA</t>
    <phoneticPr fontId="11" type="noConversion"/>
  </si>
  <si>
    <t>ODS</t>
    <phoneticPr fontId="11" type="noConversion"/>
  </si>
  <si>
    <t>ODESSA</t>
    <phoneticPr fontId="11" type="noConversion"/>
  </si>
  <si>
    <t>CSCL MARS</t>
    <phoneticPr fontId="11" type="noConversion"/>
  </si>
  <si>
    <t>CSCL MERCURY</t>
    <phoneticPr fontId="11" type="noConversion"/>
  </si>
  <si>
    <t>COSCO(AEM3)
EMC(BEX)
OOCL(EM1)
CMA(BEX)</t>
    <phoneticPr fontId="52" type="noConversion"/>
  </si>
  <si>
    <t>COSCO INDONESIA</t>
    <phoneticPr fontId="11" type="noConversion"/>
  </si>
  <si>
    <t>CND</t>
    <phoneticPr fontId="11" type="noConversion"/>
  </si>
  <si>
    <t>CONSTANTZA</t>
    <phoneticPr fontId="11" type="noConversion"/>
  </si>
  <si>
    <t>CSCL MERCURY</t>
    <phoneticPr fontId="11" type="noConversion"/>
  </si>
  <si>
    <t>COSCO INDONESIA</t>
    <phoneticPr fontId="11" type="noConversion"/>
  </si>
  <si>
    <t>BEIRUT</t>
    <phoneticPr fontId="11" type="noConversion"/>
  </si>
  <si>
    <t>VIA PIR</t>
  </si>
  <si>
    <t>COSCO SHIPPING UNIVERSE</t>
    <phoneticPr fontId="11" type="noConversion"/>
  </si>
  <si>
    <t>COSCO SHIPPING LIBRA</t>
    <phoneticPr fontId="11" type="noConversion"/>
  </si>
  <si>
    <t>COSCO SHIPPING GALAXY</t>
  </si>
  <si>
    <t>COSCO(AEU3)
EMC(NE3)
OOCL(LL2)
CMA(FAL2)</t>
    <phoneticPr fontId="52" type="noConversion"/>
  </si>
  <si>
    <t>COSCO SHIPPING CAPRICORN</t>
    <phoneticPr fontId="11" type="noConversion"/>
  </si>
  <si>
    <t>LIM</t>
  </si>
  <si>
    <t>PIR</t>
    <phoneticPr fontId="11" type="noConversion"/>
  </si>
  <si>
    <t>COSCO SHIPPING UNIVERSE</t>
    <phoneticPr fontId="11" type="noConversion"/>
  </si>
  <si>
    <t>COSCO SHIPPING VIRGO</t>
    <phoneticPr fontId="11" type="noConversion"/>
  </si>
  <si>
    <t>COSCO(AEU3)
EMC(NE3)
OOCL(LL2)
CMA(FAL2)</t>
    <phoneticPr fontId="52" type="noConversion"/>
  </si>
  <si>
    <t>COSCO SHIPPING CAPRICORN</t>
    <phoneticPr fontId="11" type="noConversion"/>
  </si>
  <si>
    <t>ALEX(DEKHELA)</t>
    <phoneticPr fontId="11" type="noConversion"/>
  </si>
  <si>
    <t>TO BE ADVISED</t>
    <phoneticPr fontId="11" type="noConversion"/>
  </si>
  <si>
    <t>0BELXW</t>
  </si>
  <si>
    <t>CMA CGM COBALT</t>
    <phoneticPr fontId="11" type="noConversion"/>
  </si>
  <si>
    <t>0BELVW</t>
  </si>
  <si>
    <t>CMA CGM ZEPHYR</t>
  </si>
  <si>
    <t>0BELTW</t>
  </si>
  <si>
    <t>CMA CGM HERMES</t>
    <phoneticPr fontId="11" type="noConversion"/>
  </si>
  <si>
    <t>COSCO(AEM6)
EMC(BEX2)
OOCL(AAS)
CMA(PHEX)</t>
    <phoneticPr fontId="52" type="noConversion"/>
  </si>
  <si>
    <t>0BELRW</t>
    <phoneticPr fontId="11" type="noConversion"/>
  </si>
  <si>
    <t>CMA CGM ARGON</t>
    <phoneticPr fontId="11" type="noConversion"/>
  </si>
  <si>
    <t>KPR</t>
    <phoneticPr fontId="11" type="noConversion"/>
  </si>
  <si>
    <t>OPERATOR</t>
    <phoneticPr fontId="52" type="noConversion"/>
  </si>
  <si>
    <t>VESSEL</t>
    <phoneticPr fontId="51" type="noConversion"/>
  </si>
  <si>
    <t>COSCO SHIPPING UNIVERSE</t>
    <phoneticPr fontId="11" type="noConversion"/>
  </si>
  <si>
    <t>COSCO SHIPPING LIBRA</t>
    <phoneticPr fontId="11" type="noConversion"/>
  </si>
  <si>
    <t>COSCO(AEU3)
EMC(NE3)
OOCL(LL2)
CMA(FAL2)</t>
    <phoneticPr fontId="52" type="noConversion"/>
  </si>
  <si>
    <t>038W</t>
    <phoneticPr fontId="11" type="noConversion"/>
  </si>
  <si>
    <t>VIA IST</t>
    <phoneticPr fontId="52" type="noConversion"/>
  </si>
  <si>
    <t xml:space="preserve">MSC GULSUN  </t>
    <phoneticPr fontId="11" type="noConversion"/>
  </si>
  <si>
    <t>GJ535W</t>
    <phoneticPr fontId="11" type="noConversion"/>
  </si>
  <si>
    <t xml:space="preserve">MSC MARIELLA </t>
    <phoneticPr fontId="11" type="noConversion"/>
  </si>
  <si>
    <t>YML/MSC/ONE(MD1)</t>
    <phoneticPr fontId="11" type="noConversion"/>
  </si>
  <si>
    <t xml:space="preserve">MSC CLAUDE GIRARDET   </t>
    <phoneticPr fontId="11" type="noConversion"/>
  </si>
  <si>
    <t>POTI</t>
    <phoneticPr fontId="11" type="noConversion"/>
  </si>
  <si>
    <t>AMB</t>
    <phoneticPr fontId="11" type="noConversion"/>
  </si>
  <si>
    <t>VIA PIR</t>
    <phoneticPr fontId="52" type="noConversion"/>
  </si>
  <si>
    <t>037W</t>
  </si>
  <si>
    <t>OOCL HONG KONG</t>
  </si>
  <si>
    <t>034W</t>
  </si>
  <si>
    <t>COSCO SHIPPING SOLAR</t>
    <phoneticPr fontId="11" type="noConversion"/>
  </si>
  <si>
    <t>VIA PIR</t>
    <phoneticPr fontId="52" type="noConversion"/>
  </si>
  <si>
    <t>0718030W</t>
  </si>
  <si>
    <t>EVER GOLDEN</t>
  </si>
  <si>
    <t>VIA PIR</t>
    <phoneticPr fontId="52" type="noConversion"/>
  </si>
  <si>
    <t>COSCO SHIPPING PISCES</t>
    <phoneticPr fontId="11" type="noConversion"/>
  </si>
  <si>
    <t>VIA PIR</t>
    <phoneticPr fontId="52" type="noConversion"/>
  </si>
  <si>
    <t>COSCO(AEM1)
EMC(MD2)
OOCL(WM1)
CMA(MEX2)</t>
    <phoneticPr fontId="52" type="noConversion"/>
  </si>
  <si>
    <t>0716015W</t>
    <phoneticPr fontId="11" type="noConversion"/>
  </si>
  <si>
    <t>EVER TOP</t>
    <phoneticPr fontId="11" type="noConversion"/>
  </si>
  <si>
    <t>POTI</t>
    <phoneticPr fontId="11" type="noConversion"/>
  </si>
  <si>
    <t xml:space="preserve">MSC MARIELLA </t>
    <phoneticPr fontId="11" type="noConversion"/>
  </si>
  <si>
    <t>YML/MSC/ONE(MD1)</t>
    <phoneticPr fontId="11" type="noConversion"/>
  </si>
  <si>
    <t>GJ533W</t>
    <phoneticPr fontId="11" type="noConversion"/>
  </si>
  <si>
    <t xml:space="preserve">ISTANBUL(AMBARLI) </t>
    <phoneticPr fontId="11" type="noConversion"/>
  </si>
  <si>
    <t xml:space="preserve">MSC MIA </t>
    <phoneticPr fontId="11" type="noConversion"/>
  </si>
  <si>
    <t>GJ533W</t>
    <phoneticPr fontId="11" type="noConversion"/>
  </si>
  <si>
    <t xml:space="preserve">MSC CLAUDE GIRARDET </t>
    <phoneticPr fontId="11" type="noConversion"/>
  </si>
  <si>
    <t>GJ532W</t>
    <phoneticPr fontId="11" type="noConversion"/>
  </si>
  <si>
    <t>MSC RAYA</t>
    <phoneticPr fontId="11" type="noConversion"/>
  </si>
  <si>
    <t>GJ531W</t>
    <phoneticPr fontId="11" type="noConversion"/>
  </si>
  <si>
    <t xml:space="preserve">MSC NELA </t>
    <phoneticPr fontId="11" type="noConversion"/>
  </si>
  <si>
    <t>MSC(JADE)</t>
    <phoneticPr fontId="52" type="noConversion"/>
  </si>
  <si>
    <t>GJ530W</t>
    <phoneticPr fontId="11" type="noConversion"/>
  </si>
  <si>
    <t>MSC VIVIANA</t>
    <phoneticPr fontId="11" type="noConversion"/>
  </si>
  <si>
    <t>BAR</t>
    <phoneticPr fontId="11" type="noConversion"/>
  </si>
  <si>
    <t>GJ537W</t>
    <phoneticPr fontId="11" type="noConversion"/>
  </si>
  <si>
    <t xml:space="preserve">MSC NICOLA MASTRO </t>
    <phoneticPr fontId="11" type="noConversion"/>
  </si>
  <si>
    <t>YML/MSC/ONE(MD1)</t>
    <phoneticPr fontId="11" type="noConversion"/>
  </si>
  <si>
    <t>GJ533W</t>
    <phoneticPr fontId="11" type="noConversion"/>
  </si>
  <si>
    <t>BARCELONA</t>
    <phoneticPr fontId="11" type="noConversion"/>
  </si>
  <si>
    <t>COSCO(AEM1)
EMC(MD2)
OOCL(WM1)
CMA(MEX2)</t>
    <phoneticPr fontId="52" type="noConversion"/>
  </si>
  <si>
    <t>0716015W</t>
    <phoneticPr fontId="11" type="noConversion"/>
  </si>
  <si>
    <t>GOA</t>
    <phoneticPr fontId="11" type="noConversion"/>
  </si>
  <si>
    <t>HMM GARNET</t>
    <phoneticPr fontId="11" type="noConversion"/>
  </si>
  <si>
    <t>ONE FOCUS</t>
  </si>
  <si>
    <t>ONE FANTASTIC</t>
    <phoneticPr fontId="11" type="noConversion"/>
  </si>
  <si>
    <t>ONE/YML/HPL
(MS2)</t>
    <phoneticPr fontId="52" type="noConversion"/>
  </si>
  <si>
    <t>NO VESSEL</t>
    <phoneticPr fontId="11" type="noConversion"/>
  </si>
  <si>
    <t>GOA</t>
    <phoneticPr fontId="11" type="noConversion"/>
  </si>
  <si>
    <t xml:space="preserve">GENOVA </t>
  </si>
  <si>
    <t>HMM HOPE</t>
    <phoneticPr fontId="11" type="noConversion"/>
  </si>
  <si>
    <t>VIA ROTTERDAM</t>
    <phoneticPr fontId="52" type="noConversion"/>
  </si>
  <si>
    <t>HYUNDAI JUPITER</t>
    <phoneticPr fontId="11" type="noConversion"/>
  </si>
  <si>
    <t>VIA ROTTERDAM</t>
    <phoneticPr fontId="52" type="noConversion"/>
  </si>
  <si>
    <t>436W</t>
  </si>
  <si>
    <t>SEASPAN BEYOND</t>
  </si>
  <si>
    <t>HYUNDAI NEPTUNE</t>
    <phoneticPr fontId="11" type="noConversion"/>
  </si>
  <si>
    <t>VIA ROTTERDAM</t>
    <phoneticPr fontId="52" type="noConversion"/>
  </si>
  <si>
    <t>HPL/YML/HMM/ONE(FP2)</t>
    <phoneticPr fontId="52" type="noConversion"/>
  </si>
  <si>
    <t>LIS</t>
    <phoneticPr fontId="52" type="noConversion"/>
  </si>
  <si>
    <t>ROT</t>
    <phoneticPr fontId="11" type="noConversion"/>
  </si>
  <si>
    <t>LISBON</t>
  </si>
  <si>
    <t>VIA ZEEBRUGGE</t>
    <phoneticPr fontId="52" type="noConversion"/>
  </si>
  <si>
    <t>1368016W</t>
  </si>
  <si>
    <t>EVER ACE</t>
    <phoneticPr fontId="11" type="noConversion"/>
  </si>
  <si>
    <t>VIA ZEEBRUGGE</t>
    <phoneticPr fontId="52" type="noConversion"/>
  </si>
  <si>
    <t>1367012W</t>
  </si>
  <si>
    <t>EVER APEX</t>
    <phoneticPr fontId="11" type="noConversion"/>
  </si>
  <si>
    <t>VIA ZEEBRUGGE</t>
    <phoneticPr fontId="52" type="noConversion"/>
  </si>
  <si>
    <t>1366015W</t>
  </si>
  <si>
    <t>EVER ACT</t>
  </si>
  <si>
    <t>1365024W</t>
  </si>
  <si>
    <t>EVER GREET</t>
    <phoneticPr fontId="11" type="noConversion"/>
  </si>
  <si>
    <t>COSCO(AEU1)
EMC(NE1)
OOCL(LL6)
CMA(FAL6)</t>
    <phoneticPr fontId="52" type="noConversion"/>
  </si>
  <si>
    <t>1364011W</t>
    <phoneticPr fontId="11" type="noConversion"/>
  </si>
  <si>
    <t>DBL</t>
    <phoneticPr fontId="52" type="noConversion"/>
  </si>
  <si>
    <t>ZEE</t>
    <phoneticPr fontId="11" type="noConversion"/>
  </si>
  <si>
    <t>VIA ROTTERDAM</t>
    <phoneticPr fontId="11" type="noConversion"/>
  </si>
  <si>
    <t>COSCO SHIPPING UNIVERSE</t>
    <phoneticPr fontId="11" type="noConversion"/>
  </si>
  <si>
    <t>VIA ROTTERDAM</t>
    <phoneticPr fontId="11" type="noConversion"/>
  </si>
  <si>
    <t>VIA ROTTERDAM</t>
    <phoneticPr fontId="11" type="noConversion"/>
  </si>
  <si>
    <t>VIA ROTTERDAM</t>
    <phoneticPr fontId="11" type="noConversion"/>
  </si>
  <si>
    <t>038W</t>
    <phoneticPr fontId="11" type="noConversion"/>
  </si>
  <si>
    <t>GDYNIA</t>
    <phoneticPr fontId="11" type="noConversion"/>
  </si>
  <si>
    <t>ROT</t>
    <phoneticPr fontId="11" type="noConversion"/>
  </si>
  <si>
    <t>VIA HAMBURG</t>
    <phoneticPr fontId="52" type="noConversion"/>
  </si>
  <si>
    <t>VIA HAMBURG</t>
    <phoneticPr fontId="52" type="noConversion"/>
  </si>
  <si>
    <t>VIA HAMBURG</t>
    <phoneticPr fontId="52" type="noConversion"/>
  </si>
  <si>
    <t xml:space="preserve"> </t>
  </si>
  <si>
    <t>VIA HAMBURG</t>
    <phoneticPr fontId="52" type="noConversion"/>
  </si>
  <si>
    <t>COSCO SHIPPING VIRGO</t>
    <phoneticPr fontId="11" type="noConversion"/>
  </si>
  <si>
    <t>COSCO(AEU3)
EMC(NE3)
OOCL(LL2)
CMA(FAL2)</t>
    <phoneticPr fontId="52" type="noConversion"/>
  </si>
  <si>
    <t>HAM</t>
    <phoneticPr fontId="11" type="noConversion"/>
  </si>
  <si>
    <t>038W</t>
    <phoneticPr fontId="11" type="noConversion"/>
  </si>
  <si>
    <t>HEL</t>
  </si>
  <si>
    <t>ROT</t>
    <phoneticPr fontId="11" type="noConversion"/>
  </si>
  <si>
    <t>COSCO SHIPPING LIBRA</t>
    <phoneticPr fontId="11" type="noConversion"/>
  </si>
  <si>
    <t>VIA HAMBURG</t>
    <phoneticPr fontId="52" type="noConversion"/>
  </si>
  <si>
    <t>COSCO SHIPPING VIRGO</t>
    <phoneticPr fontId="11" type="noConversion"/>
  </si>
  <si>
    <t>RIGA/TALLINN</t>
    <phoneticPr fontId="11" type="noConversion"/>
  </si>
  <si>
    <t>RIGA/TALLINN</t>
    <phoneticPr fontId="11" type="noConversion"/>
  </si>
  <si>
    <t>HMM HELSINKI</t>
    <phoneticPr fontId="11" type="noConversion"/>
  </si>
  <si>
    <t>047W</t>
  </si>
  <si>
    <t>YM WELCOME</t>
  </si>
  <si>
    <t>HPL/YML/HMM/ONE(FE4)</t>
    <phoneticPr fontId="52" type="noConversion"/>
  </si>
  <si>
    <t>017W</t>
    <phoneticPr fontId="11" type="noConversion"/>
  </si>
  <si>
    <t>ZEUS LUMOS</t>
    <phoneticPr fontId="11" type="noConversion"/>
  </si>
  <si>
    <t>GOT</t>
    <phoneticPr fontId="11" type="noConversion"/>
  </si>
  <si>
    <t>HAM</t>
    <phoneticPr fontId="11" type="noConversion"/>
  </si>
  <si>
    <t>VIA ROTTERDAM</t>
    <phoneticPr fontId="11" type="noConversion"/>
  </si>
  <si>
    <t>COSCO SHIPPING CAPRICORN</t>
    <phoneticPr fontId="11" type="noConversion"/>
  </si>
  <si>
    <t>NORDIC ROUTE</t>
    <phoneticPr fontId="52" type="noConversion"/>
  </si>
  <si>
    <t>HMM HELSINKI</t>
    <phoneticPr fontId="11" type="noConversion"/>
  </si>
  <si>
    <t>HPL/YML/HMM/ONE(FE4)</t>
    <phoneticPr fontId="52" type="noConversion"/>
  </si>
  <si>
    <t>ZEUS LUMOS</t>
    <phoneticPr fontId="11" type="noConversion"/>
  </si>
  <si>
    <t>ANT</t>
    <phoneticPr fontId="11" type="noConversion"/>
  </si>
  <si>
    <t>ANT</t>
    <phoneticPr fontId="11" type="noConversion"/>
  </si>
  <si>
    <t xml:space="preserve">ANTWERP </t>
    <phoneticPr fontId="11" type="noConversion"/>
  </si>
  <si>
    <t>HYUNDAI NEPTUNE</t>
    <phoneticPr fontId="11" type="noConversion"/>
  </si>
  <si>
    <t>SOUTHAMPTON</t>
    <phoneticPr fontId="11" type="noConversion"/>
  </si>
  <si>
    <t>1FL5CW</t>
  </si>
  <si>
    <t>CMA CGM GEORG FORSTER</t>
    <phoneticPr fontId="11" type="noConversion"/>
  </si>
  <si>
    <t>1FL1EW</t>
  </si>
  <si>
    <t>APL SINGAPURA</t>
    <phoneticPr fontId="11" type="noConversion"/>
  </si>
  <si>
    <t>1FL1CW</t>
  </si>
  <si>
    <t>APL FULLERTON</t>
  </si>
  <si>
    <t>1FL1AW</t>
  </si>
  <si>
    <t>APL LION CITY</t>
    <phoneticPr fontId="11" type="noConversion"/>
  </si>
  <si>
    <t>COSCO(AEU2)
EMC(FAL1)
OOCL(LL4)
CMA(FAL1)</t>
    <phoneticPr fontId="52" type="noConversion"/>
  </si>
  <si>
    <t>1FL18W</t>
    <phoneticPr fontId="11" type="noConversion"/>
  </si>
  <si>
    <t>COSCO SHIPPING UNIVERSE</t>
    <phoneticPr fontId="11" type="noConversion"/>
  </si>
  <si>
    <t>0780026W</t>
  </si>
  <si>
    <t>EVER GENTLE</t>
    <phoneticPr fontId="11" type="noConversion"/>
  </si>
  <si>
    <t>0779187W</t>
  </si>
  <si>
    <t>EVER EXCEL</t>
    <phoneticPr fontId="11" type="noConversion"/>
  </si>
  <si>
    <t>0778004W</t>
  </si>
  <si>
    <t>EVER MERCY</t>
    <phoneticPr fontId="11" type="noConversion"/>
  </si>
  <si>
    <t>COSCO(AEU9)
EMC(CES)
OOCL(LL7)</t>
    <phoneticPr fontId="52" type="noConversion"/>
  </si>
  <si>
    <t>0776006W</t>
  </si>
  <si>
    <t>EVER MEED</t>
    <phoneticPr fontId="11" type="noConversion"/>
  </si>
  <si>
    <t>HMM HOPE</t>
    <phoneticPr fontId="11" type="noConversion"/>
  </si>
  <si>
    <t>HYUNDAI JUPITER</t>
    <phoneticPr fontId="11" type="noConversion"/>
  </si>
  <si>
    <t>HYUNDAI NEPTUNE</t>
    <phoneticPr fontId="11" type="noConversion"/>
  </si>
  <si>
    <t>HPL/YML/HMM/ONE(FP2)</t>
    <phoneticPr fontId="52" type="noConversion"/>
  </si>
  <si>
    <t>NO VESSEL</t>
    <phoneticPr fontId="11" type="noConversion"/>
  </si>
  <si>
    <t>LEH</t>
    <phoneticPr fontId="11" type="noConversion"/>
  </si>
  <si>
    <t>COSCO(AEU2)
EMC(FAL1)
OOCL(LL4)
CMA(FAL1)</t>
    <phoneticPr fontId="52" type="noConversion"/>
  </si>
  <si>
    <t>CMA CGM LEO</t>
    <phoneticPr fontId="11" type="noConversion"/>
  </si>
  <si>
    <t>LEH</t>
    <phoneticPr fontId="11" type="noConversion"/>
  </si>
  <si>
    <t>1364011W</t>
    <phoneticPr fontId="11" type="noConversion"/>
  </si>
  <si>
    <t>EVER ATOP</t>
    <phoneticPr fontId="11" type="noConversion"/>
  </si>
  <si>
    <t>FLX</t>
    <phoneticPr fontId="11" type="noConversion"/>
  </si>
  <si>
    <t>COSCO SHIPPING CAPRICORN</t>
    <phoneticPr fontId="11" type="noConversion"/>
  </si>
  <si>
    <t>EVER MERCY</t>
    <phoneticPr fontId="11" type="noConversion"/>
  </si>
  <si>
    <t>COSCO(AEU9)
EMC(CES)
OOCL(LL7)</t>
    <phoneticPr fontId="52" type="noConversion"/>
  </si>
  <si>
    <t>EVER MEED</t>
    <phoneticPr fontId="11" type="noConversion"/>
  </si>
  <si>
    <t>HAMBURG</t>
    <phoneticPr fontId="11" type="noConversion"/>
  </si>
  <si>
    <t>PS: THE CARGO AND DOC WILL BE SENT TO OUR WAREHOUSE AND COMPANY BEFOR 11:00AM IN CUT OFF TIME</t>
  </si>
  <si>
    <t xml:space="preserve">          SALLING SCHEDULE-SHANGHAI     </t>
  </si>
  <si>
    <t>GN538E</t>
    <phoneticPr fontId="11" type="noConversion"/>
  </si>
  <si>
    <t>PUSAN C</t>
  </si>
  <si>
    <t>GN537E</t>
  </si>
  <si>
    <t>MANZANILLO BRIDGE</t>
  </si>
  <si>
    <t>GN536E</t>
  </si>
  <si>
    <t>MSC UNITED VIII</t>
  </si>
  <si>
    <t>ZIM</t>
    <phoneticPr fontId="11" type="noConversion"/>
  </si>
  <si>
    <t> 22E</t>
  </si>
  <si>
    <t>ZIM WILMINGTON</t>
  </si>
  <si>
    <t>3J4K</t>
    <phoneticPr fontId="11" type="noConversion"/>
  </si>
  <si>
    <t>CFS CUT OFF</t>
  </si>
  <si>
    <t>E526</t>
  </si>
  <si>
    <t xml:space="preserve">KYOTO EXPRESS </t>
  </si>
  <si>
    <t>E507</t>
  </si>
  <si>
    <t xml:space="preserve">TUBUL </t>
  </si>
  <si>
    <t>E003</t>
  </si>
  <si>
    <t>WAN HAI A18</t>
  </si>
  <si>
    <t>WHL</t>
    <phoneticPr fontId="11" type="noConversion"/>
  </si>
  <si>
    <t>E007</t>
  </si>
  <si>
    <t>WAN HAI A13</t>
  </si>
  <si>
    <r>
      <t>3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</si>
  <si>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1325-039E</t>
  </si>
  <si>
    <t>TAURUS</t>
  </si>
  <si>
    <t>1324-040E</t>
  </si>
  <si>
    <t>TITAN</t>
  </si>
  <si>
    <t xml:space="preserve"> 1323-036E</t>
  </si>
  <si>
    <t xml:space="preserve">TAIPEI TRIUMPH </t>
  </si>
  <si>
    <t xml:space="preserve"> 1322-039E</t>
  </si>
  <si>
    <t>TALOS</t>
  </si>
  <si>
    <t>COSCO</t>
    <phoneticPr fontId="11" type="noConversion"/>
  </si>
  <si>
    <t xml:space="preserve">OOCL SAN FRANCISCO </t>
  </si>
  <si>
    <t>136E</t>
  </si>
  <si>
    <t>OOCL OAKLAND</t>
  </si>
  <si>
    <t>TBN</t>
    <phoneticPr fontId="11" type="noConversion"/>
  </si>
  <si>
    <t>037E</t>
  </si>
  <si>
    <t>OOCL SEATTLE</t>
  </si>
  <si>
    <t>OOCL</t>
    <phoneticPr fontId="11" type="noConversion"/>
  </si>
  <si>
    <t>VANCOUVER</t>
    <phoneticPr fontId="11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</si>
  <si>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</si>
  <si>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Toronto</t>
  </si>
  <si>
    <t>Toronto</t>
    <phoneticPr fontId="11" type="noConversion"/>
  </si>
  <si>
    <t>OOCL SUNFLOWER</t>
  </si>
  <si>
    <t xml:space="preserve"> 074E</t>
  </si>
  <si>
    <t>COSCO SPAIN</t>
  </si>
  <si>
    <t xml:space="preserve">COSCO SHIPPING DENALI </t>
  </si>
  <si>
    <t xml:space="preserve">CHICAGO </t>
  </si>
  <si>
    <t xml:space="preserve">CHICAGO </t>
    <phoneticPr fontId="11" type="noConversion"/>
  </si>
  <si>
    <t>0TXLDE1MA</t>
  </si>
  <si>
    <t xml:space="preserve"> 0TXLBE1MA</t>
  </si>
  <si>
    <t>0TXL9E1MA</t>
  </si>
  <si>
    <t>CMA CGM GEORGE SAND</t>
  </si>
  <si>
    <t>0TXL7E1MA</t>
  </si>
  <si>
    <t>CMA CGM MISSOURI</t>
  </si>
  <si>
    <t>COSCO</t>
    <phoneticPr fontId="11" type="noConversion"/>
  </si>
  <si>
    <t xml:space="preserve">CFS CUT OFF </t>
  </si>
  <si>
    <t>五截五开</t>
    <phoneticPr fontId="11" type="noConversion"/>
  </si>
  <si>
    <t>100E</t>
    <phoneticPr fontId="11" type="noConversion"/>
  </si>
  <si>
    <t>YM MANDATE</t>
    <phoneticPr fontId="11" type="noConversion"/>
  </si>
  <si>
    <t>008E</t>
    <phoneticPr fontId="11" type="noConversion"/>
  </si>
  <si>
    <t>CONTI CORTESIA</t>
    <phoneticPr fontId="11" type="noConversion"/>
  </si>
  <si>
    <t>095E</t>
    <phoneticPr fontId="11" type="noConversion"/>
  </si>
  <si>
    <t>ONE COMPETENCE</t>
    <phoneticPr fontId="11" type="noConversion"/>
  </si>
  <si>
    <t>077E</t>
    <phoneticPr fontId="11" type="noConversion"/>
  </si>
  <si>
    <t>YM UNICORN</t>
    <phoneticPr fontId="11" type="noConversion"/>
  </si>
  <si>
    <t>098E</t>
    <phoneticPr fontId="11" type="noConversion"/>
  </si>
  <si>
    <t>YM MILESTONE</t>
    <phoneticPr fontId="11" type="noConversion"/>
  </si>
  <si>
    <t>HMM</t>
    <phoneticPr fontId="11" type="noConversion"/>
  </si>
  <si>
    <t>086E</t>
    <phoneticPr fontId="11" type="noConversion"/>
  </si>
  <si>
    <t>YM MOBILITY</t>
    <phoneticPr fontId="11" type="noConversion"/>
  </si>
  <si>
    <t>二截一开</t>
  </si>
  <si>
    <t xml:space="preserve">LOS ANGELES,CA </t>
    <phoneticPr fontId="11" type="noConversion"/>
  </si>
  <si>
    <t>1421-004E</t>
  </si>
  <si>
    <t>EVER MAGIC</t>
  </si>
  <si>
    <t xml:space="preserve"> 1420-012E</t>
  </si>
  <si>
    <t xml:space="preserve">EVER MAX </t>
  </si>
  <si>
    <t>1419-005E</t>
  </si>
  <si>
    <t>EVER MOST</t>
  </si>
  <si>
    <t xml:space="preserve">EMC(HTW) </t>
  </si>
  <si>
    <t>1418-012E</t>
  </si>
  <si>
    <t xml:space="preserve">EVER MACH </t>
  </si>
  <si>
    <t>一截天开</t>
  </si>
  <si>
    <t>UX539A</t>
  </si>
  <si>
    <t>MSC BRANKA</t>
  </si>
  <si>
    <t>UX538A</t>
  </si>
  <si>
    <t>VALOR</t>
  </si>
  <si>
    <t>UX537A</t>
  </si>
  <si>
    <t>MSC JASMINE X</t>
  </si>
  <si>
    <t>UX536A</t>
  </si>
  <si>
    <t>MSC CHIARA X</t>
  </si>
  <si>
    <t>MSC</t>
    <phoneticPr fontId="11" type="noConversion"/>
  </si>
  <si>
    <t>2J/1K</t>
    <phoneticPr fontId="11" type="noConversion"/>
  </si>
  <si>
    <t>CAUCEDO</t>
    <phoneticPr fontId="11" type="noConversion"/>
  </si>
  <si>
    <t>EMC</t>
    <phoneticPr fontId="11" type="noConversion"/>
  </si>
  <si>
    <t>1323-036E</t>
  </si>
  <si>
    <t>TAIPEI TRIUMPH </t>
  </si>
  <si>
    <t>1322-039E</t>
  </si>
  <si>
    <t>TALOS </t>
  </si>
  <si>
    <t>1321-001E</t>
  </si>
  <si>
    <t>EVER META</t>
  </si>
  <si>
    <t>4J4K</t>
    <phoneticPr fontId="11" type="noConversion"/>
  </si>
  <si>
    <t xml:space="preserve">COLON FREE ZONE </t>
    <phoneticPr fontId="11" type="noConversion"/>
  </si>
  <si>
    <t>0751-064E</t>
  </si>
  <si>
    <t>EVER LAWFUL</t>
  </si>
  <si>
    <t>0749-080E</t>
  </si>
  <si>
    <t>EVER LIBRA</t>
  </si>
  <si>
    <t>0747-077E</t>
  </si>
  <si>
    <t>EVER LUNAR</t>
  </si>
  <si>
    <t>2J2K</t>
    <phoneticPr fontId="11" type="noConversion"/>
  </si>
  <si>
    <t>Buenaventura</t>
    <phoneticPr fontId="11" type="noConversion"/>
  </si>
  <si>
    <t>valparaiso</t>
    <phoneticPr fontId="11" type="noConversion"/>
  </si>
  <si>
    <t>2J/2K</t>
    <phoneticPr fontId="11" type="noConversion"/>
  </si>
  <si>
    <t xml:space="preserve">CALLAO </t>
    <phoneticPr fontId="11" type="noConversion"/>
  </si>
  <si>
    <t>0648-022E</t>
  </si>
  <si>
    <t>EVER FASHION</t>
  </si>
  <si>
    <t>003E</t>
  </si>
  <si>
    <t>5J6K</t>
    <phoneticPr fontId="11" type="noConversion"/>
  </si>
  <si>
    <t>GUAYAQUIL</t>
    <phoneticPr fontId="11" type="noConversion"/>
  </si>
  <si>
    <t>1AA12W1MA</t>
  </si>
  <si>
    <t>1658-022W</t>
  </si>
  <si>
    <t>EVER FIT</t>
  </si>
  <si>
    <t>3J3K</t>
    <phoneticPr fontId="11" type="noConversion"/>
  </si>
  <si>
    <t>Navegantes</t>
    <phoneticPr fontId="11" type="noConversion"/>
  </si>
  <si>
    <t>MSK</t>
    <phoneticPr fontId="11" type="noConversion"/>
  </si>
  <si>
    <t>ZIM USA</t>
  </si>
  <si>
    <t>537W</t>
  </si>
  <si>
    <t>CAP SAN TAINARO</t>
  </si>
  <si>
    <t>536W</t>
  </si>
  <si>
    <t>Maersk San Vincent</t>
  </si>
  <si>
    <t>MSK</t>
    <phoneticPr fontId="11" type="noConversion"/>
  </si>
  <si>
    <t>535W</t>
  </si>
  <si>
    <t>SAN NICOLAS MAERSK</t>
  </si>
  <si>
    <t>BUENOS AIRES</t>
    <phoneticPr fontId="11" type="noConversion"/>
  </si>
  <si>
    <t>4J4k</t>
    <phoneticPr fontId="11" type="noConversion"/>
  </si>
  <si>
    <t>msk</t>
    <phoneticPr fontId="11" type="noConversion"/>
  </si>
  <si>
    <t>santos</t>
    <phoneticPr fontId="11" type="noConversion"/>
  </si>
  <si>
    <t>5J5K</t>
    <phoneticPr fontId="11" type="noConversion"/>
  </si>
  <si>
    <t>cosco</t>
    <phoneticPr fontId="11" type="noConversion"/>
  </si>
  <si>
    <t>3J3K</t>
  </si>
  <si>
    <t xml:space="preserve">MONTEVIDEO  </t>
    <phoneticPr fontId="11" type="noConversion"/>
  </si>
  <si>
    <t>EMC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</si>
  <si>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</si>
  <si>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</si>
  <si>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w236</t>
    <phoneticPr fontId="11" type="noConversion"/>
  </si>
  <si>
    <t>w188</t>
    <phoneticPr fontId="11" type="noConversion"/>
  </si>
  <si>
    <t>PORT KELANG EXPRESS</t>
  </si>
  <si>
    <t>W026</t>
    <phoneticPr fontId="11" type="noConversion"/>
  </si>
  <si>
    <t>WAN HAI 627</t>
  </si>
  <si>
    <t>3J2K</t>
  </si>
  <si>
    <t>NHAVA SHEVA</t>
    <phoneticPr fontId="11" type="noConversion"/>
  </si>
  <si>
    <t>WHL</t>
    <phoneticPr fontId="11" type="noConversion"/>
  </si>
  <si>
    <t>w023</t>
    <phoneticPr fontId="11" type="noConversion"/>
  </si>
  <si>
    <t>WAN HAI 721</t>
  </si>
  <si>
    <t>w505</t>
    <phoneticPr fontId="11" type="noConversion"/>
  </si>
  <si>
    <t>GRACE BRIDGE</t>
  </si>
  <si>
    <t>w079</t>
    <phoneticPr fontId="11" type="noConversion"/>
  </si>
  <si>
    <t>WAN HAI 611</t>
  </si>
  <si>
    <t>W169</t>
    <phoneticPr fontId="11" type="noConversion"/>
  </si>
  <si>
    <t>EVER ULYSSES</t>
  </si>
  <si>
    <t>1J6K</t>
    <phoneticPr fontId="11" type="noConversion"/>
  </si>
  <si>
    <t>NHAVA SHEVA</t>
    <phoneticPr fontId="11" type="noConversion"/>
  </si>
  <si>
    <t>COSCO/ONE</t>
    <phoneticPr fontId="11" type="noConversion"/>
  </si>
  <si>
    <t>COSCO/ONE</t>
    <phoneticPr fontId="11" type="noConversion"/>
  </si>
  <si>
    <t>160W</t>
  </si>
  <si>
    <t>OOCL HAMBURG</t>
  </si>
  <si>
    <t>103W</t>
  </si>
  <si>
    <t>XIN DA YANG ZHOU</t>
  </si>
  <si>
    <t>W025</t>
  </si>
  <si>
    <t>WAN HAI 626</t>
  </si>
  <si>
    <t>285W</t>
  </si>
  <si>
    <t>XIN PU DONG</t>
  </si>
  <si>
    <t>W022</t>
  </si>
  <si>
    <t>WAN HAI 622</t>
  </si>
  <si>
    <t>3J1K</t>
    <phoneticPr fontId="11" type="noConversion"/>
  </si>
  <si>
    <t>COLOMBO</t>
    <phoneticPr fontId="11" type="noConversion"/>
  </si>
  <si>
    <t>W040</t>
    <phoneticPr fontId="11" type="noConversion"/>
  </si>
  <si>
    <t>WAN HAI 366</t>
  </si>
  <si>
    <t>W505</t>
    <phoneticPr fontId="11" type="noConversion"/>
  </si>
  <si>
    <t>S077</t>
    <phoneticPr fontId="11" type="noConversion"/>
  </si>
  <si>
    <t>CMA CGM CAIMEP</t>
  </si>
  <si>
    <t>S055</t>
    <phoneticPr fontId="11" type="noConversion"/>
  </si>
  <si>
    <t>WAN HAI 327</t>
  </si>
  <si>
    <t>S012</t>
    <phoneticPr fontId="11" type="noConversion"/>
  </si>
  <si>
    <t>INTERASIA TRANSFORM</t>
  </si>
  <si>
    <t>2J1K</t>
    <phoneticPr fontId="11" type="noConversion"/>
  </si>
  <si>
    <t>CHENNAI</t>
    <phoneticPr fontId="11" type="noConversion"/>
  </si>
  <si>
    <t>OPERATOR</t>
    <phoneticPr fontId="11" type="noConversion"/>
  </si>
  <si>
    <t>Chennai</t>
    <phoneticPr fontId="11" type="noConversion"/>
  </si>
  <si>
    <t>w008</t>
    <phoneticPr fontId="11" type="noConversion"/>
  </si>
  <si>
    <t>USSAMA BHUM</t>
  </si>
  <si>
    <t>w006</t>
    <phoneticPr fontId="11" type="noConversion"/>
  </si>
  <si>
    <t>VARANYA BHUM</t>
  </si>
  <si>
    <t>w009</t>
    <phoneticPr fontId="11" type="noConversion"/>
  </si>
  <si>
    <t>KOTA PLUMBAGO</t>
  </si>
  <si>
    <t>WAN HAI A17</t>
  </si>
  <si>
    <t>DUBAI</t>
    <phoneticPr fontId="11" type="noConversion"/>
  </si>
  <si>
    <t>1J6K</t>
    <phoneticPr fontId="11" type="noConversion"/>
  </si>
  <si>
    <t>0MDEVW1MA</t>
  </si>
  <si>
    <t>CMA CGM MARCO POLO</t>
  </si>
  <si>
    <t>OOCL</t>
    <phoneticPr fontId="11" type="noConversion"/>
  </si>
  <si>
    <t>0MDERW1MA</t>
  </si>
  <si>
    <t>0MDEPW1MA</t>
  </si>
  <si>
    <t>CMA CGM PATAGONIA</t>
  </si>
  <si>
    <t>4J3K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</si>
  <si>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</si>
  <si>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047S</t>
  </si>
  <si>
    <t>VANCOUVER</t>
  </si>
  <si>
    <t>158S</t>
  </si>
  <si>
    <t>OOCL NEW ZEALAND</t>
  </si>
  <si>
    <t>121S</t>
  </si>
  <si>
    <t>PHEN BASIN</t>
  </si>
  <si>
    <t>295S</t>
  </si>
  <si>
    <t>OOCL NORFOLK</t>
  </si>
  <si>
    <t>2J3K</t>
    <phoneticPr fontId="11" type="noConversion"/>
  </si>
  <si>
    <t>JAKARTA</t>
  </si>
  <si>
    <t>JAKARTA</t>
    <phoneticPr fontId="11" type="noConversion"/>
  </si>
  <si>
    <t>W021</t>
    <phoneticPr fontId="11" type="noConversion"/>
  </si>
  <si>
    <t>WAN HAI 625</t>
  </si>
  <si>
    <t>W285</t>
    <phoneticPr fontId="11" type="noConversion"/>
  </si>
  <si>
    <t>W093</t>
    <phoneticPr fontId="11" type="noConversion"/>
  </si>
  <si>
    <t>XIN FU ZHOU</t>
  </si>
  <si>
    <t>Karachi</t>
  </si>
  <si>
    <t>Karachi</t>
    <phoneticPr fontId="11" type="noConversion"/>
  </si>
  <si>
    <t>S082</t>
    <phoneticPr fontId="11" type="noConversion"/>
  </si>
  <si>
    <t>INTERASIA PURSUIT</t>
  </si>
  <si>
    <t>S018</t>
    <phoneticPr fontId="11" type="noConversion"/>
  </si>
  <si>
    <t>WAN HAI 373</t>
  </si>
  <si>
    <t>S047</t>
    <phoneticPr fontId="11" type="noConversion"/>
  </si>
  <si>
    <t>WAN HAI 296</t>
  </si>
  <si>
    <t>S081</t>
    <phoneticPr fontId="11" type="noConversion"/>
  </si>
  <si>
    <t>S060</t>
    <phoneticPr fontId="11" type="noConversion"/>
  </si>
  <si>
    <t>INTERASIA MOMENTUM</t>
  </si>
  <si>
    <t>2J1K</t>
    <phoneticPr fontId="11" type="noConversion"/>
  </si>
  <si>
    <t>HOCHIMINH VICT</t>
  </si>
  <si>
    <t>HOCHIMINH VICT</t>
    <phoneticPr fontId="11" type="noConversion"/>
  </si>
  <si>
    <t>WHL(JST)</t>
    <phoneticPr fontId="11" type="noConversion"/>
  </si>
  <si>
    <t>S050</t>
    <phoneticPr fontId="11" type="noConversion"/>
  </si>
  <si>
    <t>WAN HAI 177</t>
  </si>
  <si>
    <t>WHL(JST)</t>
    <phoneticPr fontId="11" type="noConversion"/>
  </si>
  <si>
    <t>S051</t>
    <phoneticPr fontId="11" type="noConversion"/>
  </si>
  <si>
    <t>WAN HAI 276</t>
  </si>
  <si>
    <t>S046</t>
    <phoneticPr fontId="11" type="noConversion"/>
  </si>
  <si>
    <t>WAN HAI 278</t>
  </si>
  <si>
    <t>WHL(JST)</t>
    <phoneticPr fontId="11" type="noConversion"/>
  </si>
  <si>
    <t>S355</t>
    <phoneticPr fontId="11" type="noConversion"/>
  </si>
  <si>
    <t>WAN HAI 171</t>
  </si>
  <si>
    <t>4J3K</t>
    <phoneticPr fontId="11" type="noConversion"/>
  </si>
  <si>
    <t>BANGKOK</t>
    <phoneticPr fontId="11" type="noConversion"/>
  </si>
  <si>
    <t xml:space="preserve">BANGKOK </t>
    <phoneticPr fontId="11" type="noConversion"/>
  </si>
  <si>
    <t>MCC</t>
    <phoneticPr fontId="11" type="noConversion"/>
  </si>
  <si>
    <t>MCC</t>
    <phoneticPr fontId="11" type="noConversion"/>
  </si>
  <si>
    <t>534W</t>
  </si>
  <si>
    <t>San Augustin Maers</t>
    <phoneticPr fontId="11" type="noConversion"/>
  </si>
  <si>
    <t>ETA</t>
    <phoneticPr fontId="11" type="noConversion"/>
  </si>
  <si>
    <t>ETD</t>
    <phoneticPr fontId="11" type="noConversion"/>
  </si>
  <si>
    <t>2J1K</t>
  </si>
  <si>
    <t>CHITTAGONG</t>
    <phoneticPr fontId="11" type="noConversion"/>
  </si>
  <si>
    <t>SOUTHEAST ASIAN AND JANPAN ROUTE</t>
  </si>
  <si>
    <t>GJ537W</t>
  </si>
  <si>
    <t>MSC DILETTA</t>
  </si>
  <si>
    <t>GJ536W</t>
  </si>
  <si>
    <t>MSC GULSUN</t>
  </si>
  <si>
    <t>MSC</t>
    <phoneticPr fontId="11" type="noConversion"/>
  </si>
  <si>
    <t>GJ535W</t>
  </si>
  <si>
    <t>MSC MARIELLA </t>
  </si>
  <si>
    <t>GJ534W</t>
  </si>
  <si>
    <t>MSC SIXIN</t>
  </si>
  <si>
    <t>GJ533W</t>
  </si>
  <si>
    <t>MSC CLAUDE</t>
  </si>
  <si>
    <t>2J2K</t>
    <phoneticPr fontId="11" type="noConversion"/>
  </si>
  <si>
    <t>BARCELONA</t>
    <phoneticPr fontId="11" type="noConversion"/>
  </si>
  <si>
    <t>YM WELLNESS</t>
  </si>
  <si>
    <t>GT536W</t>
  </si>
  <si>
    <t>MSC JADE </t>
  </si>
  <si>
    <t>YM WIND</t>
  </si>
  <si>
    <t>MSC</t>
    <phoneticPr fontId="11" type="noConversion"/>
  </si>
  <si>
    <t>GT534W</t>
  </si>
  <si>
    <t>MSC ERICA</t>
  </si>
  <si>
    <t>GT533W</t>
  </si>
  <si>
    <t>MSC DIANA</t>
  </si>
  <si>
    <t xml:space="preserve">ISTANBUL(k) </t>
    <phoneticPr fontId="11" type="noConversion"/>
  </si>
  <si>
    <t>5J6K</t>
    <phoneticPr fontId="11" type="noConversion"/>
  </si>
  <si>
    <t>sealead</t>
    <phoneticPr fontId="11" type="noConversion"/>
  </si>
  <si>
    <t>sealead</t>
    <phoneticPr fontId="11" type="noConversion"/>
  </si>
  <si>
    <t>sealead</t>
    <phoneticPr fontId="11" type="noConversion"/>
  </si>
  <si>
    <t>nansha</t>
    <phoneticPr fontId="11" type="noConversion"/>
  </si>
  <si>
    <t xml:space="preserve">ISTANBUL(k) </t>
    <phoneticPr fontId="11" type="noConversion"/>
  </si>
  <si>
    <t> 0047W</t>
  </si>
  <si>
    <t>HMM</t>
    <phoneticPr fontId="11" type="noConversion"/>
  </si>
  <si>
    <t>0100W</t>
  </si>
  <si>
    <t>MSC MILAN</t>
  </si>
  <si>
    <t>ZEUS LUMOS </t>
  </si>
  <si>
    <t> 0006W</t>
  </si>
  <si>
    <t>ONE INSPIRATION </t>
  </si>
  <si>
    <t>1J7K</t>
    <phoneticPr fontId="11" type="noConversion"/>
  </si>
  <si>
    <t>ROTTERDAM</t>
  </si>
  <si>
    <t xml:space="preserve">CFS CUT OFF </t>
    <phoneticPr fontId="11" type="noConversion"/>
  </si>
  <si>
    <t>ROTTERDAM</t>
    <phoneticPr fontId="11" type="noConversion"/>
  </si>
  <si>
    <t>EMC</t>
    <phoneticPr fontId="11" type="noConversion"/>
  </si>
  <si>
    <t>OOCL GERMANY</t>
  </si>
  <si>
    <t>OOCL FELIXSTOWE</t>
  </si>
  <si>
    <t>1365-015W</t>
  </si>
  <si>
    <t>EMC</t>
    <phoneticPr fontId="11" type="noConversion"/>
  </si>
  <si>
    <t>OOCL JAPAN</t>
  </si>
  <si>
    <t>1364-011W</t>
  </si>
  <si>
    <t>EVER ATOP</t>
  </si>
  <si>
    <t>FELIXSTOWE</t>
    <phoneticPr fontId="11" type="noConversion"/>
  </si>
  <si>
    <t>0FMKOW1MA</t>
  </si>
  <si>
    <t>CMA CGM CONCORDE</t>
  </si>
  <si>
    <t>COSCO</t>
    <phoneticPr fontId="11" type="noConversion"/>
  </si>
  <si>
    <t>0778-004W</t>
  </si>
  <si>
    <t>EVER MERCY</t>
  </si>
  <si>
    <t>074W</t>
  </si>
  <si>
    <t>0FMKKW1MA</t>
  </si>
  <si>
    <t>CMA CGM CHAMPS ELYSEES</t>
  </si>
  <si>
    <t>0FMKIW1MA</t>
  </si>
  <si>
    <t>CMA CGM JEAN MERMOZ</t>
  </si>
  <si>
    <t xml:space="preserve"> ETA </t>
  </si>
  <si>
    <t xml:space="preserve"> ETD </t>
  </si>
  <si>
    <t>1J1K</t>
    <phoneticPr fontId="11" type="noConversion"/>
  </si>
  <si>
    <t xml:space="preserve"> HAMBURG  </t>
  </si>
  <si>
    <t xml:space="preserve"> CNSZX </t>
  </si>
  <si>
    <t xml:space="preserve"> OPERATOR </t>
  </si>
  <si>
    <t xml:space="preserve"> VOYAGE </t>
  </si>
  <si>
    <t xml:space="preserve"> VESSEL </t>
  </si>
  <si>
    <t xml:space="preserve">HAMBURG </t>
    <phoneticPr fontId="11" type="noConversion"/>
  </si>
  <si>
    <t>(CMA/COSCO/EMC/OOCL) / (HPL/YM/ONE) / (MSK/MSC/HBS/HMM)</t>
    <phoneticPr fontId="11" type="noConversion"/>
  </si>
  <si>
    <t>Sep</t>
    <phoneticPr fontId="11" type="noConversion"/>
  </si>
  <si>
    <t xml:space="preserve"> </t>
    <phoneticPr fontId="11" type="noConversion"/>
  </si>
  <si>
    <t xml:space="preserve">          Sailing schedule-Shenzhen   </t>
  </si>
  <si>
    <t>HONOR PROSPER 2203E</t>
  </si>
  <si>
    <t>HONOR PROSPER 2202E</t>
  </si>
  <si>
    <t>HONOR PROSPER 2201E</t>
  </si>
  <si>
    <t>HONOR PROSPER 2200E</t>
  </si>
  <si>
    <t>HONOR PROSPER 2199E</t>
  </si>
  <si>
    <t>HONOR PROSPER 2198E</t>
  </si>
  <si>
    <t>HONOR PROSPER 2197E</t>
  </si>
  <si>
    <t>HONOR PROSPER 2196E</t>
  </si>
  <si>
    <t>STX</t>
    <phoneticPr fontId="11" type="noConversion"/>
  </si>
  <si>
    <t>HONOR PROSPER 2195E</t>
    <phoneticPr fontId="11" type="noConversion"/>
  </si>
  <si>
    <t>DATE</t>
  </si>
  <si>
    <t>CLOSING</t>
  </si>
  <si>
    <t>VESSEL/VOYAGE</t>
    <phoneticPr fontId="11" type="noConversion"/>
  </si>
  <si>
    <t xml:space="preserve">INCHON </t>
    <phoneticPr fontId="11" type="noConversion"/>
  </si>
  <si>
    <t>SAWASDEE MIMOSA/2534E</t>
    <phoneticPr fontId="11" type="noConversion"/>
  </si>
  <si>
    <t>SAWASDEE MIMOSA/2533E</t>
    <phoneticPr fontId="11" type="noConversion"/>
  </si>
  <si>
    <t>SAWASDEE MIMOSA/2532E</t>
    <phoneticPr fontId="11" type="noConversion"/>
  </si>
  <si>
    <t>SAWASDEE MIMOSA/2531E</t>
    <phoneticPr fontId="11" type="noConversion"/>
  </si>
  <si>
    <t>SINOKOR</t>
    <phoneticPr fontId="11" type="noConversion"/>
  </si>
  <si>
    <t>SAWASDEE MIMOSA/2530E</t>
    <phoneticPr fontId="11" type="noConversion"/>
  </si>
  <si>
    <t>PANCON SUCCESS/2538E</t>
    <phoneticPr fontId="11" type="noConversion"/>
  </si>
  <si>
    <t>PANCON SUCCESS/2537E</t>
    <phoneticPr fontId="11" type="noConversion"/>
  </si>
  <si>
    <t>PANCON SUCCESS/2536E</t>
    <phoneticPr fontId="11" type="noConversion"/>
  </si>
  <si>
    <t>PANCON SUCCESS/2535E</t>
    <phoneticPr fontId="11" type="noConversion"/>
  </si>
  <si>
    <t>PANCON</t>
    <phoneticPr fontId="11" type="noConversion"/>
  </si>
  <si>
    <t>PANCON SUCCESS/2534E</t>
    <phoneticPr fontId="11" type="noConversion"/>
  </si>
  <si>
    <t xml:space="preserve">KOREA  ROUTE </t>
  </si>
  <si>
    <t>BROOKLYN BRIDGE</t>
    <phoneticPr fontId="11" type="noConversion"/>
  </si>
  <si>
    <t>TBN</t>
    <phoneticPr fontId="11" type="noConversion"/>
  </si>
  <si>
    <t>089S</t>
    <phoneticPr fontId="11" type="noConversion"/>
  </si>
  <si>
    <t>ITAL LAGUNA</t>
    <phoneticPr fontId="11" type="noConversion"/>
  </si>
  <si>
    <t>MELBOURNE</t>
    <phoneticPr fontId="11" type="noConversion"/>
  </si>
  <si>
    <t>HSD</t>
    <phoneticPr fontId="11" type="noConversion"/>
  </si>
  <si>
    <t>CMA</t>
    <phoneticPr fontId="11" type="noConversion"/>
  </si>
  <si>
    <t>TO BE ADVISED</t>
    <phoneticPr fontId="11" type="noConversion"/>
  </si>
  <si>
    <t>111S</t>
    <phoneticPr fontId="11" type="noConversion"/>
  </si>
  <si>
    <t>MAERSK SEMAKAU</t>
    <phoneticPr fontId="11" type="noConversion"/>
  </si>
  <si>
    <t>110S</t>
    <phoneticPr fontId="11" type="noConversion"/>
  </si>
  <si>
    <t>PL GERMANY</t>
    <phoneticPr fontId="11" type="noConversion"/>
  </si>
  <si>
    <t>109S</t>
    <phoneticPr fontId="11" type="noConversion"/>
  </si>
  <si>
    <t>MOL PRESENCE</t>
    <phoneticPr fontId="11" type="noConversion"/>
  </si>
  <si>
    <t>108S</t>
    <phoneticPr fontId="11" type="noConversion"/>
  </si>
  <si>
    <t>MOL PROFICIENCY</t>
    <phoneticPr fontId="11" type="noConversion"/>
  </si>
  <si>
    <t>SYDNEY</t>
    <phoneticPr fontId="11" type="noConversion"/>
  </si>
  <si>
    <t>247S</t>
    <phoneticPr fontId="11" type="noConversion"/>
  </si>
  <si>
    <t>BREMEN BELLE</t>
    <phoneticPr fontId="11" type="noConversion"/>
  </si>
  <si>
    <t>246S</t>
    <phoneticPr fontId="11" type="noConversion"/>
  </si>
  <si>
    <t>FOLEGANDROS</t>
    <phoneticPr fontId="11" type="noConversion"/>
  </si>
  <si>
    <t>245S</t>
    <phoneticPr fontId="11" type="noConversion"/>
  </si>
  <si>
    <t xml:space="preserve">GSL VINIA </t>
    <phoneticPr fontId="11" type="noConversion"/>
  </si>
  <si>
    <t>244S</t>
    <phoneticPr fontId="11" type="noConversion"/>
  </si>
  <si>
    <t xml:space="preserve">TINA I </t>
    <phoneticPr fontId="11" type="noConversion"/>
  </si>
  <si>
    <t>243S</t>
    <phoneticPr fontId="11" type="noConversion"/>
  </si>
  <si>
    <t>SITC HUIMING/2512S</t>
    <phoneticPr fontId="11" type="noConversion"/>
  </si>
  <si>
    <t>SITC CHANGMING/2512S</t>
    <phoneticPr fontId="11" type="noConversion"/>
  </si>
  <si>
    <t>SITC CHUNMING/2512S</t>
    <phoneticPr fontId="11" type="noConversion"/>
  </si>
  <si>
    <t>BLANK SAILING/BLANK SAILING</t>
    <phoneticPr fontId="11" type="noConversion"/>
  </si>
  <si>
    <t>SITC</t>
    <phoneticPr fontId="11" type="noConversion"/>
  </si>
  <si>
    <t>890W</t>
    <phoneticPr fontId="11" type="noConversion"/>
  </si>
  <si>
    <t>NAVIOS BAHAMAS</t>
    <phoneticPr fontId="11" type="noConversion"/>
  </si>
  <si>
    <t>170W</t>
    <phoneticPr fontId="11" type="noConversion"/>
  </si>
  <si>
    <t>EVER UNIFIC</t>
    <phoneticPr fontId="11" type="noConversion"/>
  </si>
  <si>
    <t>894W</t>
    <phoneticPr fontId="11" type="noConversion"/>
  </si>
  <si>
    <t>CELSIUS NAIROBI</t>
    <phoneticPr fontId="11" type="noConversion"/>
  </si>
  <si>
    <t>23002W</t>
    <phoneticPr fontId="11" type="noConversion"/>
  </si>
  <si>
    <t>TS KELANG</t>
    <phoneticPr fontId="11" type="noConversion"/>
  </si>
  <si>
    <t>HMM</t>
    <phoneticPr fontId="11" type="noConversion"/>
  </si>
  <si>
    <t>895W</t>
    <phoneticPr fontId="11" type="noConversion"/>
  </si>
  <si>
    <t>CELSIUS NAPLES</t>
    <phoneticPr fontId="11" type="noConversion"/>
  </si>
  <si>
    <t>MSC ELIANA/QI540A</t>
    <phoneticPr fontId="11" type="noConversion"/>
  </si>
  <si>
    <t>MSC ALBANY/QI539A</t>
    <phoneticPr fontId="11" type="noConversion"/>
  </si>
  <si>
    <t>MSC LAGOS X/QI537A</t>
    <phoneticPr fontId="11" type="noConversion"/>
  </si>
  <si>
    <t>MSC</t>
    <phoneticPr fontId="11" type="noConversion"/>
  </si>
  <si>
    <t>MSC GREENWICH/QI536A</t>
    <phoneticPr fontId="11" type="noConversion"/>
  </si>
  <si>
    <t>0FD7DW1MA</t>
    <phoneticPr fontId="11" type="noConversion"/>
  </si>
  <si>
    <t>ARAYA BHUM</t>
    <phoneticPr fontId="11" type="noConversion"/>
  </si>
  <si>
    <t>0MEDLW1MA</t>
    <phoneticPr fontId="11" type="noConversion"/>
  </si>
  <si>
    <t>CMA CGM INTEGRITY</t>
    <phoneticPr fontId="11" type="noConversion"/>
  </si>
  <si>
    <t>244W</t>
    <phoneticPr fontId="11" type="noConversion"/>
  </si>
  <si>
    <t>SHIJING</t>
    <phoneticPr fontId="11" type="noConversion"/>
  </si>
  <si>
    <t>243W</t>
    <phoneticPr fontId="11" type="noConversion"/>
  </si>
  <si>
    <t>ALS APOLLO</t>
    <phoneticPr fontId="11" type="noConversion"/>
  </si>
  <si>
    <t>242W</t>
    <phoneticPr fontId="11" type="noConversion"/>
  </si>
  <si>
    <t>NORTHERN DIAMOND</t>
    <phoneticPr fontId="11" type="noConversion"/>
  </si>
  <si>
    <t>241W</t>
    <phoneticPr fontId="11" type="noConversion"/>
  </si>
  <si>
    <t>SOFIA I</t>
    <phoneticPr fontId="11" type="noConversion"/>
  </si>
  <si>
    <t>KMTC NHAVA SHEVA/2506W</t>
    <phoneticPr fontId="11" type="noConversion"/>
  </si>
  <si>
    <t>ZHONG GU HANG ZHOU/25005W</t>
    <phoneticPr fontId="11" type="noConversion"/>
  </si>
  <si>
    <t>TSL</t>
    <phoneticPr fontId="11" type="noConversion"/>
  </si>
  <si>
    <t>KMTC JEBEL ALI/2505W</t>
    <phoneticPr fontId="11" type="noConversion"/>
  </si>
  <si>
    <t>0FF97W1MA</t>
    <phoneticPr fontId="11" type="noConversion"/>
  </si>
  <si>
    <t>APL ANTWERP</t>
    <phoneticPr fontId="11" type="noConversion"/>
  </si>
  <si>
    <t>0FF95W1MA</t>
    <phoneticPr fontId="11" type="noConversion"/>
  </si>
  <si>
    <t>CMA CGM BRAHMAPUTRA</t>
    <phoneticPr fontId="11" type="noConversion"/>
  </si>
  <si>
    <t>0FF93W1MA</t>
    <phoneticPr fontId="11" type="noConversion"/>
  </si>
  <si>
    <t>CMA CGM FIGARO</t>
    <phoneticPr fontId="11" type="noConversion"/>
  </si>
  <si>
    <t>COSCO/OOCL</t>
    <phoneticPr fontId="11" type="noConversion"/>
  </si>
  <si>
    <t>0FF8ZW1MA</t>
    <phoneticPr fontId="11" type="noConversion"/>
  </si>
  <si>
    <t>LOTUS A</t>
    <phoneticPr fontId="11" type="noConversion"/>
  </si>
  <si>
    <t>KARACHI</t>
    <phoneticPr fontId="11" type="noConversion"/>
  </si>
  <si>
    <t>KMTC MUMBAI/2507W</t>
    <phoneticPr fontId="11" type="noConversion"/>
  </si>
  <si>
    <t>BHUDTHI BHUM/030W</t>
    <phoneticPr fontId="11" type="noConversion"/>
  </si>
  <si>
    <t>SHIMIN/31W</t>
    <phoneticPr fontId="11" type="noConversion"/>
  </si>
  <si>
    <t>XIN TIAN JIN/101W</t>
    <phoneticPr fontId="11" type="noConversion"/>
  </si>
  <si>
    <t>INTERASIA HORIZON/W050</t>
    <phoneticPr fontId="11" type="noConversion"/>
  </si>
  <si>
    <t>KMTC TIANJIN/2508W</t>
    <phoneticPr fontId="11" type="noConversion"/>
  </si>
  <si>
    <t>TIGER CHENNAI/2507W</t>
    <phoneticPr fontId="11" type="noConversion"/>
  </si>
  <si>
    <t>WAN HAI 521/W035</t>
    <phoneticPr fontId="11" type="noConversion"/>
  </si>
  <si>
    <t>WANHAI</t>
    <phoneticPr fontId="11" type="noConversion"/>
  </si>
  <si>
    <t>WAN HAI 325/W050</t>
    <phoneticPr fontId="11" type="noConversion"/>
  </si>
  <si>
    <t>RCL</t>
    <phoneticPr fontId="11" type="noConversion"/>
  </si>
  <si>
    <t>CHENNAI</t>
    <phoneticPr fontId="11" type="noConversion"/>
  </si>
  <si>
    <t>902W</t>
    <phoneticPr fontId="11" type="noConversion"/>
  </si>
  <si>
    <t>126W</t>
    <phoneticPr fontId="11" type="noConversion"/>
  </si>
  <si>
    <t>EVER SIGMA</t>
    <phoneticPr fontId="11" type="noConversion"/>
  </si>
  <si>
    <t>089W</t>
    <phoneticPr fontId="11" type="noConversion"/>
  </si>
  <si>
    <t>SEATTLE BRIDGE</t>
    <phoneticPr fontId="11" type="noConversion"/>
  </si>
  <si>
    <t>20W</t>
    <phoneticPr fontId="11" type="noConversion"/>
  </si>
  <si>
    <t>SHIMIN</t>
    <phoneticPr fontId="11" type="noConversion"/>
  </si>
  <si>
    <t>167W</t>
    <phoneticPr fontId="11" type="noConversion"/>
  </si>
  <si>
    <t>EVER ETHIC</t>
    <phoneticPr fontId="11" type="noConversion"/>
  </si>
  <si>
    <t>EVER LIVING/073W</t>
    <phoneticPr fontId="11" type="noConversion"/>
  </si>
  <si>
    <t>EVER LIVELY/070W</t>
    <phoneticPr fontId="11" type="noConversion"/>
  </si>
  <si>
    <t>EVER EAGLE/191W</t>
    <phoneticPr fontId="11" type="noConversion"/>
  </si>
  <si>
    <t>ESL DACHAN BAY/25006W</t>
    <phoneticPr fontId="11" type="noConversion"/>
  </si>
  <si>
    <t>ONE</t>
    <phoneticPr fontId="11" type="noConversion"/>
  </si>
  <si>
    <t>CELSIUS NAPLES/912W</t>
    <phoneticPr fontId="11" type="noConversion"/>
  </si>
  <si>
    <t>WAN HAI 515/W103</t>
    <phoneticPr fontId="11" type="noConversion"/>
  </si>
  <si>
    <t>WAN HAI 511/W103</t>
    <phoneticPr fontId="11" type="noConversion"/>
  </si>
  <si>
    <t>WAN HAI 512/W116</t>
    <phoneticPr fontId="11" type="noConversion"/>
  </si>
  <si>
    <t>INTERASIA INSPIRATION/W065</t>
    <phoneticPr fontId="11" type="noConversion"/>
  </si>
  <si>
    <t>CLOSING</t>
    <phoneticPr fontId="11" type="noConversion"/>
  </si>
  <si>
    <t>0XW1RS1NC</t>
    <phoneticPr fontId="11" type="noConversion"/>
  </si>
  <si>
    <t>CMA CGM EIFFEL</t>
    <phoneticPr fontId="11" type="noConversion"/>
  </si>
  <si>
    <t>0XW1PS1NC</t>
    <phoneticPr fontId="11" type="noConversion"/>
  </si>
  <si>
    <t>DERBY D</t>
    <phoneticPr fontId="11" type="noConversion"/>
  </si>
  <si>
    <t>MANILA</t>
    <phoneticPr fontId="11" type="noConversion"/>
  </si>
  <si>
    <t>OOCL CALIFORNIA/166S</t>
    <phoneticPr fontId="11" type="noConversion"/>
  </si>
  <si>
    <t>XIN QIN HUANG DAO/124S</t>
    <phoneticPr fontId="11" type="noConversion"/>
  </si>
  <si>
    <t>TIAN CHANG HE/109S</t>
    <phoneticPr fontId="11" type="noConversion"/>
  </si>
  <si>
    <t>XIN NING BO/114S</t>
    <phoneticPr fontId="11" type="noConversion"/>
  </si>
  <si>
    <t>OOCL CALIFORNIA/165S</t>
    <phoneticPr fontId="11" type="noConversion"/>
  </si>
  <si>
    <t>PORT KELANG</t>
    <phoneticPr fontId="11" type="noConversion"/>
  </si>
  <si>
    <t>077S</t>
    <phoneticPr fontId="11" type="noConversion"/>
  </si>
  <si>
    <t>126S</t>
    <phoneticPr fontId="11" type="noConversion"/>
  </si>
  <si>
    <t>055S</t>
    <phoneticPr fontId="11" type="noConversion"/>
  </si>
  <si>
    <t>076S</t>
    <phoneticPr fontId="11" type="noConversion"/>
  </si>
  <si>
    <t>CMA CGM HONG KONG/0XL9NS1NC</t>
    <phoneticPr fontId="11" type="noConversion"/>
  </si>
  <si>
    <t>CMA CGM KRUGER/0XL9LS1NC</t>
    <phoneticPr fontId="11" type="noConversion"/>
  </si>
  <si>
    <t>ZHONG GU TAI YUAN/0XL9HS1NC</t>
    <phoneticPr fontId="11" type="noConversion"/>
  </si>
  <si>
    <t>KMTC</t>
    <phoneticPr fontId="11" type="noConversion"/>
  </si>
  <si>
    <t>CMA CGM DOLOMITES/0XL9FS1NC</t>
    <phoneticPr fontId="11" type="noConversion"/>
  </si>
  <si>
    <t>JAKARTA</t>
    <phoneticPr fontId="11" type="noConversion"/>
  </si>
  <si>
    <t>XIN XU ZHOU/219S</t>
    <phoneticPr fontId="11" type="noConversion"/>
  </si>
  <si>
    <t>XIN HUI ZHOU/220S</t>
    <phoneticPr fontId="11" type="noConversion"/>
  </si>
  <si>
    <t>XIN XU ZHOU/218S</t>
    <phoneticPr fontId="11" type="noConversion"/>
  </si>
  <si>
    <t>XIN HUI ZHOU/219S</t>
    <phoneticPr fontId="11" type="noConversion"/>
  </si>
  <si>
    <t>CMA/OOCL/ASL</t>
    <phoneticPr fontId="11" type="noConversion"/>
  </si>
  <si>
    <t>WAN HAI 335/025S</t>
    <phoneticPr fontId="11" type="noConversion"/>
  </si>
  <si>
    <t>URU BHUM/158S</t>
    <phoneticPr fontId="11" type="noConversion"/>
  </si>
  <si>
    <t>YM CREDENTIAL/095S</t>
    <phoneticPr fontId="11" type="noConversion"/>
  </si>
  <si>
    <t>WAN HAI 335/024S</t>
    <phoneticPr fontId="11" type="noConversion"/>
  </si>
  <si>
    <t>URU BHUM/157S</t>
    <phoneticPr fontId="11" type="noConversion"/>
  </si>
  <si>
    <t>HOCHIMINH</t>
  </si>
  <si>
    <t>050S</t>
    <phoneticPr fontId="11" type="noConversion"/>
  </si>
  <si>
    <t>LYDIA</t>
    <phoneticPr fontId="11" type="noConversion"/>
  </si>
  <si>
    <t>146S</t>
    <phoneticPr fontId="11" type="noConversion"/>
  </si>
  <si>
    <t>RACHA BHUM</t>
    <phoneticPr fontId="11" type="noConversion"/>
  </si>
  <si>
    <t>LIOBA</t>
    <phoneticPr fontId="11" type="noConversion"/>
  </si>
  <si>
    <t>049S</t>
    <phoneticPr fontId="11" type="noConversion"/>
  </si>
  <si>
    <t>145S</t>
    <phoneticPr fontId="11" type="noConversion"/>
  </si>
  <si>
    <t>HOCHIMINH</t>
    <phoneticPr fontId="11" type="noConversion"/>
  </si>
  <si>
    <t>COSCO SHIPPING PLANET/043W</t>
    <phoneticPr fontId="11" type="noConversion"/>
  </si>
  <si>
    <t>COSCO SHIPPING AQUARIUS/044W</t>
    <phoneticPr fontId="11" type="noConversion"/>
  </si>
  <si>
    <t>CSCL GLOBE/071W</t>
    <phoneticPr fontId="11" type="noConversion"/>
  </si>
  <si>
    <t>JEBEL ALI</t>
  </si>
  <si>
    <t>0069W</t>
    <phoneticPr fontId="11" type="noConversion"/>
  </si>
  <si>
    <t>CSCL NEPTUNE</t>
    <phoneticPr fontId="11" type="noConversion"/>
  </si>
  <si>
    <t>0051W</t>
    <phoneticPr fontId="11" type="noConversion"/>
  </si>
  <si>
    <t>081W</t>
    <phoneticPr fontId="11" type="noConversion"/>
  </si>
  <si>
    <t>050W</t>
    <phoneticPr fontId="11" type="noConversion"/>
  </si>
  <si>
    <t>020W</t>
    <phoneticPr fontId="11" type="noConversion"/>
  </si>
  <si>
    <t>021W</t>
    <phoneticPr fontId="11" type="noConversion"/>
  </si>
  <si>
    <t>DUBAI/JEBEL ALI</t>
    <phoneticPr fontId="11" type="noConversion"/>
  </si>
  <si>
    <t>011W</t>
    <phoneticPr fontId="11" type="noConversion"/>
  </si>
  <si>
    <t>AL MURAYKH</t>
    <phoneticPr fontId="11" type="noConversion"/>
  </si>
  <si>
    <t>MOL TRUTH</t>
    <phoneticPr fontId="11" type="noConversion"/>
  </si>
  <si>
    <t>012W</t>
    <phoneticPr fontId="11" type="noConversion"/>
  </si>
  <si>
    <r>
      <t>Y</t>
    </r>
    <r>
      <rPr>
        <sz val="11"/>
        <color indexed="8"/>
        <rFont val="Times New Roman"/>
        <family val="1"/>
      </rPr>
      <t>ML</t>
    </r>
    <phoneticPr fontId="11" type="noConversion"/>
  </si>
  <si>
    <t>MOL TRIUMPH</t>
    <phoneticPr fontId="11" type="noConversion"/>
  </si>
  <si>
    <t>SITC SHANGDE/2520S</t>
    <phoneticPr fontId="11" type="noConversion"/>
  </si>
  <si>
    <t>ZHONG GU HUANG HAI/2538S</t>
    <phoneticPr fontId="11" type="noConversion"/>
  </si>
  <si>
    <t>SITC RENDE/2518S</t>
    <phoneticPr fontId="11" type="noConversion"/>
  </si>
  <si>
    <t>ZHONG GU NAN HAI/2536S</t>
    <phoneticPr fontId="11" type="noConversion"/>
  </si>
  <si>
    <t>SITC SHANGDE/2518S</t>
    <phoneticPr fontId="11" type="noConversion"/>
  </si>
  <si>
    <t>BANGKOK</t>
    <phoneticPr fontId="11" type="noConversion"/>
  </si>
  <si>
    <t>YML</t>
    <phoneticPr fontId="11" type="noConversion"/>
  </si>
  <si>
    <t>HONGKONG</t>
  </si>
  <si>
    <t>CA MANILA/2519W</t>
    <phoneticPr fontId="11" type="noConversion"/>
  </si>
  <si>
    <t>CA GUANGZHOU/2517W</t>
    <phoneticPr fontId="11" type="noConversion"/>
  </si>
  <si>
    <t>CA MANILA/2518W</t>
    <phoneticPr fontId="11" type="noConversion"/>
  </si>
  <si>
    <t>CA GUANGZHOU/2516W</t>
    <phoneticPr fontId="11" type="noConversion"/>
  </si>
  <si>
    <t>ASL</t>
    <phoneticPr fontId="11" type="noConversion"/>
  </si>
  <si>
    <t>CA MANILA/2517W</t>
    <phoneticPr fontId="11" type="noConversion"/>
  </si>
  <si>
    <t>HONGKONG</t>
    <phoneticPr fontId="11" type="noConversion"/>
  </si>
  <si>
    <t>MAERSK EL PALOMAR/540E</t>
    <phoneticPr fontId="11" type="noConversion"/>
  </si>
  <si>
    <t>MAERSK EDIRNE/539E</t>
    <phoneticPr fontId="11" type="noConversion"/>
  </si>
  <si>
    <t>AMBITION/538E</t>
    <phoneticPr fontId="11" type="noConversion"/>
  </si>
  <si>
    <t>MAERSK ESMERALDAS/537E</t>
    <phoneticPr fontId="11" type="noConversion"/>
  </si>
  <si>
    <t>MAERSK EUREKA/536E</t>
    <phoneticPr fontId="11" type="noConversion"/>
  </si>
  <si>
    <t>COLON</t>
    <phoneticPr fontId="11" type="noConversion"/>
  </si>
  <si>
    <t>MSC BRANKA/UX539A</t>
    <phoneticPr fontId="11" type="noConversion"/>
  </si>
  <si>
    <t>MSC JUBILEE IX/UX537A</t>
    <phoneticPr fontId="11" type="noConversion"/>
  </si>
  <si>
    <t>MSC ANTONELLA/UX536A</t>
    <phoneticPr fontId="11" type="noConversion"/>
  </si>
  <si>
    <t>MSC NEW HAVEN/UX534A</t>
    <phoneticPr fontId="11" type="noConversion"/>
  </si>
  <si>
    <t xml:space="preserve">CAUCEDO </t>
    <phoneticPr fontId="11" type="noConversion"/>
  </si>
  <si>
    <t>033S</t>
    <phoneticPr fontId="11" type="noConversion"/>
  </si>
  <si>
    <t>CHASTINE MAERSK</t>
    <phoneticPr fontId="11" type="noConversion"/>
  </si>
  <si>
    <t>032S</t>
    <phoneticPr fontId="11" type="noConversion"/>
  </si>
  <si>
    <t>CAROLINE MAERSK</t>
    <phoneticPr fontId="11" type="noConversion"/>
  </si>
  <si>
    <t>031S</t>
    <phoneticPr fontId="11" type="noConversion"/>
  </si>
  <si>
    <t>CORNELIUS MAERSK</t>
    <phoneticPr fontId="11" type="noConversion"/>
  </si>
  <si>
    <t>XIN OU ZHOU/075E</t>
    <phoneticPr fontId="11" type="noConversion"/>
  </si>
  <si>
    <t>TINA I/120E</t>
    <phoneticPr fontId="11" type="noConversion"/>
  </si>
  <si>
    <t>COSCO SHIPPING THAMES/036E</t>
    <phoneticPr fontId="11" type="noConversion"/>
  </si>
  <si>
    <t>OOCL MEMPHIS/092E</t>
    <phoneticPr fontId="11" type="noConversion"/>
  </si>
  <si>
    <t xml:space="preserve">MANZANILLO (MEX) </t>
    <phoneticPr fontId="11" type="noConversion"/>
  </si>
  <si>
    <t>FZ438A</t>
    <phoneticPr fontId="11" type="noConversion"/>
  </si>
  <si>
    <t>NAVARINO</t>
    <phoneticPr fontId="11" type="noConversion"/>
  </si>
  <si>
    <t>2438E</t>
    <phoneticPr fontId="11" type="noConversion"/>
  </si>
  <si>
    <t>SEASPAN BRILLIANCE</t>
    <phoneticPr fontId="11" type="noConversion"/>
  </si>
  <si>
    <t>2437E</t>
    <phoneticPr fontId="11" type="noConversion"/>
  </si>
  <si>
    <t>SEASPAN BREEZE</t>
    <phoneticPr fontId="11" type="noConversion"/>
  </si>
  <si>
    <t>2436E</t>
    <phoneticPr fontId="11" type="noConversion"/>
  </si>
  <si>
    <t>OOCL HO CHI MINH CITY/070E</t>
    <phoneticPr fontId="11" type="noConversion"/>
  </si>
  <si>
    <t>COSCO PACIFIC/095E</t>
    <phoneticPr fontId="11" type="noConversion"/>
  </si>
  <si>
    <t>YANTIAN I/110E</t>
    <phoneticPr fontId="11" type="noConversion"/>
  </si>
  <si>
    <t>CSCL WINTER/058E</t>
    <phoneticPr fontId="11" type="noConversion"/>
  </si>
  <si>
    <t>SAN ANTONIO</t>
    <phoneticPr fontId="11" type="noConversion"/>
  </si>
  <si>
    <t>2421E</t>
    <phoneticPr fontId="11" type="noConversion"/>
  </si>
  <si>
    <t>ATHOS</t>
    <phoneticPr fontId="11" type="noConversion"/>
  </si>
  <si>
    <t>VANTAGE</t>
    <phoneticPr fontId="11" type="noConversion"/>
  </si>
  <si>
    <t>2419E</t>
    <phoneticPr fontId="11" type="noConversion"/>
  </si>
  <si>
    <t>VALOR</t>
    <phoneticPr fontId="11" type="noConversion"/>
  </si>
  <si>
    <t>2418E</t>
    <phoneticPr fontId="11" type="noConversion"/>
  </si>
  <si>
    <t>POSORJA EXPRESS</t>
    <phoneticPr fontId="11" type="noConversion"/>
  </si>
  <si>
    <t>CMA CGM INDIAN OCEAN/1MH0AE1MA</t>
    <phoneticPr fontId="11" type="noConversion"/>
  </si>
  <si>
    <t>CMA CGM GANGES/1MH08E1MA</t>
    <phoneticPr fontId="11" type="noConversion"/>
  </si>
  <si>
    <t>CMA CGM CAXIAS/1MH06E1MA</t>
    <phoneticPr fontId="11" type="noConversion"/>
  </si>
  <si>
    <t>CMA CGM RIMBAUD/1MH04E1MA</t>
    <phoneticPr fontId="11" type="noConversion"/>
  </si>
  <si>
    <t>CMA CGM XIAMEN/0MHRZE1MA</t>
    <phoneticPr fontId="11" type="noConversion"/>
  </si>
  <si>
    <t>CALLAO</t>
    <phoneticPr fontId="11" type="noConversion"/>
  </si>
  <si>
    <t>2326E</t>
    <phoneticPr fontId="11" type="noConversion"/>
  </si>
  <si>
    <t>0037E</t>
    <phoneticPr fontId="11" type="noConversion"/>
  </si>
  <si>
    <t>HYUNDAI SATURN</t>
    <phoneticPr fontId="11" type="noConversion"/>
  </si>
  <si>
    <t>2324E</t>
    <phoneticPr fontId="11" type="noConversion"/>
  </si>
  <si>
    <t>KUALA LUMPUR EXPRESS</t>
    <phoneticPr fontId="11" type="noConversion"/>
  </si>
  <si>
    <t>2323E</t>
    <phoneticPr fontId="11" type="noConversion"/>
  </si>
  <si>
    <t>2322E</t>
    <phoneticPr fontId="11" type="noConversion"/>
  </si>
  <si>
    <r>
      <t>0</t>
    </r>
    <r>
      <rPr>
        <sz val="11"/>
        <color indexed="8"/>
        <rFont val="Times New Roman"/>
        <family val="1"/>
      </rPr>
      <t>11W</t>
    </r>
    <phoneticPr fontId="11" type="noConversion"/>
  </si>
  <si>
    <t>COSCO SHIPPING SCORPIO</t>
    <phoneticPr fontId="11" type="noConversion"/>
  </si>
  <si>
    <r>
      <t>0</t>
    </r>
    <r>
      <rPr>
        <sz val="11"/>
        <color indexed="8"/>
        <rFont val="Times New Roman"/>
        <family val="1"/>
      </rPr>
      <t>12W</t>
    </r>
    <phoneticPr fontId="11" type="noConversion"/>
  </si>
  <si>
    <t>010W</t>
    <phoneticPr fontId="11" type="noConversion"/>
  </si>
  <si>
    <t>COSCO SHIPPING NEBULA</t>
    <phoneticPr fontId="11" type="noConversion"/>
  </si>
  <si>
    <t>COSCO SHIPPING SAGITTA RIUS</t>
    <phoneticPr fontId="11" type="noConversion"/>
  </si>
  <si>
    <t>GUAYAQUIL</t>
    <phoneticPr fontId="11" type="noConversion"/>
  </si>
  <si>
    <t>HAM-SUD</t>
    <phoneticPr fontId="11" type="noConversion"/>
  </si>
  <si>
    <t>BUENOS AIRES</t>
    <phoneticPr fontId="11" type="noConversion"/>
  </si>
  <si>
    <t>COSCO SHIPPING URUGUAY/007W</t>
    <phoneticPr fontId="11" type="noConversion"/>
  </si>
  <si>
    <t>CMA CGM AMAZONIA/0BDM8W1MA</t>
    <phoneticPr fontId="11" type="noConversion"/>
  </si>
  <si>
    <t>COSCO SHIPPING MEXICO/006W</t>
    <phoneticPr fontId="11" type="noConversion"/>
  </si>
  <si>
    <t>CMA CGM SAO PAULO/0BDM6W1MA</t>
    <phoneticPr fontId="11" type="noConversion"/>
  </si>
  <si>
    <t>SEASPAN BEACON/2539E</t>
    <phoneticPr fontId="11" type="noConversion"/>
  </si>
  <si>
    <t>SEASPAN BRIGHTNESS/2538E</t>
    <phoneticPr fontId="11" type="noConversion"/>
  </si>
  <si>
    <t>ONE SPARKLE/2537E</t>
    <phoneticPr fontId="11" type="noConversion"/>
  </si>
  <si>
    <t>IQUIQUE EXPRESS/2536E</t>
    <phoneticPr fontId="11" type="noConversion"/>
  </si>
  <si>
    <t>SEASPAN BRAVO/0100E</t>
    <phoneticPr fontId="11" type="noConversion"/>
  </si>
  <si>
    <t>114W</t>
    <phoneticPr fontId="11" type="noConversion"/>
  </si>
  <si>
    <t>ZIM SHANGHAI</t>
    <phoneticPr fontId="11" type="noConversion"/>
  </si>
  <si>
    <t>096W</t>
    <phoneticPr fontId="11" type="noConversion"/>
  </si>
  <si>
    <t>071W</t>
    <phoneticPr fontId="11" type="noConversion"/>
  </si>
  <si>
    <t>COSCO WELLINGTON</t>
    <phoneticPr fontId="11" type="noConversion"/>
  </si>
  <si>
    <t>940W</t>
    <phoneticPr fontId="11" type="noConversion"/>
  </si>
  <si>
    <t>2M012</t>
    <phoneticPr fontId="11" type="noConversion"/>
  </si>
  <si>
    <t>939W</t>
    <phoneticPr fontId="11" type="noConversion"/>
  </si>
  <si>
    <t>MARGRETHE MAERSK</t>
    <phoneticPr fontId="11" type="noConversion"/>
  </si>
  <si>
    <t>938W</t>
    <phoneticPr fontId="11" type="noConversion"/>
  </si>
  <si>
    <t>MAASTRICHT MAERSK</t>
    <phoneticPr fontId="11" type="noConversion"/>
  </si>
  <si>
    <t>937W</t>
    <phoneticPr fontId="11" type="noConversion"/>
  </si>
  <si>
    <t>MSC VENICE</t>
    <phoneticPr fontId="11" type="noConversion"/>
  </si>
  <si>
    <t>936W</t>
    <phoneticPr fontId="11" type="noConversion"/>
  </si>
  <si>
    <t>ESTELLE MAERSK</t>
    <phoneticPr fontId="11" type="noConversion"/>
  </si>
  <si>
    <t>MONTEVIDEO</t>
    <phoneticPr fontId="11" type="noConversion"/>
  </si>
  <si>
    <t>033E</t>
    <phoneticPr fontId="11" type="noConversion"/>
  </si>
  <si>
    <t>CSCL YELLOW SEA</t>
    <phoneticPr fontId="11" type="noConversion"/>
  </si>
  <si>
    <t>036E</t>
    <phoneticPr fontId="11" type="noConversion"/>
  </si>
  <si>
    <t>CSCL SUMMER</t>
    <phoneticPr fontId="11" type="noConversion"/>
  </si>
  <si>
    <t>CSCL SPRING</t>
    <phoneticPr fontId="11" type="noConversion"/>
  </si>
  <si>
    <t>044E</t>
    <phoneticPr fontId="11" type="noConversion"/>
  </si>
  <si>
    <t>CSCL SOUTH CHINA SEA</t>
    <phoneticPr fontId="11" type="noConversion"/>
  </si>
  <si>
    <t>039E</t>
    <phoneticPr fontId="11" type="noConversion"/>
  </si>
  <si>
    <t>CSCL EAST CHINA SEA</t>
    <phoneticPr fontId="11" type="noConversion"/>
  </si>
  <si>
    <t>DALLAS</t>
  </si>
  <si>
    <t>0BH5NE1MA</t>
    <phoneticPr fontId="11" type="noConversion"/>
  </si>
  <si>
    <t>COSCO NETHERLANDS</t>
    <phoneticPr fontId="11" type="noConversion"/>
  </si>
  <si>
    <t>0BH5LE1MA</t>
    <phoneticPr fontId="11" type="noConversion"/>
  </si>
  <si>
    <t>COSCO DENMARK</t>
    <phoneticPr fontId="11" type="noConversion"/>
  </si>
  <si>
    <t>0BH5JE1MA</t>
    <phoneticPr fontId="11" type="noConversion"/>
  </si>
  <si>
    <t>COSCO GLORY</t>
    <phoneticPr fontId="11" type="noConversion"/>
  </si>
  <si>
    <t>0BH5HE1MA</t>
    <phoneticPr fontId="11" type="noConversion"/>
  </si>
  <si>
    <t>0BH5FE1MA</t>
    <phoneticPr fontId="11" type="noConversion"/>
  </si>
  <si>
    <t>COSCO ENGLAND</t>
    <phoneticPr fontId="11" type="noConversion"/>
  </si>
  <si>
    <t>047E</t>
    <phoneticPr fontId="11" type="noConversion"/>
  </si>
  <si>
    <t>EVER LIBRA</t>
    <phoneticPr fontId="11" type="noConversion"/>
  </si>
  <si>
    <t>040E</t>
    <phoneticPr fontId="11" type="noConversion"/>
  </si>
  <si>
    <t>EVER LOGIC</t>
    <phoneticPr fontId="11" type="noConversion"/>
  </si>
  <si>
    <t>030E</t>
    <phoneticPr fontId="11" type="noConversion"/>
  </si>
  <si>
    <t>EVER LOADING</t>
    <phoneticPr fontId="11" type="noConversion"/>
  </si>
  <si>
    <t>EVER LUCENT</t>
    <phoneticPr fontId="11" type="noConversion"/>
  </si>
  <si>
    <t>019E</t>
    <phoneticPr fontId="11" type="noConversion"/>
  </si>
  <si>
    <t>007E</t>
    <phoneticPr fontId="11" type="noConversion"/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</si>
  <si>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</si>
  <si>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</si>
  <si>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</si>
  <si>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</si>
  <si>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</si>
  <si>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</si>
  <si>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</si>
  <si>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</si>
  <si>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</si>
  <si>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</si>
  <si>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EVER LAUREL</t>
  </si>
  <si>
    <t>0VC37E</t>
    <phoneticPr fontId="11" type="noConversion"/>
  </si>
  <si>
    <t>CMA CGM JACQUES</t>
  </si>
  <si>
    <t>PENDIND</t>
    <phoneticPr fontId="11" type="noConversion"/>
  </si>
  <si>
    <t>PENDING</t>
    <phoneticPr fontId="11" type="noConversion"/>
  </si>
  <si>
    <t>EVER LIVEN</t>
    <phoneticPr fontId="11" type="noConversion"/>
  </si>
  <si>
    <t>HOUSTON</t>
    <phoneticPr fontId="11" type="noConversion"/>
  </si>
  <si>
    <t>COSCO OCEANIA/109E</t>
    <phoneticPr fontId="11" type="noConversion"/>
  </si>
  <si>
    <t>OOCL BRUSSELS/065E</t>
    <phoneticPr fontId="11" type="noConversion"/>
  </si>
  <si>
    <t>COSCO AFRICA/096E</t>
    <phoneticPr fontId="11" type="noConversion"/>
  </si>
  <si>
    <t>CSCL AUTUMN/067E</t>
    <phoneticPr fontId="11" type="noConversion"/>
  </si>
  <si>
    <t>COSCO TAICANG/104E</t>
    <phoneticPr fontId="11" type="noConversion"/>
  </si>
  <si>
    <t>EVER LENIENT</t>
  </si>
  <si>
    <t>046E</t>
    <phoneticPr fontId="11" type="noConversion"/>
  </si>
  <si>
    <t>025E</t>
    <phoneticPr fontId="11" type="noConversion"/>
  </si>
  <si>
    <t>EVER LOVELY</t>
    <phoneticPr fontId="11" type="noConversion"/>
  </si>
  <si>
    <t>032E</t>
    <phoneticPr fontId="11" type="noConversion"/>
  </si>
  <si>
    <t>045E</t>
    <phoneticPr fontId="11" type="noConversion"/>
  </si>
  <si>
    <t>COSCO HARMONY</t>
    <phoneticPr fontId="11" type="noConversion"/>
  </si>
  <si>
    <t>CSCL WINTER</t>
    <phoneticPr fontId="11" type="noConversion"/>
  </si>
  <si>
    <t>COSCO SPAIN</t>
    <phoneticPr fontId="11" type="noConversion"/>
  </si>
  <si>
    <t>024E</t>
    <phoneticPr fontId="11" type="noConversion"/>
  </si>
  <si>
    <t>DALLAS</t>
    <phoneticPr fontId="11" type="noConversion"/>
  </si>
  <si>
    <t>MSC MUMBAI VIII/GE539E</t>
    <phoneticPr fontId="11" type="noConversion"/>
  </si>
  <si>
    <t>MSC DARWIN VI/GE538E</t>
    <phoneticPr fontId="11" type="noConversion"/>
  </si>
  <si>
    <t>BLANKSAILING</t>
    <phoneticPr fontId="11" type="noConversion"/>
  </si>
  <si>
    <t>MSC LEO VI/GE537E</t>
    <phoneticPr fontId="11" type="noConversion"/>
  </si>
  <si>
    <t>MSC BOSPHORUS/GE536E</t>
    <phoneticPr fontId="11" type="noConversion"/>
  </si>
  <si>
    <t>MIAMI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</si>
  <si>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</si>
  <si>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</si>
  <si>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</si>
  <si>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</si>
  <si>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</si>
  <si>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041E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</si>
  <si>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</si>
  <si>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</si>
  <si>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</si>
  <si>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2004E</t>
    <phoneticPr fontId="11" type="noConversion"/>
  </si>
  <si>
    <t>CAP SAN VINCENT</t>
    <phoneticPr fontId="11" type="noConversion"/>
  </si>
  <si>
    <t>MAERSK ALFIRK</t>
    <phoneticPr fontId="11" type="noConversion"/>
  </si>
  <si>
    <t>MAERSK ALTAIR</t>
    <phoneticPr fontId="11" type="noConversion"/>
  </si>
  <si>
    <t>SMLINE</t>
    <phoneticPr fontId="11" type="noConversion"/>
  </si>
  <si>
    <t>2003E</t>
    <phoneticPr fontId="11" type="noConversion"/>
  </si>
  <si>
    <t>CAP SAN JUAN</t>
    <phoneticPr fontId="11" type="noConversion"/>
  </si>
  <si>
    <t>TORONTO</t>
    <phoneticPr fontId="11" type="noConversion"/>
  </si>
  <si>
    <t>YM WEALTH/187E</t>
    <phoneticPr fontId="11" type="noConversion"/>
  </si>
  <si>
    <t>YM MUTUALITY/109E</t>
    <phoneticPr fontId="11" type="noConversion"/>
  </si>
  <si>
    <t>HMM VANCOUVER/0301E</t>
    <phoneticPr fontId="11" type="noConversion"/>
  </si>
  <si>
    <t>HYUNDAI SUPREME/0153E</t>
    <phoneticPr fontId="11" type="noConversion"/>
  </si>
  <si>
    <t>YM FOUNTAIN/180E</t>
    <phoneticPr fontId="11" type="noConversion"/>
  </si>
  <si>
    <t>YM MUTUALITY/109E</t>
    <phoneticPr fontId="11" type="noConversion"/>
  </si>
  <si>
    <t>024E</t>
    <phoneticPr fontId="11" type="noConversion"/>
  </si>
  <si>
    <t>022E</t>
    <phoneticPr fontId="11" type="noConversion"/>
  </si>
  <si>
    <t>005E</t>
    <phoneticPr fontId="11" type="noConversion"/>
  </si>
  <si>
    <t>COSCO SHIPPING ROSE</t>
    <phoneticPr fontId="11" type="noConversion"/>
  </si>
  <si>
    <t>COSCO/CMA</t>
  </si>
  <si>
    <t>MONTREAL</t>
    <phoneticPr fontId="11" type="noConversion"/>
  </si>
  <si>
    <t>ONE</t>
  </si>
  <si>
    <t>2005E</t>
    <phoneticPr fontId="11" type="noConversion"/>
  </si>
  <si>
    <t>SCHUBERT</t>
    <phoneticPr fontId="11" type="noConversion"/>
  </si>
  <si>
    <t>2005E</t>
    <phoneticPr fontId="11" type="noConversion"/>
  </si>
  <si>
    <t>SM LINE</t>
  </si>
  <si>
    <t>HYUNDAI SUPREME/0153E</t>
    <phoneticPr fontId="11" type="noConversion"/>
  </si>
  <si>
    <t>SEATTLE/TACOMA</t>
    <phoneticPr fontId="11" type="noConversion"/>
  </si>
  <si>
    <t>CHICAGO</t>
    <phoneticPr fontId="11" type="noConversion"/>
  </si>
  <si>
    <t>CARRIER</t>
    <phoneticPr fontId="11" type="noConversion"/>
  </si>
  <si>
    <t>SOFIA EXPRESS</t>
    <phoneticPr fontId="11" type="noConversion"/>
  </si>
  <si>
    <t>ONE COSMOS</t>
    <phoneticPr fontId="11" type="noConversion"/>
  </si>
  <si>
    <t>042E</t>
    <phoneticPr fontId="11" type="noConversion"/>
  </si>
  <si>
    <t>ONE HOUSTON</t>
    <phoneticPr fontId="11" type="noConversion"/>
  </si>
  <si>
    <t>089E</t>
    <phoneticPr fontId="11" type="noConversion"/>
  </si>
  <si>
    <t>HYUNDAI BRAVE</t>
    <phoneticPr fontId="11" type="noConversion"/>
  </si>
  <si>
    <t>045E</t>
    <phoneticPr fontId="11" type="noConversion"/>
  </si>
  <si>
    <t>COSCO SPAIN</t>
    <phoneticPr fontId="11" type="noConversion"/>
  </si>
  <si>
    <t>LONG BEACH</t>
  </si>
  <si>
    <t>HYUNDAI GOODWILL/137E</t>
    <phoneticPr fontId="11" type="noConversion"/>
  </si>
  <si>
    <t>YM EXPRESS/090E</t>
    <phoneticPr fontId="11" type="noConversion"/>
  </si>
  <si>
    <t>NYK CONSTELLATION/105E</t>
    <phoneticPr fontId="11" type="noConversion"/>
  </si>
  <si>
    <t>020E</t>
    <phoneticPr fontId="11" type="noConversion"/>
  </si>
  <si>
    <t>TBN</t>
    <phoneticPr fontId="11" type="noConversion"/>
  </si>
  <si>
    <t>OAKLAND/SAN FRANCISCO</t>
    <phoneticPr fontId="11" type="noConversion"/>
  </si>
  <si>
    <t>0TB51E1MA</t>
    <phoneticPr fontId="11" type="noConversion"/>
  </si>
  <si>
    <t>0TB4ZE1MA</t>
    <phoneticPr fontId="11" type="noConversion"/>
  </si>
  <si>
    <t>0TB4XE1MA</t>
    <phoneticPr fontId="11" type="noConversion"/>
  </si>
  <si>
    <t>0TB4VE1MA</t>
    <phoneticPr fontId="11" type="noConversion"/>
  </si>
  <si>
    <t>0TB4TE1MA</t>
    <phoneticPr fontId="11" type="noConversion"/>
  </si>
  <si>
    <t>0DBDDE1MA</t>
    <phoneticPr fontId="11" type="noConversion"/>
  </si>
  <si>
    <t>PRESIDENT EISENHOWER</t>
    <phoneticPr fontId="11" type="noConversion"/>
  </si>
  <si>
    <t>0DBDBE1MA</t>
    <phoneticPr fontId="11" type="noConversion"/>
  </si>
  <si>
    <t>PRESIDENT WILSON</t>
    <phoneticPr fontId="11" type="noConversion"/>
  </si>
  <si>
    <t>0DBD7E1MA</t>
    <phoneticPr fontId="11" type="noConversion"/>
  </si>
  <si>
    <t>PRESIDENT FD ROOSEVELT</t>
    <phoneticPr fontId="11" type="noConversion"/>
  </si>
  <si>
    <t>0DBD3E1MA</t>
    <phoneticPr fontId="11" type="noConversion"/>
  </si>
  <si>
    <t>PRESIDENT CLEVELAND</t>
    <phoneticPr fontId="11" type="noConversion"/>
  </si>
  <si>
    <t>EVER LEARNED/1189-071E</t>
    <phoneticPr fontId="11" type="noConversion"/>
  </si>
  <si>
    <t>EVER FORE/1188-020E</t>
    <phoneticPr fontId="11" type="noConversion"/>
  </si>
  <si>
    <t>EVER FRANK/1187-027E</t>
    <phoneticPr fontId="11" type="noConversion"/>
  </si>
  <si>
    <t>EVER LASTING/1186-087E</t>
    <phoneticPr fontId="11" type="noConversion"/>
  </si>
  <si>
    <t>EVER FRONT/1185-035E</t>
    <phoneticPr fontId="11" type="noConversion"/>
  </si>
  <si>
    <t>048E</t>
    <phoneticPr fontId="11" type="noConversion"/>
  </si>
  <si>
    <t>EVER LAMBENT</t>
    <phoneticPr fontId="11" type="noConversion"/>
  </si>
  <si>
    <t>002E</t>
    <phoneticPr fontId="11" type="noConversion"/>
  </si>
  <si>
    <t>CONTI CHIVALRY</t>
    <phoneticPr fontId="11" type="noConversion"/>
  </si>
  <si>
    <t>EMC</t>
    <phoneticPr fontId="11" type="noConversion"/>
  </si>
  <si>
    <t>ONE</t>
    <phoneticPr fontId="11" type="noConversion"/>
  </si>
  <si>
    <t>078E</t>
    <phoneticPr fontId="11" type="noConversion"/>
  </si>
  <si>
    <t>COSCO MALAYSIA</t>
    <phoneticPr fontId="11" type="noConversion"/>
  </si>
  <si>
    <t>055E</t>
    <phoneticPr fontId="11" type="noConversion"/>
  </si>
  <si>
    <t>COSCO IZMIR</t>
    <phoneticPr fontId="11" type="noConversion"/>
  </si>
  <si>
    <t>011E</t>
    <phoneticPr fontId="11" type="noConversion"/>
  </si>
  <si>
    <t>KURE</t>
    <phoneticPr fontId="11" type="noConversion"/>
  </si>
  <si>
    <t>142E</t>
    <phoneticPr fontId="11" type="noConversion"/>
  </si>
  <si>
    <t>XIN YA ZHOU</t>
    <phoneticPr fontId="11" type="noConversion"/>
  </si>
  <si>
    <t>XIN DA YANG ZHOU</t>
    <phoneticPr fontId="11" type="noConversion"/>
  </si>
  <si>
    <t>0DB7PE1PL</t>
    <phoneticPr fontId="11" type="noConversion"/>
  </si>
  <si>
    <t>0DB7NE1PL</t>
    <phoneticPr fontId="11" type="noConversion"/>
  </si>
  <si>
    <t>PRESIDENT TRUMAN</t>
    <phoneticPr fontId="11" type="noConversion"/>
  </si>
  <si>
    <t>0DB7DE1PL</t>
    <phoneticPr fontId="11" type="noConversion"/>
  </si>
  <si>
    <t>0DB7BE1PL</t>
    <phoneticPr fontId="11" type="noConversion"/>
  </si>
  <si>
    <t xml:space="preserve">PRESIDENT TRUMAN </t>
    <phoneticPr fontId="11" type="noConversion"/>
  </si>
  <si>
    <t>APL</t>
    <phoneticPr fontId="11" type="noConversion"/>
  </si>
  <si>
    <t>0DB79E1PL</t>
    <phoneticPr fontId="11" type="noConversion"/>
  </si>
  <si>
    <t>2001E</t>
    <phoneticPr fontId="11" type="noConversion"/>
  </si>
  <si>
    <t>GUNVOR MAERSK</t>
    <phoneticPr fontId="11" type="noConversion"/>
  </si>
  <si>
    <t>MAERSK ANTARES</t>
    <phoneticPr fontId="11" type="noConversion"/>
  </si>
  <si>
    <t>MAERSK ALGOL</t>
    <phoneticPr fontId="11" type="noConversion"/>
  </si>
  <si>
    <t xml:space="preserve">LOS ANGELES/LONG BEACH </t>
    <phoneticPr fontId="11" type="noConversion"/>
  </si>
  <si>
    <t>EVER FOND/1233-020E</t>
    <phoneticPr fontId="11" type="noConversion"/>
  </si>
  <si>
    <t>EVER FAVOR/1232-021E</t>
    <phoneticPr fontId="11" type="noConversion"/>
  </si>
  <si>
    <t>EVER FAR/1231-027E</t>
    <phoneticPr fontId="11" type="noConversion"/>
  </si>
  <si>
    <t>EVER FAIR/1230-023E</t>
    <phoneticPr fontId="11" type="noConversion"/>
  </si>
  <si>
    <t>005E</t>
    <phoneticPr fontId="11" type="noConversion"/>
  </si>
  <si>
    <t>NUE4</t>
    <phoneticPr fontId="11" type="noConversion"/>
  </si>
  <si>
    <t>032E</t>
    <phoneticPr fontId="11" type="noConversion"/>
  </si>
  <si>
    <t>EVER LIBERAL</t>
    <phoneticPr fontId="11" type="noConversion"/>
  </si>
  <si>
    <t>EVER LEADING</t>
    <phoneticPr fontId="11" type="noConversion"/>
  </si>
  <si>
    <t>ATLANTA</t>
    <phoneticPr fontId="11" type="noConversion"/>
  </si>
  <si>
    <t>EVER FAVOR/1232-021E</t>
    <phoneticPr fontId="11" type="noConversion"/>
  </si>
  <si>
    <t>NEW YORK</t>
  </si>
  <si>
    <t>COSCO PRIDE/085E</t>
    <phoneticPr fontId="11" type="noConversion"/>
  </si>
  <si>
    <t>COSCO SHIPPING CAMELLIA/029E</t>
    <phoneticPr fontId="11" type="noConversion"/>
  </si>
  <si>
    <t>COSCO FAITH/073E</t>
    <phoneticPr fontId="11" type="noConversion"/>
  </si>
  <si>
    <t>012E</t>
    <phoneticPr fontId="11" type="noConversion"/>
  </si>
  <si>
    <t>ONE APUS</t>
    <phoneticPr fontId="11" type="noConversion"/>
  </si>
  <si>
    <t>016E</t>
    <phoneticPr fontId="11" type="noConversion"/>
  </si>
  <si>
    <t>YM WARRANTY</t>
    <phoneticPr fontId="11" type="noConversion"/>
  </si>
  <si>
    <t>BLANK SAILING</t>
    <phoneticPr fontId="11" type="noConversion"/>
  </si>
  <si>
    <t>NEW YORK</t>
    <phoneticPr fontId="11" type="noConversion"/>
  </si>
  <si>
    <t>NORTH  AMERICAN ROUTE</t>
  </si>
  <si>
    <t>ZENITH LUMOS/019W</t>
    <phoneticPr fontId="11" type="noConversion"/>
  </si>
  <si>
    <t>HMM DUBLIN/0017W</t>
    <phoneticPr fontId="11" type="noConversion"/>
  </si>
  <si>
    <t>HMM GDANSK/0017W</t>
    <phoneticPr fontId="11" type="noConversion"/>
  </si>
  <si>
    <t>040W</t>
    <phoneticPr fontId="11" type="noConversion"/>
  </si>
  <si>
    <t xml:space="preserve">MOGENS MAERSK </t>
    <phoneticPr fontId="11" type="noConversion"/>
  </si>
  <si>
    <t>039W</t>
    <phoneticPr fontId="11" type="noConversion"/>
  </si>
  <si>
    <t xml:space="preserve">MAASTRICHT MAERSK </t>
    <phoneticPr fontId="11" type="noConversion"/>
  </si>
  <si>
    <t xml:space="preserve">MARSTAL MAERSK </t>
    <phoneticPr fontId="11" type="noConversion"/>
  </si>
  <si>
    <t xml:space="preserve">MAYVIEW MAERSK </t>
    <phoneticPr fontId="11" type="noConversion"/>
  </si>
  <si>
    <t xml:space="preserve">MAGLEBY MAERSK </t>
    <phoneticPr fontId="11" type="noConversion"/>
  </si>
  <si>
    <t>VOYAGE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</si>
  <si>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</si>
  <si>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02M5JW1MA</t>
    <phoneticPr fontId="11" type="noConversion"/>
  </si>
  <si>
    <t>CSCL VENUS</t>
    <phoneticPr fontId="11" type="noConversion"/>
  </si>
  <si>
    <t>02M5FW1MA</t>
    <phoneticPr fontId="11" type="noConversion"/>
  </si>
  <si>
    <t>THALASSA PATRIS</t>
    <phoneticPr fontId="11" type="noConversion"/>
  </si>
  <si>
    <t>02M5DW1MA</t>
    <phoneticPr fontId="11" type="noConversion"/>
  </si>
  <si>
    <t>CSCL URANUS</t>
    <phoneticPr fontId="11" type="noConversion"/>
  </si>
  <si>
    <t>GENOVA</t>
  </si>
  <si>
    <t>017W</t>
    <phoneticPr fontId="11" type="noConversion"/>
  </si>
  <si>
    <t>AL MURABBA</t>
    <phoneticPr fontId="11" type="noConversion"/>
  </si>
  <si>
    <t>018W</t>
    <phoneticPr fontId="11" type="noConversion"/>
  </si>
  <si>
    <t>LINAH</t>
    <phoneticPr fontId="11" type="noConversion"/>
  </si>
  <si>
    <t>017W</t>
    <phoneticPr fontId="11" type="noConversion"/>
  </si>
  <si>
    <t>SALAHUDDIN</t>
    <phoneticPr fontId="11" type="noConversion"/>
  </si>
  <si>
    <t>002W</t>
    <phoneticPr fontId="11" type="noConversion"/>
  </si>
  <si>
    <t>ZEPHYR LUMOS</t>
    <phoneticPr fontId="11" type="noConversion"/>
  </si>
  <si>
    <t>ZENITH LUMOS/019W</t>
    <phoneticPr fontId="11" type="noConversion"/>
  </si>
  <si>
    <t>HMM DUBLIN/0017W</t>
    <phoneticPr fontId="11" type="noConversion"/>
  </si>
  <si>
    <t>GENOA</t>
    <phoneticPr fontId="11" type="noConversion"/>
  </si>
  <si>
    <t>405W</t>
    <phoneticPr fontId="11" type="noConversion"/>
  </si>
  <si>
    <t>MATHILDE MAERSK</t>
    <phoneticPr fontId="11" type="noConversion"/>
  </si>
  <si>
    <t>404W</t>
    <phoneticPr fontId="11" type="noConversion"/>
  </si>
  <si>
    <t>MAERSK MC-KINNEY MOLLER</t>
    <phoneticPr fontId="11" type="noConversion"/>
  </si>
  <si>
    <t>403W</t>
    <phoneticPr fontId="11" type="noConversion"/>
  </si>
  <si>
    <t>MUNKEBO MAERSK</t>
    <phoneticPr fontId="11" type="noConversion"/>
  </si>
  <si>
    <t>402W</t>
    <phoneticPr fontId="11" type="noConversion"/>
  </si>
  <si>
    <t>MARY MAERSK</t>
    <phoneticPr fontId="11" type="noConversion"/>
  </si>
  <si>
    <t>401W</t>
    <phoneticPr fontId="11" type="noConversion"/>
  </si>
  <si>
    <t>MOSCOW MAERSK</t>
    <phoneticPr fontId="11" type="noConversion"/>
  </si>
  <si>
    <t>GDANSK</t>
  </si>
  <si>
    <t>001W</t>
    <phoneticPr fontId="11" type="noConversion"/>
  </si>
  <si>
    <t xml:space="preserve">MOGENS MAERSK </t>
    <phoneticPr fontId="11" type="noConversion"/>
  </si>
  <si>
    <t>952W</t>
    <phoneticPr fontId="11" type="noConversion"/>
  </si>
  <si>
    <t xml:space="preserve">MSC LENI </t>
    <phoneticPr fontId="11" type="noConversion"/>
  </si>
  <si>
    <t>951W</t>
    <phoneticPr fontId="11" type="noConversion"/>
  </si>
  <si>
    <t xml:space="preserve">MSC ARINA </t>
    <phoneticPr fontId="11" type="noConversion"/>
  </si>
  <si>
    <t>950W</t>
    <phoneticPr fontId="11" type="noConversion"/>
  </si>
  <si>
    <t>949W</t>
    <phoneticPr fontId="11" type="noConversion"/>
  </si>
  <si>
    <t xml:space="preserve">MDV NIRVANA COBAIN </t>
    <phoneticPr fontId="11" type="noConversion"/>
  </si>
  <si>
    <t>COSCO SHIPPING UNIVERSE/033W</t>
    <phoneticPr fontId="11" type="noConversion"/>
  </si>
  <si>
    <t>COSCO SHIPPING LIBRA/033W</t>
    <phoneticPr fontId="11" type="noConversion"/>
  </si>
  <si>
    <t>COSCO SHIPPING GALAXY/027W</t>
    <phoneticPr fontId="11" type="noConversion"/>
  </si>
  <si>
    <t>COSCO SHIPPING VIRGO/033W</t>
    <phoneticPr fontId="11" type="noConversion"/>
  </si>
  <si>
    <t>COSCO SHIPPING CAPRICORN/038W</t>
    <phoneticPr fontId="11" type="noConversion"/>
  </si>
  <si>
    <t>009W</t>
    <phoneticPr fontId="11" type="noConversion"/>
  </si>
  <si>
    <t>COSCO SHIPPING LEO</t>
    <phoneticPr fontId="11" type="noConversion"/>
  </si>
  <si>
    <t>010W</t>
    <phoneticPr fontId="11" type="noConversion"/>
  </si>
  <si>
    <t>COSCO SHIPPING TAURUS</t>
    <phoneticPr fontId="11" type="noConversion"/>
  </si>
  <si>
    <t>COSCO SHIPPING GEMINI</t>
    <phoneticPr fontId="11" type="noConversion"/>
  </si>
  <si>
    <t>COSCO SHIPPING ARIES</t>
    <phoneticPr fontId="11" type="noConversion"/>
  </si>
  <si>
    <t>008W</t>
    <phoneticPr fontId="11" type="noConversion"/>
  </si>
  <si>
    <t>OOCL HONG KONG/037W</t>
    <phoneticPr fontId="11" type="noConversion"/>
  </si>
  <si>
    <t>COSCO SHIPPING SOLAR/034W</t>
    <phoneticPr fontId="11" type="noConversion"/>
  </si>
  <si>
    <t>EVER GOLDEN/0718-030W</t>
    <phoneticPr fontId="11" type="noConversion"/>
  </si>
  <si>
    <t>COSCO SHIPPING PISCES/030W</t>
    <phoneticPr fontId="11" type="noConversion"/>
  </si>
  <si>
    <t>EVER TOP/0716-015W</t>
    <phoneticPr fontId="11" type="noConversion"/>
  </si>
  <si>
    <t>CONSTANTA</t>
  </si>
  <si>
    <t>CONSTANTA</t>
    <phoneticPr fontId="11" type="noConversion"/>
  </si>
  <si>
    <t>EVER ALLY/1369-001W</t>
    <phoneticPr fontId="11" type="noConversion"/>
  </si>
  <si>
    <t>EVER ACE/1368-016W</t>
    <phoneticPr fontId="11" type="noConversion"/>
  </si>
  <si>
    <t>EVER APEX/1367-012W</t>
    <phoneticPr fontId="11" type="noConversion"/>
  </si>
  <si>
    <t>EVER ACT/1366-015W</t>
    <phoneticPr fontId="11" type="noConversion"/>
  </si>
  <si>
    <t>EVER GREET/1365-024W</t>
    <phoneticPr fontId="11" type="noConversion"/>
  </si>
  <si>
    <t>TALLIN</t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</si>
  <si>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</si>
  <si>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</si>
  <si>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</si>
  <si>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MOL TRIUMPH</t>
  </si>
  <si>
    <t>BARZAN</t>
  </si>
  <si>
    <t>939W</t>
    <phoneticPr fontId="11" type="noConversion"/>
  </si>
  <si>
    <t>MSC LENI</t>
    <phoneticPr fontId="11" type="noConversion"/>
  </si>
  <si>
    <t>MSC ARINA</t>
    <phoneticPr fontId="11" type="noConversion"/>
  </si>
  <si>
    <t>MAREN MAERSK</t>
    <phoneticPr fontId="11" type="noConversion"/>
  </si>
  <si>
    <t>MADRID MAERSK</t>
    <phoneticPr fontId="11" type="noConversion"/>
  </si>
  <si>
    <t>TALLINN</t>
    <phoneticPr fontId="11" type="noConversion"/>
  </si>
  <si>
    <t>006W</t>
    <phoneticPr fontId="11" type="noConversion"/>
  </si>
  <si>
    <t>004W</t>
    <phoneticPr fontId="11" type="noConversion"/>
  </si>
  <si>
    <t>COSCO/OOCL</t>
  </si>
  <si>
    <t>FELIXSTOWE</t>
    <phoneticPr fontId="11" type="noConversion"/>
  </si>
  <si>
    <t>COSCO SHIPPING LIBRA/033W</t>
    <phoneticPr fontId="11" type="noConversion"/>
  </si>
  <si>
    <t>OOCL</t>
    <phoneticPr fontId="11" type="noConversion"/>
  </si>
  <si>
    <t>HELSINKI</t>
    <phoneticPr fontId="11" type="noConversion"/>
  </si>
  <si>
    <t>COSCO SHIPPING GALAXY/027W</t>
    <phoneticPr fontId="11" type="noConversion"/>
  </si>
  <si>
    <t>COSCO SHIPPING CAPRICORN/038W</t>
    <phoneticPr fontId="11" type="noConversion"/>
  </si>
  <si>
    <t>VESSEL/VOYAGE</t>
    <phoneticPr fontId="11" type="noConversion"/>
  </si>
  <si>
    <t>DUBLIN</t>
    <phoneticPr fontId="11" type="noConversion"/>
  </si>
  <si>
    <t>COSCO SHIPPING VIRGO/033W</t>
    <phoneticPr fontId="11" type="noConversion"/>
  </si>
  <si>
    <t xml:space="preserve">COSCO </t>
  </si>
  <si>
    <t>OSLO</t>
    <phoneticPr fontId="11" type="noConversion"/>
  </si>
  <si>
    <t>HMM COPENHAGEN</t>
    <phoneticPr fontId="11" type="noConversion"/>
  </si>
  <si>
    <t>HMM OSLO</t>
    <phoneticPr fontId="11" type="noConversion"/>
  </si>
  <si>
    <t>AARHUS</t>
    <phoneticPr fontId="11" type="noConversion"/>
  </si>
  <si>
    <t>AAHUS</t>
    <phoneticPr fontId="11" type="noConversion"/>
  </si>
  <si>
    <t>OOCL/COSCO</t>
  </si>
  <si>
    <t xml:space="preserve">          Sailing schedule-Qingdao  </t>
    <phoneticPr fontId="11" type="noConversion"/>
  </si>
  <si>
    <t>注明：仅供参考，以实际开船的为准。外配船期请单独跟操作确认。Tks</t>
  </si>
  <si>
    <t>QB540W</t>
  </si>
  <si>
    <t>MSC LORENZA</t>
  </si>
  <si>
    <t>QB539W</t>
  </si>
  <si>
    <t>MSC AURIGA</t>
  </si>
  <si>
    <t>QB538W</t>
  </si>
  <si>
    <t>MSC CARMELITA</t>
  </si>
  <si>
    <t>QB537W</t>
  </si>
  <si>
    <t>MSC GENOVA</t>
  </si>
  <si>
    <t>QB536W</t>
  </si>
  <si>
    <t>MSC ELENOIRE</t>
  </si>
  <si>
    <t>CUT</t>
  </si>
  <si>
    <t>KAM</t>
  </si>
  <si>
    <t>CNNS</t>
  </si>
  <si>
    <t>CFS</t>
  </si>
  <si>
    <t>HAMBURG(AE7)</t>
  </si>
  <si>
    <t>GA537W</t>
  </si>
  <si>
    <t>MSC ORION</t>
  </si>
  <si>
    <t>GL528W</t>
  </si>
  <si>
    <t>MSC IERANTO</t>
  </si>
  <si>
    <t xml:space="preserve">QB537W </t>
  </si>
  <si>
    <t>MSC LINZIE</t>
  </si>
  <si>
    <t xml:space="preserve">QB536W </t>
  </si>
  <si>
    <t>MSC DOLETTE</t>
  </si>
  <si>
    <r>
      <rPr>
        <sz val="12"/>
        <rFont val="宋体"/>
        <family val="3"/>
        <charset val="134"/>
        <scheme val="major"/>
      </rPr>
      <t>K</t>
    </r>
    <r>
      <rPr>
        <sz val="12"/>
        <rFont val="宋体"/>
        <family val="3"/>
        <charset val="134"/>
        <scheme val="major"/>
      </rPr>
      <t>AM</t>
    </r>
  </si>
  <si>
    <r>
      <rPr>
        <sz val="12"/>
        <rFont val="宋体"/>
        <family val="3"/>
        <charset val="134"/>
        <scheme val="major"/>
      </rPr>
      <t>CN</t>
    </r>
    <r>
      <rPr>
        <sz val="12"/>
        <rFont val="宋体"/>
        <family val="3"/>
        <charset val="134"/>
        <scheme val="major"/>
      </rPr>
      <t>NS</t>
    </r>
  </si>
  <si>
    <t>FELIXSTOWE(AE7)</t>
  </si>
  <si>
    <t>待定</t>
    <phoneticPr fontId="11" type="noConversion"/>
  </si>
  <si>
    <t>FD538W</t>
  </si>
  <si>
    <t>FD537W</t>
  </si>
  <si>
    <t>MSC SAN FRANCISCO</t>
  </si>
  <si>
    <t>0MELTW1MA</t>
  </si>
  <si>
    <t>CMA CGM BALI</t>
  </si>
  <si>
    <t>MSC/CMA</t>
  </si>
  <si>
    <t>0BXLRW1MA</t>
  </si>
  <si>
    <t>COSCO INDONESIA</t>
  </si>
  <si>
    <t>CNSK</t>
  </si>
  <si>
    <t>IST(TIGER)</t>
  </si>
  <si>
    <t>待定</t>
    <phoneticPr fontId="11" type="noConversion"/>
  </si>
  <si>
    <t>541W</t>
  </si>
  <si>
    <t>MAERSK HAVANA</t>
  </si>
  <si>
    <t>539W</t>
  </si>
  <si>
    <t>MAERSK CAMBRIDGE</t>
  </si>
  <si>
    <t>538W</t>
  </si>
  <si>
    <t>EUGEN MAERSK</t>
  </si>
  <si>
    <t>BANGKOK MAERSK</t>
  </si>
  <si>
    <t>MSK/ZIM</t>
  </si>
  <si>
    <t>GSL LYDIA</t>
  </si>
  <si>
    <t>CON(AEM3)</t>
  </si>
  <si>
    <t>227E</t>
  </si>
  <si>
    <t>ONE HONOLULU</t>
  </si>
  <si>
    <t xml:space="preserve">1325-039E </t>
  </si>
  <si>
    <t>TAIPEITRIUMPH</t>
  </si>
  <si>
    <t>HMM/OOCL</t>
  </si>
  <si>
    <t xml:space="preserve">1322-039E </t>
  </si>
  <si>
    <t>CNYT</t>
  </si>
  <si>
    <t>NEW YORK (AUE)</t>
  </si>
  <si>
    <t>079E</t>
  </si>
  <si>
    <t>OOCL UTAH</t>
  </si>
  <si>
    <t>158E</t>
  </si>
  <si>
    <t>OOCL ROTTERDAM</t>
  </si>
  <si>
    <t>104E</t>
  </si>
  <si>
    <t>XIN FEI ZHOU</t>
  </si>
  <si>
    <t>117E</t>
  </si>
  <si>
    <t>OOCL LONDON</t>
  </si>
  <si>
    <t>EMC/MSC</t>
  </si>
  <si>
    <t>FV534N</t>
  </si>
  <si>
    <t>MSC JOSSELINE</t>
  </si>
  <si>
    <t>LONG BEACH,CA(PVCS)</t>
  </si>
  <si>
    <t xml:space="preserve">539W </t>
  </si>
  <si>
    <t>SAN LORENZO MAERSK</t>
  </si>
  <si>
    <t xml:space="preserve">14W </t>
  </si>
  <si>
    <t xml:space="preserve">536W </t>
  </si>
  <si>
    <t>MAERSK SAN VINCENT</t>
  </si>
  <si>
    <t xml:space="preserve">535W </t>
  </si>
  <si>
    <t xml:space="preserve">ETA </t>
  </si>
  <si>
    <t>MONTEVIDEO(NEOASAS)</t>
  </si>
  <si>
    <t>0752-071E</t>
  </si>
  <si>
    <t>PIL/EMC</t>
  </si>
  <si>
    <t>CNSKU</t>
  </si>
  <si>
    <t>VALPARAISO/San Antonio(WSA)</t>
  </si>
  <si>
    <t>MANZANILLO （ASA)</t>
  </si>
  <si>
    <t>美洲</t>
  </si>
  <si>
    <t xml:space="preserve">540W </t>
  </si>
  <si>
    <t>MAERSK HAL PHONG</t>
  </si>
  <si>
    <t>MCC YANGON</t>
  </si>
  <si>
    <t xml:space="preserve">538W </t>
  </si>
  <si>
    <t>MCC DANANG</t>
  </si>
  <si>
    <t xml:space="preserve">537W </t>
  </si>
  <si>
    <t>MAERSK XIAMEN</t>
  </si>
  <si>
    <t>MAERSK HAI PHONG</t>
  </si>
  <si>
    <t>CHITTAGONG(MCC：IA7)直航</t>
  </si>
  <si>
    <t>075S</t>
  </si>
  <si>
    <t>MTT SAISUNEE</t>
  </si>
  <si>
    <t>074S</t>
  </si>
  <si>
    <t>25018S</t>
  </si>
  <si>
    <t>TS SURABAYA</t>
  </si>
  <si>
    <t>2520S</t>
  </si>
  <si>
    <t xml:space="preserve">ASIATIC REUNION </t>
  </si>
  <si>
    <t>TSL/RCL</t>
  </si>
  <si>
    <t>25017S</t>
  </si>
  <si>
    <t>BANGKOK(JHTS)直航</t>
  </si>
  <si>
    <t>0O8W</t>
  </si>
  <si>
    <t xml:space="preserve">NAVIOS JASMINE </t>
  </si>
  <si>
    <t xml:space="preserve">OOCL DALIAN </t>
  </si>
  <si>
    <t xml:space="preserve">WAN HAI 626 </t>
  </si>
  <si>
    <t xml:space="preserve">OOCL JAKARTA </t>
  </si>
  <si>
    <t>YML/OOCL</t>
  </si>
  <si>
    <t xml:space="preserve">WAN HAI 622 </t>
  </si>
  <si>
    <t>CN SKU</t>
  </si>
  <si>
    <t xml:space="preserve">KARACHI-K(CPX) </t>
  </si>
  <si>
    <t>QS539A</t>
  </si>
  <si>
    <t>MSC SERENA</t>
  </si>
  <si>
    <t xml:space="preserve">02539W </t>
  </si>
  <si>
    <t xml:space="preserve">ZHONG GU KUN MING </t>
  </si>
  <si>
    <t>121W</t>
  </si>
  <si>
    <t xml:space="preserve">EVER STEADY </t>
  </si>
  <si>
    <t>QS536A</t>
  </si>
  <si>
    <t>MSC JEWE</t>
  </si>
  <si>
    <t>MSC/EMC</t>
  </si>
  <si>
    <t>QS535A</t>
  </si>
  <si>
    <t>MSC MICOL</t>
  </si>
  <si>
    <t>COLOMBO (PMX-CIX3)</t>
  </si>
  <si>
    <t>176W</t>
  </si>
  <si>
    <t xml:space="preserve">EVER UNICORN </t>
  </si>
  <si>
    <t xml:space="preserve"> W138</t>
  </si>
  <si>
    <t>WAN HAI 502</t>
  </si>
  <si>
    <t xml:space="preserve">INTERASIA AMPLIFY </t>
  </si>
  <si>
    <t xml:space="preserve"> 25006W</t>
  </si>
  <si>
    <t>TS KEELUNG</t>
  </si>
  <si>
    <t>WHL/EMC</t>
  </si>
  <si>
    <t>W187</t>
  </si>
  <si>
    <t>NHAVA SHEVA（CI6-CIX)</t>
  </si>
  <si>
    <t>1690-068W</t>
  </si>
  <si>
    <t>EVER LOTUS</t>
  </si>
  <si>
    <t>1689-067W</t>
  </si>
  <si>
    <t>EVER LOADING</t>
  </si>
  <si>
    <t>1688-072W</t>
  </si>
  <si>
    <t xml:space="preserve">1687-080W </t>
  </si>
  <si>
    <t>EMC/COSCO</t>
  </si>
  <si>
    <t xml:space="preserve">0016W </t>
  </si>
  <si>
    <t>HMM NURI</t>
  </si>
  <si>
    <t>DUBAI/JEBEL ALI(AM1)</t>
  </si>
  <si>
    <t>中印红</t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</si>
  <si>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</si>
  <si>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</si>
  <si>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</si>
  <si>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FA538A</t>
    <phoneticPr fontId="52" type="noConversion"/>
  </si>
  <si>
    <t>MSC CHIYO</t>
    <phoneticPr fontId="52" type="noConversion"/>
  </si>
  <si>
    <t>2537E</t>
    <phoneticPr fontId="52" type="noConversion"/>
  </si>
  <si>
    <t xml:space="preserve">ONE SPLENDOUR </t>
    <phoneticPr fontId="52" type="noConversion"/>
  </si>
  <si>
    <t>FA536A</t>
    <phoneticPr fontId="52" type="noConversion"/>
  </si>
  <si>
    <t>MSC LELLA</t>
    <phoneticPr fontId="52" type="noConversion"/>
  </si>
  <si>
    <t>ONE(AX2)</t>
    <phoneticPr fontId="52" type="noConversion"/>
  </si>
  <si>
    <t>FA535A</t>
    <phoneticPr fontId="52" type="noConversion"/>
  </si>
  <si>
    <t>MSC ELENOIRE</t>
    <phoneticPr fontId="52" type="noConversion"/>
  </si>
  <si>
    <t>CNXMN</t>
  </si>
  <si>
    <t>MONTEVIDEO</t>
    <phoneticPr fontId="52" type="noConversion"/>
  </si>
  <si>
    <t>MANZANILLO</t>
    <phoneticPr fontId="52" type="noConversion"/>
  </si>
  <si>
    <t>ONE(AX2)</t>
  </si>
  <si>
    <t>SAN ANTONIO</t>
    <phoneticPr fontId="52" type="noConversion"/>
  </si>
  <si>
    <t>2511N</t>
    <phoneticPr fontId="52" type="noConversion"/>
  </si>
  <si>
    <t>SKY ORION</t>
    <phoneticPr fontId="52" type="noConversion"/>
  </si>
  <si>
    <t>2510N</t>
    <phoneticPr fontId="52" type="noConversion"/>
  </si>
  <si>
    <t>QINGDAO TRADER</t>
    <phoneticPr fontId="52" type="noConversion"/>
  </si>
  <si>
    <t>KMTC JAKARTA</t>
    <phoneticPr fontId="52" type="noConversion"/>
  </si>
  <si>
    <t>HEUNG-A</t>
    <phoneticPr fontId="52" type="noConversion"/>
  </si>
  <si>
    <t xml:space="preserve"> 2510N</t>
    <phoneticPr fontId="52" type="noConversion"/>
  </si>
  <si>
    <t>OPERATOR</t>
    <phoneticPr fontId="52" type="noConversion"/>
  </si>
  <si>
    <t>SOUTH KOREA</t>
  </si>
  <si>
    <t>017W</t>
    <phoneticPr fontId="52" type="noConversion"/>
  </si>
  <si>
    <t>HMM DUBLIN</t>
    <phoneticPr fontId="52" type="noConversion"/>
  </si>
  <si>
    <t>HMM GDANSK</t>
    <phoneticPr fontId="52" type="noConversion"/>
  </si>
  <si>
    <t>BLANK SAILING</t>
    <phoneticPr fontId="52" type="noConversion"/>
  </si>
  <si>
    <t>YML(MD4)</t>
    <phoneticPr fontId="52" type="noConversion"/>
  </si>
  <si>
    <t>016W</t>
    <phoneticPr fontId="52" type="noConversion"/>
  </si>
  <si>
    <t>HMM ST PETERSBURG</t>
    <phoneticPr fontId="52" type="noConversion"/>
  </si>
  <si>
    <t xml:space="preserve">GENOVA </t>
    <phoneticPr fontId="52" type="noConversion"/>
  </si>
  <si>
    <t>MEDITERRANEAN ROUTE</t>
    <phoneticPr fontId="52" type="noConversion"/>
  </si>
  <si>
    <t>036W</t>
    <phoneticPr fontId="52" type="noConversion"/>
  </si>
  <si>
    <t>OOCL GERMANY</t>
    <phoneticPr fontId="52" type="noConversion"/>
  </si>
  <si>
    <t>008W</t>
    <phoneticPr fontId="52" type="noConversion"/>
  </si>
  <si>
    <t>OOCL FELIXSTOWE</t>
    <phoneticPr fontId="52" type="noConversion"/>
  </si>
  <si>
    <t>009W</t>
    <phoneticPr fontId="52" type="noConversion"/>
  </si>
  <si>
    <t xml:space="preserve"> OOCL PIRAEUS</t>
    <phoneticPr fontId="52" type="noConversion"/>
  </si>
  <si>
    <t>OOCL(AEU1)</t>
  </si>
  <si>
    <t xml:space="preserve"> 067W</t>
    <phoneticPr fontId="52" type="noConversion"/>
  </si>
  <si>
    <t>OOCL MALAYSIA</t>
    <phoneticPr fontId="52" type="noConversion"/>
  </si>
  <si>
    <t>PS: THE CARGO AND DOC WIL BE SENT TO OUR WAREHOUSE AND COMPANY BEFORE 11:00AM IN CUT OFF TIME</t>
    <phoneticPr fontId="52" type="noConversion"/>
  </si>
  <si>
    <t>LOOKING FOR PLEASE USE CTRL+F</t>
    <phoneticPr fontId="52" type="noConversion"/>
  </si>
  <si>
    <t xml:space="preserve">          SALLING SCHEDULE-XIAMEN</t>
    <phoneticPr fontId="52" type="noConversion"/>
  </si>
  <si>
    <t>108E</t>
    <phoneticPr fontId="52" type="noConversion"/>
  </si>
  <si>
    <t>COSCO EUROPE</t>
    <phoneticPr fontId="52" type="noConversion"/>
  </si>
  <si>
    <r>
      <t>0</t>
    </r>
    <r>
      <rPr>
        <sz val="12"/>
        <rFont val="宋体"/>
        <family val="3"/>
        <charset val="134"/>
        <scheme val="major"/>
      </rPr>
      <t>65E</t>
    </r>
    <phoneticPr fontId="52" type="noConversion"/>
  </si>
  <si>
    <r>
      <t>O</t>
    </r>
    <r>
      <rPr>
        <sz val="12"/>
        <rFont val="宋体"/>
        <family val="3"/>
        <charset val="134"/>
        <scheme val="major"/>
      </rPr>
      <t>OCL BRUSSELS</t>
    </r>
    <phoneticPr fontId="52" type="noConversion"/>
  </si>
  <si>
    <r>
      <t>0</t>
    </r>
    <r>
      <rPr>
        <sz val="12"/>
        <rFont val="宋体"/>
        <family val="3"/>
        <charset val="134"/>
        <scheme val="major"/>
      </rPr>
      <t>96E</t>
    </r>
    <phoneticPr fontId="52" type="noConversion"/>
  </si>
  <si>
    <r>
      <t>C</t>
    </r>
    <r>
      <rPr>
        <sz val="12"/>
        <rFont val="宋体"/>
        <family val="3"/>
        <charset val="134"/>
        <scheme val="major"/>
      </rPr>
      <t>OSCO AFRICA</t>
    </r>
    <phoneticPr fontId="52" type="noConversion"/>
  </si>
  <si>
    <r>
      <t>0</t>
    </r>
    <r>
      <rPr>
        <sz val="12"/>
        <rFont val="宋体"/>
        <family val="3"/>
        <charset val="134"/>
        <scheme val="major"/>
      </rPr>
      <t>67E</t>
    </r>
    <phoneticPr fontId="52" type="noConversion"/>
  </si>
  <si>
    <t>CSCL AUTUMN</t>
    <phoneticPr fontId="52" type="noConversion"/>
  </si>
  <si>
    <t>ETA NY</t>
  </si>
  <si>
    <t>ETA LA</t>
  </si>
  <si>
    <t>CNTSN</t>
  </si>
  <si>
    <t>CHICAGO/LOS ANGELES /NY</t>
  </si>
  <si>
    <t>25039E</t>
  </si>
  <si>
    <t>AS CHRISTIANA</t>
  </si>
  <si>
    <t>25038E</t>
  </si>
  <si>
    <t>25037E</t>
  </si>
  <si>
    <t>25036E</t>
  </si>
  <si>
    <t>25035E</t>
  </si>
  <si>
    <t>0XKMRS</t>
  </si>
  <si>
    <t>TERATAKI</t>
  </si>
  <si>
    <t>0XKMPS</t>
  </si>
  <si>
    <t>CNC PUMA</t>
  </si>
  <si>
    <t>0XKMNS</t>
  </si>
  <si>
    <t>CNC CHEETAH</t>
  </si>
  <si>
    <t xml:space="preserve"> 0XKMLS</t>
  </si>
  <si>
    <t>BEI JIANG</t>
  </si>
  <si>
    <t>EASLINE OSAKA</t>
  </si>
  <si>
    <t>NANSHA EXPRESS</t>
  </si>
  <si>
    <r>
      <rPr>
        <sz val="12"/>
        <color rgb="FF000000"/>
        <rFont val="等线 Light"/>
        <family val="3"/>
        <charset val="134"/>
      </rPr>
      <t>M</t>
    </r>
    <r>
      <rPr>
        <sz val="12"/>
        <color rgb="FF000000"/>
        <rFont val="等线 Light"/>
        <family val="3"/>
        <charset val="134"/>
      </rPr>
      <t>ARIA Y</t>
    </r>
  </si>
  <si>
    <t>MAERSK TAIKUNG</t>
  </si>
  <si>
    <t>SEASPAN YANGTZE</t>
  </si>
  <si>
    <t>S096</t>
  </si>
  <si>
    <t>WA HAI 517</t>
  </si>
  <si>
    <t>090S</t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</si>
  <si>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 xml:space="preserve">IN CHI WAN </t>
    </r>
  </si>
  <si>
    <t>186S</t>
  </si>
  <si>
    <t>OOCL AMERICA</t>
  </si>
  <si>
    <t>246S</t>
  </si>
  <si>
    <t xml:space="preserve">XIN QING DAO </t>
  </si>
  <si>
    <t>258S</t>
  </si>
  <si>
    <t>XIN YING KOU</t>
  </si>
  <si>
    <t>136S</t>
  </si>
  <si>
    <t xml:space="preserve">COSCO HAIFA </t>
  </si>
  <si>
    <t>272S</t>
  </si>
  <si>
    <t xml:space="preserve">XIN SU ZOHU </t>
  </si>
  <si>
    <t>WAN HAI 335</t>
  </si>
  <si>
    <t>URU BHUM</t>
  </si>
  <si>
    <t>095S</t>
  </si>
  <si>
    <t>YM CERTAINTY</t>
  </si>
  <si>
    <r>
      <rPr>
        <sz val="12"/>
        <rFont val="等线 Light"/>
        <family val="3"/>
        <charset val="134"/>
      </rPr>
      <t>O</t>
    </r>
    <r>
      <rPr>
        <sz val="12"/>
        <rFont val="等线 Light"/>
        <family val="3"/>
        <charset val="134"/>
      </rPr>
      <t>OCL</t>
    </r>
  </si>
  <si>
    <t>HOCHIMING</t>
  </si>
  <si>
    <t>2512S</t>
  </si>
  <si>
    <t>SITC CHUNMING</t>
  </si>
  <si>
    <t>2522S</t>
  </si>
  <si>
    <t>SITC MINGCHENG</t>
  </si>
  <si>
    <t>SITC NANSHA</t>
  </si>
  <si>
    <t>073W</t>
  </si>
  <si>
    <t>EVER LIVING</t>
  </si>
  <si>
    <t>070W</t>
  </si>
  <si>
    <t>EVER LIVELY</t>
  </si>
  <si>
    <t>191W</t>
  </si>
  <si>
    <r>
      <rPr>
        <sz val="12"/>
        <color rgb="FF000000"/>
        <rFont val="等线 Light"/>
        <family val="3"/>
        <charset val="134"/>
      </rPr>
      <t>E</t>
    </r>
    <r>
      <rPr>
        <sz val="12"/>
        <color rgb="FF000000"/>
        <rFont val="等线 Light"/>
        <family val="3"/>
        <charset val="134"/>
      </rPr>
      <t>VER EAGLE</t>
    </r>
  </si>
  <si>
    <t>25006W</t>
  </si>
  <si>
    <t xml:space="preserve">ESL DACHAN BAY </t>
  </si>
  <si>
    <t>SINGAPRE</t>
  </si>
  <si>
    <t>空班</t>
  </si>
  <si>
    <t xml:space="preserve">XIN DA YANG ZHOU </t>
  </si>
  <si>
    <t xml:space="preserve">VESSEL </t>
  </si>
  <si>
    <r>
      <t>0</t>
    </r>
    <r>
      <rPr>
        <sz val="12"/>
        <color theme="1"/>
        <rFont val="宋体"/>
        <family val="3"/>
        <charset val="134"/>
        <scheme val="major"/>
      </rPr>
      <t>33W</t>
    </r>
    <phoneticPr fontId="52" type="noConversion"/>
  </si>
  <si>
    <r>
      <t xml:space="preserve">COSCO SHIPPING </t>
    </r>
    <r>
      <rPr>
        <sz val="11"/>
        <color theme="1"/>
        <rFont val="宋体"/>
        <family val="3"/>
        <charset val="134"/>
        <scheme val="minor"/>
      </rPr>
      <t>UINVERSE</t>
    </r>
    <phoneticPr fontId="52" type="noConversion"/>
  </si>
  <si>
    <t>COSCO SHIPPING LIBRA</t>
    <phoneticPr fontId="52" type="noConversion"/>
  </si>
  <si>
    <t>027W</t>
    <phoneticPr fontId="52" type="noConversion"/>
  </si>
  <si>
    <t>COSCO SHIPPING GALAXY</t>
    <phoneticPr fontId="52" type="noConversion"/>
  </si>
  <si>
    <t>033W</t>
    <phoneticPr fontId="52" type="noConversion"/>
  </si>
  <si>
    <t>COSCO SHIPPING VIRGO</t>
    <phoneticPr fontId="52" type="noConversion"/>
  </si>
  <si>
    <t>027W</t>
    <phoneticPr fontId="52" type="noConversion"/>
  </si>
  <si>
    <t>COSCO SHIPPING VIRGO</t>
    <phoneticPr fontId="52" type="noConversion"/>
  </si>
  <si>
    <t xml:space="preserve">EUROPEAN ROUTE  </t>
  </si>
  <si>
    <t>SEP</t>
    <phoneticPr fontId="52" type="noConversion"/>
  </si>
  <si>
    <t xml:space="preserve">        SAILING SCHEDULE-TIANJIN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</si>
</sst>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_-&quot;£&quot;* #,##0.00_-;\-&quot;£&quot;* #,##0.00_-;_-&quot;£&quot;* &quot;-&quot;??_-;_-@_-"/>
    <numFmt numFmtId="177" formatCode="_-&quot;£&quot;* #,##0_-;\-&quot;£&quot;* #,##0_-;_-&quot;£&quot;* &quot;-&quot;_-;_-@_-"/>
    <numFmt numFmtId="178" formatCode="ddd\ dd/mmm"/>
    <numFmt numFmtId="179" formatCode="0_);\(0\)"/>
    <numFmt numFmtId="180" formatCode="000&quot;E&quot;"/>
    <numFmt numFmtId="181" formatCode="0000&quot;E&quot;"/>
    <numFmt numFmtId="182" formatCode="_(* #,##0_);_(* \(#,##0\);_(* &quot;-&quot;_);_(@_)"/>
    <numFmt numFmtId="183" formatCode="&quot;$&quot;#,##0;[Red]\-&quot;$&quot;#,##0"/>
    <numFmt numFmtId="184" formatCode="&quot;$&quot;#,##0.00;[Red]\-&quot;$&quot;#,##0.00"/>
    <numFmt numFmtId="185" formatCode="_ * #,##0_ ;_ * &quot;\&quot;&quot;\&quot;&quot;\&quot;&quot;\&quot;&quot;\&quot;&quot;\&quot;\-#,##0_ ;_ * &quot;-&quot;_ ;_ @_ "/>
    <numFmt numFmtId="186" formatCode="[$-409]d/mmm/yy;@"/>
    <numFmt numFmtId="187" formatCode="[$-F800]dddd\,\ mmmm\ dd\,\ yyyy"/>
    <numFmt numFmtId="188" formatCode="m/d"/>
    <numFmt numFmtId="189" formatCode="[$-F400]h:mm:ss\ AM/PM"/>
    <numFmt numFmtId="190" formatCode="000"/>
    <numFmt numFmtId="191" formatCode="[$-14809]dd/mm/yyyy;@"/>
    <numFmt numFmtId="192" formatCode="mm\/dd"/>
    <numFmt numFmtId="193" formatCode="[$-409]yyyy/m/d\ &quot;10:00 AM&quot;"/>
    <numFmt numFmtId="194" formatCode="[$-409]d\-mmm;@"/>
    <numFmt numFmtId="195" formatCode="ddd\ dd\/mmm"/>
    <numFmt numFmtId="196" formatCode="0_);[Red]\(0\)"/>
    <numFmt numFmtId="197" formatCode="mmm/yyyy"/>
    <numFmt numFmtId="198" formatCode="[$-804]General"/>
    <numFmt numFmtId="199" formatCode="yyyy/m/d;@"/>
    <numFmt numFmtId="200" formatCode="[$-409]d/mmm;@"/>
    <numFmt numFmtId="201" formatCode="[$-409]d\-mmm"/>
    <numFmt numFmtId="202" formatCode="d/m/yyyy"/>
    <numFmt numFmtId="203" formatCode="mm/dd"/>
  </numFmts>
  <fonts count="137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宋体"/>
      <family val="3"/>
      <charset val="134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1"/>
      <color theme="1"/>
      <name val="宋体"/>
      <family val="2"/>
      <scheme val="minor"/>
    </font>
    <font>
      <sz val="12"/>
      <color theme="1"/>
      <name val="等线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細明體"/>
      <family val="3"/>
      <charset val="134"/>
    </font>
    <font>
      <sz val="9"/>
      <name val="宋体"/>
      <family val="3"/>
      <charset val="136"/>
      <scheme val="minor"/>
    </font>
    <font>
      <b/>
      <sz val="12"/>
      <color indexed="18"/>
      <name val="Courier New"/>
      <family val="3"/>
    </font>
    <font>
      <sz val="12"/>
      <color rgb="FFFF0000"/>
      <name val="Arial Narrow"/>
      <family val="2"/>
    </font>
    <font>
      <sz val="12"/>
      <color rgb="FF333333"/>
      <name val="Arial Narrow"/>
      <family val="2"/>
    </font>
    <font>
      <strike/>
      <sz val="12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2"/>
      <name val="宋体"/>
      <family val="3"/>
      <charset val="134"/>
      <scheme val="minor"/>
    </font>
    <font>
      <sz val="11"/>
      <name val=""/>
      <family val="2"/>
    </font>
    <font>
      <b/>
      <sz val="11"/>
      <color rgb="FFFF0000"/>
      <name val="Arial Narrow"/>
      <family val="2"/>
    </font>
    <font>
      <sz val="9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1"/>
      <name val="Calibri"/>
      <family val="2"/>
    </font>
    <font>
      <sz val="9"/>
      <name val="新細明體"/>
      <family val="1"/>
      <charset val="134"/>
    </font>
    <font>
      <b/>
      <sz val="10"/>
      <color indexed="10"/>
      <name val="Times New Roman"/>
      <family val="1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Times New Roman"/>
      <family val="1"/>
    </font>
    <font>
      <sz val="9"/>
      <name val="新細明體"/>
      <family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u/>
      <sz val="11"/>
      <color theme="10"/>
      <name val="宋体"/>
      <family val="3"/>
      <charset val="134"/>
    </font>
    <font>
      <u/>
      <sz val="11"/>
      <color rgb="FFFF0000"/>
      <name val="Arial Narrow"/>
      <family val="2"/>
    </font>
    <font>
      <sz val="11"/>
      <name val="Times New Roman"/>
      <family val="1"/>
    </font>
    <font>
      <sz val="10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indexed="0"/>
      <name val="Arial"/>
      <family val="2"/>
    </font>
    <font>
      <sz val="10"/>
      <name val="宋体"/>
      <family val="3"/>
      <charset val="134"/>
    </font>
    <font>
      <sz val="10"/>
      <name val="Verdana"/>
      <family val="2"/>
    </font>
    <font>
      <b/>
      <sz val="10"/>
      <color rgb="FF000000"/>
      <name val="等线"/>
      <family val="3"/>
      <charset val="134"/>
    </font>
    <font>
      <b/>
      <sz val="1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sz val="11"/>
      <color indexed="12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3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3"/>
      <color rgb="FFFF0000"/>
      <name val="Calibri"/>
      <family val="2"/>
    </font>
    <font>
      <sz val="12"/>
      <color theme="1"/>
      <name val="宋体"/>
      <family val="3"/>
      <charset val="134"/>
      <scheme val="major"/>
    </font>
    <font>
      <sz val="13"/>
      <color indexed="8"/>
      <name val="Calibri"/>
      <family val="2"/>
    </font>
    <font>
      <sz val="13"/>
      <color rgb="FF000000"/>
      <name val="Calibri"/>
      <family val="2"/>
    </font>
    <font>
      <sz val="13"/>
      <color theme="1"/>
      <name val="宋体"/>
      <family val="3"/>
      <charset val="134"/>
      <scheme val="minor"/>
    </font>
    <font>
      <sz val="12"/>
      <color rgb="FFFF0000"/>
      <name val="Calibri"/>
      <family val="2"/>
    </font>
    <font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1"/>
      <name val=""/>
      <charset val="134"/>
    </font>
    <font>
      <sz val="12"/>
      <color rgb="FF000000"/>
      <name val="Calibri"/>
      <family val="2"/>
    </font>
    <font>
      <sz val="9"/>
      <color rgb="FF000000"/>
      <name val="Roboto"/>
    </font>
    <font>
      <sz val="12"/>
      <color indexed="8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2"/>
      <color rgb="FF000000"/>
      <name val="等线 Light"/>
      <family val="3"/>
      <charset val="134"/>
    </font>
    <font>
      <sz val="12"/>
      <name val="等线 Light"/>
      <family val="3"/>
      <charset val="134"/>
    </font>
    <font>
      <sz val="12"/>
      <color theme="1"/>
      <name val="等线 Light"/>
      <family val="3"/>
      <charset val="134"/>
    </font>
    <font>
      <sz val="12"/>
      <color rgb="FF495060"/>
      <name val="宋体"/>
      <family val="3"/>
      <charset val="134"/>
      <scheme val="major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CC"/>
      </patternFill>
    </fill>
  </fills>
  <borders count="78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3091">
    <xf numFmtId="186" fontId="0" fillId="0" borderId="0"/>
    <xf numFmtId="186" fontId="24" fillId="0" borderId="0"/>
    <xf numFmtId="186" fontId="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24" fillId="0" borderId="0"/>
    <xf numFmtId="186" fontId="24" fillId="0" borderId="0"/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24" fillId="0" borderId="0"/>
    <xf numFmtId="186" fontId="15" fillId="0" borderId="0" applyFont="0" applyFill="0" applyBorder="0" applyAlignment="0" applyProtection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7" fillId="0" borderId="0"/>
    <xf numFmtId="186" fontId="17" fillId="0" borderId="0"/>
    <xf numFmtId="186" fontId="1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23" fillId="0" borderId="0"/>
    <xf numFmtId="186" fontId="23" fillId="0" borderId="0"/>
    <xf numFmtId="186" fontId="2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2" fillId="0" borderId="0">
      <alignment vertical="top"/>
    </xf>
    <xf numFmtId="186" fontId="12" fillId="0" borderId="0">
      <alignment vertical="top"/>
    </xf>
    <xf numFmtId="186" fontId="12" fillId="0" borderId="0">
      <alignment vertical="top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23" fillId="0" borderId="0"/>
    <xf numFmtId="186" fontId="23" fillId="0" borderId="0"/>
    <xf numFmtId="186" fontId="2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8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6" fontId="22" fillId="0" borderId="0"/>
    <xf numFmtId="186" fontId="20" fillId="2" borderId="0" applyNumberFormat="0" applyBorder="0" applyAlignment="0" applyProtection="0"/>
    <xf numFmtId="186" fontId="20" fillId="3" borderId="0" applyNumberFormat="0" applyBorder="0" applyAlignment="0" applyProtection="0"/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3" borderId="0" applyNumberFormat="0" applyBorder="0" applyAlignment="0" applyProtection="0"/>
    <xf numFmtId="186" fontId="20" fillId="4" borderId="0" applyNumberFormat="0" applyBorder="0" applyAlignment="0" applyProtection="0"/>
    <xf numFmtId="186" fontId="20" fillId="5" borderId="0" applyNumberFormat="0" applyBorder="0" applyAlignment="0" applyProtection="0"/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5" borderId="0" applyNumberFormat="0" applyBorder="0" applyAlignment="0" applyProtection="0"/>
    <xf numFmtId="186" fontId="20" fillId="6" borderId="0" applyNumberFormat="0" applyBorder="0" applyAlignment="0" applyProtection="0"/>
    <xf numFmtId="186" fontId="20" fillId="7" borderId="0" applyNumberFormat="0" applyBorder="0" applyAlignment="0" applyProtection="0"/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0" fillId="7" borderId="0" applyNumberFormat="0" applyBorder="0" applyAlignment="0" applyProtection="0"/>
    <xf numFmtId="186" fontId="20" fillId="7" borderId="0" applyNumberFormat="0" applyBorder="0" applyAlignment="0" applyProtection="0"/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7" borderId="0" applyNumberFormat="0" applyBorder="0" applyAlignment="0" applyProtection="0"/>
    <xf numFmtId="186" fontId="20" fillId="8" borderId="0" applyNumberFormat="0" applyBorder="0" applyAlignment="0" applyProtection="0"/>
    <xf numFmtId="186" fontId="20" fillId="3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3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12" fillId="9" borderId="0" applyNumberFormat="0" applyBorder="0" applyAlignment="0" applyProtection="0"/>
    <xf numFmtId="186" fontId="20" fillId="3" borderId="0" applyNumberFormat="0" applyBorder="0" applyAlignment="0" applyProtection="0"/>
    <xf numFmtId="186" fontId="20" fillId="7" borderId="0" applyNumberFormat="0" applyBorder="0" applyAlignment="0" applyProtection="0"/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0" fillId="7" borderId="0" applyNumberFormat="0" applyBorder="0" applyAlignment="0" applyProtection="0"/>
    <xf numFmtId="186" fontId="20" fillId="7" borderId="0" applyNumberFormat="0" applyBorder="0" applyAlignment="0" applyProtection="0"/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20" fillId="7" borderId="0" applyNumberFormat="0" applyBorder="0" applyAlignment="0" applyProtection="0"/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0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0" borderId="0" applyNumberFormat="0" applyBorder="0" applyAlignment="0" applyProtection="0"/>
    <xf numFmtId="186" fontId="20" fillId="10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0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12" fillId="5" borderId="0" applyNumberFormat="0" applyBorder="0" applyAlignment="0" applyProtection="0"/>
    <xf numFmtId="186" fontId="20" fillId="12" borderId="0" applyNumberFormat="0" applyBorder="0" applyAlignment="0" applyProtection="0"/>
    <xf numFmtId="186" fontId="20" fillId="13" borderId="0" applyNumberFormat="0" applyBorder="0" applyAlignment="0" applyProtection="0"/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20" fillId="13" borderId="0" applyNumberFormat="0" applyBorder="0" applyAlignment="0" applyProtection="0"/>
    <xf numFmtId="186" fontId="20" fillId="13" borderId="0" applyNumberFormat="0" applyBorder="0" applyAlignment="0" applyProtection="0"/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13" borderId="0" applyNumberFormat="0" applyBorder="0" applyAlignment="0" applyProtection="0"/>
    <xf numFmtId="186" fontId="20" fillId="8" borderId="0" applyNumberFormat="0" applyBorder="0" applyAlignment="0" applyProtection="0"/>
    <xf numFmtId="186" fontId="20" fillId="10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10" borderId="0" applyNumberFormat="0" applyBorder="0" applyAlignment="0" applyProtection="0"/>
    <xf numFmtId="186" fontId="20" fillId="10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10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12" fillId="11" borderId="0" applyNumberFormat="0" applyBorder="0" applyAlignment="0" applyProtection="0"/>
    <xf numFmtId="186" fontId="20" fillId="14" borderId="0" applyNumberFormat="0" applyBorder="0" applyAlignment="0" applyProtection="0"/>
    <xf numFmtId="186" fontId="20" fillId="13" borderId="0" applyNumberFormat="0" applyBorder="0" applyAlignment="0" applyProtection="0"/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20" fillId="13" borderId="0" applyNumberFormat="0" applyBorder="0" applyAlignment="0" applyProtection="0"/>
    <xf numFmtId="186" fontId="20" fillId="13" borderId="0" applyNumberFormat="0" applyBorder="0" applyAlignment="0" applyProtection="0"/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20" fillId="13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29" fillId="0" borderId="1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2" applyNumberFormat="0" applyFont="0" applyFill="0" applyAlignment="0" applyProtection="0"/>
    <xf numFmtId="186" fontId="13" fillId="0" borderId="2" applyNumberFormat="0" applyFont="0" applyFill="0" applyAlignment="0" applyProtection="0"/>
    <xf numFmtId="186" fontId="13" fillId="0" borderId="2" applyNumberFormat="0" applyFon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3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37" fillId="0" borderId="0"/>
    <xf numFmtId="186" fontId="8" fillId="0" borderId="0"/>
    <xf numFmtId="186" fontId="36" fillId="0" borderId="0"/>
    <xf numFmtId="186" fontId="8" fillId="0" borderId="0"/>
    <xf numFmtId="186" fontId="37" fillId="0" borderId="0"/>
    <xf numFmtId="186" fontId="8" fillId="0" borderId="0"/>
    <xf numFmtId="186" fontId="8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8" fillId="0" borderId="0"/>
    <xf numFmtId="186" fontId="7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6" fillId="0" borderId="0"/>
    <xf numFmtId="186" fontId="8" fillId="0" borderId="0"/>
    <xf numFmtId="186" fontId="37" fillId="0" borderId="0"/>
    <xf numFmtId="186" fontId="8" fillId="0" borderId="0"/>
    <xf numFmtId="186" fontId="8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7" fillId="0" borderId="0"/>
    <xf numFmtId="186" fontId="8" fillId="0" borderId="0"/>
    <xf numFmtId="186" fontId="7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37" fillId="0" borderId="0"/>
    <xf numFmtId="186" fontId="37" fillId="0" borderId="0"/>
    <xf numFmtId="186" fontId="37" fillId="0" borderId="0"/>
    <xf numFmtId="186" fontId="22" fillId="0" borderId="0" applyFont="0" applyFill="0" applyBorder="0" applyAlignment="0" applyProtection="0"/>
    <xf numFmtId="38" fontId="38" fillId="10" borderId="0" applyNumberFormat="0" applyBorder="0" applyAlignment="0" applyProtection="0"/>
    <xf numFmtId="186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8" fillId="0" borderId="0"/>
    <xf numFmtId="186" fontId="8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0" fontId="8" fillId="0" borderId="0" applyFont="0" applyFill="0" applyBorder="0" applyAlignment="0" applyProtection="0"/>
    <xf numFmtId="9" fontId="22" fillId="0" borderId="16" applyNumberFormat="0" applyBorder="0"/>
    <xf numFmtId="9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6" fontId="13" fillId="0" borderId="0"/>
    <xf numFmtId="186" fontId="22" fillId="0" borderId="0"/>
    <xf numFmtId="186" fontId="22" fillId="0" borderId="0"/>
    <xf numFmtId="186" fontId="22" fillId="0" borderId="0"/>
    <xf numFmtId="186" fontId="22" fillId="0" borderId="0"/>
    <xf numFmtId="186" fontId="13" fillId="0" borderId="0"/>
    <xf numFmtId="186" fontId="3" fillId="0" borderId="0">
      <alignment vertical="center"/>
    </xf>
    <xf numFmtId="186" fontId="2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49" fillId="0" borderId="0"/>
    <xf numFmtId="10" fontId="38" fillId="7" borderId="38" applyNumberFormat="0" applyBorder="0" applyAlignment="0" applyProtection="0"/>
    <xf numFmtId="186" fontId="1" fillId="0" borderId="0">
      <alignment vertical="center"/>
    </xf>
    <xf numFmtId="186" fontId="1" fillId="0" borderId="0">
      <alignment vertical="center"/>
    </xf>
    <xf numFmtId="187" fontId="8" fillId="0" borderId="0"/>
    <xf numFmtId="187" fontId="13" fillId="0" borderId="0">
      <alignment vertical="center"/>
    </xf>
    <xf numFmtId="187" fontId="13" fillId="0" borderId="0">
      <alignment vertical="center"/>
    </xf>
    <xf numFmtId="191" fontId="37" fillId="0" borderId="0">
      <alignment vertical="center"/>
    </xf>
    <xf numFmtId="191" fontId="8" fillId="0" borderId="0"/>
    <xf numFmtId="191" fontId="13" fillId="0" borderId="0"/>
    <xf numFmtId="191" fontId="13" fillId="0" borderId="0"/>
    <xf numFmtId="191" fontId="7" fillId="0" borderId="0">
      <alignment vertical="center"/>
    </xf>
    <xf numFmtId="191" fontId="63" fillId="0" borderId="0"/>
    <xf numFmtId="191" fontId="13" fillId="0" borderId="0"/>
    <xf numFmtId="191" fontId="13" fillId="0" borderId="0"/>
    <xf numFmtId="191" fontId="13" fillId="0" borderId="0"/>
    <xf numFmtId="191" fontId="13" fillId="0" borderId="0">
      <alignment vertical="center"/>
    </xf>
    <xf numFmtId="191" fontId="13" fillId="0" borderId="0"/>
    <xf numFmtId="191" fontId="13" fillId="0" borderId="0">
      <alignment vertical="center"/>
    </xf>
    <xf numFmtId="192" fontId="13" fillId="0" borderId="0">
      <alignment vertical="center"/>
    </xf>
    <xf numFmtId="191" fontId="80" fillId="0" borderId="0" applyNumberFormat="0" applyFill="0" applyBorder="0" applyAlignment="0" applyProtection="0">
      <alignment vertical="top"/>
      <protection locked="0"/>
    </xf>
    <xf numFmtId="191" fontId="13" fillId="0" borderId="0"/>
    <xf numFmtId="194" fontId="7" fillId="0" borderId="0">
      <alignment vertical="center"/>
    </xf>
    <xf numFmtId="194" fontId="8" fillId="0" borderId="0">
      <alignment vertical="center"/>
    </xf>
    <xf numFmtId="194" fontId="13" fillId="0" borderId="0">
      <alignment vertical="center"/>
    </xf>
    <xf numFmtId="194" fontId="13" fillId="0" borderId="0"/>
    <xf numFmtId="194" fontId="9" fillId="0" borderId="0">
      <alignment vertical="center"/>
    </xf>
    <xf numFmtId="194" fontId="63" fillId="0" borderId="0">
      <alignment vertical="center"/>
    </xf>
    <xf numFmtId="194" fontId="13" fillId="0" borderId="0"/>
    <xf numFmtId="194" fontId="63" fillId="0" borderId="0"/>
    <xf numFmtId="186" fontId="13" fillId="0" borderId="0">
      <alignment vertical="center"/>
    </xf>
    <xf numFmtId="186" fontId="8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6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63" fillId="0" borderId="0"/>
    <xf numFmtId="200" fontId="37" fillId="0" borderId="0">
      <alignment vertical="center"/>
    </xf>
    <xf numFmtId="200" fontId="8" fillId="0" borderId="0"/>
    <xf numFmtId="200" fontId="13" fillId="0" borderId="0"/>
    <xf numFmtId="200" fontId="128" fillId="0" borderId="0"/>
    <xf numFmtId="200" fontId="13" fillId="0" borderId="0"/>
    <xf numFmtId="194" fontId="129" fillId="0" borderId="0"/>
    <xf numFmtId="200" fontId="13" fillId="0" borderId="0">
      <alignment vertical="center"/>
    </xf>
    <xf numFmtId="200" fontId="13" fillId="0" borderId="0"/>
    <xf numFmtId="200" fontId="13" fillId="0" borderId="0"/>
    <xf numFmtId="200" fontId="13" fillId="0" borderId="0"/>
    <xf numFmtId="200" fontId="8" fillId="0" borderId="0"/>
    <xf numFmtId="180" fontId="13" fillId="0" borderId="0"/>
    <xf numFmtId="200" fontId="37" fillId="0" borderId="0">
      <alignment vertical="center"/>
    </xf>
    <xf numFmtId="200" fontId="128" fillId="0" borderId="0"/>
    <xf numFmtId="200" fontId="37" fillId="0" borderId="0"/>
  </cellStyleXfs>
  <cellXfs count="1315">
    <xf numFmtId="186" fontId="0" fillId="0" borderId="0" xfId="0"/>
    <xf numFmtId="186" fontId="6" fillId="0" borderId="0" xfId="0" applyFont="1" applyAlignment="1">
      <alignment horizontal="left"/>
    </xf>
    <xf numFmtId="186" fontId="13" fillId="0" borderId="0" xfId="0" applyFont="1"/>
    <xf numFmtId="186" fontId="41" fillId="0" borderId="0" xfId="12932" applyFont="1" applyAlignment="1">
      <alignment horizontal="center" vertical="center"/>
    </xf>
    <xf numFmtId="186" fontId="42" fillId="0" borderId="0" xfId="0" applyFont="1" applyAlignment="1">
      <alignment horizontal="center" vertical="center"/>
    </xf>
    <xf numFmtId="186" fontId="43" fillId="0" borderId="0" xfId="0" applyFont="1"/>
    <xf numFmtId="186" fontId="32" fillId="0" borderId="0" xfId="0" applyFont="1"/>
    <xf numFmtId="186" fontId="45" fillId="0" borderId="0" xfId="0" applyFont="1"/>
    <xf numFmtId="186" fontId="44" fillId="0" borderId="0" xfId="12932" applyFont="1" applyAlignment="1">
      <alignment horizontal="center" vertical="center"/>
    </xf>
    <xf numFmtId="49" fontId="43" fillId="0" borderId="0" xfId="6447" applyNumberFormat="1" applyFont="1" applyFill="1" applyBorder="1" applyAlignment="1">
      <alignment horizontal="center" vertical="center" shrinkToFit="1"/>
    </xf>
    <xf numFmtId="186" fontId="46" fillId="16" borderId="0" xfId="0" applyFont="1" applyFill="1" applyAlignment="1">
      <alignment horizontal="left" vertical="center"/>
    </xf>
    <xf numFmtId="186" fontId="46" fillId="16" borderId="0" xfId="12933" applyFont="1" applyFill="1" applyAlignment="1">
      <alignment horizontal="left"/>
    </xf>
    <xf numFmtId="178" fontId="43" fillId="16" borderId="7" xfId="12933" applyNumberFormat="1" applyFont="1" applyFill="1" applyBorder="1" applyAlignment="1">
      <alignment horizontal="center"/>
    </xf>
    <xf numFmtId="178" fontId="43" fillId="16" borderId="0" xfId="12933" applyNumberFormat="1" applyFont="1" applyFill="1" applyAlignment="1">
      <alignment horizontal="center" vertical="center"/>
    </xf>
    <xf numFmtId="178" fontId="43" fillId="16" borderId="0" xfId="12933" applyNumberFormat="1" applyFont="1" applyFill="1" applyAlignment="1">
      <alignment horizontal="center"/>
    </xf>
    <xf numFmtId="186" fontId="43" fillId="16" borderId="0" xfId="12933" applyFont="1" applyFill="1" applyAlignment="1">
      <alignment horizontal="center"/>
    </xf>
    <xf numFmtId="186" fontId="43" fillId="16" borderId="0" xfId="12933" applyFont="1" applyFill="1" applyAlignment="1">
      <alignment horizontal="center" wrapText="1"/>
    </xf>
    <xf numFmtId="178" fontId="43" fillId="16" borderId="0" xfId="0" applyNumberFormat="1" applyFont="1" applyFill="1" applyAlignment="1">
      <alignment horizontal="center" vertical="center" wrapText="1"/>
    </xf>
    <xf numFmtId="179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186" fontId="43" fillId="16" borderId="12" xfId="12933" applyFont="1" applyFill="1" applyBorder="1" applyAlignment="1">
      <alignment horizontal="center" vertical="center"/>
    </xf>
    <xf numFmtId="178" fontId="43" fillId="16" borderId="0" xfId="12933" applyNumberFormat="1" applyFont="1" applyFill="1" applyAlignment="1">
      <alignment horizontal="center" wrapText="1"/>
    </xf>
    <xf numFmtId="179" fontId="43" fillId="0" borderId="0" xfId="6447" applyNumberFormat="1" applyFont="1" applyFill="1" applyBorder="1" applyAlignment="1">
      <alignment horizontal="center" vertical="center" shrinkToFit="1"/>
    </xf>
    <xf numFmtId="186" fontId="46" fillId="0" borderId="0" xfId="6447" applyFont="1" applyFill="1" applyBorder="1" applyAlignment="1">
      <alignment horizontal="left" vertical="center" shrinkToFit="1"/>
    </xf>
    <xf numFmtId="186" fontId="43" fillId="16" borderId="0" xfId="6447" applyNumberFormat="1" applyFont="1" applyFill="1" applyBorder="1" applyAlignment="1">
      <alignment horizontal="center" vertical="center" shrinkToFit="1"/>
    </xf>
    <xf numFmtId="178" fontId="43" fillId="0" borderId="0" xfId="12933" applyNumberFormat="1" applyFont="1" applyAlignment="1">
      <alignment horizontal="center"/>
    </xf>
    <xf numFmtId="186" fontId="43" fillId="16" borderId="0" xfId="12933" applyFont="1" applyFill="1" applyAlignment="1">
      <alignment horizontal="center" vertical="center"/>
    </xf>
    <xf numFmtId="16" fontId="43" fillId="16" borderId="0" xfId="0" applyNumberFormat="1" applyFont="1" applyFill="1" applyAlignment="1">
      <alignment horizontal="center" vertical="center"/>
    </xf>
    <xf numFmtId="186" fontId="43" fillId="0" borderId="0" xfId="12933" applyFont="1" applyAlignment="1">
      <alignment horizontal="center"/>
    </xf>
    <xf numFmtId="186" fontId="46" fillId="0" borderId="0" xfId="0" applyFont="1" applyAlignment="1">
      <alignment horizontal="left"/>
    </xf>
    <xf numFmtId="186" fontId="43" fillId="16" borderId="28" xfId="12933" applyFont="1" applyFill="1" applyBorder="1" applyAlignment="1">
      <alignment horizontal="center"/>
    </xf>
    <xf numFmtId="186" fontId="46" fillId="15" borderId="0" xfId="6447" applyFont="1" applyFill="1" applyBorder="1" applyAlignment="1">
      <alignment horizontal="left" vertical="center"/>
    </xf>
    <xf numFmtId="186" fontId="43" fillId="15" borderId="0" xfId="6447" applyFont="1" applyFill="1" applyBorder="1" applyAlignment="1">
      <alignment horizontal="center" vertical="center"/>
    </xf>
    <xf numFmtId="186" fontId="46" fillId="16" borderId="0" xfId="0" applyFont="1" applyFill="1" applyAlignment="1">
      <alignment horizontal="left"/>
    </xf>
    <xf numFmtId="186" fontId="43" fillId="17" borderId="0" xfId="0" applyFont="1" applyFill="1" applyAlignment="1">
      <alignment horizontal="center" vertical="center"/>
    </xf>
    <xf numFmtId="186" fontId="43" fillId="0" borderId="0" xfId="12932" applyFont="1" applyAlignment="1">
      <alignment horizontal="center" vertical="center" wrapText="1"/>
    </xf>
    <xf numFmtId="186" fontId="43" fillId="0" borderId="0" xfId="6447" applyFont="1" applyFill="1" applyBorder="1" applyAlignment="1">
      <alignment horizontal="center" vertical="center"/>
    </xf>
    <xf numFmtId="186" fontId="43" fillId="16" borderId="0" xfId="12932" applyFont="1" applyFill="1" applyAlignment="1">
      <alignment horizontal="center" vertical="center" wrapText="1"/>
    </xf>
    <xf numFmtId="186" fontId="43" fillId="16" borderId="0" xfId="6447" applyFont="1" applyFill="1" applyBorder="1" applyAlignment="1">
      <alignment horizontal="center" vertical="center"/>
    </xf>
    <xf numFmtId="186" fontId="43" fillId="17" borderId="0" xfId="8798" applyNumberFormat="1" applyFont="1" applyFill="1" applyBorder="1" applyAlignment="1">
      <alignment horizontal="center"/>
    </xf>
    <xf numFmtId="180" fontId="43" fillId="17" borderId="0" xfId="6447" applyNumberFormat="1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horizontal="left" vertical="center" shrinkToFit="1"/>
    </xf>
    <xf numFmtId="186" fontId="43" fillId="16" borderId="7" xfId="12933" applyFont="1" applyFill="1" applyBorder="1" applyAlignment="1">
      <alignment horizontal="center" vertical="center"/>
    </xf>
    <xf numFmtId="186" fontId="43" fillId="0" borderId="0" xfId="12933" applyFont="1" applyAlignment="1">
      <alignment horizontal="center" wrapText="1"/>
    </xf>
    <xf numFmtId="186" fontId="43" fillId="0" borderId="0" xfId="12933" applyFont="1" applyAlignment="1">
      <alignment horizontal="center" vertical="center" wrapText="1"/>
    </xf>
    <xf numFmtId="186" fontId="47" fillId="0" borderId="0" xfId="0" applyFont="1" applyAlignment="1">
      <alignment horizontal="left"/>
    </xf>
    <xf numFmtId="186" fontId="43" fillId="0" borderId="0" xfId="0" applyFont="1" applyAlignment="1">
      <alignment horizontal="center" vertical="center" wrapText="1"/>
    </xf>
    <xf numFmtId="186" fontId="43" fillId="16" borderId="14" xfId="12933" applyFont="1" applyFill="1" applyBorder="1" applyAlignment="1">
      <alignment horizontal="center" vertical="center"/>
    </xf>
    <xf numFmtId="186" fontId="43" fillId="0" borderId="7" xfId="12933" applyFont="1" applyBorder="1" applyAlignment="1">
      <alignment horizontal="center" vertical="center"/>
    </xf>
    <xf numFmtId="186" fontId="43" fillId="16" borderId="0" xfId="6447" applyFont="1" applyFill="1" applyBorder="1" applyAlignment="1">
      <alignment vertical="center" shrinkToFit="1"/>
    </xf>
    <xf numFmtId="186" fontId="43" fillId="16" borderId="6" xfId="12933" applyFont="1" applyFill="1" applyBorder="1" applyAlignment="1">
      <alignment horizontal="center" vertical="center"/>
    </xf>
    <xf numFmtId="186" fontId="43" fillId="16" borderId="8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horizontal="left" vertical="center" shrinkToFit="1"/>
    </xf>
    <xf numFmtId="178" fontId="43" fillId="16" borderId="25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vertical="center"/>
    </xf>
    <xf numFmtId="186" fontId="43" fillId="17" borderId="14" xfId="12933" applyFont="1" applyFill="1" applyBorder="1" applyAlignment="1">
      <alignment horizontal="center" vertical="center"/>
    </xf>
    <xf numFmtId="178" fontId="43" fillId="17" borderId="7" xfId="12933" applyNumberFormat="1" applyFont="1" applyFill="1" applyBorder="1" applyAlignment="1">
      <alignment horizontal="center"/>
    </xf>
    <xf numFmtId="178" fontId="43" fillId="17" borderId="7" xfId="12933" applyNumberFormat="1" applyFont="1" applyFill="1" applyBorder="1" applyAlignment="1">
      <alignment horizontal="center" vertical="center"/>
    </xf>
    <xf numFmtId="186" fontId="43" fillId="17" borderId="6" xfId="12933" applyFont="1" applyFill="1" applyBorder="1" applyAlignment="1">
      <alignment horizontal="center" vertical="center"/>
    </xf>
    <xf numFmtId="186" fontId="43" fillId="17" borderId="8" xfId="12933" applyFont="1" applyFill="1" applyBorder="1" applyAlignment="1">
      <alignment horizontal="center" vertical="center"/>
    </xf>
    <xf numFmtId="186" fontId="43" fillId="17" borderId="7" xfId="0" applyFont="1" applyFill="1" applyBorder="1" applyAlignment="1">
      <alignment horizontal="center"/>
    </xf>
    <xf numFmtId="186" fontId="43" fillId="17" borderId="0" xfId="0" applyFont="1" applyFill="1" applyAlignment="1">
      <alignment horizontal="center"/>
    </xf>
    <xf numFmtId="178" fontId="43" fillId="17" borderId="7" xfId="0" applyNumberFormat="1" applyFont="1" applyFill="1" applyBorder="1" applyAlignment="1">
      <alignment horizontal="center" vertical="center" wrapText="1"/>
    </xf>
    <xf numFmtId="186" fontId="43" fillId="17" borderId="25" xfId="0" applyFont="1" applyFill="1" applyBorder="1" applyAlignment="1">
      <alignment horizontal="center"/>
    </xf>
    <xf numFmtId="178" fontId="43" fillId="17" borderId="25" xfId="12933" applyNumberFormat="1" applyFont="1" applyFill="1" applyBorder="1" applyAlignment="1">
      <alignment horizontal="center"/>
    </xf>
    <xf numFmtId="186" fontId="43" fillId="17" borderId="7" xfId="0" applyFont="1" applyFill="1" applyBorder="1" applyAlignment="1">
      <alignment horizontal="center" vertical="center"/>
    </xf>
    <xf numFmtId="179" fontId="43" fillId="17" borderId="0" xfId="6447" applyNumberFormat="1" applyFont="1" applyFill="1" applyBorder="1" applyAlignment="1">
      <alignment horizontal="center" vertical="center" shrinkToFit="1"/>
    </xf>
    <xf numFmtId="49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horizontal="center" vertical="center" shrinkToFit="1"/>
    </xf>
    <xf numFmtId="186" fontId="43" fillId="17" borderId="12" xfId="12933" applyFont="1" applyFill="1" applyBorder="1" applyAlignment="1">
      <alignment horizontal="center" vertical="center"/>
    </xf>
    <xf numFmtId="178" fontId="43" fillId="17" borderId="0" xfId="12933" applyNumberFormat="1" applyFont="1" applyFill="1" applyAlignment="1">
      <alignment horizontal="center" vertical="center"/>
    </xf>
    <xf numFmtId="178" fontId="43" fillId="17" borderId="0" xfId="12933" applyNumberFormat="1" applyFont="1" applyFill="1" applyAlignment="1">
      <alignment horizontal="center"/>
    </xf>
    <xf numFmtId="186" fontId="46" fillId="17" borderId="0" xfId="0" applyFont="1" applyFill="1" applyAlignment="1">
      <alignment horizontal="left" vertical="center"/>
    </xf>
    <xf numFmtId="186" fontId="43" fillId="17" borderId="0" xfId="0" applyFont="1" applyFill="1"/>
    <xf numFmtId="186" fontId="43" fillId="17" borderId="0" xfId="12933" applyFont="1" applyFill="1" applyAlignment="1">
      <alignment horizontal="center"/>
    </xf>
    <xf numFmtId="186" fontId="43" fillId="17" borderId="0" xfId="12933" applyFont="1" applyFill="1" applyAlignment="1">
      <alignment horizontal="center" wrapText="1"/>
    </xf>
    <xf numFmtId="178" fontId="43" fillId="17" borderId="0" xfId="12933" applyNumberFormat="1" applyFont="1" applyFill="1" applyAlignment="1">
      <alignment horizontal="center" wrapText="1"/>
    </xf>
    <xf numFmtId="178" fontId="43" fillId="17" borderId="0" xfId="0" applyNumberFormat="1" applyFont="1" applyFill="1" applyAlignment="1">
      <alignment horizontal="center" vertical="center" wrapText="1"/>
    </xf>
    <xf numFmtId="186" fontId="43" fillId="17" borderId="0" xfId="0" applyFont="1" applyFill="1" applyAlignment="1">
      <alignment horizontal="center" vertical="center" wrapText="1"/>
    </xf>
    <xf numFmtId="178" fontId="43" fillId="17" borderId="0" xfId="0" applyNumberFormat="1" applyFont="1" applyFill="1" applyAlignment="1">
      <alignment horizontal="center" vertical="center"/>
    </xf>
    <xf numFmtId="178" fontId="43" fillId="17" borderId="12" xfId="12933" applyNumberFormat="1" applyFont="1" applyFill="1" applyBorder="1" applyAlignment="1">
      <alignment horizontal="center"/>
    </xf>
    <xf numFmtId="186" fontId="43" fillId="17" borderId="32" xfId="0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/>
    </xf>
    <xf numFmtId="186" fontId="43" fillId="17" borderId="0" xfId="12935" applyFont="1" applyFill="1" applyAlignment="1">
      <alignment horizontal="center"/>
    </xf>
    <xf numFmtId="49" fontId="43" fillId="17" borderId="0" xfId="12933" applyNumberFormat="1" applyFont="1" applyFill="1" applyAlignment="1">
      <alignment horizontal="center" vertical="center"/>
    </xf>
    <xf numFmtId="186" fontId="43" fillId="17" borderId="0" xfId="12933" applyFont="1" applyFill="1" applyAlignment="1">
      <alignment horizontal="center" vertical="center"/>
    </xf>
    <xf numFmtId="186" fontId="43" fillId="17" borderId="32" xfId="0" applyFont="1" applyFill="1" applyBorder="1" applyAlignment="1">
      <alignment horizontal="center" vertical="center"/>
    </xf>
    <xf numFmtId="186" fontId="43" fillId="17" borderId="0" xfId="12932" applyFont="1" applyFill="1" applyAlignment="1">
      <alignment horizontal="center" vertical="center"/>
    </xf>
    <xf numFmtId="186" fontId="43" fillId="17" borderId="0" xfId="12933" applyFont="1" applyFill="1" applyAlignment="1">
      <alignment horizontal="center" vertical="center" wrapText="1"/>
    </xf>
    <xf numFmtId="186" fontId="43" fillId="17" borderId="25" xfId="12933" applyFont="1" applyFill="1" applyBorder="1" applyAlignment="1">
      <alignment horizontal="center"/>
    </xf>
    <xf numFmtId="186" fontId="43" fillId="17" borderId="29" xfId="12933" applyFont="1" applyFill="1" applyBorder="1" applyAlignment="1">
      <alignment horizontal="center" vertical="center"/>
    </xf>
    <xf numFmtId="186" fontId="43" fillId="17" borderId="28" xfId="12933" applyFont="1" applyFill="1" applyBorder="1" applyAlignment="1">
      <alignment horizontal="center" vertical="center"/>
    </xf>
    <xf numFmtId="186" fontId="46" fillId="17" borderId="0" xfId="0" applyFont="1" applyFill="1" applyAlignment="1">
      <alignment horizontal="left"/>
    </xf>
    <xf numFmtId="49" fontId="43" fillId="17" borderId="0" xfId="12933" applyNumberFormat="1" applyFont="1" applyFill="1" applyAlignment="1">
      <alignment horizontal="center" vertical="center" wrapText="1"/>
    </xf>
    <xf numFmtId="186" fontId="46" fillId="17" borderId="0" xfId="6447" applyFont="1" applyFill="1" applyBorder="1" applyAlignment="1">
      <alignment vertical="center" shrinkToFit="1"/>
    </xf>
    <xf numFmtId="178" fontId="43" fillId="17" borderId="30" xfId="12933" applyNumberFormat="1" applyFont="1" applyFill="1" applyBorder="1" applyAlignment="1">
      <alignment horizontal="center"/>
    </xf>
    <xf numFmtId="186" fontId="43" fillId="17" borderId="0" xfId="12936" applyFont="1" applyFill="1" applyAlignment="1">
      <alignment horizontal="center" wrapText="1"/>
    </xf>
    <xf numFmtId="58" fontId="43" fillId="17" borderId="0" xfId="12936" applyNumberFormat="1" applyFont="1" applyFill="1" applyAlignment="1">
      <alignment horizontal="center" vertical="center" wrapText="1"/>
    </xf>
    <xf numFmtId="49" fontId="43" fillId="17" borderId="7" xfId="12933" applyNumberFormat="1" applyFont="1" applyFill="1" applyBorder="1" applyAlignment="1">
      <alignment horizontal="center" vertical="center"/>
    </xf>
    <xf numFmtId="186" fontId="43" fillId="17" borderId="0" xfId="12932" applyFont="1" applyFill="1" applyAlignment="1">
      <alignment horizontal="center" vertical="center" wrapText="1"/>
    </xf>
    <xf numFmtId="186" fontId="43" fillId="17" borderId="0" xfId="6447" applyFont="1" applyFill="1" applyBorder="1" applyAlignment="1">
      <alignment horizontal="center" vertical="center"/>
    </xf>
    <xf numFmtId="186" fontId="43" fillId="17" borderId="7" xfId="6447" applyFont="1" applyFill="1" applyBorder="1" applyAlignment="1">
      <alignment horizontal="center" vertical="center" shrinkToFit="1"/>
    </xf>
    <xf numFmtId="58" fontId="43" fillId="17" borderId="0" xfId="12932" applyNumberFormat="1" applyFont="1" applyFill="1" applyAlignment="1">
      <alignment horizontal="center" vertical="center" wrapText="1"/>
    </xf>
    <xf numFmtId="16" fontId="43" fillId="17" borderId="0" xfId="12933" applyNumberFormat="1" applyFont="1" applyFill="1" applyAlignment="1">
      <alignment horizontal="center"/>
    </xf>
    <xf numFmtId="181" fontId="43" fillId="17" borderId="0" xfId="12933" applyNumberFormat="1" applyFont="1" applyFill="1" applyAlignment="1">
      <alignment horizontal="center" vertical="center"/>
    </xf>
    <xf numFmtId="186" fontId="46" fillId="17" borderId="0" xfId="6447" applyFont="1" applyFill="1" applyBorder="1" applyAlignment="1">
      <alignment horizontal="center" vertical="center" shrinkToFit="1"/>
    </xf>
    <xf numFmtId="17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horizontal="center"/>
    </xf>
    <xf numFmtId="58" fontId="43" fillId="17" borderId="0" xfId="12938" applyNumberFormat="1" applyFont="1" applyFill="1" applyAlignment="1">
      <alignment horizontal="center" vertical="center" wrapText="1"/>
    </xf>
    <xf numFmtId="178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8" xfId="0" applyFont="1" applyFill="1" applyBorder="1" applyAlignment="1">
      <alignment horizontal="center" vertical="center" wrapText="1"/>
    </xf>
    <xf numFmtId="186" fontId="43" fillId="17" borderId="25" xfId="0" applyFont="1" applyFill="1" applyBorder="1" applyAlignment="1">
      <alignment horizontal="center" vertical="center"/>
    </xf>
    <xf numFmtId="178" fontId="43" fillId="17" borderId="25" xfId="12933" applyNumberFormat="1" applyFont="1" applyFill="1" applyBorder="1" applyAlignment="1">
      <alignment horizontal="center" vertical="center"/>
    </xf>
    <xf numFmtId="178" fontId="43" fillId="17" borderId="28" xfId="12933" applyNumberFormat="1" applyFont="1" applyFill="1" applyBorder="1" applyAlignment="1">
      <alignment horizontal="center"/>
    </xf>
    <xf numFmtId="178" fontId="43" fillId="17" borderId="33" xfId="12933" applyNumberFormat="1" applyFont="1" applyFill="1" applyBorder="1" applyAlignment="1">
      <alignment horizontal="center"/>
    </xf>
    <xf numFmtId="49" fontId="43" fillId="17" borderId="25" xfId="0" applyNumberFormat="1" applyFont="1" applyFill="1" applyBorder="1" applyAlignment="1">
      <alignment horizontal="center"/>
    </xf>
    <xf numFmtId="58" fontId="43" fillId="17" borderId="0" xfId="12937" applyNumberFormat="1" applyFont="1" applyFill="1" applyAlignment="1">
      <alignment horizontal="center" vertical="center" wrapText="1"/>
    </xf>
    <xf numFmtId="178" fontId="43" fillId="17" borderId="7" xfId="6447" applyNumberFormat="1" applyFont="1" applyFill="1" applyBorder="1" applyAlignment="1">
      <alignment horizontal="center" vertical="center" shrinkToFit="1"/>
    </xf>
    <xf numFmtId="178" fontId="43" fillId="17" borderId="7" xfId="12939" applyNumberFormat="1" applyFont="1" applyFill="1" applyBorder="1" applyAlignment="1">
      <alignment horizontal="center" vertical="center" wrapText="1"/>
    </xf>
    <xf numFmtId="178" fontId="43" fillId="17" borderId="25" xfId="12939" applyNumberFormat="1" applyFont="1" applyFill="1" applyBorder="1" applyAlignment="1">
      <alignment horizontal="center" vertical="center" wrapText="1"/>
    </xf>
    <xf numFmtId="186" fontId="46" fillId="17" borderId="0" xfId="6447" applyFont="1" applyFill="1" applyBorder="1" applyAlignment="1">
      <alignment horizontal="left" vertical="center"/>
    </xf>
    <xf numFmtId="178" fontId="43" fillId="17" borderId="25" xfId="6447" applyNumberFormat="1" applyFont="1" applyFill="1" applyBorder="1" applyAlignment="1">
      <alignment horizontal="center" vertical="center" shrinkToFi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33" xfId="12933" applyFont="1" applyFill="1" applyBorder="1" applyAlignment="1">
      <alignment horizontal="center" vertical="center"/>
    </xf>
    <xf numFmtId="186" fontId="43" fillId="17" borderId="11" xfId="0" applyFont="1" applyFill="1" applyBorder="1" applyAlignment="1">
      <alignment horizontal="center" vertical="center" wrapText="1"/>
    </xf>
    <xf numFmtId="49" fontId="43" fillId="17" borderId="11" xfId="0" applyNumberFormat="1" applyFont="1" applyFill="1" applyBorder="1" applyAlignment="1">
      <alignment horizontal="center" vertical="center" wrapText="1"/>
    </xf>
    <xf numFmtId="186" fontId="43" fillId="17" borderId="7" xfId="0" applyFont="1" applyFill="1" applyBorder="1" applyAlignment="1">
      <alignment horizontal="center" vertical="center" wrapText="1"/>
    </xf>
    <xf numFmtId="180" fontId="43" fillId="17" borderId="25" xfId="12933" applyNumberFormat="1" applyFont="1" applyFill="1" applyBorder="1" applyAlignment="1">
      <alignment horizontal="center"/>
    </xf>
    <xf numFmtId="178" fontId="43" fillId="17" borderId="25" xfId="0" applyNumberFormat="1" applyFont="1" applyFill="1" applyBorder="1" applyAlignment="1">
      <alignment horizontal="center"/>
    </xf>
    <xf numFmtId="49" fontId="43" fillId="17" borderId="0" xfId="0" applyNumberFormat="1" applyFont="1" applyFill="1" applyAlignment="1">
      <alignment horizontal="center" vertical="center" wrapText="1"/>
    </xf>
    <xf numFmtId="186" fontId="43" fillId="17" borderId="0" xfId="12934" applyFont="1" applyFill="1" applyAlignment="1">
      <alignment horizontal="center" vertical="center"/>
    </xf>
    <xf numFmtId="178" fontId="43" fillId="17" borderId="13" xfId="12933" applyNumberFormat="1" applyFont="1" applyFill="1" applyBorder="1" applyAlignment="1">
      <alignment horizontal="center"/>
    </xf>
    <xf numFmtId="186" fontId="43" fillId="17" borderId="31" xfId="12933" applyFont="1" applyFill="1" applyBorder="1" applyAlignment="1">
      <alignment horizontal="center" vertical="center" wrapText="1"/>
    </xf>
    <xf numFmtId="186" fontId="32" fillId="17" borderId="0" xfId="0" applyFont="1" applyFill="1" applyAlignment="1">
      <alignment horizontal="center" vertical="center"/>
    </xf>
    <xf numFmtId="178" fontId="43" fillId="17" borderId="39" xfId="12933" applyNumberFormat="1" applyFont="1" applyFill="1" applyBorder="1" applyAlignment="1">
      <alignment horizontal="center"/>
    </xf>
    <xf numFmtId="178" fontId="43" fillId="17" borderId="37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wrapText="1"/>
    </xf>
    <xf numFmtId="186" fontId="43" fillId="17" borderId="25" xfId="0" applyFont="1" applyFill="1" applyBorder="1" applyAlignment="1">
      <alignment horizontal="center" vertical="center" wrapText="1"/>
    </xf>
    <xf numFmtId="186" fontId="43" fillId="17" borderId="38" xfId="0" applyFont="1" applyFill="1" applyBorder="1" applyAlignment="1">
      <alignment horizontal="center" vertical="center"/>
    </xf>
    <xf numFmtId="186" fontId="43" fillId="17" borderId="38" xfId="0" applyFont="1" applyFill="1" applyBorder="1" applyAlignment="1">
      <alignment horizontal="center"/>
    </xf>
    <xf numFmtId="186" fontId="41" fillId="16" borderId="0" xfId="6447" applyFont="1" applyFill="1" applyBorder="1" applyAlignment="1">
      <alignment horizontal="left" vertical="center" shrinkToFit="1"/>
    </xf>
    <xf numFmtId="186" fontId="43" fillId="17" borderId="32" xfId="12933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vertical="center" shrinkToFit="1"/>
    </xf>
    <xf numFmtId="186" fontId="43" fillId="17" borderId="3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3" fillId="17" borderId="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vertical="center" shrinkToFit="1"/>
    </xf>
    <xf numFmtId="186" fontId="4" fillId="17" borderId="38" xfId="0" applyFont="1" applyFill="1" applyBorder="1" applyAlignment="1" applyProtection="1">
      <alignment horizontal="center" vertical="center"/>
    </xf>
    <xf numFmtId="49" fontId="43" fillId="17" borderId="38" xfId="0" applyNumberFormat="1" applyFont="1" applyFill="1" applyBorder="1" applyAlignment="1">
      <alignment horizontal="center" vertical="center"/>
    </xf>
    <xf numFmtId="186" fontId="43" fillId="17" borderId="38" xfId="13035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/>
    </xf>
    <xf numFmtId="186" fontId="56" fillId="0" borderId="0" xfId="0" applyFont="1"/>
    <xf numFmtId="186" fontId="4" fillId="0" borderId="0" xfId="0" applyFont="1"/>
    <xf numFmtId="186" fontId="43" fillId="0" borderId="38" xfId="0" applyFont="1" applyFill="1" applyBorder="1" applyAlignment="1">
      <alignment horizontal="center"/>
    </xf>
    <xf numFmtId="17" fontId="4" fillId="0" borderId="38" xfId="13039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188" fontId="4" fillId="16" borderId="38" xfId="13034" applyNumberFormat="1" applyFont="1" applyFill="1" applyBorder="1" applyAlignment="1">
      <alignment horizontal="center" vertical="center"/>
    </xf>
    <xf numFmtId="188" fontId="4" fillId="16" borderId="38" xfId="13033" applyNumberFormat="1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 wrapText="1"/>
    </xf>
    <xf numFmtId="186" fontId="43" fillId="0" borderId="38" xfId="9077" applyFont="1" applyFill="1" applyBorder="1" applyAlignment="1">
      <alignment horizontal="center" vertical="center"/>
    </xf>
    <xf numFmtId="186" fontId="43" fillId="0" borderId="38" xfId="0" applyFont="1" applyFill="1" applyBorder="1" applyAlignment="1">
      <alignment horizontal="center" vertical="center"/>
    </xf>
    <xf numFmtId="189" fontId="4" fillId="0" borderId="38" xfId="0" applyNumberFormat="1" applyFont="1" applyFill="1" applyBorder="1" applyAlignment="1">
      <alignment horizontal="center" vertical="center"/>
    </xf>
    <xf numFmtId="186" fontId="43" fillId="0" borderId="38" xfId="9077" applyFont="1" applyFill="1" applyBorder="1" applyAlignment="1">
      <alignment horizontal="center"/>
    </xf>
    <xf numFmtId="186" fontId="57" fillId="0" borderId="0" xfId="0" applyFont="1"/>
    <xf numFmtId="187" fontId="43" fillId="0" borderId="38" xfId="13040" applyFont="1" applyFill="1" applyBorder="1" applyAlignment="1">
      <alignment horizontal="center"/>
    </xf>
    <xf numFmtId="186" fontId="4" fillId="19" borderId="38" xfId="0" applyFont="1" applyFill="1" applyBorder="1" applyAlignment="1">
      <alignment horizontal="center" vertical="center" wrapText="1"/>
    </xf>
    <xf numFmtId="186" fontId="43" fillId="19" borderId="38" xfId="0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 vertical="center" wrapText="1" shrinkToFit="1"/>
    </xf>
    <xf numFmtId="186" fontId="43" fillId="17" borderId="36" xfId="13026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/>
    </xf>
    <xf numFmtId="187" fontId="43" fillId="0" borderId="38" xfId="13041" applyFont="1" applyFill="1" applyBorder="1" applyAlignment="1">
      <alignment horizontal="center" vertical="top"/>
    </xf>
    <xf numFmtId="187" fontId="43" fillId="17" borderId="38" xfId="13041" applyFont="1" applyFill="1" applyBorder="1" applyAlignment="1">
      <alignment horizontal="center" vertical="top"/>
    </xf>
    <xf numFmtId="187" fontId="4" fillId="17" borderId="38" xfId="0" applyNumberFormat="1" applyFont="1" applyFill="1" applyBorder="1" applyAlignment="1">
      <alignment horizontal="center" vertical="center"/>
    </xf>
    <xf numFmtId="181" fontId="4" fillId="20" borderId="38" xfId="0" applyNumberFormat="1" applyFont="1" applyFill="1" applyBorder="1" applyAlignment="1" applyProtection="1">
      <alignment horizontal="center"/>
    </xf>
    <xf numFmtId="186" fontId="4" fillId="17" borderId="38" xfId="8798" applyFont="1" applyFill="1" applyBorder="1" applyAlignment="1">
      <alignment horizontal="center"/>
    </xf>
    <xf numFmtId="180" fontId="4" fillId="17" borderId="38" xfId="0" applyNumberFormat="1" applyFont="1" applyFill="1" applyBorder="1" applyAlignment="1">
      <alignment horizontal="center" vertical="center"/>
    </xf>
    <xf numFmtId="186" fontId="43" fillId="0" borderId="38" xfId="13035" applyFont="1" applyFill="1" applyBorder="1" applyAlignment="1">
      <alignment horizontal="center" vertical="center"/>
    </xf>
    <xf numFmtId="180" fontId="4" fillId="17" borderId="38" xfId="0" applyNumberFormat="1" applyFont="1" applyFill="1" applyBorder="1" applyAlignment="1" applyProtection="1">
      <alignment horizontal="center"/>
    </xf>
    <xf numFmtId="188" fontId="43" fillId="16" borderId="38" xfId="13034" applyNumberFormat="1" applyFont="1" applyFill="1" applyBorder="1" applyAlignment="1">
      <alignment horizontal="center" vertical="center"/>
    </xf>
    <xf numFmtId="188" fontId="43" fillId="17" borderId="38" xfId="13034" applyNumberFormat="1" applyFont="1" applyFill="1" applyBorder="1" applyAlignment="1">
      <alignment horizontal="center" vertical="center"/>
    </xf>
    <xf numFmtId="188" fontId="43" fillId="16" borderId="38" xfId="12317" applyNumberFormat="1" applyFont="1" applyFill="1" applyBorder="1" applyAlignment="1">
      <alignment horizontal="center" vertical="center"/>
    </xf>
    <xf numFmtId="190" fontId="43" fillId="17" borderId="38" xfId="8798" applyNumberFormat="1" applyFont="1" applyFill="1" applyBorder="1" applyAlignment="1">
      <alignment horizontal="center" vertical="center"/>
    </xf>
    <xf numFmtId="186" fontId="43" fillId="17" borderId="38" xfId="0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7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7" fontId="58" fillId="17" borderId="38" xfId="0" applyNumberFormat="1" applyFont="1" applyFill="1" applyBorder="1" applyAlignment="1">
      <alignment horizontal="center" vertical="center"/>
    </xf>
    <xf numFmtId="180" fontId="58" fillId="17" borderId="38" xfId="0" applyNumberFormat="1" applyFont="1" applyFill="1" applyBorder="1" applyAlignment="1" applyProtection="1">
      <alignment horizontal="center"/>
    </xf>
    <xf numFmtId="186" fontId="43" fillId="0" borderId="38" xfId="0" applyFont="1" applyBorder="1" applyAlignment="1">
      <alignment horizontal="center"/>
    </xf>
    <xf numFmtId="186" fontId="43" fillId="17" borderId="0" xfId="0" applyFont="1" applyFill="1" applyBorder="1" applyAlignment="1">
      <alignment horizontal="center" vertical="center"/>
    </xf>
    <xf numFmtId="186" fontId="43" fillId="17" borderId="7" xfId="0" applyFont="1" applyFill="1" applyBorder="1" applyAlignment="1">
      <alignment horizontal="center" wrapText="1"/>
    </xf>
    <xf numFmtId="186" fontId="43" fillId="17" borderId="8" xfId="0" applyFont="1" applyFill="1" applyBorder="1" applyAlignment="1">
      <alignment horizontal="center" vertical="center"/>
    </xf>
    <xf numFmtId="188" fontId="43" fillId="17" borderId="38" xfId="13034" applyNumberFormat="1" applyFont="1" applyFill="1" applyBorder="1" applyAlignment="1">
      <alignment horizontal="center" vertical="center" wrapText="1"/>
    </xf>
    <xf numFmtId="189" fontId="4" fillId="0" borderId="38" xfId="0" applyNumberFormat="1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7" xfId="12933" applyFont="1" applyFill="1" applyBorder="1" applyAlignment="1">
      <alignment horizontal="center" vertical="center"/>
    </xf>
    <xf numFmtId="186" fontId="59" fillId="0" borderId="0" xfId="0" applyFont="1" applyAlignment="1">
      <alignment horizontal="center"/>
    </xf>
    <xf numFmtId="186" fontId="43" fillId="17" borderId="32" xfId="0" applyFont="1" applyFill="1" applyBorder="1" applyAlignment="1">
      <alignment horizontal="center" vertical="center" wrapText="1"/>
    </xf>
    <xf numFmtId="186" fontId="4" fillId="0" borderId="0" xfId="0" applyFont="1" applyAlignment="1">
      <alignment horizontal="center"/>
    </xf>
    <xf numFmtId="186" fontId="43" fillId="17" borderId="22" xfId="12933" applyFont="1" applyFill="1" applyBorder="1" applyAlignment="1">
      <alignment horizontal="center" vertical="center"/>
    </xf>
    <xf numFmtId="186" fontId="43" fillId="16" borderId="22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3" fillId="17" borderId="3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horizontal="left" vertical="center" shrinkToFit="1"/>
    </xf>
    <xf numFmtId="186" fontId="32" fillId="0" borderId="0" xfId="0" applyFont="1"/>
    <xf numFmtId="186" fontId="43" fillId="16" borderId="37" xfId="12933" applyFont="1" applyFill="1" applyBorder="1" applyAlignment="1">
      <alignment horizontal="center" vertical="center"/>
    </xf>
    <xf numFmtId="186" fontId="43" fillId="16" borderId="38" xfId="12933" applyFont="1" applyFill="1" applyBorder="1" applyAlignment="1">
      <alignment horizontal="center" vertical="center"/>
    </xf>
    <xf numFmtId="178" fontId="43" fillId="17" borderId="38" xfId="0" applyNumberFormat="1" applyFont="1" applyFill="1" applyBorder="1" applyAlignment="1">
      <alignment horizontal="center" vertical="center" wrapText="1"/>
    </xf>
    <xf numFmtId="178" fontId="43" fillId="17" borderId="38" xfId="12933" applyNumberFormat="1" applyFont="1" applyFill="1" applyBorder="1" applyAlignment="1">
      <alignment horizontal="center"/>
    </xf>
    <xf numFmtId="186" fontId="43" fillId="17" borderId="38" xfId="0" applyFont="1" applyFill="1" applyBorder="1" applyAlignment="1">
      <alignment horizontal="center" wrapText="1"/>
    </xf>
    <xf numFmtId="178" fontId="43" fillId="17" borderId="38" xfId="12933" applyNumberFormat="1" applyFont="1" applyFill="1" applyBorder="1" applyAlignment="1">
      <alignment horizont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22" xfId="0" applyFont="1" applyFill="1" applyBorder="1" applyAlignment="1">
      <alignment horizontal="center" vertical="center" wrapText="1"/>
    </xf>
    <xf numFmtId="178" fontId="43" fillId="17" borderId="38" xfId="12933" applyNumberFormat="1" applyFont="1" applyFill="1" applyBorder="1" applyAlignment="1">
      <alignment horizontal="center" vertical="center"/>
    </xf>
    <xf numFmtId="186" fontId="43" fillId="16" borderId="39" xfId="12933" applyFont="1" applyFill="1" applyBorder="1" applyAlignment="1">
      <alignment horizontal="center" vertical="center"/>
    </xf>
    <xf numFmtId="186" fontId="43" fillId="17" borderId="34" xfId="12933" applyFont="1" applyFill="1" applyBorder="1" applyAlignment="1">
      <alignment horizontal="center" vertical="center"/>
    </xf>
    <xf numFmtId="186" fontId="43" fillId="17" borderId="39" xfId="12933" applyFont="1" applyFill="1" applyBorder="1" applyAlignment="1">
      <alignment horizontal="center" vertical="center"/>
    </xf>
    <xf numFmtId="186" fontId="43" fillId="16" borderId="37" xfId="12933" applyFont="1" applyFill="1" applyBorder="1" applyAlignment="1">
      <alignment horizontal="center" vertical="center" wrapText="1"/>
    </xf>
    <xf numFmtId="186" fontId="43" fillId="16" borderId="34" xfId="12933" applyFont="1" applyFill="1" applyBorder="1" applyAlignment="1">
      <alignment horizontal="center" vertical="center"/>
    </xf>
    <xf numFmtId="179" fontId="43" fillId="17" borderId="38" xfId="6447" applyNumberFormat="1" applyFont="1" applyFill="1" applyBorder="1" applyAlignment="1">
      <alignment horizontal="center" vertical="center" shrinkToFit="1"/>
    </xf>
    <xf numFmtId="186" fontId="43" fillId="17" borderId="38" xfId="12934" applyFont="1" applyFill="1" applyBorder="1" applyAlignment="1">
      <alignment horizontal="center" vertical="center"/>
    </xf>
    <xf numFmtId="178" fontId="43" fillId="17" borderId="38" xfId="0" applyNumberFormat="1" applyFont="1" applyFill="1" applyBorder="1" applyAlignment="1">
      <alignment horizontal="center" vertical="center"/>
    </xf>
    <xf numFmtId="186" fontId="43" fillId="17" borderId="38" xfId="12934" applyFont="1" applyFill="1" applyBorder="1" applyAlignment="1">
      <alignment horizontal="center" vertical="center" wrapText="1"/>
    </xf>
    <xf numFmtId="180" fontId="43" fillId="17" borderId="38" xfId="0" applyNumberFormat="1" applyFont="1" applyFill="1" applyBorder="1" applyAlignment="1">
      <alignment horizontal="center"/>
    </xf>
    <xf numFmtId="14" fontId="43" fillId="17" borderId="38" xfId="0" applyNumberFormat="1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38" xfId="13035" applyFont="1" applyFill="1" applyBorder="1" applyAlignment="1">
      <alignment horizontal="center" vertical="center" wrapText="1"/>
    </xf>
    <xf numFmtId="186" fontId="59" fillId="0" borderId="0" xfId="0" applyFont="1" applyAlignment="1">
      <alignment horizontal="center" wrapText="1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wrapText="1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3" fillId="0" borderId="38" xfId="13035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" fillId="17" borderId="38" xfId="0" applyFont="1" applyFill="1" applyBorder="1" applyAlignment="1" applyProtection="1">
      <alignment horizontal="center" vertical="center" wrapText="1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6" borderId="37" xfId="12933" applyFont="1" applyFill="1" applyBorder="1" applyAlignment="1">
      <alignment horizontal="center" vertical="center"/>
    </xf>
    <xf numFmtId="186" fontId="43" fillId="16" borderId="22" xfId="12933" applyFont="1" applyFill="1" applyBorder="1" applyAlignment="1">
      <alignment horizontal="center" vertical="center"/>
    </xf>
    <xf numFmtId="186" fontId="43" fillId="17" borderId="19" xfId="12933" applyFont="1" applyFill="1" applyBorder="1" applyAlignment="1">
      <alignment horizontal="center" vertical="center" wrapText="1"/>
    </xf>
    <xf numFmtId="186" fontId="32" fillId="17" borderId="9" xfId="0" applyFont="1" applyFill="1" applyBorder="1" applyAlignment="1">
      <alignment horizontal="center" vertical="center" wrapText="1"/>
    </xf>
    <xf numFmtId="186" fontId="32" fillId="17" borderId="8" xfId="0" applyFont="1" applyFill="1" applyBorder="1" applyAlignment="1">
      <alignment horizontal="center" vertical="center" wrapText="1"/>
    </xf>
    <xf numFmtId="186" fontId="43" fillId="17" borderId="26" xfId="12933" applyFont="1" applyFill="1" applyBorder="1" applyAlignment="1">
      <alignment horizontal="center" vertical="center"/>
    </xf>
    <xf numFmtId="186" fontId="43" fillId="17" borderId="22" xfId="12933" applyFont="1" applyFill="1" applyBorder="1" applyAlignment="1">
      <alignment horizontal="center" vertical="center"/>
    </xf>
    <xf numFmtId="186" fontId="43" fillId="17" borderId="6" xfId="12933" applyFont="1" applyFill="1" applyBorder="1" applyAlignment="1">
      <alignment horizontal="center" vertical="center"/>
    </xf>
    <xf numFmtId="186" fontId="43" fillId="17" borderId="8" xfId="12933" applyFont="1" applyFill="1" applyBorder="1" applyAlignment="1">
      <alignment horizontal="center" vertical="center"/>
    </xf>
    <xf numFmtId="186" fontId="43" fillId="17" borderId="9" xfId="12933" applyFont="1" applyFill="1" applyBorder="1" applyAlignment="1">
      <alignment horizontal="center" vertical="center" wrapText="1"/>
    </xf>
    <xf numFmtId="186" fontId="43" fillId="17" borderId="8" xfId="12933" applyFont="1" applyFill="1" applyBorder="1" applyAlignment="1">
      <alignment horizontal="center" vertical="center" wrapText="1"/>
    </xf>
    <xf numFmtId="186" fontId="43" fillId="16" borderId="26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vertical="center" shrinkToFit="1"/>
    </xf>
    <xf numFmtId="186" fontId="43" fillId="17" borderId="6" xfId="12933" applyFont="1" applyFill="1" applyBorder="1" applyAlignment="1">
      <alignment horizontal="center" vertical="center" wrapText="1"/>
    </xf>
    <xf numFmtId="186" fontId="43" fillId="17" borderId="32" xfId="12933" applyFont="1" applyFill="1" applyBorder="1" applyAlignment="1">
      <alignment horizontal="center" vertical="center"/>
    </xf>
    <xf numFmtId="186" fontId="43" fillId="17" borderId="26" xfId="12933" applyFont="1" applyFill="1" applyBorder="1" applyAlignment="1">
      <alignment horizontal="center" vertical="center" wrapText="1"/>
    </xf>
    <xf numFmtId="186" fontId="43" fillId="17" borderId="22" xfId="12933" applyFont="1" applyFill="1" applyBorder="1" applyAlignment="1">
      <alignment horizontal="center" vertical="center" wrapText="1"/>
    </xf>
    <xf numFmtId="186" fontId="43" fillId="17" borderId="37" xfId="12933" applyFont="1" applyFill="1" applyBorder="1" applyAlignment="1">
      <alignment horizontal="center" vertical="center"/>
    </xf>
    <xf numFmtId="186" fontId="43" fillId="17" borderId="19" xfId="12933" applyFont="1" applyFill="1" applyBorder="1" applyAlignment="1">
      <alignment horizontal="center" vertical="center"/>
    </xf>
    <xf numFmtId="186" fontId="43" fillId="17" borderId="9" xfId="12933" applyFont="1" applyFill="1" applyBorder="1" applyAlignment="1">
      <alignment horizontal="center" vertical="center"/>
    </xf>
    <xf numFmtId="186" fontId="43" fillId="0" borderId="27" xfId="0" applyFont="1" applyBorder="1" applyAlignment="1">
      <alignment horizontal="center"/>
    </xf>
    <xf numFmtId="186" fontId="43" fillId="0" borderId="0" xfId="0" applyFont="1" applyAlignment="1">
      <alignment horizontal="center"/>
    </xf>
    <xf numFmtId="186" fontId="43" fillId="16" borderId="0" xfId="6447" applyFont="1" applyFill="1" applyBorder="1" applyAlignment="1">
      <alignment vertical="center" shrinkToFit="1"/>
    </xf>
    <xf numFmtId="186" fontId="43" fillId="16" borderId="30" xfId="12933" applyFont="1" applyFill="1" applyBorder="1" applyAlignment="1">
      <alignment horizontal="center" vertical="center"/>
    </xf>
    <xf numFmtId="186" fontId="46" fillId="0" borderId="0" xfId="6447" applyFont="1" applyFill="1" applyBorder="1" applyAlignment="1">
      <alignment vertical="center" shrinkToFit="1"/>
    </xf>
    <xf numFmtId="186" fontId="46" fillId="17" borderId="0" xfId="6447" applyFont="1" applyFill="1" applyBorder="1" applyAlignment="1">
      <alignment vertical="center" shrinkToFit="1"/>
    </xf>
    <xf numFmtId="186" fontId="43" fillId="16" borderId="6" xfId="12933" applyFont="1" applyFill="1" applyBorder="1" applyAlignment="1">
      <alignment horizontal="center" vertical="center"/>
    </xf>
    <xf numFmtId="186" fontId="43" fillId="16" borderId="8" xfId="12933" applyFont="1" applyFill="1" applyBorder="1" applyAlignment="1">
      <alignment horizontal="center" vertical="center"/>
    </xf>
    <xf numFmtId="49" fontId="43" fillId="17" borderId="33" xfId="12933" applyNumberFormat="1" applyFont="1" applyFill="1" applyBorder="1" applyAlignment="1">
      <alignment horizontal="center" vertical="center" wrapText="1"/>
    </xf>
    <xf numFmtId="186" fontId="43" fillId="17" borderId="31" xfId="12933" applyFont="1" applyFill="1" applyBorder="1" applyAlignment="1">
      <alignment horizontal="center" vertical="center" wrapText="1"/>
    </xf>
    <xf numFmtId="186" fontId="43" fillId="17" borderId="37" xfId="12933" applyFont="1" applyFill="1" applyBorder="1" applyAlignment="1">
      <alignment horizontal="center" vertical="center" wrapText="1"/>
    </xf>
    <xf numFmtId="186" fontId="43" fillId="17" borderId="30" xfId="12933" applyFont="1" applyFill="1" applyBorder="1" applyAlignment="1">
      <alignment horizontal="center" vertical="center"/>
    </xf>
    <xf numFmtId="186" fontId="32" fillId="17" borderId="9" xfId="0" applyFont="1" applyFill="1" applyBorder="1" applyAlignment="1">
      <alignment horizontal="center" vertical="center"/>
    </xf>
    <xf numFmtId="186" fontId="32" fillId="17" borderId="8" xfId="0" applyFont="1" applyFill="1" applyBorder="1" applyAlignment="1">
      <alignment horizontal="center" vertical="center"/>
    </xf>
    <xf numFmtId="186" fontId="43" fillId="17" borderId="15" xfId="12933" applyFont="1" applyFill="1" applyBorder="1" applyAlignment="1">
      <alignment horizontal="center" vertical="center"/>
    </xf>
    <xf numFmtId="186" fontId="43" fillId="17" borderId="31" xfId="12933" applyFont="1" applyFill="1" applyBorder="1" applyAlignment="1">
      <alignment horizontal="center" vertical="center"/>
    </xf>
    <xf numFmtId="186" fontId="43" fillId="17" borderId="30" xfId="12933" applyFont="1" applyFill="1" applyBorder="1" applyAlignment="1">
      <alignment horizontal="center" vertical="center" wrapText="1"/>
    </xf>
    <xf numFmtId="186" fontId="46" fillId="15" borderId="0" xfId="6447" applyFont="1" applyFill="1" applyBorder="1" applyAlignment="1">
      <alignment horizontal="center" vertical="center"/>
    </xf>
    <xf numFmtId="186" fontId="43" fillId="17" borderId="20" xfId="12933" applyFont="1" applyFill="1" applyBorder="1" applyAlignment="1">
      <alignment horizontal="center" vertical="center"/>
    </xf>
    <xf numFmtId="186" fontId="32" fillId="17" borderId="21" xfId="0" applyFont="1" applyFill="1" applyBorder="1" applyAlignment="1">
      <alignment horizontal="center" vertical="center"/>
    </xf>
    <xf numFmtId="186" fontId="32" fillId="17" borderId="13" xfId="0" applyFont="1" applyFill="1" applyBorder="1" applyAlignment="1">
      <alignment horizontal="center" vertical="center"/>
    </xf>
    <xf numFmtId="186" fontId="32" fillId="17" borderId="11" xfId="0" applyFont="1" applyFill="1" applyBorder="1" applyAlignment="1">
      <alignment horizontal="center" vertical="center"/>
    </xf>
    <xf numFmtId="186" fontId="43" fillId="17" borderId="17" xfId="12933" applyFont="1" applyFill="1" applyBorder="1" applyAlignment="1">
      <alignment horizontal="center" vertical="center"/>
    </xf>
    <xf numFmtId="186" fontId="43" fillId="17" borderId="24" xfId="12933" applyFont="1" applyFill="1" applyBorder="1" applyAlignment="1">
      <alignment horizontal="center" vertical="center"/>
    </xf>
    <xf numFmtId="186" fontId="43" fillId="17" borderId="24" xfId="12933" applyFont="1" applyFill="1" applyBorder="1" applyAlignment="1">
      <alignment horizontal="center" vertical="center" wrapText="1"/>
    </xf>
    <xf numFmtId="186" fontId="46" fillId="16" borderId="0" xfId="6447" applyFont="1" applyFill="1" applyBorder="1" applyAlignment="1">
      <alignment horizontal="left" vertical="center" shrinkToFit="1"/>
    </xf>
    <xf numFmtId="186" fontId="32" fillId="0" borderId="0" xfId="0" applyFont="1"/>
    <xf numFmtId="186" fontId="43" fillId="17" borderId="34" xfId="0" applyFont="1" applyFill="1" applyBorder="1" applyAlignment="1">
      <alignment horizontal="center"/>
    </xf>
    <xf numFmtId="186" fontId="32" fillId="17" borderId="27" xfId="0" applyFont="1" applyFill="1" applyBorder="1" applyAlignment="1">
      <alignment horizontal="center"/>
    </xf>
    <xf numFmtId="186" fontId="32" fillId="17" borderId="35" xfId="0" applyFont="1" applyFill="1" applyBorder="1" applyAlignment="1">
      <alignment horizontal="center"/>
    </xf>
    <xf numFmtId="186" fontId="32" fillId="17" borderId="14" xfId="0" applyFont="1" applyFill="1" applyBorder="1" applyAlignment="1">
      <alignment horizontal="center"/>
    </xf>
    <xf numFmtId="186" fontId="32" fillId="17" borderId="10" xfId="0" applyFont="1" applyFill="1" applyBorder="1" applyAlignment="1">
      <alignment horizontal="center"/>
    </xf>
    <xf numFmtId="186" fontId="32" fillId="17" borderId="11" xfId="0" applyFont="1" applyFill="1" applyBorder="1" applyAlignment="1">
      <alignment horizontal="center"/>
    </xf>
    <xf numFmtId="186" fontId="43" fillId="17" borderId="18" xfId="12933" applyFont="1" applyFill="1" applyBorder="1" applyAlignment="1">
      <alignment horizontal="center" vertical="center"/>
    </xf>
    <xf numFmtId="186" fontId="43" fillId="17" borderId="32" xfId="12933" applyFont="1" applyFill="1" applyBorder="1" applyAlignment="1">
      <alignment horizontal="center" vertical="center" wrapText="1"/>
    </xf>
    <xf numFmtId="186" fontId="43" fillId="17" borderId="0" xfId="0" applyFont="1" applyFill="1" applyAlignment="1">
      <alignment vertical="center"/>
    </xf>
    <xf numFmtId="186" fontId="43" fillId="17" borderId="23" xfId="12933" applyFont="1" applyFill="1" applyBorder="1" applyAlignment="1">
      <alignment horizontal="center" vertical="center" wrapText="1"/>
    </xf>
    <xf numFmtId="186" fontId="43" fillId="17" borderId="23" xfId="0" applyFont="1" applyFill="1" applyBorder="1" applyAlignment="1">
      <alignment horizontal="center" vertical="center"/>
    </xf>
    <xf numFmtId="186" fontId="46" fillId="18" borderId="0" xfId="6447" applyFont="1" applyFill="1" applyBorder="1" applyAlignment="1">
      <alignment horizontal="center" vertical="center"/>
    </xf>
    <xf numFmtId="178" fontId="43" fillId="17" borderId="37" xfId="12933" applyNumberFormat="1" applyFont="1" applyFill="1" applyBorder="1" applyAlignment="1">
      <alignment horizontal="center" vertical="center" wrapText="1"/>
    </xf>
    <xf numFmtId="178" fontId="43" fillId="17" borderId="31" xfId="12933" applyNumberFormat="1" applyFont="1" applyFill="1" applyBorder="1" applyAlignment="1">
      <alignment horizontal="center" vertical="center" wrapText="1"/>
    </xf>
    <xf numFmtId="178" fontId="43" fillId="17" borderId="22" xfId="12933" applyNumberFormat="1" applyFont="1" applyFill="1" applyBorder="1" applyAlignment="1">
      <alignment horizontal="center" vertical="center" wrapText="1"/>
    </xf>
    <xf numFmtId="186" fontId="43" fillId="17" borderId="33" xfId="12933" applyFont="1" applyFill="1" applyBorder="1" applyAlignment="1">
      <alignment horizontal="center" vertical="center"/>
    </xf>
    <xf numFmtId="186" fontId="43" fillId="17" borderId="37" xfId="0" applyFont="1" applyFill="1" applyBorder="1" applyAlignment="1">
      <alignment horizontal="center" vertical="center"/>
    </xf>
    <xf numFmtId="186" fontId="43" fillId="17" borderId="31" xfId="0" applyFont="1" applyFill="1" applyBorder="1" applyAlignment="1">
      <alignment horizontal="center" vertical="center"/>
    </xf>
    <xf numFmtId="186" fontId="43" fillId="17" borderId="22" xfId="0" applyFont="1" applyFill="1" applyBorder="1" applyAlignment="1">
      <alignment horizontal="center" vertical="center"/>
    </xf>
    <xf numFmtId="186" fontId="43" fillId="0" borderId="6" xfId="12933" applyFont="1" applyBorder="1" applyAlignment="1">
      <alignment horizontal="center" vertical="center"/>
    </xf>
    <xf numFmtId="186" fontId="43" fillId="0" borderId="8" xfId="12933" applyFont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0" borderId="0" xfId="6447" applyFont="1" applyFill="1" applyBorder="1" applyAlignment="1">
      <alignment vertical="center" shrinkToFi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16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34" fillId="0" borderId="0" xfId="12932" applyFont="1" applyAlignment="1">
      <alignment horizontal="center" vertical="center"/>
    </xf>
    <xf numFmtId="186" fontId="40" fillId="0" borderId="0" xfId="0" applyFont="1" applyAlignment="1">
      <alignment horizontal="center" vertical="center"/>
    </xf>
    <xf numFmtId="186" fontId="43" fillId="17" borderId="27" xfId="0" applyFont="1" applyFill="1" applyBorder="1" applyAlignment="1">
      <alignment horizontal="center" vertical="center" wrapText="1"/>
    </xf>
    <xf numFmtId="186" fontId="43" fillId="17" borderId="13" xfId="6447" applyFont="1" applyFill="1" applyBorder="1" applyAlignment="1">
      <alignment horizontal="center" vertical="center" shrinkToFit="1"/>
    </xf>
    <xf numFmtId="186" fontId="43" fillId="16" borderId="25" xfId="12933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8" fillId="0" borderId="10" xfId="0" applyFont="1" applyBorder="1" applyAlignment="1">
      <alignment horizontal="center" vertical="center"/>
    </xf>
    <xf numFmtId="186" fontId="46" fillId="16" borderId="0" xfId="6447" applyFont="1" applyFill="1" applyBorder="1" applyAlignment="1">
      <alignment vertical="center" shrinkToFit="1"/>
    </xf>
    <xf numFmtId="186" fontId="46" fillId="15" borderId="0" xfId="6447" applyFont="1" applyFill="1" applyBorder="1" applyAlignment="1">
      <alignment vertical="center"/>
    </xf>
    <xf numFmtId="186" fontId="43" fillId="17" borderId="26" xfId="0" applyFont="1" applyFill="1" applyBorder="1" applyAlignment="1">
      <alignment horizontal="center" vertical="center"/>
    </xf>
    <xf numFmtId="180" fontId="43" fillId="17" borderId="26" xfId="0" applyNumberFormat="1" applyFont="1" applyFill="1" applyBorder="1" applyAlignment="1">
      <alignment horizontal="center" vertical="center"/>
    </xf>
    <xf numFmtId="180" fontId="43" fillId="17" borderId="22" xfId="0" applyNumberFormat="1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 wrapText="1"/>
    </xf>
    <xf numFmtId="186" fontId="47" fillId="0" borderId="0" xfId="0" applyFont="1" applyAlignment="1">
      <alignment horizontal="center"/>
    </xf>
    <xf numFmtId="186" fontId="43" fillId="17" borderId="9" xfId="0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91" fontId="60" fillId="0" borderId="0" xfId="13042" applyFont="1" applyFill="1">
      <alignment vertical="center"/>
    </xf>
    <xf numFmtId="191" fontId="60" fillId="0" borderId="0" xfId="13042" applyFont="1" applyFill="1" applyAlignment="1">
      <alignment vertical="center"/>
    </xf>
    <xf numFmtId="49" fontId="60" fillId="0" borderId="0" xfId="13042" applyNumberFormat="1" applyFont="1" applyFill="1">
      <alignment vertical="center"/>
    </xf>
    <xf numFmtId="191" fontId="61" fillId="0" borderId="0" xfId="13042" applyFont="1" applyFill="1">
      <alignment vertical="center"/>
    </xf>
    <xf numFmtId="178" fontId="60" fillId="0" borderId="38" xfId="13043" applyNumberFormat="1" applyFont="1" applyFill="1" applyBorder="1" applyAlignment="1">
      <alignment horizontal="left"/>
    </xf>
    <xf numFmtId="191" fontId="60" fillId="0" borderId="22" xfId="13043" applyNumberFormat="1" applyFont="1" applyFill="1" applyBorder="1" applyAlignment="1">
      <alignment vertical="center" wrapText="1"/>
    </xf>
    <xf numFmtId="49" fontId="60" fillId="0" borderId="38" xfId="13044" applyNumberFormat="1" applyFont="1" applyFill="1" applyBorder="1" applyAlignment="1">
      <alignment horizontal="left" wrapText="1"/>
    </xf>
    <xf numFmtId="49" fontId="60" fillId="0" borderId="38" xfId="13045" applyNumberFormat="1" applyFont="1" applyFill="1" applyBorder="1" applyAlignment="1">
      <alignment horizontal="left"/>
    </xf>
    <xf numFmtId="191" fontId="60" fillId="0" borderId="31" xfId="13043" applyNumberFormat="1" applyFont="1" applyFill="1" applyBorder="1" applyAlignment="1">
      <alignment vertical="center" wrapText="1"/>
    </xf>
    <xf numFmtId="191" fontId="62" fillId="0" borderId="38" xfId="13046" applyFont="1" applyFill="1" applyBorder="1" applyAlignment="1">
      <alignment horizontal="left" vertical="center"/>
    </xf>
    <xf numFmtId="49" fontId="60" fillId="0" borderId="22" xfId="13047" applyNumberFormat="1" applyFont="1" applyFill="1" applyBorder="1" applyAlignment="1">
      <alignment horizontal="left" vertical="center"/>
    </xf>
    <xf numFmtId="191" fontId="60" fillId="0" borderId="26" xfId="13043" applyNumberFormat="1" applyFont="1" applyFill="1" applyBorder="1" applyAlignment="1">
      <alignment vertical="center" wrapText="1"/>
    </xf>
    <xf numFmtId="191" fontId="60" fillId="0" borderId="38" xfId="13043" applyNumberFormat="1" applyFont="1" applyFill="1" applyBorder="1" applyAlignment="1">
      <alignment horizontal="left" vertical="center"/>
    </xf>
    <xf numFmtId="191" fontId="60" fillId="0" borderId="22" xfId="13047" applyNumberFormat="1" applyFont="1" applyFill="1" applyBorder="1" applyAlignment="1">
      <alignment vertical="center"/>
    </xf>
    <xf numFmtId="49" fontId="60" fillId="0" borderId="22" xfId="13047" applyNumberFormat="1" applyFont="1" applyFill="1" applyBorder="1" applyAlignment="1">
      <alignment horizontal="left" vertical="center"/>
    </xf>
    <xf numFmtId="191" fontId="60" fillId="0" borderId="26" xfId="13047" applyNumberFormat="1" applyFont="1" applyFill="1" applyBorder="1" applyAlignment="1">
      <alignment vertical="center"/>
    </xf>
    <xf numFmtId="49" fontId="60" fillId="0" borderId="26" xfId="13047" applyNumberFormat="1" applyFont="1" applyFill="1" applyBorder="1" applyAlignment="1">
      <alignment horizontal="left" vertical="center"/>
    </xf>
    <xf numFmtId="191" fontId="60" fillId="0" borderId="0" xfId="13042" applyNumberFormat="1" applyFont="1" applyFill="1">
      <alignment vertical="center"/>
    </xf>
    <xf numFmtId="191" fontId="60" fillId="0" borderId="0" xfId="13042" applyNumberFormat="1" applyFont="1" applyFill="1" applyAlignment="1">
      <alignment vertical="center"/>
    </xf>
    <xf numFmtId="191" fontId="5" fillId="0" borderId="0" xfId="13042" applyFont="1" applyFill="1">
      <alignment vertical="center"/>
    </xf>
    <xf numFmtId="178" fontId="60" fillId="0" borderId="0" xfId="13043" applyNumberFormat="1" applyFont="1" applyFill="1" applyBorder="1" applyAlignment="1">
      <alignment horizontal="left"/>
    </xf>
    <xf numFmtId="191" fontId="60" fillId="0" borderId="0" xfId="13043" applyNumberFormat="1" applyFont="1" applyFill="1" applyBorder="1" applyAlignment="1">
      <alignment vertical="center" wrapText="1"/>
    </xf>
    <xf numFmtId="49" fontId="60" fillId="0" borderId="0" xfId="13045" applyNumberFormat="1" applyFont="1" applyFill="1" applyBorder="1" applyAlignment="1">
      <alignment horizontal="left"/>
    </xf>
    <xf numFmtId="49" fontId="60" fillId="0" borderId="0" xfId="13044" applyNumberFormat="1" applyFont="1" applyFill="1" applyBorder="1" applyAlignment="1">
      <alignment horizontal="left" wrapText="1"/>
    </xf>
    <xf numFmtId="191" fontId="5" fillId="0" borderId="0" xfId="13042" applyNumberFormat="1" applyFont="1" applyFill="1">
      <alignment vertical="center"/>
    </xf>
    <xf numFmtId="191" fontId="61" fillId="0" borderId="0" xfId="13042" applyNumberFormat="1" applyFont="1" applyFill="1">
      <alignment vertical="center"/>
    </xf>
    <xf numFmtId="191" fontId="5" fillId="0" borderId="0" xfId="13048" applyNumberFormat="1" applyFont="1" applyFill="1" applyBorder="1" applyAlignment="1">
      <alignment vertical="center"/>
    </xf>
    <xf numFmtId="49" fontId="5" fillId="0" borderId="0" xfId="13048" applyNumberFormat="1" applyFont="1" applyFill="1" applyBorder="1" applyAlignment="1">
      <alignment vertical="center"/>
    </xf>
    <xf numFmtId="49" fontId="60" fillId="0" borderId="22" xfId="13047" applyNumberFormat="1" applyFont="1" applyFill="1" applyBorder="1" applyAlignment="1">
      <alignment horizontal="left" vertical="center" wrapText="1"/>
    </xf>
    <xf numFmtId="178" fontId="60" fillId="21" borderId="38" xfId="13043" applyNumberFormat="1" applyFont="1" applyFill="1" applyBorder="1" applyAlignment="1">
      <alignment horizontal="left"/>
    </xf>
    <xf numFmtId="49" fontId="60" fillId="21" borderId="22" xfId="13047" applyNumberFormat="1" applyFont="1" applyFill="1" applyBorder="1" applyAlignment="1">
      <alignment horizontal="left" vertical="center"/>
    </xf>
    <xf numFmtId="49" fontId="60" fillId="21" borderId="22" xfId="13047" applyNumberFormat="1" applyFont="1" applyFill="1" applyBorder="1" applyAlignment="1">
      <alignment horizontal="left" vertical="center" wrapText="1"/>
    </xf>
    <xf numFmtId="191" fontId="64" fillId="0" borderId="0" xfId="13048" applyNumberFormat="1" applyFont="1" applyFill="1" applyBorder="1" applyAlignment="1">
      <alignment horizontal="left" vertical="center" shrinkToFit="1"/>
    </xf>
    <xf numFmtId="180" fontId="65" fillId="0" borderId="0" xfId="13049" applyNumberFormat="1" applyFont="1" applyFill="1" applyBorder="1" applyAlignment="1">
      <alignment horizontal="center"/>
    </xf>
    <xf numFmtId="191" fontId="66" fillId="0" borderId="0" xfId="13049" applyNumberFormat="1" applyFont="1" applyFill="1" applyBorder="1" applyAlignment="1">
      <alignment horizontal="left"/>
    </xf>
    <xf numFmtId="188" fontId="5" fillId="0" borderId="0" xfId="13042" applyNumberFormat="1" applyFont="1" applyFill="1" applyBorder="1" applyAlignment="1">
      <alignment horizontal="center"/>
    </xf>
    <xf numFmtId="49" fontId="60" fillId="0" borderId="27" xfId="13045" applyNumberFormat="1" applyFont="1" applyFill="1" applyBorder="1" applyAlignment="1">
      <alignment horizontal="left"/>
    </xf>
    <xf numFmtId="191" fontId="5" fillId="0" borderId="0" xfId="13048" applyNumberFormat="1" applyFont="1" applyFill="1" applyBorder="1" applyAlignment="1">
      <alignment horizontal="left" vertical="center" shrinkToFit="1"/>
    </xf>
    <xf numFmtId="191" fontId="60" fillId="0" borderId="0" xfId="13042" applyNumberFormat="1" applyFont="1" applyFill="1" applyBorder="1">
      <alignment vertical="center"/>
    </xf>
    <xf numFmtId="191" fontId="60" fillId="0" borderId="0" xfId="13042" applyNumberFormat="1" applyFont="1" applyFill="1" applyBorder="1" applyAlignment="1">
      <alignment horizontal="center" vertical="center"/>
    </xf>
    <xf numFmtId="191" fontId="60" fillId="0" borderId="0" xfId="13042" applyNumberFormat="1" applyFont="1" applyFill="1" applyBorder="1" applyAlignment="1">
      <alignment vertical="center"/>
    </xf>
    <xf numFmtId="49" fontId="60" fillId="0" borderId="0" xfId="13042" applyNumberFormat="1" applyFont="1" applyFill="1" applyBorder="1">
      <alignment vertical="center"/>
    </xf>
    <xf numFmtId="49" fontId="60" fillId="0" borderId="0" xfId="13042" applyNumberFormat="1" applyFont="1" applyFill="1" applyAlignment="1">
      <alignment vertical="center" wrapText="1"/>
    </xf>
    <xf numFmtId="49" fontId="60" fillId="0" borderId="0" xfId="13043" applyNumberFormat="1" applyFont="1" applyFill="1" applyBorder="1" applyAlignment="1">
      <alignment horizontal="left" vertical="center"/>
    </xf>
    <xf numFmtId="191" fontId="60" fillId="0" borderId="0" xfId="13043" applyNumberFormat="1" applyFont="1" applyFill="1" applyBorder="1" applyAlignment="1">
      <alignment horizontal="left" wrapText="1"/>
    </xf>
    <xf numFmtId="49" fontId="60" fillId="0" borderId="0" xfId="13047" applyNumberFormat="1" applyFont="1" applyFill="1" applyBorder="1" applyAlignment="1">
      <alignment horizontal="left" vertical="center"/>
    </xf>
    <xf numFmtId="191" fontId="60" fillId="0" borderId="0" xfId="13043" applyNumberFormat="1" applyFont="1" applyFill="1" applyBorder="1" applyAlignment="1">
      <alignment horizontal="left" vertical="center"/>
    </xf>
    <xf numFmtId="49" fontId="60" fillId="0" borderId="0" xfId="13045" applyNumberFormat="1" applyFont="1" applyFill="1" applyBorder="1" applyAlignment="1">
      <alignment horizontal="left" wrapText="1"/>
    </xf>
    <xf numFmtId="14" fontId="60" fillId="0" borderId="0" xfId="13042" applyNumberFormat="1" applyFont="1" applyFill="1" applyBorder="1">
      <alignment vertical="center"/>
    </xf>
    <xf numFmtId="49" fontId="60" fillId="0" borderId="0" xfId="13042" applyNumberFormat="1" applyFont="1" applyFill="1" applyBorder="1" applyAlignment="1">
      <alignment horizontal="center" vertical="center" wrapText="1"/>
    </xf>
    <xf numFmtId="191" fontId="67" fillId="0" borderId="0" xfId="13042" applyFont="1" applyFill="1">
      <alignment vertical="center"/>
    </xf>
    <xf numFmtId="180" fontId="59" fillId="0" borderId="0" xfId="13042" applyNumberFormat="1" applyFont="1" applyFill="1" applyBorder="1" applyAlignment="1">
      <alignment horizontal="left" vertical="center"/>
    </xf>
    <xf numFmtId="191" fontId="60" fillId="0" borderId="0" xfId="13042" applyFont="1" applyFill="1" applyAlignment="1"/>
    <xf numFmtId="191" fontId="60" fillId="0" borderId="0" xfId="13042" applyNumberFormat="1" applyFont="1" applyFill="1" applyBorder="1" applyAlignment="1">
      <alignment horizontal="left" vertical="center"/>
    </xf>
    <xf numFmtId="191" fontId="5" fillId="0" borderId="0" xfId="13048" applyNumberFormat="1" applyFont="1" applyFill="1" applyBorder="1" applyAlignment="1">
      <alignment horizontal="left"/>
    </xf>
    <xf numFmtId="49" fontId="5" fillId="0" borderId="0" xfId="13048" applyNumberFormat="1" applyFont="1" applyFill="1" applyBorder="1" applyAlignment="1">
      <alignment horizontal="left" vertical="center" shrinkToFit="1"/>
    </xf>
    <xf numFmtId="49" fontId="5" fillId="0" borderId="0" xfId="13048" applyNumberFormat="1" applyFont="1" applyFill="1" applyBorder="1" applyAlignment="1">
      <alignment vertical="center" shrinkToFit="1"/>
    </xf>
    <xf numFmtId="191" fontId="60" fillId="0" borderId="0" xfId="13042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horizontal="left" vertical="center"/>
    </xf>
    <xf numFmtId="191" fontId="68" fillId="0" borderId="0" xfId="13042" applyNumberFormat="1" applyFont="1" applyFill="1" applyBorder="1" applyAlignment="1">
      <alignment horizontal="center"/>
    </xf>
    <xf numFmtId="191" fontId="60" fillId="0" borderId="22" xfId="13043" applyFont="1" applyFill="1" applyBorder="1" applyAlignment="1">
      <alignment vertical="center" wrapText="1"/>
    </xf>
    <xf numFmtId="191" fontId="60" fillId="0" borderId="31" xfId="13043" applyFont="1" applyFill="1" applyBorder="1" applyAlignment="1">
      <alignment vertical="center" wrapText="1"/>
    </xf>
    <xf numFmtId="191" fontId="60" fillId="0" borderId="26" xfId="13043" applyFont="1" applyFill="1" applyBorder="1" applyAlignment="1">
      <alignment vertical="center" wrapText="1"/>
    </xf>
    <xf numFmtId="191" fontId="5" fillId="0" borderId="0" xfId="13048" applyFont="1" applyFill="1" applyBorder="1" applyAlignment="1">
      <alignment horizontal="left" vertical="center" shrinkToFit="1"/>
    </xf>
    <xf numFmtId="191" fontId="60" fillId="0" borderId="38" xfId="13048" applyNumberFormat="1" applyFont="1" applyFill="1" applyBorder="1" applyAlignment="1">
      <alignment horizontal="left" vertical="center" shrinkToFit="1"/>
    </xf>
    <xf numFmtId="191" fontId="60" fillId="0" borderId="0" xfId="13043" applyFont="1" applyFill="1" applyBorder="1" applyAlignment="1">
      <alignment vertical="center" wrapText="1"/>
    </xf>
    <xf numFmtId="191" fontId="60" fillId="0" borderId="38" xfId="13050" applyNumberFormat="1" applyFont="1" applyFill="1" applyBorder="1" applyAlignment="1" applyProtection="1">
      <alignment horizontal="left"/>
    </xf>
    <xf numFmtId="191" fontId="60" fillId="21" borderId="38" xfId="13050" applyNumberFormat="1" applyFont="1" applyFill="1" applyBorder="1" applyAlignment="1" applyProtection="1">
      <alignment horizontal="left"/>
    </xf>
    <xf numFmtId="49" fontId="60" fillId="0" borderId="22" xfId="13045" applyNumberFormat="1" applyFont="1" applyFill="1" applyBorder="1" applyAlignment="1">
      <alignment horizontal="left"/>
    </xf>
    <xf numFmtId="191" fontId="5" fillId="0" borderId="0" xfId="13048" applyNumberFormat="1" applyFont="1" applyFill="1" applyBorder="1" applyAlignment="1">
      <alignment horizontal="left" vertical="center"/>
    </xf>
    <xf numFmtId="49" fontId="5" fillId="0" borderId="0" xfId="13047" applyNumberFormat="1" applyFont="1" applyFill="1" applyBorder="1" applyAlignment="1">
      <alignment horizontal="left" vertical="center" wrapText="1"/>
    </xf>
    <xf numFmtId="191" fontId="71" fillId="0" borderId="0" xfId="13042" applyFont="1" applyFill="1" applyBorder="1">
      <alignment vertical="center"/>
    </xf>
    <xf numFmtId="191" fontId="72" fillId="0" borderId="0" xfId="13042" applyFont="1" applyFill="1" applyBorder="1" applyAlignment="1">
      <alignment horizontal="left" vertical="center" wrapText="1"/>
    </xf>
    <xf numFmtId="191" fontId="5" fillId="0" borderId="0" xfId="13048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vertical="center"/>
    </xf>
    <xf numFmtId="49" fontId="5" fillId="0" borderId="0" xfId="13048" applyNumberFormat="1" applyFont="1" applyFill="1" applyBorder="1" applyAlignment="1">
      <alignment horizontal="left" vertical="center"/>
    </xf>
    <xf numFmtId="191" fontId="60" fillId="0" borderId="0" xfId="13045" applyFont="1" applyFill="1" applyBorder="1" applyAlignment="1">
      <alignment horizontal="left"/>
    </xf>
    <xf numFmtId="16" fontId="60" fillId="0" borderId="0" xfId="13042" applyNumberFormat="1" applyFont="1" applyFill="1" applyBorder="1" applyAlignment="1">
      <alignment horizontal="left"/>
    </xf>
    <xf numFmtId="191" fontId="5" fillId="0" borderId="0" xfId="13048" applyNumberFormat="1" applyFont="1" applyFill="1" applyBorder="1" applyAlignment="1">
      <alignment vertical="center" shrinkToFit="1"/>
    </xf>
    <xf numFmtId="191" fontId="60" fillId="0" borderId="38" xfId="13043" applyFont="1" applyFill="1" applyBorder="1" applyAlignment="1">
      <alignment vertical="center" wrapText="1"/>
    </xf>
    <xf numFmtId="191" fontId="60" fillId="0" borderId="38" xfId="13043" applyFont="1" applyFill="1" applyBorder="1" applyAlignment="1">
      <alignment horizontal="left" vertical="center"/>
    </xf>
    <xf numFmtId="191" fontId="5" fillId="0" borderId="0" xfId="13048" applyNumberFormat="1" applyFont="1" applyFill="1" applyBorder="1" applyAlignment="1">
      <alignment horizontal="left" vertical="center" shrinkToFit="1"/>
    </xf>
    <xf numFmtId="49" fontId="61" fillId="0" borderId="0" xfId="13042" applyNumberFormat="1" applyFont="1" applyFill="1">
      <alignment vertical="center"/>
    </xf>
    <xf numFmtId="192" fontId="73" fillId="0" borderId="0" xfId="13042" applyNumberFormat="1" applyFont="1" applyFill="1" applyBorder="1" applyAlignment="1">
      <alignment horizontal="right"/>
    </xf>
    <xf numFmtId="191" fontId="60" fillId="0" borderId="0" xfId="13045" applyNumberFormat="1" applyFont="1" applyFill="1" applyBorder="1" applyAlignment="1">
      <alignment horizontal="left"/>
    </xf>
    <xf numFmtId="191" fontId="60" fillId="0" borderId="22" xfId="13047" applyFont="1" applyFill="1" applyBorder="1" applyAlignment="1">
      <alignment vertical="center"/>
    </xf>
    <xf numFmtId="191" fontId="60" fillId="0" borderId="26" xfId="13047" applyFont="1" applyFill="1" applyBorder="1" applyAlignment="1">
      <alignment vertical="center"/>
    </xf>
    <xf numFmtId="49" fontId="60" fillId="0" borderId="0" xfId="13042" applyNumberFormat="1" applyFont="1" applyFill="1" applyAlignment="1">
      <alignment vertical="center"/>
    </xf>
    <xf numFmtId="191" fontId="68" fillId="0" borderId="0" xfId="13042" applyNumberFormat="1" applyFont="1" applyFill="1" applyBorder="1" applyAlignment="1">
      <alignment horizontal="center" vertical="center"/>
    </xf>
    <xf numFmtId="49" fontId="60" fillId="0" borderId="0" xfId="13044" applyNumberFormat="1" applyFont="1" applyFill="1" applyBorder="1" applyAlignment="1">
      <alignment horizontal="left"/>
    </xf>
    <xf numFmtId="49" fontId="60" fillId="0" borderId="0" xfId="13042" applyNumberFormat="1" applyFont="1" applyFill="1" applyBorder="1" applyAlignment="1">
      <alignment horizontal="left"/>
    </xf>
    <xf numFmtId="191" fontId="64" fillId="0" borderId="0" xfId="13048" applyFont="1" applyFill="1" applyBorder="1" applyAlignment="1">
      <alignment horizontal="left" vertical="center" shrinkToFit="1"/>
    </xf>
    <xf numFmtId="49" fontId="60" fillId="0" borderId="0" xfId="13042" applyNumberFormat="1" applyFont="1" applyFill="1" applyBorder="1" applyAlignment="1">
      <alignment horizontal="center" shrinkToFit="1"/>
    </xf>
    <xf numFmtId="49" fontId="60" fillId="0" borderId="0" xfId="13042" applyNumberFormat="1" applyFont="1" applyFill="1" applyBorder="1" applyAlignment="1"/>
    <xf numFmtId="191" fontId="72" fillId="0" borderId="38" xfId="13042" applyFont="1" applyFill="1" applyBorder="1" applyAlignment="1">
      <alignment horizontal="left" vertical="center"/>
    </xf>
    <xf numFmtId="191" fontId="71" fillId="0" borderId="38" xfId="13042" applyNumberFormat="1" applyFont="1" applyFill="1" applyBorder="1" applyAlignment="1">
      <alignment horizontal="left" vertical="center"/>
    </xf>
    <xf numFmtId="191" fontId="62" fillId="0" borderId="38" xfId="13051" applyNumberFormat="1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horizontal="left" vertical="center" shrinkToFit="1"/>
    </xf>
    <xf numFmtId="191" fontId="62" fillId="0" borderId="38" xfId="13046" applyFont="1" applyFill="1" applyBorder="1" applyAlignment="1">
      <alignment horizontal="left" vertical="center" wrapText="1"/>
    </xf>
    <xf numFmtId="191" fontId="60" fillId="0" borderId="38" xfId="13045" applyNumberFormat="1" applyFont="1" applyFill="1" applyBorder="1" applyAlignment="1">
      <alignment horizontal="left"/>
    </xf>
    <xf numFmtId="191" fontId="71" fillId="0" borderId="0" xfId="13042" applyNumberFormat="1" applyFont="1" applyFill="1" applyBorder="1" applyAlignment="1">
      <alignment horizontal="left" vertical="center"/>
    </xf>
    <xf numFmtId="191" fontId="66" fillId="0" borderId="0" xfId="13042" applyNumberFormat="1" applyFont="1" applyFill="1" applyBorder="1" applyAlignment="1">
      <alignment horizontal="left"/>
    </xf>
    <xf numFmtId="193" fontId="62" fillId="0" borderId="38" xfId="13042" applyNumberFormat="1" applyFont="1" applyFill="1" applyBorder="1" applyAlignment="1">
      <alignment horizontal="left" vertical="center"/>
    </xf>
    <xf numFmtId="193" fontId="37" fillId="0" borderId="38" xfId="13042" applyNumberFormat="1" applyBorder="1" applyAlignment="1">
      <alignment horizontal="left" vertical="center"/>
    </xf>
    <xf numFmtId="193" fontId="62" fillId="21" borderId="38" xfId="13042" applyNumberFormat="1" applyFont="1" applyFill="1" applyBorder="1" applyAlignment="1">
      <alignment horizontal="left" vertical="center"/>
    </xf>
    <xf numFmtId="193" fontId="62" fillId="0" borderId="38" xfId="13046" applyNumberFormat="1" applyFont="1" applyFill="1" applyBorder="1" applyAlignment="1">
      <alignment horizontal="left" vertical="center"/>
    </xf>
    <xf numFmtId="193" fontId="37" fillId="21" borderId="38" xfId="13042" applyNumberFormat="1" applyFill="1" applyBorder="1" applyAlignment="1">
      <alignment horizontal="left" vertical="center"/>
    </xf>
    <xf numFmtId="193" fontId="71" fillId="0" borderId="38" xfId="13042" applyNumberFormat="1" applyFont="1" applyFill="1" applyBorder="1" applyAlignment="1">
      <alignment vertical="center"/>
    </xf>
    <xf numFmtId="193" fontId="62" fillId="0" borderId="38" xfId="13051" applyNumberFormat="1" applyFont="1" applyFill="1" applyBorder="1" applyAlignment="1">
      <alignment vertical="center"/>
    </xf>
    <xf numFmtId="193" fontId="71" fillId="0" borderId="38" xfId="13042" applyNumberFormat="1" applyFont="1" applyBorder="1" applyAlignment="1">
      <alignment vertical="center"/>
    </xf>
    <xf numFmtId="193" fontId="72" fillId="0" borderId="38" xfId="13042" applyNumberFormat="1" applyFont="1" applyBorder="1" applyAlignment="1">
      <alignment vertical="center"/>
    </xf>
    <xf numFmtId="193" fontId="37" fillId="0" borderId="38" xfId="13042" applyNumberFormat="1" applyBorder="1" applyAlignment="1">
      <alignment vertical="center"/>
    </xf>
    <xf numFmtId="188" fontId="62" fillId="0" borderId="38" xfId="13042" applyNumberFormat="1" applyFont="1" applyFill="1" applyBorder="1" applyAlignment="1">
      <alignment horizontal="left"/>
    </xf>
    <xf numFmtId="191" fontId="75" fillId="0" borderId="0" xfId="13048" applyNumberFormat="1" applyFont="1" applyFill="1" applyBorder="1" applyAlignment="1">
      <alignment horizontal="left" vertical="center" shrinkToFit="1"/>
    </xf>
    <xf numFmtId="193" fontId="72" fillId="0" borderId="38" xfId="13042" applyNumberFormat="1" applyFont="1" applyBorder="1" applyAlignment="1">
      <alignment horizontal="left" vertical="center"/>
    </xf>
    <xf numFmtId="191" fontId="60" fillId="21" borderId="38" xfId="13045" applyNumberFormat="1" applyFont="1" applyFill="1" applyBorder="1" applyAlignment="1">
      <alignment horizontal="left"/>
    </xf>
    <xf numFmtId="178" fontId="76" fillId="21" borderId="38" xfId="13043" applyNumberFormat="1" applyFont="1" applyFill="1" applyBorder="1" applyAlignment="1">
      <alignment horizontal="left"/>
    </xf>
    <xf numFmtId="193" fontId="72" fillId="21" borderId="38" xfId="13042" applyNumberFormat="1" applyFont="1" applyFill="1" applyBorder="1" applyAlignment="1">
      <alignment horizontal="left" vertical="center"/>
    </xf>
    <xf numFmtId="191" fontId="75" fillId="0" borderId="0" xfId="13048" applyNumberFormat="1" applyFont="1" applyFill="1" applyBorder="1" applyAlignment="1">
      <alignment horizontal="left" vertical="center" shrinkToFit="1"/>
    </xf>
    <xf numFmtId="193" fontId="71" fillId="0" borderId="38" xfId="13042" applyNumberFormat="1" applyFont="1" applyFill="1" applyBorder="1" applyAlignment="1">
      <alignment horizontal="left" vertical="center"/>
    </xf>
    <xf numFmtId="193" fontId="62" fillId="0" borderId="38" xfId="13051" applyNumberFormat="1" applyFont="1" applyFill="1" applyBorder="1" applyAlignment="1">
      <alignment horizontal="left" vertical="center"/>
    </xf>
    <xf numFmtId="193" fontId="71" fillId="0" borderId="38" xfId="13042" applyNumberFormat="1" applyFont="1" applyBorder="1" applyAlignment="1">
      <alignment horizontal="left" vertical="center"/>
    </xf>
    <xf numFmtId="191" fontId="77" fillId="0" borderId="0" xfId="13052" applyNumberFormat="1" applyFont="1" applyFill="1" applyBorder="1" applyAlignment="1">
      <alignment horizontal="center" vertical="center"/>
    </xf>
    <xf numFmtId="191" fontId="77" fillId="0" borderId="0" xfId="13053" applyNumberFormat="1" applyFont="1" applyFill="1" applyBorder="1" applyAlignment="1">
      <alignment horizontal="center" vertical="center" wrapText="1"/>
    </xf>
    <xf numFmtId="193" fontId="37" fillId="0" borderId="38" xfId="13042" applyNumberFormat="1" applyFill="1" applyBorder="1">
      <alignment vertical="center"/>
    </xf>
    <xf numFmtId="193" fontId="37" fillId="0" borderId="38" xfId="13042" applyNumberFormat="1" applyBorder="1">
      <alignment vertical="center"/>
    </xf>
    <xf numFmtId="193" fontId="62" fillId="0" borderId="38" xfId="13042" applyNumberFormat="1" applyFont="1" applyBorder="1" applyAlignment="1">
      <alignment horizontal="left" vertical="center"/>
    </xf>
    <xf numFmtId="193" fontId="30" fillId="0" borderId="38" xfId="13042" applyNumberFormat="1" applyFont="1" applyBorder="1" applyAlignment="1">
      <alignment horizontal="left" vertical="center"/>
    </xf>
    <xf numFmtId="193" fontId="30" fillId="0" borderId="38" xfId="13042" applyNumberFormat="1" applyFont="1" applyFill="1" applyBorder="1" applyAlignment="1">
      <alignment horizontal="left" vertical="center"/>
    </xf>
    <xf numFmtId="193" fontId="78" fillId="0" borderId="38" xfId="13042" applyNumberFormat="1" applyFont="1" applyFill="1" applyBorder="1" applyAlignment="1">
      <alignment horizontal="left"/>
    </xf>
    <xf numFmtId="191" fontId="60" fillId="0" borderId="0" xfId="13043" applyNumberFormat="1" applyFont="1" applyFill="1" applyBorder="1" applyAlignment="1">
      <alignment horizontal="center" wrapText="1"/>
    </xf>
    <xf numFmtId="49" fontId="60" fillId="0" borderId="0" xfId="13043" applyNumberFormat="1" applyFont="1" applyFill="1" applyBorder="1" applyAlignment="1">
      <alignment horizontal="left"/>
    </xf>
    <xf numFmtId="49" fontId="60" fillId="0" borderId="0" xfId="13054" applyNumberFormat="1" applyFont="1" applyFill="1" applyBorder="1" applyAlignment="1">
      <alignment horizontal="left" vertical="center"/>
    </xf>
    <xf numFmtId="191" fontId="64" fillId="0" borderId="0" xfId="13048" applyFont="1" applyFill="1" applyBorder="1" applyAlignment="1">
      <alignment horizontal="left" vertical="center"/>
    </xf>
    <xf numFmtId="178" fontId="61" fillId="0" borderId="0" xfId="13043" applyNumberFormat="1" applyFont="1" applyFill="1" applyBorder="1" applyAlignment="1">
      <alignment horizontal="left"/>
    </xf>
    <xf numFmtId="191" fontId="62" fillId="0" borderId="38" xfId="13042" applyNumberFormat="1" applyFont="1" applyFill="1" applyBorder="1" applyAlignment="1">
      <alignment horizontal="left" vertical="center"/>
    </xf>
    <xf numFmtId="191" fontId="71" fillId="0" borderId="38" xfId="13042" applyNumberFormat="1" applyFont="1" applyFill="1" applyBorder="1" applyAlignment="1">
      <alignment vertical="center"/>
    </xf>
    <xf numFmtId="191" fontId="62" fillId="0" borderId="38" xfId="13042" applyNumberFormat="1" applyFont="1" applyFill="1" applyBorder="1" applyAlignment="1">
      <alignment vertical="center"/>
    </xf>
    <xf numFmtId="16" fontId="59" fillId="0" borderId="0" xfId="13042" applyNumberFormat="1" applyFont="1" applyFill="1" applyBorder="1" applyAlignment="1">
      <alignment horizontal="center"/>
    </xf>
    <xf numFmtId="191" fontId="5" fillId="0" borderId="0" xfId="13048" applyFont="1" applyFill="1" applyBorder="1" applyAlignment="1">
      <alignment vertical="center" shrinkToFit="1"/>
    </xf>
    <xf numFmtId="191" fontId="71" fillId="21" borderId="38" xfId="13042" applyNumberFormat="1" applyFont="1" applyFill="1" applyBorder="1" applyAlignment="1">
      <alignment vertical="center"/>
    </xf>
    <xf numFmtId="191" fontId="62" fillId="21" borderId="38" xfId="13042" applyNumberFormat="1" applyFont="1" applyFill="1" applyBorder="1" applyAlignment="1">
      <alignment vertical="center"/>
    </xf>
    <xf numFmtId="191" fontId="73" fillId="0" borderId="0" xfId="13042" applyNumberFormat="1" applyFont="1" applyFill="1" applyBorder="1" applyAlignment="1">
      <alignment horizontal="center" vertical="center"/>
    </xf>
    <xf numFmtId="191" fontId="79" fillId="0" borderId="38" xfId="13042" applyFont="1" applyFill="1" applyBorder="1">
      <alignment vertical="center"/>
    </xf>
    <xf numFmtId="191" fontId="75" fillId="0" borderId="0" xfId="13048" applyFont="1" applyFill="1" applyBorder="1" applyAlignment="1">
      <alignment horizontal="left" vertical="center" shrinkToFit="1"/>
    </xf>
    <xf numFmtId="191" fontId="60" fillId="0" borderId="0" xfId="13042" applyFont="1" applyFill="1" applyBorder="1">
      <alignment vertical="center"/>
    </xf>
    <xf numFmtId="191" fontId="81" fillId="0" borderId="0" xfId="13055" applyNumberFormat="1" applyFont="1" applyFill="1" applyAlignment="1" applyProtection="1">
      <alignment horizontal="justify" vertical="center"/>
    </xf>
    <xf numFmtId="178" fontId="60" fillId="0" borderId="38" xfId="13043" applyNumberFormat="1" applyFont="1" applyFill="1" applyBorder="1" applyAlignment="1">
      <alignment horizontal="left" wrapText="1"/>
    </xf>
    <xf numFmtId="191" fontId="41" fillId="0" borderId="0" xfId="13048" applyFont="1" applyFill="1" applyBorder="1" applyAlignment="1">
      <alignment horizontal="left" vertical="center"/>
    </xf>
    <xf numFmtId="49" fontId="59" fillId="0" borderId="0" xfId="13047" applyNumberFormat="1" applyFont="1" applyFill="1" applyBorder="1" applyAlignment="1">
      <alignment horizontal="center" vertical="center"/>
    </xf>
    <xf numFmtId="191" fontId="59" fillId="0" borderId="0" xfId="13042" applyFont="1" applyFill="1" applyBorder="1" applyAlignment="1">
      <alignment horizontal="center" vertical="center"/>
    </xf>
    <xf numFmtId="178" fontId="60" fillId="0" borderId="0" xfId="13043" applyNumberFormat="1" applyFont="1" applyFill="1" applyBorder="1" applyAlignment="1">
      <alignment vertical="center"/>
    </xf>
    <xf numFmtId="178" fontId="60" fillId="0" borderId="22" xfId="13043" applyNumberFormat="1" applyFont="1" applyFill="1" applyBorder="1" applyAlignment="1">
      <alignment vertical="center"/>
    </xf>
    <xf numFmtId="178" fontId="60" fillId="0" borderId="31" xfId="13043" applyNumberFormat="1" applyFont="1" applyFill="1" applyBorder="1" applyAlignment="1">
      <alignment vertical="center"/>
    </xf>
    <xf numFmtId="178" fontId="60" fillId="0" borderId="26" xfId="13043" applyNumberFormat="1" applyFont="1" applyFill="1" applyBorder="1" applyAlignment="1">
      <alignment vertical="center"/>
    </xf>
    <xf numFmtId="49" fontId="60" fillId="0" borderId="0" xfId="13044" applyNumberFormat="1" applyFont="1" applyFill="1" applyBorder="1" applyAlignment="1">
      <alignment vertical="center" wrapText="1"/>
    </xf>
    <xf numFmtId="191" fontId="60" fillId="0" borderId="0" xfId="13042" applyNumberFormat="1" applyFont="1" applyFill="1" applyAlignment="1"/>
    <xf numFmtId="191" fontId="82" fillId="0" borderId="0" xfId="13047" applyNumberFormat="1" applyFont="1" applyFill="1" applyBorder="1" applyAlignment="1">
      <alignment vertical="center"/>
    </xf>
    <xf numFmtId="191" fontId="82" fillId="0" borderId="0" xfId="13047" applyNumberFormat="1" applyFont="1" applyFill="1" applyBorder="1" applyAlignment="1">
      <alignment horizontal="left"/>
    </xf>
    <xf numFmtId="191" fontId="60" fillId="21" borderId="38" xfId="13043" applyFont="1" applyFill="1" applyBorder="1" applyAlignment="1">
      <alignment horizontal="left" vertical="center"/>
    </xf>
    <xf numFmtId="191" fontId="59" fillId="0" borderId="0" xfId="13042" applyNumberFormat="1" applyFont="1" applyFill="1" applyBorder="1" applyAlignment="1">
      <alignment horizontal="center" vertical="center"/>
    </xf>
    <xf numFmtId="191" fontId="82" fillId="0" borderId="0" xfId="13042" applyNumberFormat="1" applyFont="1" applyFill="1" applyBorder="1" applyAlignment="1">
      <alignment horizontal="center" vertical="center"/>
    </xf>
    <xf numFmtId="191" fontId="82" fillId="0" borderId="0" xfId="13042" applyNumberFormat="1" applyFont="1" applyFill="1" applyBorder="1" applyAlignment="1">
      <alignment horizontal="center" vertical="center" wrapText="1"/>
    </xf>
    <xf numFmtId="49" fontId="60" fillId="0" borderId="40" xfId="13047" applyNumberFormat="1" applyFont="1" applyFill="1" applyBorder="1" applyAlignment="1">
      <alignment horizontal="left" vertical="center"/>
    </xf>
    <xf numFmtId="191" fontId="60" fillId="0" borderId="41" xfId="13043" applyFont="1" applyFill="1" applyBorder="1" applyAlignment="1">
      <alignment vertical="center" wrapText="1"/>
    </xf>
    <xf numFmtId="191" fontId="60" fillId="0" borderId="42" xfId="13043" applyFont="1" applyFill="1" applyBorder="1" applyAlignment="1">
      <alignment vertical="center" wrapText="1"/>
    </xf>
    <xf numFmtId="191" fontId="60" fillId="0" borderId="43" xfId="13043" applyFont="1" applyFill="1" applyBorder="1" applyAlignment="1">
      <alignment vertical="center" wrapText="1"/>
    </xf>
    <xf numFmtId="191" fontId="60" fillId="0" borderId="9" xfId="13043" applyFont="1" applyFill="1" applyBorder="1" applyAlignment="1">
      <alignment vertical="center" wrapText="1"/>
    </xf>
    <xf numFmtId="178" fontId="60" fillId="0" borderId="9" xfId="13043" applyNumberFormat="1" applyFont="1" applyFill="1" applyBorder="1" applyAlignment="1">
      <alignment vertical="center"/>
    </xf>
    <xf numFmtId="191" fontId="60" fillId="0" borderId="0" xfId="13042" applyNumberFormat="1" applyFont="1" applyFill="1" applyBorder="1" applyAlignment="1">
      <alignment horizontal="center"/>
    </xf>
    <xf numFmtId="191" fontId="72" fillId="0" borderId="0" xfId="13042" applyNumberFormat="1" applyFont="1" applyFill="1">
      <alignment vertical="center"/>
    </xf>
    <xf numFmtId="49" fontId="60" fillId="0" borderId="22" xfId="13044" applyNumberFormat="1" applyFont="1" applyFill="1" applyBorder="1" applyAlignment="1">
      <alignment horizontal="left" vertical="center"/>
    </xf>
    <xf numFmtId="49" fontId="60" fillId="0" borderId="26" xfId="13044" applyNumberFormat="1" applyFont="1" applyFill="1" applyBorder="1" applyAlignment="1">
      <alignment horizontal="left" vertical="center"/>
    </xf>
    <xf numFmtId="191" fontId="60" fillId="0" borderId="0" xfId="13042" applyFont="1" applyFill="1" applyBorder="1" applyAlignment="1">
      <alignment vertical="center"/>
    </xf>
    <xf numFmtId="191" fontId="60" fillId="0" borderId="0" xfId="13043" applyFont="1" applyFill="1" applyBorder="1" applyAlignment="1">
      <alignment horizontal="left" vertical="center"/>
    </xf>
    <xf numFmtId="49" fontId="60" fillId="0" borderId="0" xfId="13056" applyNumberFormat="1" applyFont="1" applyFill="1" applyBorder="1" applyAlignment="1">
      <alignment horizontal="left"/>
    </xf>
    <xf numFmtId="16" fontId="59" fillId="0" borderId="0" xfId="13042" applyNumberFormat="1" applyFont="1" applyFill="1" applyBorder="1" applyAlignment="1">
      <alignment horizontal="center" wrapText="1"/>
    </xf>
    <xf numFmtId="191" fontId="72" fillId="0" borderId="0" xfId="13042" applyFont="1" applyFill="1">
      <alignment vertical="center"/>
    </xf>
    <xf numFmtId="191" fontId="60" fillId="0" borderId="0" xfId="13043" applyFont="1" applyFill="1" applyAlignment="1">
      <alignment horizontal="left" vertical="center"/>
    </xf>
    <xf numFmtId="191" fontId="60" fillId="0" borderId="0" xfId="13042" applyFont="1" applyFill="1" applyAlignment="1">
      <alignment horizontal="left" vertical="center"/>
    </xf>
    <xf numFmtId="191" fontId="5" fillId="0" borderId="0" xfId="13048" applyFont="1" applyFill="1" applyAlignment="1">
      <alignment horizontal="left" vertical="center"/>
    </xf>
    <xf numFmtId="191" fontId="5" fillId="0" borderId="0" xfId="13048" applyFont="1" applyFill="1" applyAlignment="1">
      <alignment vertical="center"/>
    </xf>
    <xf numFmtId="49" fontId="5" fillId="0" borderId="0" xfId="13048" applyNumberFormat="1" applyFont="1" applyFill="1" applyAlignment="1">
      <alignment horizontal="left" vertical="center"/>
    </xf>
    <xf numFmtId="191" fontId="64" fillId="0" borderId="0" xfId="13048" applyFont="1" applyFill="1" applyAlignment="1">
      <alignment horizontal="left" vertical="center"/>
    </xf>
    <xf numFmtId="191" fontId="5" fillId="0" borderId="0" xfId="13047" applyFont="1" applyFill="1" applyBorder="1" applyAlignment="1">
      <alignment horizontal="center" vertical="center"/>
    </xf>
    <xf numFmtId="191" fontId="5" fillId="0" borderId="0" xfId="13042" applyFont="1" applyFill="1" applyAlignment="1">
      <alignment vertical="center"/>
    </xf>
    <xf numFmtId="191" fontId="84" fillId="0" borderId="0" xfId="13042" applyFont="1" applyFill="1" applyAlignment="1">
      <alignment horizontal="left" vertical="center"/>
    </xf>
    <xf numFmtId="191" fontId="85" fillId="0" borderId="0" xfId="13042" applyNumberFormat="1" applyFont="1" applyFill="1" applyAlignment="1">
      <alignment horizontal="center" vertical="center"/>
    </xf>
    <xf numFmtId="191" fontId="84" fillId="0" borderId="0" xfId="13047" applyFont="1" applyFill="1" applyAlignment="1">
      <alignment horizontal="center" vertical="center"/>
    </xf>
    <xf numFmtId="191" fontId="84" fillId="0" borderId="0" xfId="13047" applyFont="1" applyFill="1" applyAlignment="1">
      <alignment vertical="center"/>
    </xf>
    <xf numFmtId="49" fontId="84" fillId="0" borderId="0" xfId="13047" applyNumberFormat="1" applyFont="1" applyFill="1" applyAlignment="1">
      <alignment horizontal="center" vertical="center"/>
    </xf>
    <xf numFmtId="191" fontId="5" fillId="0" borderId="0" xfId="13047" applyFont="1" applyFill="1" applyBorder="1" applyAlignment="1">
      <alignment horizontal="center" vertical="center"/>
    </xf>
    <xf numFmtId="191" fontId="84" fillId="0" borderId="0" xfId="13047" applyFont="1" applyFill="1" applyAlignment="1">
      <alignment horizontal="center" vertical="center"/>
    </xf>
    <xf numFmtId="194" fontId="8" fillId="0" borderId="0" xfId="13057" applyNumberFormat="1" applyFont="1" applyFill="1" applyAlignment="1"/>
    <xf numFmtId="195" fontId="8" fillId="17" borderId="38" xfId="13057" applyNumberFormat="1" applyFont="1" applyFill="1" applyBorder="1" applyAlignment="1">
      <alignment horizontal="center"/>
    </xf>
    <xf numFmtId="194" fontId="8" fillId="17" borderId="22" xfId="13058" applyNumberFormat="1" applyFont="1" applyFill="1" applyBorder="1" applyAlignment="1">
      <alignment horizontal="center" vertical="center"/>
    </xf>
    <xf numFmtId="194" fontId="8" fillId="17" borderId="9" xfId="13058" applyNumberFormat="1" applyFont="1" applyFill="1" applyBorder="1" applyAlignment="1">
      <alignment horizontal="center" vertical="center"/>
    </xf>
    <xf numFmtId="194" fontId="8" fillId="17" borderId="26" xfId="13058" applyNumberFormat="1" applyFont="1" applyFill="1" applyBorder="1" applyAlignment="1">
      <alignment horizontal="center" vertical="center"/>
    </xf>
    <xf numFmtId="194" fontId="8" fillId="17" borderId="38" xfId="13058" applyNumberFormat="1" applyFont="1" applyFill="1" applyBorder="1" applyAlignment="1">
      <alignment horizontal="center" vertical="center"/>
    </xf>
    <xf numFmtId="194" fontId="8" fillId="17" borderId="38" xfId="13057" applyNumberFormat="1" applyFont="1" applyFill="1" applyBorder="1" applyAlignment="1">
      <alignment horizontal="center" vertical="center" wrapText="1"/>
    </xf>
    <xf numFmtId="194" fontId="86" fillId="17" borderId="38" xfId="13057" applyNumberFormat="1" applyFont="1" applyFill="1" applyBorder="1" applyAlignment="1">
      <alignment horizontal="center" vertical="center" wrapText="1"/>
    </xf>
    <xf numFmtId="194" fontId="86" fillId="17" borderId="22" xfId="13057" applyNumberFormat="1" applyFont="1" applyFill="1" applyBorder="1" applyAlignment="1">
      <alignment horizontal="center" vertical="center" wrapText="1"/>
    </xf>
    <xf numFmtId="194" fontId="86" fillId="17" borderId="26" xfId="13057" applyNumberFormat="1" applyFont="1" applyFill="1" applyBorder="1" applyAlignment="1">
      <alignment horizontal="center" vertical="center" wrapText="1"/>
    </xf>
    <xf numFmtId="194" fontId="8" fillId="0" borderId="0" xfId="13057" applyNumberFormat="1" applyFont="1" applyFill="1" applyBorder="1" applyAlignment="1"/>
    <xf numFmtId="194" fontId="8" fillId="0" borderId="0" xfId="13059" applyNumberFormat="1" applyFont="1" applyFill="1" applyBorder="1" applyAlignment="1">
      <alignment horizontal="left" vertical="center"/>
    </xf>
    <xf numFmtId="194" fontId="86" fillId="0" borderId="0" xfId="13057" applyNumberFormat="1" applyFont="1" applyFill="1" applyAlignment="1"/>
    <xf numFmtId="195" fontId="86" fillId="17" borderId="38" xfId="13057" applyNumberFormat="1" applyFont="1" applyFill="1" applyBorder="1" applyAlignment="1">
      <alignment horizontal="center" vertical="center"/>
    </xf>
    <xf numFmtId="194" fontId="86" fillId="17" borderId="22" xfId="13058" applyNumberFormat="1" applyFont="1" applyFill="1" applyBorder="1" applyAlignment="1">
      <alignment horizontal="center" vertical="center" wrapText="1"/>
    </xf>
    <xf numFmtId="194" fontId="86" fillId="17" borderId="9" xfId="13058" applyNumberFormat="1" applyFont="1" applyFill="1" applyBorder="1" applyAlignment="1">
      <alignment horizontal="center" vertical="center" wrapText="1"/>
    </xf>
    <xf numFmtId="194" fontId="86" fillId="0" borderId="0" xfId="13059" applyNumberFormat="1" applyFont="1" applyFill="1" applyBorder="1" applyAlignment="1">
      <alignment horizontal="left" vertical="center" shrinkToFit="1"/>
    </xf>
    <xf numFmtId="194" fontId="86" fillId="17" borderId="26" xfId="13058" applyNumberFormat="1" applyFont="1" applyFill="1" applyBorder="1" applyAlignment="1">
      <alignment horizontal="center" vertical="center" wrapText="1"/>
    </xf>
    <xf numFmtId="194" fontId="86" fillId="17" borderId="38" xfId="13058" applyNumberFormat="1" applyFont="1" applyFill="1" applyBorder="1" applyAlignment="1">
      <alignment horizontal="center" vertical="center"/>
    </xf>
    <xf numFmtId="195" fontId="86" fillId="17" borderId="0" xfId="13057" applyNumberFormat="1" applyFont="1" applyFill="1" applyBorder="1" applyAlignment="1">
      <alignment horizontal="center" vertical="center"/>
    </xf>
    <xf numFmtId="194" fontId="86" fillId="17" borderId="0" xfId="13058" applyNumberFormat="1" applyFont="1" applyFill="1" applyBorder="1" applyAlignment="1">
      <alignment horizontal="center" vertical="center" wrapText="1"/>
    </xf>
    <xf numFmtId="195" fontId="86" fillId="0" borderId="0" xfId="13057" applyNumberFormat="1" applyFont="1" applyFill="1" applyBorder="1" applyAlignment="1">
      <alignment horizontal="center"/>
    </xf>
    <xf numFmtId="195" fontId="86" fillId="0" borderId="38" xfId="13057" applyNumberFormat="1" applyFont="1" applyFill="1" applyBorder="1" applyAlignment="1">
      <alignment horizontal="center"/>
    </xf>
    <xf numFmtId="194" fontId="86" fillId="0" borderId="22" xfId="13057" applyNumberFormat="1" applyFont="1" applyFill="1" applyBorder="1" applyAlignment="1">
      <alignment horizontal="center" vertical="center" wrapText="1"/>
    </xf>
    <xf numFmtId="194" fontId="86" fillId="0" borderId="9" xfId="13057" applyNumberFormat="1" applyFont="1" applyFill="1" applyBorder="1" applyAlignment="1">
      <alignment horizontal="center" vertical="center" wrapText="1"/>
    </xf>
    <xf numFmtId="194" fontId="86" fillId="0" borderId="26" xfId="13057" applyNumberFormat="1" applyFont="1" applyFill="1" applyBorder="1" applyAlignment="1">
      <alignment horizontal="center" vertical="center" wrapText="1"/>
    </xf>
    <xf numFmtId="194" fontId="86" fillId="0" borderId="38" xfId="13058" applyNumberFormat="1" applyFont="1" applyFill="1" applyBorder="1" applyAlignment="1">
      <alignment horizontal="center" vertical="center"/>
    </xf>
    <xf numFmtId="194" fontId="86" fillId="0" borderId="0" xfId="13057" applyNumberFormat="1" applyFont="1" applyFill="1" applyBorder="1" applyAlignment="1">
      <alignment horizontal="center" vertical="center" wrapText="1"/>
    </xf>
    <xf numFmtId="195" fontId="12" fillId="17" borderId="38" xfId="13058" applyNumberFormat="1" applyFont="1" applyFill="1" applyBorder="1" applyAlignment="1">
      <alignment horizontal="center" vertical="center"/>
    </xf>
    <xf numFmtId="195" fontId="86" fillId="0" borderId="22" xfId="13057" applyNumberFormat="1" applyFont="1" applyFill="1" applyBorder="1" applyAlignment="1">
      <alignment horizontal="center" vertical="center" wrapText="1"/>
    </xf>
    <xf numFmtId="195" fontId="86" fillId="0" borderId="9" xfId="13057" applyNumberFormat="1" applyFont="1" applyFill="1" applyBorder="1" applyAlignment="1">
      <alignment horizontal="center" vertical="center" wrapText="1"/>
    </xf>
    <xf numFmtId="195" fontId="86" fillId="0" borderId="26" xfId="13057" applyNumberFormat="1" applyFont="1" applyFill="1" applyBorder="1" applyAlignment="1">
      <alignment horizontal="center" vertical="center" wrapText="1"/>
    </xf>
    <xf numFmtId="195" fontId="8" fillId="17" borderId="38" xfId="13058" applyNumberFormat="1" applyFont="1" applyFill="1" applyBorder="1" applyAlignment="1">
      <alignment horizontal="center" vertical="center"/>
    </xf>
    <xf numFmtId="194" fontId="8" fillId="17" borderId="22" xfId="13057" applyNumberFormat="1" applyFont="1" applyFill="1" applyBorder="1" applyAlignment="1">
      <alignment horizontal="center" vertical="center" wrapText="1"/>
    </xf>
    <xf numFmtId="194" fontId="8" fillId="17" borderId="9" xfId="13057" applyNumberFormat="1" applyFont="1" applyFill="1" applyBorder="1" applyAlignment="1">
      <alignment horizontal="center" vertical="center" wrapText="1"/>
    </xf>
    <xf numFmtId="194" fontId="8" fillId="17" borderId="26" xfId="13057" applyNumberFormat="1" applyFont="1" applyFill="1" applyBorder="1" applyAlignment="1">
      <alignment horizontal="center" vertical="center" wrapText="1"/>
    </xf>
    <xf numFmtId="195" fontId="8" fillId="17" borderId="22" xfId="13058" applyNumberFormat="1" applyFont="1" applyFill="1" applyBorder="1" applyAlignment="1">
      <alignment horizontal="center" vertical="center"/>
    </xf>
    <xf numFmtId="194" fontId="12" fillId="0" borderId="0" xfId="13059" applyNumberFormat="1" applyFont="1" applyFill="1" applyBorder="1" applyAlignment="1">
      <alignment horizontal="left" vertical="center" shrinkToFit="1"/>
    </xf>
    <xf numFmtId="195" fontId="8" fillId="17" borderId="26" xfId="13058" applyNumberFormat="1" applyFont="1" applyFill="1" applyBorder="1" applyAlignment="1">
      <alignment horizontal="center" vertical="center"/>
    </xf>
    <xf numFmtId="194" fontId="8" fillId="0" borderId="22" xfId="13057" applyNumberFormat="1" applyFont="1" applyFill="1" applyBorder="1" applyAlignment="1">
      <alignment horizontal="center" vertical="center"/>
    </xf>
    <xf numFmtId="194" fontId="8" fillId="0" borderId="9" xfId="13057" applyNumberFormat="1" applyFont="1" applyFill="1" applyBorder="1" applyAlignment="1">
      <alignment horizontal="center" vertical="center"/>
    </xf>
    <xf numFmtId="194" fontId="8" fillId="0" borderId="26" xfId="13057" applyNumberFormat="1" applyFont="1" applyFill="1" applyBorder="1" applyAlignment="1">
      <alignment horizontal="center" vertical="center"/>
    </xf>
    <xf numFmtId="194" fontId="88" fillId="17" borderId="22" xfId="13057" applyNumberFormat="1" applyFont="1" applyFill="1" applyBorder="1" applyAlignment="1">
      <alignment horizontal="center" vertical="center" wrapText="1"/>
    </xf>
    <xf numFmtId="194" fontId="8" fillId="0" borderId="0" xfId="13059" applyNumberFormat="1" applyFont="1" applyFill="1" applyBorder="1" applyAlignment="1">
      <alignment horizontal="left" vertical="center" shrinkToFit="1"/>
    </xf>
    <xf numFmtId="194" fontId="88" fillId="17" borderId="26" xfId="13057" applyNumberFormat="1" applyFont="1" applyFill="1" applyBorder="1" applyAlignment="1">
      <alignment horizontal="center" vertical="center" wrapText="1"/>
    </xf>
    <xf numFmtId="195" fontId="8" fillId="0" borderId="0" xfId="13057" applyNumberFormat="1" applyFont="1" applyFill="1" applyBorder="1" applyAlignment="1">
      <alignment horizontal="center"/>
    </xf>
    <xf numFmtId="194" fontId="8" fillId="17" borderId="22" xfId="13057" applyNumberFormat="1" applyFont="1" applyFill="1" applyBorder="1" applyAlignment="1">
      <alignment horizontal="center" vertical="center"/>
    </xf>
    <xf numFmtId="194" fontId="36" fillId="0" borderId="0" xfId="13059" applyNumberFormat="1" applyFont="1" applyFill="1" applyBorder="1" applyAlignment="1">
      <alignment horizontal="left" vertical="center" shrinkToFit="1"/>
    </xf>
    <xf numFmtId="194" fontId="8" fillId="17" borderId="9" xfId="13057" applyNumberFormat="1" applyFont="1" applyFill="1" applyBorder="1" applyAlignment="1">
      <alignment horizontal="center" vertical="center"/>
    </xf>
    <xf numFmtId="194" fontId="8" fillId="17" borderId="26" xfId="13057" applyNumberFormat="1" applyFont="1" applyFill="1" applyBorder="1" applyAlignment="1">
      <alignment horizontal="center" vertical="center"/>
    </xf>
    <xf numFmtId="194" fontId="88" fillId="17" borderId="9" xfId="13057" applyNumberFormat="1" applyFont="1" applyFill="1" applyBorder="1" applyAlignment="1">
      <alignment horizontal="center" vertical="center" wrapText="1"/>
    </xf>
    <xf numFmtId="194" fontId="89" fillId="0" borderId="0" xfId="13059" applyNumberFormat="1" applyFont="1" applyFill="1" applyBorder="1" applyAlignment="1">
      <alignment horizontal="left" vertical="center" shrinkToFit="1"/>
    </xf>
    <xf numFmtId="195" fontId="8" fillId="0" borderId="38" xfId="13058" applyNumberFormat="1" applyFont="1" applyFill="1" applyBorder="1" applyAlignment="1">
      <alignment horizontal="center" vertical="center"/>
    </xf>
    <xf numFmtId="194" fontId="8" fillId="0" borderId="38" xfId="13058" applyNumberFormat="1" applyFont="1" applyFill="1" applyBorder="1" applyAlignment="1">
      <alignment horizontal="center" vertical="center"/>
    </xf>
    <xf numFmtId="194" fontId="88" fillId="0" borderId="22" xfId="13057" applyNumberFormat="1" applyFont="1" applyFill="1" applyBorder="1" applyAlignment="1">
      <alignment horizontal="center" vertical="center" wrapText="1"/>
    </xf>
    <xf numFmtId="194" fontId="88" fillId="0" borderId="26" xfId="13057" applyNumberFormat="1" applyFont="1" applyFill="1" applyBorder="1" applyAlignment="1">
      <alignment horizontal="center" vertical="center" wrapText="1"/>
    </xf>
    <xf numFmtId="194" fontId="88" fillId="0" borderId="9" xfId="13057" applyNumberFormat="1" applyFont="1" applyFill="1" applyBorder="1" applyAlignment="1">
      <alignment horizontal="center" vertical="center" wrapText="1"/>
    </xf>
    <xf numFmtId="195" fontId="8" fillId="0" borderId="0" xfId="13058" applyNumberFormat="1" applyFont="1" applyFill="1" applyBorder="1" applyAlignment="1">
      <alignment horizontal="center"/>
    </xf>
    <xf numFmtId="49" fontId="8" fillId="0" borderId="0" xfId="13059" applyNumberFormat="1" applyFont="1" applyFill="1" applyBorder="1" applyAlignment="1">
      <alignment horizontal="center" vertical="center" shrinkToFit="1"/>
    </xf>
    <xf numFmtId="195" fontId="86" fillId="17" borderId="38" xfId="13058" applyNumberFormat="1" applyFont="1" applyFill="1" applyBorder="1" applyAlignment="1">
      <alignment horizontal="center" vertical="center"/>
    </xf>
    <xf numFmtId="195" fontId="8" fillId="17" borderId="38" xfId="13058" applyNumberFormat="1" applyFont="1" applyFill="1" applyBorder="1" applyAlignment="1">
      <alignment horizontal="center" wrapText="1"/>
    </xf>
    <xf numFmtId="194" fontId="86" fillId="17" borderId="0" xfId="13057" applyNumberFormat="1" applyFont="1" applyFill="1" applyAlignment="1"/>
    <xf numFmtId="179" fontId="8" fillId="0" borderId="0" xfId="13059" applyNumberFormat="1" applyFont="1" applyFill="1" applyBorder="1" applyAlignment="1">
      <alignment horizontal="center" vertical="center" shrinkToFit="1"/>
    </xf>
    <xf numFmtId="194" fontId="89" fillId="17" borderId="0" xfId="13059" applyNumberFormat="1" applyFont="1" applyFill="1" applyBorder="1" applyAlignment="1">
      <alignment horizontal="left" vertical="center" shrinkToFit="1"/>
    </xf>
    <xf numFmtId="194" fontId="8" fillId="17" borderId="0" xfId="13057" applyNumberFormat="1" applyFont="1" applyFill="1" applyAlignment="1"/>
    <xf numFmtId="195" fontId="8" fillId="17" borderId="22" xfId="13058" applyNumberFormat="1" applyFont="1" applyFill="1" applyBorder="1" applyAlignment="1">
      <alignment horizontal="center" vertical="center" wrapText="1"/>
    </xf>
    <xf numFmtId="195" fontId="8" fillId="17" borderId="9" xfId="13058" applyNumberFormat="1" applyFont="1" applyFill="1" applyBorder="1" applyAlignment="1">
      <alignment horizontal="center" vertical="center" wrapText="1"/>
    </xf>
    <xf numFmtId="195" fontId="8" fillId="17" borderId="26" xfId="13058" applyNumberFormat="1" applyFont="1" applyFill="1" applyBorder="1" applyAlignment="1">
      <alignment horizontal="center" vertical="center" wrapText="1"/>
    </xf>
    <xf numFmtId="194" fontId="88" fillId="17" borderId="38" xfId="13057" applyNumberFormat="1" applyFont="1" applyFill="1" applyBorder="1" applyAlignment="1">
      <alignment horizontal="center" vertical="center" wrapText="1"/>
    </xf>
    <xf numFmtId="58" fontId="8" fillId="0" borderId="0" xfId="13059" applyNumberFormat="1" applyFont="1" applyFill="1" applyBorder="1" applyAlignment="1">
      <alignment horizontal="left" vertical="center" shrinkToFit="1"/>
    </xf>
    <xf numFmtId="195" fontId="8" fillId="17" borderId="38" xfId="13058" applyNumberFormat="1" applyFont="1" applyFill="1" applyBorder="1" applyAlignment="1">
      <alignment horizontal="center" vertical="center" wrapText="1"/>
    </xf>
    <xf numFmtId="178" fontId="8" fillId="17" borderId="38" xfId="13058" applyNumberFormat="1" applyFont="1" applyFill="1" applyBorder="1" applyAlignment="1">
      <alignment horizontal="center"/>
    </xf>
    <xf numFmtId="178" fontId="8" fillId="0" borderId="0" xfId="13058" applyNumberFormat="1" applyFont="1" applyFill="1" applyBorder="1" applyAlignment="1">
      <alignment horizontal="center" vertical="center"/>
    </xf>
    <xf numFmtId="178" fontId="8" fillId="0" borderId="38" xfId="13058" applyNumberFormat="1" applyFont="1" applyFill="1" applyBorder="1" applyAlignment="1">
      <alignment horizontal="center" vertical="center"/>
    </xf>
    <xf numFmtId="194" fontId="8" fillId="0" borderId="22" xfId="13058" applyNumberFormat="1" applyFont="1" applyFill="1" applyBorder="1" applyAlignment="1">
      <alignment horizontal="center" vertical="center"/>
    </xf>
    <xf numFmtId="194" fontId="8" fillId="0" borderId="9" xfId="13058" applyNumberFormat="1" applyFont="1" applyFill="1" applyBorder="1" applyAlignment="1">
      <alignment horizontal="center" vertical="center"/>
    </xf>
    <xf numFmtId="194" fontId="8" fillId="0" borderId="26" xfId="13058" applyNumberFormat="1" applyFont="1" applyFill="1" applyBorder="1" applyAlignment="1">
      <alignment horizontal="center" vertical="center"/>
    </xf>
    <xf numFmtId="194" fontId="88" fillId="0" borderId="38" xfId="13057" applyNumberFormat="1" applyFont="1" applyFill="1" applyBorder="1" applyAlignment="1">
      <alignment horizontal="center" vertical="center" wrapText="1"/>
    </xf>
    <xf numFmtId="194" fontId="8" fillId="0" borderId="0" xfId="13058" applyNumberFormat="1" applyFont="1" applyFill="1" applyBorder="1" applyAlignment="1">
      <alignment horizontal="center" vertical="center"/>
    </xf>
    <xf numFmtId="194" fontId="41" fillId="15" borderId="0" xfId="13060" applyFont="1" applyFill="1" applyBorder="1" applyAlignment="1">
      <alignment horizontal="left" vertical="center"/>
    </xf>
    <xf numFmtId="195" fontId="8" fillId="0" borderId="38" xfId="13057" applyNumberFormat="1" applyFont="1" applyFill="1" applyBorder="1" applyAlignment="1">
      <alignment horizontal="center"/>
    </xf>
    <xf numFmtId="195" fontId="8" fillId="0" borderId="0" xfId="13058" applyNumberFormat="1" applyFont="1" applyFill="1" applyBorder="1" applyAlignment="1">
      <alignment horizontal="center" wrapText="1"/>
    </xf>
    <xf numFmtId="195" fontId="8" fillId="0" borderId="27" xfId="13058" applyNumberFormat="1" applyFont="1" applyFill="1" applyBorder="1" applyAlignment="1">
      <alignment horizontal="center" wrapText="1"/>
    </xf>
    <xf numFmtId="194" fontId="8" fillId="0" borderId="38" xfId="13058" applyNumberFormat="1" applyFont="1" applyFill="1" applyBorder="1" applyAlignment="1">
      <alignment horizontal="center" vertical="center" wrapText="1"/>
    </xf>
    <xf numFmtId="194" fontId="8" fillId="17" borderId="38" xfId="13057" applyNumberFormat="1" applyFont="1" applyFill="1" applyBorder="1" applyAlignment="1">
      <alignment horizontal="center" vertical="center"/>
    </xf>
    <xf numFmtId="195" fontId="8" fillId="17" borderId="0" xfId="13058" applyNumberFormat="1" applyFont="1" applyFill="1" applyBorder="1" applyAlignment="1">
      <alignment horizontal="center" vertical="center"/>
    </xf>
    <xf numFmtId="195" fontId="8" fillId="0" borderId="0" xfId="13057" applyNumberFormat="1" applyFont="1" applyFill="1" applyBorder="1" applyAlignment="1">
      <alignment horizontal="center" vertical="center"/>
    </xf>
    <xf numFmtId="195" fontId="8" fillId="0" borderId="0" xfId="13058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Border="1" applyAlignment="1">
      <alignment horizontal="center" vertical="center"/>
    </xf>
    <xf numFmtId="194" fontId="8" fillId="17" borderId="0" xfId="13057" applyNumberFormat="1" applyFont="1" applyFill="1" applyBorder="1" applyAlignment="1">
      <alignment horizontal="center" vertical="center"/>
    </xf>
    <xf numFmtId="194" fontId="8" fillId="17" borderId="0" xfId="13059" applyNumberFormat="1" applyFont="1" applyFill="1" applyBorder="1" applyAlignment="1">
      <alignment horizontal="left" vertical="center" shrinkToFit="1"/>
    </xf>
    <xf numFmtId="58" fontId="8" fillId="17" borderId="0" xfId="13059" applyNumberFormat="1" applyFont="1" applyFill="1" applyBorder="1" applyAlignment="1">
      <alignment horizontal="left" vertical="center" shrinkToFit="1"/>
    </xf>
    <xf numFmtId="195" fontId="8" fillId="17" borderId="0" xfId="13058" applyNumberFormat="1" applyFont="1" applyFill="1" applyBorder="1" applyAlignment="1">
      <alignment horizontal="center"/>
    </xf>
    <xf numFmtId="194" fontId="8" fillId="17" borderId="0" xfId="13057" applyNumberFormat="1" applyFont="1" applyFill="1" applyBorder="1" applyAlignment="1"/>
    <xf numFmtId="194" fontId="8" fillId="17" borderId="10" xfId="13061" applyNumberFormat="1" applyFont="1" applyFill="1" applyBorder="1" applyAlignment="1">
      <alignment horizontal="center" vertical="center"/>
    </xf>
    <xf numFmtId="194" fontId="90" fillId="17" borderId="10" xfId="13057" applyNumberFormat="1" applyFont="1" applyFill="1" applyBorder="1" applyAlignment="1">
      <alignment horizontal="center"/>
    </xf>
    <xf numFmtId="194" fontId="41" fillId="15" borderId="38" xfId="13060" applyFont="1" applyFill="1" applyBorder="1" applyAlignment="1">
      <alignment horizontal="left" vertical="center"/>
    </xf>
    <xf numFmtId="195" fontId="8" fillId="0" borderId="26" xfId="13058" applyNumberFormat="1" applyFont="1" applyFill="1" applyBorder="1" applyAlignment="1">
      <alignment horizontal="center" wrapText="1"/>
    </xf>
    <xf numFmtId="195" fontId="8" fillId="0" borderId="38" xfId="13058" applyNumberFormat="1" applyFont="1" applyFill="1" applyBorder="1" applyAlignment="1">
      <alignment horizontal="center" wrapText="1"/>
    </xf>
    <xf numFmtId="195" fontId="8" fillId="0" borderId="38" xfId="13058" applyNumberFormat="1" applyFont="1" applyFill="1" applyBorder="1" applyAlignment="1">
      <alignment horizontal="center"/>
    </xf>
    <xf numFmtId="194" fontId="91" fillId="0" borderId="0" xfId="13057" applyFont="1">
      <alignment vertical="center"/>
    </xf>
    <xf numFmtId="194" fontId="8" fillId="0" borderId="44" xfId="13059" applyNumberFormat="1" applyFont="1" applyFill="1" applyBorder="1" applyAlignment="1">
      <alignment vertical="center" shrinkToFit="1"/>
    </xf>
    <xf numFmtId="194" fontId="88" fillId="0" borderId="0" xfId="13057" applyNumberFormat="1" applyFont="1" applyFill="1" applyAlignment="1">
      <alignment horizontal="left" vertical="center" wrapText="1" shrinkToFit="1"/>
    </xf>
    <xf numFmtId="194" fontId="88" fillId="0" borderId="38" xfId="13057" applyNumberFormat="1" applyFont="1" applyFill="1" applyBorder="1" applyAlignment="1">
      <alignment horizontal="center" wrapText="1"/>
    </xf>
    <xf numFmtId="194" fontId="8" fillId="0" borderId="22" xfId="13058" applyNumberFormat="1" applyFont="1" applyFill="1" applyBorder="1" applyAlignment="1">
      <alignment horizontal="center" vertical="center"/>
    </xf>
    <xf numFmtId="194" fontId="8" fillId="0" borderId="0" xfId="13058" applyNumberFormat="1" applyFont="1" applyFill="1" applyBorder="1" applyAlignment="1"/>
    <xf numFmtId="194" fontId="8" fillId="0" borderId="0" xfId="13057" applyNumberFormat="1" applyFont="1" applyFill="1" applyBorder="1" applyAlignment="1">
      <alignment vertical="center"/>
    </xf>
    <xf numFmtId="194" fontId="8" fillId="0" borderId="0" xfId="13059" applyNumberFormat="1" applyFont="1" applyFill="1" applyBorder="1" applyAlignment="1">
      <alignment horizontal="center" vertical="center" shrinkToFit="1"/>
    </xf>
    <xf numFmtId="195" fontId="8" fillId="0" borderId="0" xfId="13059" applyNumberFormat="1" applyFont="1" applyFill="1" applyBorder="1" applyAlignment="1">
      <alignment horizontal="center" vertical="center" shrinkToFit="1"/>
    </xf>
    <xf numFmtId="194" fontId="41" fillId="15" borderId="0" xfId="13060" applyFont="1" applyFill="1" applyBorder="1" applyAlignment="1">
      <alignment horizontal="left" vertical="center"/>
    </xf>
    <xf numFmtId="194" fontId="8" fillId="0" borderId="0" xfId="13062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Alignment="1">
      <alignment vertical="center"/>
    </xf>
    <xf numFmtId="194" fontId="42" fillId="0" borderId="0" xfId="13063" applyNumberFormat="1" applyFont="1" applyAlignment="1">
      <alignment horizontal="center" vertical="center"/>
    </xf>
    <xf numFmtId="195" fontId="8" fillId="0" borderId="0" xfId="13062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Alignment="1">
      <alignment horizontal="center" vertical="center"/>
    </xf>
    <xf numFmtId="194" fontId="40" fillId="0" borderId="0" xfId="13063" applyFont="1" applyAlignment="1">
      <alignment horizontal="left" vertical="center"/>
    </xf>
    <xf numFmtId="194" fontId="34" fillId="0" borderId="0" xfId="13064" applyFont="1" applyBorder="1" applyAlignment="1">
      <alignment horizontal="center" vertical="center"/>
    </xf>
    <xf numFmtId="186" fontId="23" fillId="0" borderId="0" xfId="13020" applyFont="1"/>
    <xf numFmtId="186" fontId="82" fillId="0" borderId="0" xfId="13020" applyFont="1"/>
    <xf numFmtId="186" fontId="82" fillId="0" borderId="0" xfId="13020" applyFont="1" applyFill="1"/>
    <xf numFmtId="186" fontId="92" fillId="0" borderId="0" xfId="13020" applyFont="1"/>
    <xf numFmtId="178" fontId="82" fillId="0" borderId="38" xfId="13065" applyNumberFormat="1" applyFont="1" applyBorder="1" applyAlignment="1">
      <alignment horizontal="center" vertical="center" wrapText="1"/>
    </xf>
    <xf numFmtId="186" fontId="82" fillId="0" borderId="38" xfId="13065" applyFont="1" applyFill="1" applyBorder="1" applyAlignment="1">
      <alignment horizontal="center" vertical="center" wrapText="1"/>
    </xf>
    <xf numFmtId="186" fontId="82" fillId="0" borderId="29" xfId="13020" applyFont="1" applyBorder="1" applyAlignment="1">
      <alignment horizontal="center" wrapText="1"/>
    </xf>
    <xf numFmtId="186" fontId="82" fillId="0" borderId="39" xfId="13020" applyFont="1" applyBorder="1" applyAlignment="1">
      <alignment horizontal="center" wrapText="1"/>
    </xf>
    <xf numFmtId="178" fontId="82" fillId="0" borderId="26" xfId="13065" applyNumberFormat="1" applyFont="1" applyBorder="1" applyAlignment="1">
      <alignment horizontal="center" wrapText="1"/>
    </xf>
    <xf numFmtId="178" fontId="82" fillId="0" borderId="26" xfId="13066" applyNumberFormat="1" applyFont="1" applyFill="1" applyBorder="1" applyAlignment="1">
      <alignment horizontal="center"/>
    </xf>
    <xf numFmtId="178" fontId="82" fillId="0" borderId="26" xfId="13065" applyNumberFormat="1" applyFont="1" applyBorder="1" applyAlignment="1">
      <alignment horizontal="center" vertical="center" wrapText="1"/>
    </xf>
    <xf numFmtId="186" fontId="93" fillId="0" borderId="0" xfId="13020" applyFont="1"/>
    <xf numFmtId="178" fontId="82" fillId="0" borderId="45" xfId="13065" applyNumberFormat="1" applyFont="1" applyBorder="1" applyAlignment="1">
      <alignment horizontal="center" wrapText="1"/>
    </xf>
    <xf numFmtId="178" fontId="82" fillId="0" borderId="46" xfId="13065" applyNumberFormat="1" applyFont="1" applyBorder="1" applyAlignment="1">
      <alignment horizontal="center" vertical="center" wrapText="1"/>
    </xf>
    <xf numFmtId="186" fontId="73" fillId="0" borderId="0" xfId="13020" applyFont="1" applyAlignment="1">
      <alignment horizontal="left" vertical="center" wrapText="1" shrinkToFit="1"/>
    </xf>
    <xf numFmtId="178" fontId="82" fillId="0" borderId="47" xfId="13065" applyNumberFormat="1" applyFont="1" applyBorder="1" applyAlignment="1">
      <alignment horizontal="center" wrapText="1"/>
    </xf>
    <xf numFmtId="178" fontId="82" fillId="0" borderId="48" xfId="13065" applyNumberFormat="1" applyFont="1" applyBorder="1" applyAlignment="1">
      <alignment horizontal="center" vertical="center" wrapText="1"/>
    </xf>
    <xf numFmtId="178" fontId="82" fillId="0" borderId="38" xfId="13066" applyNumberFormat="1" applyFont="1" applyFill="1" applyBorder="1" applyAlignment="1">
      <alignment horizontal="center"/>
    </xf>
    <xf numFmtId="186" fontId="82" fillId="0" borderId="47" xfId="13067" applyFont="1" applyBorder="1" applyAlignment="1">
      <alignment horizontal="center" vertical="center" wrapText="1"/>
    </xf>
    <xf numFmtId="186" fontId="82" fillId="0" borderId="49" xfId="13067" applyFont="1" applyBorder="1" applyAlignment="1">
      <alignment horizontal="center" vertical="center" wrapText="1"/>
    </xf>
    <xf numFmtId="186" fontId="82" fillId="0" borderId="38" xfId="13067" applyFont="1" applyBorder="1" applyAlignment="1">
      <alignment horizontal="center" vertical="center" wrapText="1"/>
    </xf>
    <xf numFmtId="186" fontId="82" fillId="0" borderId="38" xfId="13067" applyFont="1" applyBorder="1" applyAlignment="1">
      <alignment horizontal="center" vertical="center" wrapText="1"/>
    </xf>
    <xf numFmtId="186" fontId="82" fillId="22" borderId="11" xfId="12933" applyFont="1" applyFill="1" applyBorder="1" applyAlignment="1">
      <alignment horizontal="center" vertical="center"/>
    </xf>
    <xf numFmtId="186" fontId="82" fillId="22" borderId="14" xfId="12933" applyFont="1" applyFill="1" applyBorder="1" applyAlignment="1">
      <alignment horizontal="center" vertical="center"/>
    </xf>
    <xf numFmtId="186" fontId="82" fillId="22" borderId="50" xfId="12933" applyFont="1" applyFill="1" applyBorder="1" applyAlignment="1">
      <alignment horizontal="center" vertical="center"/>
    </xf>
    <xf numFmtId="186" fontId="82" fillId="22" borderId="51" xfId="12933" applyFont="1" applyFill="1" applyBorder="1" applyAlignment="1">
      <alignment horizontal="center" vertical="center"/>
    </xf>
    <xf numFmtId="186" fontId="93" fillId="0" borderId="0" xfId="13020" applyFont="1" applyFill="1"/>
    <xf numFmtId="186" fontId="82" fillId="0" borderId="0" xfId="13020" applyFont="1" applyFill="1" applyAlignment="1">
      <alignment horizontal="center" vertical="center" wrapText="1" shrinkToFit="1"/>
    </xf>
    <xf numFmtId="49" fontId="82" fillId="0" borderId="0" xfId="13020" applyNumberFormat="1" applyFont="1" applyFill="1" applyAlignment="1">
      <alignment horizontal="center" vertical="center" wrapText="1" shrinkToFit="1"/>
    </xf>
    <xf numFmtId="49" fontId="82" fillId="0" borderId="0" xfId="13020" applyNumberFormat="1" applyFont="1" applyFill="1" applyBorder="1" applyAlignment="1">
      <alignment horizontal="center" vertical="center" wrapText="1" shrinkToFit="1"/>
    </xf>
    <xf numFmtId="186" fontId="82" fillId="0" borderId="0" xfId="13065" applyFont="1" applyFill="1" applyBorder="1" applyAlignment="1">
      <alignment horizontal="center" vertical="center" wrapText="1"/>
    </xf>
    <xf numFmtId="186" fontId="73" fillId="0" borderId="0" xfId="13020" applyFont="1" applyFill="1" applyBorder="1" applyAlignment="1">
      <alignment horizontal="left" vertical="center" wrapText="1" shrinkToFit="1"/>
    </xf>
    <xf numFmtId="178" fontId="82" fillId="0" borderId="38" xfId="13065" applyNumberFormat="1" applyFont="1" applyBorder="1" applyAlignment="1">
      <alignment horizontal="center" wrapText="1"/>
    </xf>
    <xf numFmtId="178" fontId="82" fillId="0" borderId="49" xfId="13065" applyNumberFormat="1" applyFont="1" applyBorder="1" applyAlignment="1">
      <alignment horizontal="center" vertical="center" wrapText="1"/>
    </xf>
    <xf numFmtId="186" fontId="13" fillId="0" borderId="22" xfId="13020" applyFont="1" applyFill="1" applyBorder="1" applyAlignment="1">
      <alignment horizontal="center" vertical="center" wrapText="1"/>
    </xf>
    <xf numFmtId="186" fontId="82" fillId="0" borderId="9" xfId="13065" applyFont="1" applyFill="1" applyBorder="1" applyAlignment="1">
      <alignment horizontal="center" vertical="center" wrapText="1"/>
    </xf>
    <xf numFmtId="186" fontId="82" fillId="0" borderId="52" xfId="13065" applyFont="1" applyFill="1" applyBorder="1" applyAlignment="1">
      <alignment horizontal="center" vertical="center" wrapText="1"/>
    </xf>
    <xf numFmtId="186" fontId="82" fillId="0" borderId="47" xfId="13020" applyFont="1" applyBorder="1" applyAlignment="1">
      <alignment horizontal="center" vertical="center" wrapText="1"/>
    </xf>
    <xf numFmtId="186" fontId="82" fillId="0" borderId="53" xfId="13020" applyFont="1" applyBorder="1" applyAlignment="1">
      <alignment horizontal="center" vertical="center" wrapText="1"/>
    </xf>
    <xf numFmtId="186" fontId="82" fillId="0" borderId="45" xfId="13020" applyFont="1" applyBorder="1" applyAlignment="1">
      <alignment horizontal="center" vertical="center" wrapText="1"/>
    </xf>
    <xf numFmtId="178" fontId="82" fillId="0" borderId="48" xfId="13020" applyNumberFormat="1" applyFont="1" applyBorder="1" applyAlignment="1">
      <alignment horizontal="center" wrapText="1"/>
    </xf>
    <xf numFmtId="178" fontId="82" fillId="0" borderId="0" xfId="13020" applyNumberFormat="1" applyFont="1" applyAlignment="1">
      <alignment horizontal="center" wrapText="1"/>
    </xf>
    <xf numFmtId="178" fontId="82" fillId="0" borderId="0" xfId="13020" applyNumberFormat="1" applyFont="1" applyAlignment="1">
      <alignment horizontal="center" vertical="center" wrapText="1"/>
    </xf>
    <xf numFmtId="186" fontId="82" fillId="0" borderId="0" xfId="13020" applyFont="1" applyAlignment="1">
      <alignment horizontal="center" vertical="center" wrapText="1" shrinkToFit="1"/>
    </xf>
    <xf numFmtId="186" fontId="82" fillId="0" borderId="0" xfId="13020" applyFont="1" applyAlignment="1">
      <alignment horizontal="center" wrapText="1"/>
    </xf>
    <xf numFmtId="178" fontId="82" fillId="0" borderId="38" xfId="13065" applyNumberFormat="1" applyFont="1" applyBorder="1" applyAlignment="1">
      <alignment horizontal="center"/>
    </xf>
    <xf numFmtId="186" fontId="82" fillId="0" borderId="29" xfId="13020" applyFont="1" applyFill="1" applyBorder="1" applyAlignment="1">
      <alignment horizontal="center" vertical="center"/>
    </xf>
    <xf numFmtId="186" fontId="82" fillId="0" borderId="39" xfId="13020" applyFont="1" applyFill="1" applyBorder="1" applyAlignment="1">
      <alignment horizontal="center" vertical="center"/>
    </xf>
    <xf numFmtId="178" fontId="82" fillId="0" borderId="46" xfId="13065" applyNumberFormat="1" applyFont="1" applyBorder="1" applyAlignment="1">
      <alignment horizontal="center"/>
    </xf>
    <xf numFmtId="178" fontId="82" fillId="0" borderId="54" xfId="13065" applyNumberFormat="1" applyFont="1" applyBorder="1" applyAlignment="1">
      <alignment horizontal="center"/>
    </xf>
    <xf numFmtId="178" fontId="82" fillId="0" borderId="54" xfId="13065" applyNumberFormat="1" applyFont="1" applyBorder="1" applyAlignment="1">
      <alignment horizontal="center" vertical="center" wrapText="1"/>
    </xf>
    <xf numFmtId="186" fontId="82" fillId="0" borderId="26" xfId="13065" applyFont="1" applyFill="1" applyBorder="1" applyAlignment="1">
      <alignment horizontal="center" vertical="center" wrapText="1"/>
    </xf>
    <xf numFmtId="186" fontId="82" fillId="0" borderId="55" xfId="13067" applyFont="1" applyBorder="1" applyAlignment="1">
      <alignment horizontal="center" vertical="center" wrapText="1"/>
    </xf>
    <xf numFmtId="186" fontId="82" fillId="22" borderId="56" xfId="12933" applyFont="1" applyFill="1" applyBorder="1" applyAlignment="1">
      <alignment horizontal="center" vertical="center"/>
    </xf>
    <xf numFmtId="186" fontId="82" fillId="22" borderId="57" xfId="12933" applyFont="1" applyFill="1" applyBorder="1" applyAlignment="1">
      <alignment horizontal="center" vertical="center"/>
    </xf>
    <xf numFmtId="186" fontId="82" fillId="0" borderId="58" xfId="13067" applyFont="1" applyBorder="1" applyAlignment="1">
      <alignment horizontal="center" vertical="center" wrapText="1"/>
    </xf>
    <xf numFmtId="179" fontId="82" fillId="0" borderId="0" xfId="13020" applyNumberFormat="1" applyFont="1" applyFill="1" applyAlignment="1">
      <alignment horizontal="center" vertical="center" wrapText="1" shrinkToFit="1"/>
    </xf>
    <xf numFmtId="186" fontId="73" fillId="0" borderId="0" xfId="13020" applyFont="1" applyFill="1" applyAlignment="1">
      <alignment horizontal="left" vertical="center" wrapText="1" shrinkToFit="1"/>
    </xf>
    <xf numFmtId="186" fontId="73" fillId="15" borderId="0" xfId="13020" applyFont="1" applyFill="1" applyAlignment="1">
      <alignment horizontal="left" vertical="center" wrapText="1"/>
    </xf>
    <xf numFmtId="186" fontId="73" fillId="0" borderId="0" xfId="13020" applyFont="1" applyFill="1" applyAlignment="1">
      <alignment horizontal="left" vertical="center" wrapText="1"/>
    </xf>
    <xf numFmtId="186" fontId="73" fillId="15" borderId="0" xfId="13020" applyFont="1" applyFill="1" applyAlignment="1">
      <alignment horizontal="left" vertical="center" wrapText="1"/>
    </xf>
    <xf numFmtId="178" fontId="82" fillId="0" borderId="38" xfId="13020" applyNumberFormat="1" applyFont="1" applyBorder="1" applyAlignment="1">
      <alignment horizontal="center" vertical="center" wrapText="1"/>
    </xf>
    <xf numFmtId="178" fontId="82" fillId="0" borderId="29" xfId="13020" applyNumberFormat="1" applyFont="1" applyBorder="1" applyAlignment="1">
      <alignment horizontal="center" vertical="center" wrapText="1"/>
    </xf>
    <xf numFmtId="186" fontId="82" fillId="23" borderId="38" xfId="13020" applyFont="1" applyFill="1" applyBorder="1" applyAlignment="1">
      <alignment horizontal="center" vertical="center"/>
    </xf>
    <xf numFmtId="196" fontId="82" fillId="0" borderId="59" xfId="13020" applyNumberFormat="1" applyFont="1" applyFill="1" applyBorder="1" applyAlignment="1" applyProtection="1">
      <alignment horizontal="center" vertical="center"/>
      <protection locked="0"/>
    </xf>
    <xf numFmtId="186" fontId="82" fillId="0" borderId="38" xfId="13020" applyFont="1" applyBorder="1" applyAlignment="1">
      <alignment horizontal="center" vertical="center"/>
    </xf>
    <xf numFmtId="186" fontId="73" fillId="0" borderId="0" xfId="13020" applyFont="1"/>
    <xf numFmtId="196" fontId="82" fillId="0" borderId="59" xfId="13020" applyNumberFormat="1" applyFont="1" applyFill="1" applyBorder="1" applyAlignment="1" applyProtection="1">
      <alignment horizontal="center"/>
      <protection locked="0"/>
    </xf>
    <xf numFmtId="196" fontId="82" fillId="0" borderId="26" xfId="13020" applyNumberFormat="1" applyFont="1" applyFill="1" applyBorder="1" applyAlignment="1" applyProtection="1">
      <alignment horizontal="center"/>
      <protection locked="0"/>
    </xf>
    <xf numFmtId="186" fontId="82" fillId="0" borderId="38" xfId="13020" applyFont="1" applyBorder="1" applyAlignment="1">
      <alignment horizontal="center"/>
    </xf>
    <xf numFmtId="186" fontId="82" fillId="0" borderId="60" xfId="13020" applyFont="1" applyBorder="1" applyAlignment="1">
      <alignment horizontal="center" vertical="center" wrapText="1"/>
    </xf>
    <xf numFmtId="186" fontId="82" fillId="24" borderId="60" xfId="13020" applyFont="1" applyFill="1" applyBorder="1" applyAlignment="1">
      <alignment horizontal="center" vertical="center" wrapText="1"/>
    </xf>
    <xf numFmtId="186" fontId="82" fillId="24" borderId="45" xfId="13020" applyFont="1" applyFill="1" applyBorder="1" applyAlignment="1">
      <alignment horizontal="center" vertical="center" wrapText="1"/>
    </xf>
    <xf numFmtId="178" fontId="82" fillId="0" borderId="0" xfId="13020" applyNumberFormat="1" applyFont="1" applyFill="1" applyBorder="1" applyAlignment="1">
      <alignment horizontal="center" vertical="center" wrapText="1"/>
    </xf>
    <xf numFmtId="186" fontId="13" fillId="0" borderId="0" xfId="13020" applyFont="1" applyFill="1" applyBorder="1" applyAlignment="1">
      <alignment horizontal="center" vertical="center"/>
    </xf>
    <xf numFmtId="196" fontId="82" fillId="0" borderId="0" xfId="13020" applyNumberFormat="1" applyFont="1" applyFill="1" applyBorder="1" applyAlignment="1" applyProtection="1">
      <alignment horizontal="center"/>
      <protection locked="0"/>
    </xf>
    <xf numFmtId="186" fontId="73" fillId="0" borderId="0" xfId="13020" applyFont="1" applyFill="1" applyAlignment="1">
      <alignment horizontal="left"/>
    </xf>
    <xf numFmtId="186" fontId="82" fillId="0" borderId="38" xfId="13020" applyFont="1" applyFill="1" applyBorder="1" applyAlignment="1">
      <alignment horizontal="center"/>
    </xf>
    <xf numFmtId="196" fontId="82" fillId="0" borderId="38" xfId="13020" applyNumberFormat="1" applyFont="1" applyFill="1" applyBorder="1" applyAlignment="1" applyProtection="1">
      <alignment horizontal="center"/>
      <protection locked="0"/>
    </xf>
    <xf numFmtId="186" fontId="94" fillId="0" borderId="0" xfId="13020" applyFont="1"/>
    <xf numFmtId="186" fontId="82" fillId="25" borderId="59" xfId="13020" applyFont="1" applyFill="1" applyBorder="1" applyAlignment="1">
      <alignment horizontal="center" vertical="center"/>
    </xf>
    <xf numFmtId="186" fontId="82" fillId="25" borderId="26" xfId="13020" applyFont="1" applyFill="1" applyBorder="1" applyAlignment="1">
      <alignment horizontal="center" vertical="center"/>
    </xf>
    <xf numFmtId="186" fontId="82" fillId="0" borderId="38" xfId="13020" applyFont="1" applyBorder="1" applyAlignment="1">
      <alignment horizontal="center" wrapText="1"/>
    </xf>
    <xf numFmtId="186" fontId="82" fillId="26" borderId="38" xfId="12933" applyFont="1" applyFill="1" applyBorder="1" applyAlignment="1">
      <alignment horizontal="center" vertical="center"/>
    </xf>
    <xf numFmtId="178" fontId="94" fillId="0" borderId="0" xfId="13020" applyNumberFormat="1" applyFont="1" applyFill="1" applyBorder="1" applyAlignment="1">
      <alignment horizontal="center"/>
    </xf>
    <xf numFmtId="178" fontId="94" fillId="0" borderId="0" xfId="13020" applyNumberFormat="1" applyFont="1" applyFill="1" applyBorder="1" applyAlignment="1">
      <alignment horizontal="center" vertical="center" wrapText="1"/>
    </xf>
    <xf numFmtId="186" fontId="95" fillId="0" borderId="0" xfId="13020" applyFont="1" applyFill="1" applyBorder="1" applyAlignment="1">
      <alignment horizontal="center" vertical="center"/>
    </xf>
    <xf numFmtId="1" fontId="94" fillId="0" borderId="0" xfId="13020" applyNumberFormat="1" applyFont="1" applyFill="1" applyBorder="1" applyAlignment="1">
      <alignment horizontal="center" vertical="center" wrapText="1"/>
    </xf>
    <xf numFmtId="186" fontId="96" fillId="0" borderId="0" xfId="13020" applyFont="1" applyFill="1" applyAlignment="1">
      <alignment horizontal="left"/>
    </xf>
    <xf numFmtId="186" fontId="82" fillId="0" borderId="59" xfId="13020" applyFont="1" applyFill="1" applyBorder="1" applyAlignment="1">
      <alignment horizontal="center" vertical="center"/>
    </xf>
    <xf numFmtId="186" fontId="82" fillId="0" borderId="9" xfId="13020" applyFont="1" applyFill="1" applyBorder="1" applyAlignment="1">
      <alignment horizontal="center" vertical="center"/>
    </xf>
    <xf numFmtId="186" fontId="82" fillId="0" borderId="26" xfId="13020" applyFont="1" applyFill="1" applyBorder="1" applyAlignment="1">
      <alignment horizontal="center" vertical="center"/>
    </xf>
    <xf numFmtId="186" fontId="82" fillId="0" borderId="61" xfId="13020" applyFont="1" applyBorder="1" applyAlignment="1">
      <alignment horizontal="center" vertical="center" wrapText="1"/>
    </xf>
    <xf numFmtId="186" fontId="82" fillId="0" borderId="62" xfId="13020" applyFont="1" applyBorder="1" applyAlignment="1">
      <alignment horizontal="center" vertical="center" wrapText="1"/>
    </xf>
    <xf numFmtId="186" fontId="82" fillId="27" borderId="38" xfId="12933" applyFont="1" applyFill="1" applyBorder="1" applyAlignment="1">
      <alignment horizontal="center" vertical="center"/>
    </xf>
    <xf numFmtId="186" fontId="82" fillId="0" borderId="21" xfId="13020" applyFont="1" applyBorder="1" applyAlignment="1">
      <alignment horizontal="center" vertical="center" wrapText="1"/>
    </xf>
    <xf numFmtId="186" fontId="82" fillId="0" borderId="38" xfId="13020" applyFont="1" applyFill="1" applyBorder="1" applyAlignment="1">
      <alignment horizontal="center" vertical="center"/>
    </xf>
    <xf numFmtId="186" fontId="82" fillId="0" borderId="63" xfId="13020" applyFont="1" applyBorder="1" applyAlignment="1">
      <alignment horizontal="center" vertical="center" wrapText="1"/>
    </xf>
    <xf numFmtId="186" fontId="82" fillId="28" borderId="38" xfId="12933" applyFont="1" applyFill="1" applyBorder="1" applyAlignment="1">
      <alignment horizontal="center" vertical="center"/>
    </xf>
    <xf numFmtId="186" fontId="97" fillId="0" borderId="0" xfId="13020" applyFont="1" applyFill="1"/>
    <xf numFmtId="178" fontId="98" fillId="0" borderId="0" xfId="13020" applyNumberFormat="1" applyFont="1" applyFill="1" applyBorder="1" applyAlignment="1">
      <alignment horizontal="center"/>
    </xf>
    <xf numFmtId="178" fontId="98" fillId="0" borderId="0" xfId="13020" applyNumberFormat="1" applyFont="1" applyFill="1" applyBorder="1" applyAlignment="1">
      <alignment horizontal="center" vertical="center" wrapText="1"/>
    </xf>
    <xf numFmtId="186" fontId="99" fillId="0" borderId="0" xfId="13020" applyFont="1" applyFill="1" applyBorder="1" applyAlignment="1">
      <alignment horizontal="center" vertical="center"/>
    </xf>
    <xf numFmtId="1" fontId="98" fillId="0" borderId="0" xfId="13020" applyNumberFormat="1" applyFont="1" applyFill="1" applyBorder="1" applyAlignment="1">
      <alignment horizontal="center" vertical="center" wrapText="1"/>
    </xf>
    <xf numFmtId="178" fontId="82" fillId="0" borderId="38" xfId="13020" applyNumberFormat="1" applyFont="1" applyBorder="1" applyAlignment="1">
      <alignment horizontal="center" wrapText="1"/>
    </xf>
    <xf numFmtId="186" fontId="100" fillId="0" borderId="0" xfId="13020" applyFont="1"/>
    <xf numFmtId="186" fontId="82" fillId="29" borderId="60" xfId="13020" applyFont="1" applyFill="1" applyBorder="1" applyAlignment="1">
      <alignment horizontal="center" vertical="center" wrapText="1"/>
    </xf>
    <xf numFmtId="186" fontId="82" fillId="29" borderId="45" xfId="13020" applyFont="1" applyFill="1" applyBorder="1" applyAlignment="1">
      <alignment horizontal="center" vertical="center" wrapText="1"/>
    </xf>
    <xf numFmtId="186" fontId="93" fillId="0" borderId="0" xfId="13020" applyFont="1" applyFill="1" applyAlignment="1">
      <alignment horizontal="left"/>
    </xf>
    <xf numFmtId="178" fontId="82" fillId="0" borderId="0" xfId="13020" applyNumberFormat="1" applyFont="1" applyFill="1" applyBorder="1" applyAlignment="1">
      <alignment horizontal="left" vertical="center" wrapText="1"/>
    </xf>
    <xf numFmtId="186" fontId="82" fillId="0" borderId="0" xfId="13020" applyFont="1" applyFill="1" applyBorder="1" applyAlignment="1">
      <alignment horizontal="left" vertical="center"/>
    </xf>
    <xf numFmtId="196" fontId="82" fillId="0" borderId="0" xfId="13020" applyNumberFormat="1" applyFont="1" applyFill="1" applyBorder="1" applyAlignment="1" applyProtection="1">
      <alignment horizontal="left"/>
      <protection locked="0"/>
    </xf>
    <xf numFmtId="178" fontId="82" fillId="0" borderId="0" xfId="13020" applyNumberFormat="1" applyFont="1" applyBorder="1" applyAlignment="1">
      <alignment horizontal="center"/>
    </xf>
    <xf numFmtId="178" fontId="82" fillId="0" borderId="0" xfId="13020" applyNumberFormat="1" applyFont="1" applyBorder="1" applyAlignment="1">
      <alignment horizontal="center" vertical="center" wrapText="1"/>
    </xf>
    <xf numFmtId="186" fontId="82" fillId="23" borderId="0" xfId="13020" applyFont="1" applyFill="1" applyBorder="1" applyAlignment="1">
      <alignment horizontal="center" vertical="center"/>
    </xf>
    <xf numFmtId="196" fontId="82" fillId="0" borderId="0" xfId="13020" applyNumberFormat="1" applyFont="1" applyFill="1" applyBorder="1" applyAlignment="1" applyProtection="1">
      <alignment horizontal="center" wrapText="1"/>
      <protection locked="0"/>
    </xf>
    <xf numFmtId="186" fontId="82" fillId="0" borderId="0" xfId="13020" applyFont="1" applyBorder="1" applyAlignment="1">
      <alignment horizontal="center" wrapText="1"/>
    </xf>
    <xf numFmtId="178" fontId="82" fillId="0" borderId="38" xfId="13020" applyNumberFormat="1" applyFont="1" applyBorder="1" applyAlignment="1">
      <alignment horizontal="center"/>
    </xf>
    <xf numFmtId="186" fontId="82" fillId="23" borderId="59" xfId="13020" applyFont="1" applyFill="1" applyBorder="1" applyAlignment="1">
      <alignment horizontal="center" vertical="center"/>
    </xf>
    <xf numFmtId="186" fontId="82" fillId="23" borderId="9" xfId="13020" applyFont="1" applyFill="1" applyBorder="1" applyAlignment="1">
      <alignment horizontal="center" vertical="center"/>
    </xf>
    <xf numFmtId="186" fontId="82" fillId="23" borderId="26" xfId="13020" applyFont="1" applyFill="1" applyBorder="1" applyAlignment="1">
      <alignment horizontal="center" vertical="center"/>
    </xf>
    <xf numFmtId="186" fontId="82" fillId="0" borderId="45" xfId="13020" applyFont="1" applyBorder="1" applyAlignment="1">
      <alignment horizontal="center" vertical="center" wrapText="1"/>
    </xf>
    <xf numFmtId="186" fontId="82" fillId="30" borderId="59" xfId="13020" applyFont="1" applyFill="1" applyBorder="1" applyAlignment="1">
      <alignment horizontal="center" vertical="center"/>
    </xf>
    <xf numFmtId="186" fontId="82" fillId="30" borderId="26" xfId="13020" applyFont="1" applyFill="1" applyBorder="1" applyAlignment="1">
      <alignment horizontal="center" vertical="center"/>
    </xf>
    <xf numFmtId="178" fontId="97" fillId="0" borderId="0" xfId="13020" applyNumberFormat="1" applyFont="1" applyFill="1" applyBorder="1" applyAlignment="1">
      <alignment horizontal="center"/>
    </xf>
    <xf numFmtId="178" fontId="97" fillId="0" borderId="0" xfId="13020" applyNumberFormat="1" applyFont="1" applyFill="1" applyBorder="1" applyAlignment="1">
      <alignment horizontal="center" vertical="center" wrapText="1"/>
    </xf>
    <xf numFmtId="186" fontId="96" fillId="0" borderId="13" xfId="13020" applyFont="1" applyFill="1" applyBorder="1" applyAlignment="1">
      <alignment horizontal="left"/>
    </xf>
    <xf numFmtId="186" fontId="101" fillId="31" borderId="38" xfId="12933" applyFont="1" applyFill="1" applyBorder="1" applyAlignment="1">
      <alignment horizontal="center" vertical="center"/>
    </xf>
    <xf numFmtId="186" fontId="82" fillId="0" borderId="0" xfId="13020" applyFont="1" applyFill="1" applyBorder="1" applyAlignment="1">
      <alignment horizontal="center" vertical="center"/>
    </xf>
    <xf numFmtId="49" fontId="82" fillId="0" borderId="38" xfId="13068" applyNumberFormat="1" applyFont="1" applyBorder="1" applyAlignment="1">
      <alignment horizontal="center" vertical="center" wrapText="1"/>
    </xf>
    <xf numFmtId="186" fontId="82" fillId="32" borderId="38" xfId="12933" applyFont="1" applyFill="1" applyBorder="1" applyAlignment="1">
      <alignment horizontal="center" vertical="center"/>
    </xf>
    <xf numFmtId="186" fontId="93" fillId="0" borderId="64" xfId="13020" applyFont="1" applyBorder="1"/>
    <xf numFmtId="186" fontId="82" fillId="0" borderId="65" xfId="13020" applyFont="1" applyBorder="1" applyAlignment="1">
      <alignment horizontal="center" vertical="center" wrapText="1"/>
    </xf>
    <xf numFmtId="186" fontId="82" fillId="0" borderId="66" xfId="13020" applyFont="1" applyBorder="1" applyAlignment="1">
      <alignment horizontal="center" vertical="center" wrapText="1"/>
    </xf>
    <xf numFmtId="186" fontId="82" fillId="0" borderId="64" xfId="13020" applyFont="1" applyBorder="1"/>
    <xf numFmtId="186" fontId="82" fillId="33" borderId="38" xfId="12933" applyFont="1" applyFill="1" applyBorder="1" applyAlignment="1">
      <alignment horizontal="center" vertical="center"/>
    </xf>
    <xf numFmtId="178" fontId="82" fillId="0" borderId="0" xfId="13020" applyNumberFormat="1" applyFont="1" applyFill="1" applyBorder="1" applyAlignment="1">
      <alignment horizontal="center"/>
    </xf>
    <xf numFmtId="186" fontId="73" fillId="0" borderId="0" xfId="13020" applyFont="1" applyFill="1" applyBorder="1" applyAlignment="1">
      <alignment horizontal="left"/>
    </xf>
    <xf numFmtId="178" fontId="97" fillId="0" borderId="38" xfId="13020" applyNumberFormat="1" applyFont="1" applyFill="1" applyBorder="1" applyAlignment="1">
      <alignment horizontal="center"/>
    </xf>
    <xf numFmtId="178" fontId="97" fillId="0" borderId="29" xfId="13020" applyNumberFormat="1" applyFont="1" applyFill="1" applyBorder="1" applyAlignment="1">
      <alignment horizontal="center" vertical="center" wrapText="1"/>
    </xf>
    <xf numFmtId="196" fontId="82" fillId="0" borderId="39" xfId="13020" applyNumberFormat="1" applyFont="1" applyFill="1" applyBorder="1" applyAlignment="1" applyProtection="1">
      <alignment horizontal="center"/>
      <protection locked="0"/>
    </xf>
    <xf numFmtId="186" fontId="73" fillId="0" borderId="0" xfId="13020" applyFont="1" applyFill="1" applyBorder="1"/>
    <xf numFmtId="186" fontId="82" fillId="0" borderId="39" xfId="13020" applyFont="1" applyBorder="1" applyAlignment="1">
      <alignment horizontal="center"/>
    </xf>
    <xf numFmtId="186" fontId="13" fillId="0" borderId="0" xfId="13020" applyFont="1"/>
    <xf numFmtId="186" fontId="82" fillId="0" borderId="67" xfId="13020" applyFont="1" applyBorder="1" applyAlignment="1">
      <alignment horizontal="center" vertical="center" wrapText="1"/>
    </xf>
    <xf numFmtId="186" fontId="82" fillId="0" borderId="39" xfId="13020" applyFont="1" applyBorder="1" applyAlignment="1">
      <alignment horizontal="center" vertical="center" wrapText="1"/>
    </xf>
    <xf numFmtId="186" fontId="82" fillId="0" borderId="49" xfId="13020" applyFont="1" applyBorder="1" applyAlignment="1">
      <alignment horizontal="center" vertical="center" wrapText="1"/>
    </xf>
    <xf numFmtId="186" fontId="82" fillId="0" borderId="46" xfId="13020" applyFont="1" applyBorder="1" applyAlignment="1">
      <alignment horizontal="center" vertical="center" wrapText="1"/>
    </xf>
    <xf numFmtId="186" fontId="82" fillId="0" borderId="67" xfId="13020" applyFont="1" applyBorder="1" applyAlignment="1">
      <alignment horizontal="center" vertical="center" wrapText="1"/>
    </xf>
    <xf numFmtId="186" fontId="97" fillId="0" borderId="59" xfId="13020" applyFont="1" applyFill="1" applyBorder="1" applyAlignment="1">
      <alignment horizontal="center" vertical="center"/>
    </xf>
    <xf numFmtId="186" fontId="97" fillId="0" borderId="9" xfId="13020" applyFont="1" applyFill="1" applyBorder="1" applyAlignment="1">
      <alignment horizontal="center" vertical="center"/>
    </xf>
    <xf numFmtId="186" fontId="97" fillId="0" borderId="13" xfId="13020" applyFont="1" applyFill="1" applyBorder="1" applyAlignment="1">
      <alignment horizontal="center" vertical="center"/>
    </xf>
    <xf numFmtId="186" fontId="97" fillId="0" borderId="50" xfId="13020" applyFont="1" applyFill="1" applyBorder="1" applyAlignment="1">
      <alignment horizontal="center" vertical="center"/>
    </xf>
    <xf numFmtId="186" fontId="82" fillId="0" borderId="38" xfId="13020" applyFont="1" applyBorder="1" applyAlignment="1">
      <alignment horizontal="center" vertical="center" wrapText="1"/>
    </xf>
    <xf numFmtId="186" fontId="82" fillId="0" borderId="0" xfId="13020" applyFont="1" applyFill="1" applyBorder="1"/>
    <xf numFmtId="178" fontId="82" fillId="0" borderId="38" xfId="13068" applyNumberFormat="1" applyFont="1" applyBorder="1" applyAlignment="1">
      <alignment horizontal="center"/>
    </xf>
    <xf numFmtId="178" fontId="82" fillId="0" borderId="38" xfId="13068" applyNumberFormat="1" applyFont="1" applyBorder="1" applyAlignment="1">
      <alignment horizontal="center" vertical="center" wrapText="1"/>
    </xf>
    <xf numFmtId="186" fontId="73" fillId="0" borderId="0" xfId="13020" applyFont="1" applyBorder="1" applyAlignment="1">
      <alignment horizontal="left" vertical="center" shrinkToFit="1"/>
    </xf>
    <xf numFmtId="186" fontId="82" fillId="0" borderId="45" xfId="13020" applyFont="1" applyBorder="1" applyAlignment="1">
      <alignment horizontal="center" vertical="center"/>
    </xf>
    <xf numFmtId="186" fontId="82" fillId="0" borderId="0" xfId="13020" applyFont="1" applyBorder="1" applyAlignment="1">
      <alignment horizontal="center" vertical="center"/>
    </xf>
    <xf numFmtId="186" fontId="82" fillId="0" borderId="0" xfId="13020" applyFont="1" applyBorder="1" applyAlignment="1">
      <alignment horizontal="center" vertical="center"/>
    </xf>
    <xf numFmtId="186" fontId="82" fillId="0" borderId="67" xfId="13020" applyFont="1" applyBorder="1" applyAlignment="1">
      <alignment horizontal="center" vertical="center"/>
    </xf>
    <xf numFmtId="186" fontId="82" fillId="0" borderId="49" xfId="13020" applyFont="1" applyBorder="1" applyAlignment="1">
      <alignment horizontal="center" vertical="center"/>
    </xf>
    <xf numFmtId="186" fontId="82" fillId="0" borderId="68" xfId="13020" applyFont="1" applyBorder="1" applyAlignment="1">
      <alignment horizontal="center" vertical="center"/>
    </xf>
    <xf numFmtId="186" fontId="82" fillId="0" borderId="26" xfId="13020" applyFont="1" applyBorder="1" applyAlignment="1">
      <alignment horizontal="center" vertical="center"/>
    </xf>
    <xf numFmtId="186" fontId="82" fillId="34" borderId="60" xfId="13020" applyFont="1" applyFill="1" applyBorder="1" applyAlignment="1">
      <alignment horizontal="center" vertical="center" wrapText="1"/>
    </xf>
    <xf numFmtId="186" fontId="82" fillId="0" borderId="38" xfId="13020" applyFont="1" applyBorder="1" applyAlignment="1">
      <alignment horizontal="center" vertical="center"/>
    </xf>
    <xf numFmtId="186" fontId="82" fillId="34" borderId="45" xfId="13020" applyFont="1" applyFill="1" applyBorder="1" applyAlignment="1">
      <alignment horizontal="center" vertical="center" wrapText="1"/>
    </xf>
    <xf numFmtId="186" fontId="82" fillId="35" borderId="59" xfId="13020" applyFont="1" applyFill="1" applyBorder="1" applyAlignment="1">
      <alignment horizontal="center" vertical="center"/>
    </xf>
    <xf numFmtId="186" fontId="82" fillId="35" borderId="26" xfId="13020" applyFont="1" applyFill="1" applyBorder="1" applyAlignment="1">
      <alignment horizontal="center" vertical="center"/>
    </xf>
    <xf numFmtId="186" fontId="82" fillId="0" borderId="0" xfId="13020" applyFont="1" applyFill="1" applyBorder="1" applyAlignment="1">
      <alignment horizontal="center" vertical="center" shrinkToFit="1"/>
    </xf>
    <xf numFmtId="49" fontId="82" fillId="0" borderId="0" xfId="13020" applyNumberFormat="1" applyFont="1" applyFill="1" applyBorder="1" applyAlignment="1">
      <alignment horizontal="center" vertical="center" shrinkToFit="1"/>
    </xf>
    <xf numFmtId="179" fontId="82" fillId="0" borderId="0" xfId="13020" applyNumberFormat="1" applyFont="1" applyFill="1" applyBorder="1" applyAlignment="1">
      <alignment horizontal="center" vertical="center" shrinkToFit="1"/>
    </xf>
    <xf numFmtId="186" fontId="73" fillId="0" borderId="0" xfId="13020" applyFont="1" applyFill="1" applyBorder="1" applyAlignment="1">
      <alignment horizontal="left" vertical="center" shrinkToFit="1"/>
    </xf>
    <xf numFmtId="186" fontId="97" fillId="0" borderId="26" xfId="13020" applyFont="1" applyFill="1" applyBorder="1" applyAlignment="1">
      <alignment horizontal="center" vertical="center"/>
    </xf>
    <xf numFmtId="186" fontId="82" fillId="36" borderId="38" xfId="13020" applyFont="1" applyFill="1" applyBorder="1" applyAlignment="1">
      <alignment horizontal="center" vertical="center"/>
    </xf>
    <xf numFmtId="178" fontId="82" fillId="0" borderId="0" xfId="13020" applyNumberFormat="1" applyFont="1" applyBorder="1" applyAlignment="1">
      <alignment horizontal="center" wrapText="1"/>
    </xf>
    <xf numFmtId="186" fontId="97" fillId="0" borderId="0" xfId="13020" applyFont="1" applyFill="1" applyBorder="1" applyAlignment="1">
      <alignment horizontal="center" vertical="center"/>
    </xf>
    <xf numFmtId="186" fontId="8" fillId="16" borderId="0" xfId="13020" applyNumberFormat="1" applyFont="1" applyFill="1" applyBorder="1" applyAlignment="1">
      <alignment horizontal="center" vertical="center" wrapText="1"/>
    </xf>
    <xf numFmtId="186" fontId="82" fillId="0" borderId="0" xfId="13020" applyFont="1" applyBorder="1" applyAlignment="1">
      <alignment horizontal="center"/>
    </xf>
    <xf numFmtId="186" fontId="97" fillId="0" borderId="38" xfId="13020" applyFont="1" applyFill="1" applyBorder="1" applyAlignment="1">
      <alignment horizontal="center" vertical="center"/>
    </xf>
    <xf numFmtId="186" fontId="82" fillId="0" borderId="26" xfId="13020" applyFont="1" applyBorder="1" applyAlignment="1">
      <alignment horizontal="center" vertical="center"/>
    </xf>
    <xf numFmtId="186" fontId="97" fillId="0" borderId="0" xfId="13020" applyFont="1" applyFill="1" applyBorder="1" applyAlignment="1">
      <alignment horizontal="center" vertical="center" shrinkToFit="1"/>
    </xf>
    <xf numFmtId="49" fontId="97" fillId="0" borderId="0" xfId="13020" applyNumberFormat="1" applyFont="1" applyFill="1" applyBorder="1" applyAlignment="1">
      <alignment horizontal="center" vertical="center" shrinkToFit="1"/>
    </xf>
    <xf numFmtId="179" fontId="97" fillId="0" borderId="0" xfId="13020" applyNumberFormat="1" applyFont="1" applyFill="1" applyBorder="1" applyAlignment="1">
      <alignment horizontal="center" vertical="center" shrinkToFit="1"/>
    </xf>
    <xf numFmtId="186" fontId="96" fillId="0" borderId="0" xfId="13020" applyFont="1" applyFill="1" applyBorder="1" applyAlignment="1">
      <alignment horizontal="left" vertical="center" shrinkToFit="1"/>
    </xf>
    <xf numFmtId="186" fontId="82" fillId="0" borderId="0" xfId="13020" applyFont="1" applyBorder="1"/>
    <xf numFmtId="186" fontId="73" fillId="15" borderId="59" xfId="13020" applyFont="1" applyFill="1" applyBorder="1" applyAlignment="1">
      <alignment horizontal="left" vertical="center"/>
    </xf>
    <xf numFmtId="186" fontId="82" fillId="0" borderId="0" xfId="13020" applyFont="1" applyAlignment="1"/>
    <xf numFmtId="186" fontId="102" fillId="0" borderId="0" xfId="13020" applyFont="1" applyAlignment="1"/>
    <xf numFmtId="178" fontId="82" fillId="23" borderId="38" xfId="13020" applyNumberFormat="1" applyFont="1" applyFill="1" applyBorder="1" applyAlignment="1">
      <alignment horizontal="center"/>
    </xf>
    <xf numFmtId="186" fontId="73" fillId="16" borderId="0" xfId="13020" applyFont="1" applyFill="1" applyBorder="1" applyAlignment="1">
      <alignment horizontal="left" vertical="center" wrapText="1" shrinkToFit="1"/>
    </xf>
    <xf numFmtId="186" fontId="73" fillId="16" borderId="0" xfId="13020" applyFont="1" applyFill="1" applyBorder="1" applyAlignment="1">
      <alignment horizontal="left" vertical="center" wrapText="1" shrinkToFit="1"/>
    </xf>
    <xf numFmtId="186" fontId="82" fillId="16" borderId="38" xfId="13020" applyFont="1" applyFill="1" applyBorder="1" applyAlignment="1">
      <alignment horizontal="center" vertical="center" wrapText="1"/>
    </xf>
    <xf numFmtId="186" fontId="82" fillId="0" borderId="38" xfId="13020" applyFont="1" applyBorder="1" applyAlignment="1">
      <alignment horizontal="center" vertical="center" wrapText="1"/>
    </xf>
    <xf numFmtId="186" fontId="82" fillId="16" borderId="38" xfId="13020" applyFont="1" applyFill="1" applyBorder="1" applyAlignment="1">
      <alignment horizontal="center" vertical="center" wrapText="1"/>
    </xf>
    <xf numFmtId="186" fontId="82" fillId="0" borderId="0" xfId="13020" applyFont="1" applyFill="1" applyAlignment="1"/>
    <xf numFmtId="186" fontId="73" fillId="0" borderId="59" xfId="13020" applyFont="1" applyFill="1" applyBorder="1" applyAlignment="1">
      <alignment horizontal="left" vertical="center" shrinkToFit="1"/>
    </xf>
    <xf numFmtId="49" fontId="73" fillId="0" borderId="59" xfId="13020" applyNumberFormat="1" applyFont="1" applyFill="1" applyBorder="1" applyAlignment="1">
      <alignment horizontal="left" vertical="center" shrinkToFit="1"/>
    </xf>
    <xf numFmtId="179" fontId="73" fillId="0" borderId="59" xfId="13020" applyNumberFormat="1" applyFont="1" applyFill="1" applyBorder="1" applyAlignment="1">
      <alignment horizontal="left" vertical="center" shrinkToFit="1"/>
    </xf>
    <xf numFmtId="186" fontId="73" fillId="0" borderId="13" xfId="13020" applyFont="1" applyFill="1" applyBorder="1" applyAlignment="1">
      <alignment horizontal="left" vertical="center" shrinkToFit="1"/>
    </xf>
    <xf numFmtId="186" fontId="73" fillId="0" borderId="69" xfId="13020" applyFont="1" applyFill="1" applyBorder="1" applyAlignment="1">
      <alignment horizontal="left" vertical="center" shrinkToFit="1"/>
    </xf>
    <xf numFmtId="186" fontId="82" fillId="16" borderId="59" xfId="13020" applyFont="1" applyFill="1" applyBorder="1" applyAlignment="1">
      <alignment horizontal="center" vertical="center" wrapText="1"/>
    </xf>
    <xf numFmtId="186" fontId="82" fillId="16" borderId="26" xfId="13020" applyFont="1" applyFill="1" applyBorder="1" applyAlignment="1">
      <alignment horizontal="center" vertical="center" wrapText="1"/>
    </xf>
    <xf numFmtId="186" fontId="73" fillId="16" borderId="13" xfId="13020" applyFont="1" applyFill="1" applyBorder="1" applyAlignment="1">
      <alignment horizontal="left" vertical="center" wrapText="1" shrinkToFit="1"/>
    </xf>
    <xf numFmtId="186" fontId="73" fillId="23" borderId="0" xfId="13020" applyFont="1" applyFill="1" applyBorder="1" applyAlignment="1">
      <alignment horizontal="left" vertical="center" shrinkToFit="1"/>
    </xf>
    <xf numFmtId="186" fontId="82" fillId="23" borderId="38" xfId="13020" applyFont="1" applyFill="1" applyBorder="1" applyAlignment="1">
      <alignment horizontal="center" vertical="center"/>
    </xf>
    <xf numFmtId="186" fontId="82" fillId="0" borderId="38" xfId="13020" applyFont="1" applyBorder="1" applyAlignment="1"/>
    <xf numFmtId="186" fontId="82" fillId="23" borderId="38" xfId="13020" applyFont="1" applyFill="1" applyBorder="1" applyAlignment="1">
      <alignment horizontal="center" vertical="center" wrapText="1"/>
    </xf>
    <xf numFmtId="186" fontId="82" fillId="36" borderId="38" xfId="13020" applyFont="1" applyFill="1" applyBorder="1" applyAlignment="1"/>
    <xf numFmtId="186" fontId="82" fillId="0" borderId="0" xfId="13020" applyFont="1" applyFill="1" applyBorder="1" applyAlignment="1"/>
    <xf numFmtId="186" fontId="82" fillId="37" borderId="38" xfId="12933" applyFont="1" applyFill="1" applyBorder="1" applyAlignment="1">
      <alignment horizontal="center" vertical="center"/>
    </xf>
    <xf numFmtId="178" fontId="82" fillId="0" borderId="38" xfId="13020" applyNumberFormat="1" applyFont="1" applyFill="1" applyBorder="1" applyAlignment="1">
      <alignment horizontal="center"/>
    </xf>
    <xf numFmtId="178" fontId="82" fillId="0" borderId="29" xfId="13020" applyNumberFormat="1" applyFont="1" applyFill="1" applyBorder="1" applyAlignment="1">
      <alignment horizontal="center" vertical="center"/>
    </xf>
    <xf numFmtId="186" fontId="73" fillId="0" borderId="0" xfId="13020" applyFont="1" applyFill="1" applyBorder="1" applyAlignment="1">
      <alignment horizontal="left" vertical="center" shrinkToFit="1"/>
    </xf>
    <xf numFmtId="178" fontId="82" fillId="0" borderId="29" xfId="13020" applyNumberFormat="1" applyFont="1" applyBorder="1" applyAlignment="1">
      <alignment horizontal="center" vertical="center"/>
    </xf>
    <xf numFmtId="186" fontId="82" fillId="23" borderId="46" xfId="13020" applyFont="1" applyFill="1" applyBorder="1" applyAlignment="1">
      <alignment horizontal="center" vertical="center"/>
    </xf>
    <xf numFmtId="186" fontId="82" fillId="0" borderId="55" xfId="13020" applyFont="1" applyBorder="1" applyAlignment="1"/>
    <xf numFmtId="186" fontId="82" fillId="23" borderId="49" xfId="13020" applyFont="1" applyFill="1" applyBorder="1" applyAlignment="1">
      <alignment horizontal="center" vertical="center"/>
    </xf>
    <xf numFmtId="186" fontId="82" fillId="23" borderId="70" xfId="13020" applyFont="1" applyFill="1" applyBorder="1" applyAlignment="1">
      <alignment horizontal="center" vertical="center"/>
    </xf>
    <xf numFmtId="186" fontId="82" fillId="0" borderId="60" xfId="13020" applyFont="1" applyBorder="1" applyAlignment="1"/>
    <xf numFmtId="186" fontId="82" fillId="38" borderId="60" xfId="13020" applyFont="1" applyFill="1" applyBorder="1" applyAlignment="1"/>
    <xf numFmtId="186" fontId="82" fillId="23" borderId="47" xfId="13020" applyFont="1" applyFill="1" applyBorder="1" applyAlignment="1">
      <alignment horizontal="center" vertical="center"/>
    </xf>
    <xf numFmtId="186" fontId="82" fillId="38" borderId="47" xfId="13020" applyFont="1" applyFill="1" applyBorder="1" applyAlignment="1">
      <alignment horizontal="center" vertical="center"/>
    </xf>
    <xf numFmtId="178" fontId="82" fillId="23" borderId="38" xfId="13020" applyNumberFormat="1" applyFont="1" applyFill="1" applyBorder="1" applyAlignment="1">
      <alignment horizontal="center" vertical="center"/>
    </xf>
    <xf numFmtId="186" fontId="82" fillId="23" borderId="60" xfId="13020" applyFont="1" applyFill="1" applyBorder="1" applyAlignment="1">
      <alignment horizontal="center" vertical="center"/>
    </xf>
    <xf numFmtId="186" fontId="82" fillId="0" borderId="46" xfId="13020" applyFont="1" applyBorder="1" applyAlignment="1"/>
    <xf numFmtId="186" fontId="82" fillId="16" borderId="49" xfId="13020" applyFont="1" applyFill="1" applyBorder="1" applyAlignment="1">
      <alignment horizontal="center" vertical="center"/>
    </xf>
    <xf numFmtId="186" fontId="82" fillId="23" borderId="49" xfId="13020" applyFont="1" applyFill="1" applyBorder="1" applyAlignment="1">
      <alignment horizontal="center" vertical="center"/>
    </xf>
    <xf numFmtId="186" fontId="97" fillId="0" borderId="38" xfId="13020" applyFont="1" applyBorder="1" applyAlignment="1">
      <alignment horizontal="center" wrapText="1"/>
    </xf>
    <xf numFmtId="186" fontId="82" fillId="24" borderId="38" xfId="13020" applyFont="1" applyFill="1" applyBorder="1" applyAlignment="1"/>
    <xf numFmtId="186" fontId="82" fillId="24" borderId="38" xfId="13020" applyFont="1" applyFill="1" applyBorder="1" applyAlignment="1">
      <alignment horizontal="center" vertical="center"/>
    </xf>
    <xf numFmtId="186" fontId="82" fillId="0" borderId="0" xfId="13020" applyFont="1" applyFill="1" applyBorder="1" applyAlignment="1"/>
    <xf numFmtId="186" fontId="82" fillId="0" borderId="0" xfId="13020" applyFont="1" applyBorder="1" applyAlignment="1"/>
    <xf numFmtId="186" fontId="82" fillId="23" borderId="71" xfId="13020" applyFont="1" applyFill="1" applyBorder="1" applyAlignment="1">
      <alignment horizontal="center" vertical="center"/>
    </xf>
    <xf numFmtId="178" fontId="82" fillId="16" borderId="38" xfId="13020" applyNumberFormat="1" applyFont="1" applyFill="1" applyBorder="1" applyAlignment="1">
      <alignment horizontal="center"/>
    </xf>
    <xf numFmtId="186" fontId="73" fillId="23" borderId="0" xfId="13020" applyFont="1" applyFill="1" applyBorder="1" applyAlignment="1">
      <alignment horizontal="center" vertical="center" shrinkToFit="1"/>
    </xf>
    <xf numFmtId="186" fontId="82" fillId="23" borderId="61" xfId="13020" applyFont="1" applyFill="1" applyBorder="1" applyAlignment="1">
      <alignment horizontal="center" vertical="center"/>
    </xf>
    <xf numFmtId="186" fontId="82" fillId="23" borderId="63" xfId="13020" applyFont="1" applyFill="1" applyBorder="1" applyAlignment="1">
      <alignment horizontal="center" vertical="center"/>
    </xf>
    <xf numFmtId="186" fontId="82" fillId="23" borderId="62" xfId="13020" applyFont="1" applyFill="1" applyBorder="1" applyAlignment="1">
      <alignment horizontal="center" vertical="center"/>
    </xf>
    <xf numFmtId="186" fontId="82" fillId="36" borderId="62" xfId="13020" applyFont="1" applyFill="1" applyBorder="1" applyAlignment="1">
      <alignment horizontal="center" vertical="center"/>
    </xf>
    <xf numFmtId="186" fontId="82" fillId="23" borderId="45" xfId="13020" applyFont="1" applyFill="1" applyBorder="1" applyAlignment="1">
      <alignment horizontal="center" vertical="center"/>
    </xf>
    <xf numFmtId="186" fontId="82" fillId="36" borderId="45" xfId="13020" applyFont="1" applyFill="1" applyBorder="1" applyAlignment="1">
      <alignment horizontal="center" vertical="center"/>
    </xf>
    <xf numFmtId="186" fontId="82" fillId="0" borderId="38" xfId="13020" applyFont="1" applyFill="1" applyBorder="1" applyAlignment="1">
      <alignment horizontal="center" vertical="center"/>
    </xf>
    <xf numFmtId="186" fontId="82" fillId="24" borderId="62" xfId="13020" applyFont="1" applyFill="1" applyBorder="1" applyAlignment="1">
      <alignment horizontal="center" vertical="center"/>
    </xf>
    <xf numFmtId="186" fontId="82" fillId="24" borderId="45" xfId="13020" applyFont="1" applyFill="1" applyBorder="1" applyAlignment="1">
      <alignment horizontal="center" vertical="center"/>
    </xf>
    <xf numFmtId="186" fontId="73" fillId="15" borderId="0" xfId="13069" applyFont="1" applyFill="1" applyBorder="1" applyAlignment="1">
      <alignment horizontal="left" vertical="center"/>
    </xf>
    <xf numFmtId="186" fontId="93" fillId="0" borderId="0" xfId="13020" applyFont="1" applyBorder="1" applyAlignment="1"/>
    <xf numFmtId="186" fontId="82" fillId="0" borderId="46" xfId="13020" applyFont="1" applyBorder="1" applyAlignment="1">
      <alignment horizontal="center" vertical="center"/>
    </xf>
    <xf numFmtId="186" fontId="82" fillId="0" borderId="38" xfId="13020" applyFont="1" applyBorder="1" applyAlignment="1">
      <alignment horizontal="center"/>
    </xf>
    <xf numFmtId="186" fontId="82" fillId="24" borderId="38" xfId="13020" applyFont="1" applyFill="1" applyBorder="1" applyAlignment="1">
      <alignment horizontal="center"/>
    </xf>
    <xf numFmtId="186" fontId="82" fillId="0" borderId="47" xfId="13020" applyFont="1" applyBorder="1" applyAlignment="1">
      <alignment horizontal="center" vertical="center"/>
    </xf>
    <xf numFmtId="186" fontId="82" fillId="0" borderId="26" xfId="13020" applyFont="1" applyFill="1" applyBorder="1" applyAlignment="1">
      <alignment horizontal="center"/>
    </xf>
    <xf numFmtId="186" fontId="82" fillId="36" borderId="38" xfId="13020" applyFont="1" applyFill="1" applyBorder="1" applyAlignment="1">
      <alignment horizontal="center"/>
    </xf>
    <xf numFmtId="186" fontId="82" fillId="0" borderId="38" xfId="13066" applyFont="1" applyFill="1" applyBorder="1" applyAlignment="1">
      <alignment horizontal="center" vertical="center" wrapText="1"/>
    </xf>
    <xf numFmtId="186" fontId="82" fillId="0" borderId="38" xfId="13020" applyFont="1" applyFill="1" applyBorder="1" applyAlignment="1">
      <alignment horizontal="center"/>
    </xf>
    <xf numFmtId="186" fontId="82" fillId="0" borderId="38" xfId="13070" applyFont="1" applyFill="1" applyBorder="1" applyAlignment="1">
      <alignment horizontal="center" wrapText="1"/>
    </xf>
    <xf numFmtId="186" fontId="82" fillId="0" borderId="62" xfId="13020" applyFont="1" applyBorder="1" applyAlignment="1">
      <alignment horizontal="center" vertical="center"/>
    </xf>
    <xf numFmtId="186" fontId="82" fillId="0" borderId="72" xfId="13020" applyFont="1" applyBorder="1" applyAlignment="1">
      <alignment horizontal="center" vertical="center"/>
    </xf>
    <xf numFmtId="186" fontId="82" fillId="8" borderId="59" xfId="13020" applyFont="1" applyFill="1" applyBorder="1" applyAlignment="1">
      <alignment horizontal="center" vertical="center"/>
    </xf>
    <xf numFmtId="186" fontId="82" fillId="0" borderId="45" xfId="13020" applyFont="1" applyBorder="1" applyAlignment="1">
      <alignment horizontal="center" vertical="center"/>
    </xf>
    <xf numFmtId="186" fontId="82" fillId="0" borderId="73" xfId="13020" applyFont="1" applyBorder="1" applyAlignment="1">
      <alignment horizontal="center" vertical="center"/>
    </xf>
    <xf numFmtId="186" fontId="82" fillId="8" borderId="74" xfId="13020" applyFont="1" applyFill="1" applyBorder="1" applyAlignment="1">
      <alignment horizontal="center" vertical="center"/>
    </xf>
    <xf numFmtId="186" fontId="93" fillId="0" borderId="0" xfId="13020" applyFont="1" applyFill="1" applyBorder="1" applyAlignment="1"/>
    <xf numFmtId="178" fontId="82" fillId="0" borderId="0" xfId="13020" applyNumberFormat="1" applyFont="1" applyFill="1" applyBorder="1" applyAlignment="1">
      <alignment horizontal="center" wrapText="1"/>
    </xf>
    <xf numFmtId="186" fontId="82" fillId="0" borderId="0" xfId="13020" applyFont="1" applyFill="1" applyBorder="1" applyAlignment="1">
      <alignment horizontal="center" vertical="center" wrapText="1"/>
    </xf>
    <xf numFmtId="186" fontId="82" fillId="8" borderId="38" xfId="13020" applyFont="1" applyFill="1" applyBorder="1" applyAlignment="1">
      <alignment horizontal="center"/>
    </xf>
    <xf numFmtId="186" fontId="82" fillId="8" borderId="38" xfId="13020" applyFont="1" applyFill="1" applyBorder="1" applyAlignment="1">
      <alignment horizontal="center" vertical="center"/>
    </xf>
    <xf numFmtId="186" fontId="82" fillId="0" borderId="59" xfId="13020" applyFont="1" applyBorder="1" applyAlignment="1">
      <alignment horizontal="center" vertical="center" wrapText="1"/>
    </xf>
    <xf numFmtId="186" fontId="82" fillId="0" borderId="9" xfId="13020" applyFont="1" applyBorder="1" applyAlignment="1">
      <alignment horizontal="center" vertical="center" wrapText="1"/>
    </xf>
    <xf numFmtId="186" fontId="82" fillId="0" borderId="26" xfId="13020" applyFont="1" applyBorder="1" applyAlignment="1">
      <alignment horizontal="center" vertical="center" wrapText="1"/>
    </xf>
    <xf numFmtId="178" fontId="97" fillId="0" borderId="38" xfId="13020" applyNumberFormat="1" applyFont="1" applyFill="1" applyBorder="1" applyAlignment="1">
      <alignment horizontal="center" wrapText="1"/>
    </xf>
    <xf numFmtId="186" fontId="93" fillId="0" borderId="0" xfId="13020" applyFont="1" applyBorder="1"/>
    <xf numFmtId="186" fontId="82" fillId="0" borderId="26" xfId="13020" applyFont="1" applyBorder="1" applyAlignment="1">
      <alignment horizontal="center"/>
    </xf>
    <xf numFmtId="186" fontId="82" fillId="8" borderId="26" xfId="13020" applyFont="1" applyFill="1" applyBorder="1" applyAlignment="1">
      <alignment horizontal="center"/>
    </xf>
    <xf numFmtId="186" fontId="82" fillId="0" borderId="75" xfId="13020" applyFont="1" applyBorder="1" applyAlignment="1">
      <alignment horizontal="center" vertical="center"/>
    </xf>
    <xf numFmtId="186" fontId="82" fillId="0" borderId="62" xfId="13020" applyFont="1" applyBorder="1" applyAlignment="1"/>
    <xf numFmtId="186" fontId="82" fillId="0" borderId="76" xfId="13020" applyFont="1" applyBorder="1" applyAlignment="1">
      <alignment horizontal="center" vertical="center"/>
    </xf>
    <xf numFmtId="186" fontId="82" fillId="0" borderId="65" xfId="13020" applyFont="1" applyBorder="1" applyAlignment="1">
      <alignment horizontal="center" vertical="center"/>
    </xf>
    <xf numFmtId="178" fontId="97" fillId="0" borderId="0" xfId="13020" applyNumberFormat="1" applyFont="1" applyFill="1" applyBorder="1" applyAlignment="1">
      <alignment horizontal="center" wrapText="1"/>
    </xf>
    <xf numFmtId="186" fontId="82" fillId="0" borderId="0" xfId="13020" applyFont="1" applyBorder="1" applyAlignment="1">
      <alignment horizontal="center" vertical="center" wrapText="1"/>
    </xf>
    <xf numFmtId="178" fontId="97" fillId="0" borderId="38" xfId="13020" applyNumberFormat="1" applyFont="1" applyFill="1" applyBorder="1" applyAlignment="1">
      <alignment horizontal="center" vertical="center" wrapText="1"/>
    </xf>
    <xf numFmtId="186" fontId="82" fillId="36" borderId="26" xfId="13020" applyFont="1" applyFill="1" applyBorder="1" applyAlignment="1">
      <alignment horizontal="center"/>
    </xf>
    <xf numFmtId="186" fontId="82" fillId="0" borderId="49" xfId="13020" applyFont="1" applyBorder="1" applyAlignment="1">
      <alignment horizontal="center" vertical="center"/>
    </xf>
    <xf numFmtId="186" fontId="93" fillId="0" borderId="0" xfId="13020" applyFont="1" applyFill="1" applyBorder="1"/>
    <xf numFmtId="186" fontId="103" fillId="0" borderId="0" xfId="13020" applyFont="1" applyBorder="1"/>
    <xf numFmtId="186" fontId="97" fillId="0" borderId="0" xfId="13020" applyFont="1" applyBorder="1" applyAlignment="1"/>
    <xf numFmtId="186" fontId="97" fillId="0" borderId="59" xfId="13020" applyFont="1" applyFill="1" applyBorder="1" applyAlignment="1">
      <alignment horizontal="center" vertical="center" wrapText="1"/>
    </xf>
    <xf numFmtId="186" fontId="97" fillId="0" borderId="9" xfId="13020" applyFont="1" applyFill="1" applyBorder="1" applyAlignment="1">
      <alignment horizontal="center" vertical="center" wrapText="1"/>
    </xf>
    <xf numFmtId="186" fontId="97" fillId="0" borderId="26" xfId="13020" applyFont="1" applyFill="1" applyBorder="1" applyAlignment="1">
      <alignment horizontal="center" vertical="center" wrapText="1"/>
    </xf>
    <xf numFmtId="186" fontId="82" fillId="0" borderId="0" xfId="13020" applyFont="1" applyBorder="1" applyAlignment="1"/>
    <xf numFmtId="186" fontId="82" fillId="0" borderId="39" xfId="13020" applyFont="1" applyBorder="1" applyAlignment="1">
      <alignment horizontal="center" vertical="center"/>
    </xf>
    <xf numFmtId="186" fontId="82" fillId="0" borderId="59" xfId="13020" applyFont="1" applyBorder="1" applyAlignment="1">
      <alignment horizontal="center" vertical="center"/>
    </xf>
    <xf numFmtId="186" fontId="82" fillId="24" borderId="59" xfId="13020" applyFont="1" applyFill="1" applyBorder="1" applyAlignment="1">
      <alignment horizontal="center" vertical="center"/>
    </xf>
    <xf numFmtId="186" fontId="82" fillId="24" borderId="26" xfId="13020" applyFont="1" applyFill="1" applyBorder="1" applyAlignment="1">
      <alignment horizontal="center" vertical="center"/>
    </xf>
    <xf numFmtId="186" fontId="103" fillId="0" borderId="0" xfId="13020" applyFont="1" applyFill="1" applyBorder="1"/>
    <xf numFmtId="186" fontId="103" fillId="0" borderId="0" xfId="13020" applyFont="1" applyFill="1" applyBorder="1" applyAlignment="1"/>
    <xf numFmtId="178" fontId="82" fillId="0" borderId="59" xfId="13020" applyNumberFormat="1" applyFont="1" applyFill="1" applyBorder="1" applyAlignment="1">
      <alignment horizontal="center" wrapText="1"/>
    </xf>
    <xf numFmtId="186" fontId="82" fillId="0" borderId="59" xfId="13066" applyFont="1" applyFill="1" applyBorder="1" applyAlignment="1">
      <alignment horizontal="center" vertical="center" wrapText="1"/>
    </xf>
    <xf numFmtId="186" fontId="82" fillId="0" borderId="9" xfId="13066" applyFont="1" applyFill="1" applyBorder="1" applyAlignment="1">
      <alignment horizontal="center" vertical="center" wrapText="1"/>
    </xf>
    <xf numFmtId="186" fontId="82" fillId="0" borderId="26" xfId="13066" applyFont="1" applyFill="1" applyBorder="1" applyAlignment="1">
      <alignment horizontal="center" vertical="center" wrapText="1"/>
    </xf>
    <xf numFmtId="186" fontId="97" fillId="0" borderId="0" xfId="13020" applyFont="1" applyAlignment="1">
      <alignment horizontal="center" wrapText="1"/>
    </xf>
    <xf numFmtId="186" fontId="82" fillId="36" borderId="59" xfId="13020" applyFont="1" applyFill="1" applyBorder="1" applyAlignment="1">
      <alignment horizontal="center" vertical="center"/>
    </xf>
    <xf numFmtId="186" fontId="82" fillId="36" borderId="26" xfId="13020" applyFont="1" applyFill="1" applyBorder="1" applyAlignment="1">
      <alignment horizontal="center" vertical="center"/>
    </xf>
    <xf numFmtId="178" fontId="82" fillId="0" borderId="38" xfId="13020" applyNumberFormat="1" applyFont="1" applyFill="1" applyBorder="1" applyAlignment="1">
      <alignment horizontal="center" wrapText="1"/>
    </xf>
    <xf numFmtId="178" fontId="82" fillId="0" borderId="29" xfId="13020" applyNumberFormat="1" applyFont="1" applyFill="1" applyBorder="1" applyAlignment="1">
      <alignment horizontal="center" vertical="center" wrapText="1"/>
    </xf>
    <xf numFmtId="186" fontId="82" fillId="0" borderId="0" xfId="13020" applyFont="1" applyFill="1" applyBorder="1" applyAlignment="1">
      <alignment horizontal="left" vertical="center" shrinkToFit="1"/>
    </xf>
    <xf numFmtId="186" fontId="82" fillId="0" borderId="38" xfId="13020" applyFont="1" applyFill="1" applyBorder="1"/>
    <xf numFmtId="186" fontId="82" fillId="24" borderId="38" xfId="13020" applyFont="1" applyFill="1" applyBorder="1"/>
    <xf numFmtId="186" fontId="97" fillId="0" borderId="0" xfId="13020" applyFont="1" applyFill="1" applyAlignment="1">
      <alignment horizontal="center" wrapText="1"/>
    </xf>
    <xf numFmtId="186" fontId="82" fillId="0" borderId="59" xfId="13020" applyFont="1" applyFill="1" applyBorder="1" applyAlignment="1">
      <alignment horizontal="center" vertical="center"/>
    </xf>
    <xf numFmtId="186" fontId="82" fillId="0" borderId="59" xfId="13066" applyFont="1" applyFill="1" applyBorder="1" applyAlignment="1">
      <alignment horizontal="center" vertical="center" wrapText="1"/>
    </xf>
    <xf numFmtId="186" fontId="82" fillId="0" borderId="38" xfId="13070" applyFont="1" applyFill="1" applyBorder="1" applyAlignment="1">
      <alignment horizontal="center"/>
    </xf>
    <xf numFmtId="186" fontId="82" fillId="0" borderId="38" xfId="13020" applyFont="1" applyFill="1" applyBorder="1" applyAlignment="1">
      <alignment horizontal="center" vertical="center" wrapText="1"/>
    </xf>
    <xf numFmtId="186" fontId="82" fillId="0" borderId="38" xfId="13066" applyFont="1" applyFill="1" applyBorder="1" applyAlignment="1">
      <alignment horizontal="center" vertical="center" wrapText="1"/>
    </xf>
    <xf numFmtId="186" fontId="82" fillId="36" borderId="38" xfId="13020" applyFont="1" applyFill="1" applyBorder="1"/>
    <xf numFmtId="186" fontId="104" fillId="0" borderId="0" xfId="13020" applyFont="1" applyFill="1" applyBorder="1"/>
    <xf numFmtId="186" fontId="103" fillId="0" borderId="0" xfId="13020" applyFont="1" applyFill="1" applyBorder="1" applyAlignment="1">
      <alignment horizontal="center"/>
    </xf>
    <xf numFmtId="186" fontId="73" fillId="0" borderId="28" xfId="13020" applyFont="1" applyFill="1" applyBorder="1" applyAlignment="1">
      <alignment horizontal="left" vertical="center" shrinkToFit="1"/>
    </xf>
    <xf numFmtId="186" fontId="93" fillId="0" borderId="0" xfId="13020" applyFont="1" applyBorder="1" applyAlignment="1">
      <alignment horizontal="center"/>
    </xf>
    <xf numFmtId="186" fontId="82" fillId="0" borderId="9" xfId="13020" applyFont="1" applyBorder="1" applyAlignment="1">
      <alignment horizontal="center" vertical="center"/>
    </xf>
    <xf numFmtId="186" fontId="82" fillId="0" borderId="26" xfId="13020" applyFont="1" applyBorder="1"/>
    <xf numFmtId="186" fontId="82" fillId="8" borderId="26" xfId="13020" applyFont="1" applyFill="1" applyBorder="1"/>
    <xf numFmtId="186" fontId="82" fillId="0" borderId="59" xfId="13020" applyFont="1" applyBorder="1" applyAlignment="1">
      <alignment horizontal="center" vertical="center"/>
    </xf>
    <xf numFmtId="186" fontId="93" fillId="0" borderId="0" xfId="13020" applyFont="1" applyFill="1" applyBorder="1" applyAlignment="1">
      <alignment horizontal="center"/>
    </xf>
    <xf numFmtId="186" fontId="82" fillId="0" borderId="0" xfId="13070" applyFont="1" applyFill="1" applyBorder="1" applyAlignment="1">
      <alignment horizontal="center"/>
    </xf>
    <xf numFmtId="186" fontId="97" fillId="0" borderId="0" xfId="13020" applyFont="1" applyFill="1" applyBorder="1"/>
    <xf numFmtId="178" fontId="82" fillId="0" borderId="38" xfId="13020" applyNumberFormat="1" applyFont="1" applyFill="1" applyBorder="1" applyAlignment="1">
      <alignment horizontal="center" vertical="center" wrapText="1"/>
    </xf>
    <xf numFmtId="178" fontId="82" fillId="0" borderId="77" xfId="13020" applyNumberFormat="1" applyFont="1" applyFill="1" applyBorder="1" applyAlignment="1">
      <alignment horizontal="center" vertical="center" wrapText="1"/>
    </xf>
    <xf numFmtId="186" fontId="82" fillId="0" borderId="77" xfId="13070" applyFont="1" applyFill="1" applyBorder="1" applyAlignment="1">
      <alignment horizontal="center"/>
    </xf>
    <xf numFmtId="186" fontId="82" fillId="25" borderId="38" xfId="12933" applyFont="1" applyFill="1" applyBorder="1" applyAlignment="1">
      <alignment horizontal="center" vertical="center"/>
    </xf>
    <xf numFmtId="186" fontId="82" fillId="0" borderId="59" xfId="13070" applyFont="1" applyFill="1" applyBorder="1" applyAlignment="1">
      <alignment horizontal="center" vertical="center" wrapText="1"/>
    </xf>
    <xf numFmtId="186" fontId="103" fillId="0" borderId="0" xfId="13020" applyFont="1" applyBorder="1" applyAlignment="1">
      <alignment horizontal="center"/>
    </xf>
    <xf numFmtId="186" fontId="82" fillId="0" borderId="9" xfId="13070" applyFont="1" applyFill="1" applyBorder="1" applyAlignment="1">
      <alignment horizontal="center" vertical="center" wrapText="1"/>
    </xf>
    <xf numFmtId="186" fontId="73" fillId="0" borderId="0" xfId="13069" applyFont="1" applyFill="1" applyBorder="1" applyAlignment="1">
      <alignment horizontal="left" vertical="center" shrinkToFit="1"/>
    </xf>
    <xf numFmtId="178" fontId="82" fillId="17" borderId="38" xfId="13066" applyNumberFormat="1" applyFont="1" applyFill="1" applyBorder="1" applyAlignment="1">
      <alignment horizontal="center"/>
    </xf>
    <xf numFmtId="186" fontId="82" fillId="0" borderId="26" xfId="13070" applyFont="1" applyFill="1" applyBorder="1" applyAlignment="1">
      <alignment horizontal="center" vertical="center" wrapText="1"/>
    </xf>
    <xf numFmtId="186" fontId="82" fillId="0" borderId="0" xfId="12933" applyFont="1" applyBorder="1" applyAlignment="1">
      <alignment horizontal="center" vertical="center"/>
    </xf>
    <xf numFmtId="186" fontId="82" fillId="0" borderId="38" xfId="12933" applyFont="1" applyBorder="1" applyAlignment="1">
      <alignment horizontal="center" vertical="center"/>
    </xf>
    <xf numFmtId="186" fontId="82" fillId="0" borderId="38" xfId="12933" applyFont="1" applyFill="1" applyBorder="1" applyAlignment="1">
      <alignment horizontal="center" vertical="center"/>
    </xf>
    <xf numFmtId="186" fontId="82" fillId="0" borderId="38" xfId="12933" applyFont="1" applyBorder="1" applyAlignment="1">
      <alignment horizontal="center" vertical="center"/>
    </xf>
    <xf numFmtId="186" fontId="82" fillId="0" borderId="0" xfId="13069" applyFont="1" applyFill="1" applyBorder="1" applyAlignment="1">
      <alignment horizontal="center" vertical="center" shrinkToFit="1"/>
    </xf>
    <xf numFmtId="49" fontId="82" fillId="0" borderId="0" xfId="13069" applyNumberFormat="1" applyFont="1" applyFill="1" applyBorder="1" applyAlignment="1">
      <alignment horizontal="center" vertical="center" shrinkToFit="1"/>
    </xf>
    <xf numFmtId="186" fontId="82" fillId="0" borderId="0" xfId="13069" applyNumberFormat="1" applyFont="1" applyFill="1" applyBorder="1" applyAlignment="1">
      <alignment horizontal="center" vertical="center" shrinkToFit="1"/>
    </xf>
    <xf numFmtId="186" fontId="73" fillId="0" borderId="0" xfId="13069" applyFont="1" applyFill="1" applyBorder="1" applyAlignment="1">
      <alignment horizontal="left" vertical="center" shrinkToFit="1"/>
    </xf>
    <xf numFmtId="186" fontId="82" fillId="0" borderId="38" xfId="13070" applyFont="1" applyFill="1" applyBorder="1" applyAlignment="1">
      <alignment horizontal="center" vertical="center" wrapText="1"/>
    </xf>
    <xf numFmtId="186" fontId="82" fillId="0" borderId="59" xfId="12933" applyFont="1" applyBorder="1" applyAlignment="1">
      <alignment horizontal="center" vertical="center"/>
    </xf>
    <xf numFmtId="186" fontId="82" fillId="0" borderId="26" xfId="12933" applyFont="1" applyBorder="1" applyAlignment="1">
      <alignment horizontal="center" vertical="center"/>
    </xf>
    <xf numFmtId="178" fontId="82" fillId="0" borderId="38" xfId="13070" applyNumberFormat="1" applyFont="1" applyFill="1" applyBorder="1" applyAlignment="1">
      <alignment horizontal="center" wrapText="1"/>
    </xf>
    <xf numFmtId="186" fontId="82" fillId="24" borderId="59" xfId="12933" applyFont="1" applyFill="1" applyBorder="1" applyAlignment="1">
      <alignment horizontal="center" vertical="center"/>
    </xf>
    <xf numFmtId="186" fontId="82" fillId="24" borderId="26" xfId="12933" applyFont="1" applyFill="1" applyBorder="1" applyAlignment="1">
      <alignment horizontal="center" vertical="center"/>
    </xf>
    <xf numFmtId="186" fontId="82" fillId="24" borderId="38" xfId="12933" applyFont="1" applyFill="1" applyBorder="1" applyAlignment="1">
      <alignment horizontal="center" vertical="center"/>
    </xf>
    <xf numFmtId="186" fontId="82" fillId="36" borderId="26" xfId="12933" applyFont="1" applyFill="1" applyBorder="1" applyAlignment="1">
      <alignment horizontal="center" vertical="center"/>
    </xf>
    <xf numFmtId="186" fontId="82" fillId="36" borderId="38" xfId="12933" applyFont="1" applyFill="1" applyBorder="1" applyAlignment="1">
      <alignment horizontal="center" vertical="center"/>
    </xf>
    <xf numFmtId="178" fontId="82" fillId="0" borderId="38" xfId="12933" applyNumberFormat="1" applyFont="1" applyBorder="1" applyAlignment="1">
      <alignment horizontal="center"/>
    </xf>
    <xf numFmtId="178" fontId="82" fillId="0" borderId="38" xfId="12933" applyNumberFormat="1" applyFont="1" applyFill="1" applyBorder="1" applyAlignment="1">
      <alignment horizontal="center" vertical="center" wrapText="1"/>
    </xf>
    <xf numFmtId="186" fontId="82" fillId="0" borderId="39" xfId="12933" applyFont="1" applyFill="1" applyBorder="1" applyAlignment="1">
      <alignment horizontal="center" vertical="center"/>
    </xf>
    <xf numFmtId="186" fontId="82" fillId="0" borderId="9" xfId="12933" applyFont="1" applyBorder="1" applyAlignment="1">
      <alignment horizontal="center" vertical="center"/>
    </xf>
    <xf numFmtId="186" fontId="82" fillId="0" borderId="26" xfId="12933" applyFont="1" applyBorder="1" applyAlignment="1">
      <alignment horizontal="center" vertical="center"/>
    </xf>
    <xf numFmtId="186" fontId="82" fillId="36" borderId="59" xfId="12933" applyFont="1" applyFill="1" applyBorder="1" applyAlignment="1">
      <alignment horizontal="center" vertical="center"/>
    </xf>
    <xf numFmtId="179" fontId="82" fillId="0" borderId="0" xfId="13069" applyNumberFormat="1" applyFont="1" applyFill="1" applyBorder="1" applyAlignment="1">
      <alignment horizontal="center" vertical="center" shrinkToFit="1"/>
    </xf>
    <xf numFmtId="186" fontId="82" fillId="0" borderId="38" xfId="13066" applyFont="1" applyFill="1" applyBorder="1" applyAlignment="1">
      <alignment horizontal="center" vertical="center"/>
    </xf>
    <xf numFmtId="186" fontId="106" fillId="0" borderId="0" xfId="13069" applyFont="1" applyFill="1" applyBorder="1" applyAlignment="1">
      <alignment horizontal="left" vertical="center" shrinkToFit="1"/>
    </xf>
    <xf numFmtId="186" fontId="82" fillId="0" borderId="59" xfId="12933" applyFont="1" applyBorder="1" applyAlignment="1">
      <alignment horizontal="center" vertical="center"/>
    </xf>
    <xf numFmtId="178" fontId="82" fillId="0" borderId="0" xfId="12933" applyNumberFormat="1" applyFont="1" applyFill="1" applyBorder="1" applyAlignment="1">
      <alignment horizontal="center"/>
    </xf>
    <xf numFmtId="179" fontId="101" fillId="0" borderId="0" xfId="13069" applyNumberFormat="1" applyFont="1" applyFill="1" applyBorder="1" applyAlignment="1">
      <alignment horizontal="center" vertical="center" shrinkToFit="1"/>
    </xf>
    <xf numFmtId="186" fontId="106" fillId="0" borderId="0" xfId="13069" applyFont="1" applyFill="1" applyBorder="1" applyAlignment="1">
      <alignment horizontal="left" vertical="center" shrinkToFit="1"/>
    </xf>
    <xf numFmtId="178" fontId="82" fillId="0" borderId="38" xfId="13020" applyNumberFormat="1" applyFont="1" applyBorder="1" applyAlignment="1">
      <alignment horizontal="center" vertical="center"/>
    </xf>
    <xf numFmtId="186" fontId="101" fillId="0" borderId="38" xfId="13020" applyFont="1" applyBorder="1" applyAlignment="1">
      <alignment horizontal="center" wrapText="1"/>
    </xf>
    <xf numFmtId="186" fontId="101" fillId="0" borderId="38" xfId="13020" applyFont="1" applyBorder="1" applyAlignment="1">
      <alignment horizontal="center" vertical="center"/>
    </xf>
    <xf numFmtId="186" fontId="82" fillId="0" borderId="26" xfId="12933" applyFont="1" applyFill="1" applyBorder="1" applyAlignment="1">
      <alignment horizontal="center" vertical="center"/>
    </xf>
    <xf numFmtId="178" fontId="82" fillId="0" borderId="29" xfId="13020" applyNumberFormat="1" applyFont="1" applyBorder="1" applyAlignment="1">
      <alignment horizontal="center"/>
    </xf>
    <xf numFmtId="186" fontId="82" fillId="8" borderId="59" xfId="12933" applyFont="1" applyFill="1" applyBorder="1" applyAlignment="1">
      <alignment horizontal="center" vertical="center"/>
    </xf>
    <xf numFmtId="186" fontId="82" fillId="8" borderId="26" xfId="12933" applyFont="1" applyFill="1" applyBorder="1" applyAlignment="1">
      <alignment horizontal="center" vertical="center"/>
    </xf>
    <xf numFmtId="178" fontId="82" fillId="0" borderId="9" xfId="12933" applyNumberFormat="1" applyFont="1" applyFill="1" applyBorder="1" applyAlignment="1">
      <alignment horizontal="center"/>
    </xf>
    <xf numFmtId="186" fontId="73" fillId="0" borderId="0" xfId="13020" applyFont="1" applyBorder="1" applyAlignment="1">
      <alignment vertical="center"/>
    </xf>
    <xf numFmtId="186" fontId="82" fillId="8" borderId="38" xfId="12933" applyFont="1" applyFill="1" applyBorder="1" applyAlignment="1">
      <alignment horizontal="center" vertical="center"/>
    </xf>
    <xf numFmtId="186" fontId="82" fillId="0" borderId="0" xfId="13020" applyFont="1" applyFill="1" applyBorder="1" applyAlignment="1">
      <alignment vertical="center"/>
    </xf>
    <xf numFmtId="186" fontId="93" fillId="0" borderId="77" xfId="13020" applyFont="1" applyBorder="1"/>
    <xf numFmtId="186" fontId="82" fillId="0" borderId="59" xfId="12933" applyFont="1" applyFill="1" applyBorder="1" applyAlignment="1">
      <alignment horizontal="center" vertical="center"/>
    </xf>
    <xf numFmtId="178" fontId="82" fillId="0" borderId="38" xfId="13066" applyNumberFormat="1" applyFont="1" applyFill="1" applyBorder="1" applyAlignment="1">
      <alignment horizontal="center" vertical="center" wrapText="1"/>
    </xf>
    <xf numFmtId="186" fontId="97" fillId="0" borderId="0" xfId="13069" applyFont="1" applyFill="1" applyBorder="1" applyAlignment="1">
      <alignment horizontal="center" vertical="center" shrinkToFit="1"/>
    </xf>
    <xf numFmtId="49" fontId="97" fillId="0" borderId="0" xfId="13069" applyNumberFormat="1" applyFont="1" applyFill="1" applyBorder="1" applyAlignment="1">
      <alignment horizontal="center" vertical="center" shrinkToFit="1"/>
    </xf>
    <xf numFmtId="179" fontId="97" fillId="0" borderId="0" xfId="13069" applyNumberFormat="1" applyFont="1" applyFill="1" applyBorder="1" applyAlignment="1">
      <alignment horizontal="center" vertical="center" shrinkToFit="1"/>
    </xf>
    <xf numFmtId="186" fontId="96" fillId="0" borderId="0" xfId="13069" applyFont="1" applyFill="1" applyBorder="1" applyAlignment="1">
      <alignment horizontal="left" vertical="center" shrinkToFit="1"/>
    </xf>
    <xf numFmtId="186" fontId="73" fillId="15" borderId="0" xfId="13069" applyFont="1" applyFill="1" applyBorder="1" applyAlignment="1">
      <alignment horizontal="left" vertical="center"/>
    </xf>
    <xf numFmtId="186" fontId="73" fillId="0" borderId="0" xfId="13070" applyFont="1" applyBorder="1" applyAlignment="1">
      <alignment horizontal="center" vertical="center"/>
    </xf>
    <xf numFmtId="186" fontId="73" fillId="0" borderId="0" xfId="13070" applyFont="1" applyFill="1" applyBorder="1" applyAlignment="1">
      <alignment horizontal="center" vertical="center"/>
    </xf>
    <xf numFmtId="186" fontId="73" fillId="0" borderId="0" xfId="13020" applyFont="1" applyAlignment="1">
      <alignment vertical="center"/>
    </xf>
    <xf numFmtId="197" fontId="107" fillId="0" borderId="0" xfId="13020" applyNumberFormat="1" applyFont="1" applyFill="1" applyAlignment="1">
      <alignment horizontal="center" vertical="center"/>
    </xf>
    <xf numFmtId="186" fontId="92" fillId="0" borderId="0" xfId="13070" applyFont="1" applyBorder="1" applyAlignment="1">
      <alignment horizontal="center" vertical="center"/>
    </xf>
    <xf numFmtId="186" fontId="73" fillId="0" borderId="0" xfId="13070" applyFont="1" applyBorder="1" applyAlignment="1">
      <alignment horizontal="center" vertical="center"/>
    </xf>
    <xf numFmtId="186" fontId="92" fillId="0" borderId="0" xfId="13020" applyFont="1" applyFill="1" applyAlignment="1">
      <alignment horizontal="center" vertical="center"/>
    </xf>
    <xf numFmtId="186" fontId="92" fillId="0" borderId="0" xfId="13020" applyFont="1" applyAlignment="1">
      <alignment horizontal="center" vertical="center"/>
    </xf>
    <xf numFmtId="186" fontId="108" fillId="0" borderId="0" xfId="13070" applyFont="1" applyBorder="1" applyAlignment="1">
      <alignment horizontal="center" vertical="center"/>
    </xf>
    <xf numFmtId="186" fontId="108" fillId="0" borderId="0" xfId="13070" applyFont="1" applyFill="1" applyBorder="1" applyAlignment="1">
      <alignment horizontal="center" vertical="center"/>
    </xf>
    <xf numFmtId="0" fontId="114" fillId="0" borderId="0" xfId="13071" applyFont="1"/>
    <xf numFmtId="0" fontId="114" fillId="0" borderId="0" xfId="13071" applyFont="1" applyAlignment="1">
      <alignment horizontal="center"/>
    </xf>
    <xf numFmtId="0" fontId="115" fillId="0" borderId="0" xfId="13071" applyFont="1"/>
    <xf numFmtId="0" fontId="116" fillId="0" borderId="0" xfId="13071" applyFont="1"/>
    <xf numFmtId="178" fontId="116" fillId="0" borderId="0" xfId="13072" applyNumberFormat="1" applyFont="1" applyBorder="1" applyAlignment="1">
      <alignment horizontal="center" vertical="center"/>
    </xf>
    <xf numFmtId="0" fontId="32" fillId="0" borderId="0" xfId="13071" applyFont="1" applyBorder="1" applyAlignment="1">
      <alignment horizontal="center" vertical="center"/>
    </xf>
    <xf numFmtId="198" fontId="117" fillId="0" borderId="0" xfId="13071" applyNumberFormat="1" applyFont="1" applyBorder="1" applyAlignment="1">
      <alignment horizontal="center"/>
    </xf>
    <xf numFmtId="0" fontId="118" fillId="0" borderId="0" xfId="13071" applyFont="1"/>
    <xf numFmtId="178" fontId="116" fillId="0" borderId="38" xfId="13072" applyNumberFormat="1" applyFont="1" applyBorder="1" applyAlignment="1">
      <alignment horizontal="center" vertical="center"/>
    </xf>
    <xf numFmtId="0" fontId="45" fillId="0" borderId="59" xfId="13071" applyFont="1" applyBorder="1" applyAlignment="1">
      <alignment horizontal="center" vertical="center"/>
    </xf>
    <xf numFmtId="194" fontId="119" fillId="0" borderId="38" xfId="13071" applyNumberFormat="1" applyFont="1" applyFill="1" applyBorder="1" applyAlignment="1">
      <alignment horizontal="center"/>
    </xf>
    <xf numFmtId="198" fontId="117" fillId="0" borderId="38" xfId="13071" applyNumberFormat="1" applyFont="1" applyBorder="1" applyAlignment="1">
      <alignment horizontal="center"/>
    </xf>
    <xf numFmtId="0" fontId="45" fillId="0" borderId="9" xfId="13071" applyFont="1" applyBorder="1" applyAlignment="1">
      <alignment horizontal="center" vertical="center"/>
    </xf>
    <xf numFmtId="0" fontId="116" fillId="0" borderId="38" xfId="13071" applyFont="1" applyBorder="1" applyAlignment="1">
      <alignment horizontal="center"/>
    </xf>
    <xf numFmtId="194" fontId="119" fillId="39" borderId="38" xfId="13071" applyNumberFormat="1" applyFont="1" applyFill="1" applyBorder="1" applyAlignment="1">
      <alignment horizontal="center" wrapText="1"/>
    </xf>
    <xf numFmtId="0" fontId="45" fillId="0" borderId="26" xfId="13071" applyFont="1" applyBorder="1" applyAlignment="1">
      <alignment horizontal="center" vertical="center"/>
    </xf>
    <xf numFmtId="0" fontId="120" fillId="0" borderId="38" xfId="13072" applyFont="1" applyBorder="1" applyAlignment="1">
      <alignment horizontal="center" vertical="center"/>
    </xf>
    <xf numFmtId="0" fontId="120" fillId="0" borderId="38" xfId="13072" applyFont="1" applyBorder="1" applyAlignment="1">
      <alignment horizontal="center" vertical="center"/>
    </xf>
    <xf numFmtId="49" fontId="120" fillId="0" borderId="38" xfId="13072" applyNumberFormat="1" applyFont="1" applyBorder="1" applyAlignment="1">
      <alignment horizontal="center" vertical="center"/>
    </xf>
    <xf numFmtId="0" fontId="118" fillId="18" borderId="0" xfId="13073" applyFont="1" applyFill="1" applyAlignment="1">
      <alignment horizontal="left" vertical="center"/>
    </xf>
    <xf numFmtId="0" fontId="120" fillId="0" borderId="0" xfId="13071" applyFont="1" applyAlignment="1">
      <alignment horizontal="center"/>
    </xf>
    <xf numFmtId="198" fontId="121" fillId="0" borderId="0" xfId="13071" applyNumberFormat="1" applyFont="1" applyAlignment="1">
      <alignment horizontal="left"/>
    </xf>
    <xf numFmtId="178" fontId="120" fillId="0" borderId="0" xfId="13072" applyNumberFormat="1" applyFont="1" applyBorder="1" applyAlignment="1">
      <alignment horizontal="center" vertical="center"/>
    </xf>
    <xf numFmtId="194" fontId="122" fillId="0" borderId="0" xfId="13071" applyNumberFormat="1" applyFont="1" applyFill="1" applyBorder="1" applyAlignment="1">
      <alignment horizontal="center"/>
    </xf>
    <xf numFmtId="198" fontId="123" fillId="0" borderId="0" xfId="13071" applyNumberFormat="1" applyFont="1" applyBorder="1" applyAlignment="1">
      <alignment horizontal="center"/>
    </xf>
    <xf numFmtId="178" fontId="120" fillId="0" borderId="38" xfId="13072" applyNumberFormat="1" applyFont="1" applyBorder="1" applyAlignment="1">
      <alignment horizontal="center" vertical="center"/>
    </xf>
    <xf numFmtId="0" fontId="120" fillId="0" borderId="38" xfId="13071" applyFont="1" applyBorder="1" applyAlignment="1">
      <alignment horizontal="center"/>
    </xf>
    <xf numFmtId="0" fontId="114" fillId="0" borderId="38" xfId="13072" applyFont="1" applyBorder="1" applyAlignment="1">
      <alignment horizontal="center" vertical="center"/>
    </xf>
    <xf numFmtId="0" fontId="114" fillId="0" borderId="38" xfId="13072" applyFont="1" applyBorder="1" applyAlignment="1">
      <alignment horizontal="center" vertical="center"/>
    </xf>
    <xf numFmtId="49" fontId="114" fillId="0" borderId="38" xfId="13072" applyNumberFormat="1" applyFont="1" applyBorder="1" applyAlignment="1">
      <alignment horizontal="center" vertical="center"/>
    </xf>
    <xf numFmtId="0" fontId="115" fillId="18" borderId="0" xfId="13073" applyFont="1" applyFill="1" applyAlignment="1">
      <alignment horizontal="left" vertical="center"/>
    </xf>
    <xf numFmtId="178" fontId="116" fillId="0" borderId="0" xfId="13072" applyNumberFormat="1" applyFont="1" applyAlignment="1">
      <alignment horizontal="center" vertical="center"/>
    </xf>
    <xf numFmtId="0" fontId="116" fillId="0" borderId="0" xfId="13071" applyFont="1" applyAlignment="1">
      <alignment horizontal="center"/>
    </xf>
    <xf numFmtId="0" fontId="45" fillId="0" borderId="0" xfId="13071" applyFont="1" applyAlignment="1">
      <alignment horizontal="center"/>
    </xf>
    <xf numFmtId="0" fontId="116" fillId="17" borderId="0" xfId="13072" applyFont="1" applyFill="1" applyAlignment="1">
      <alignment horizontal="center" vertical="center" wrapText="1"/>
    </xf>
    <xf numFmtId="0" fontId="116" fillId="0" borderId="59" xfId="13072" applyFont="1" applyBorder="1" applyAlignment="1">
      <alignment horizontal="center" vertical="center" wrapText="1"/>
    </xf>
    <xf numFmtId="194" fontId="124" fillId="39" borderId="38" xfId="13071" applyNumberFormat="1" applyFont="1" applyFill="1" applyBorder="1" applyAlignment="1">
      <alignment horizontal="center"/>
    </xf>
    <xf numFmtId="0" fontId="116" fillId="0" borderId="9" xfId="13072" applyFont="1" applyBorder="1" applyAlignment="1">
      <alignment horizontal="center" vertical="center" wrapText="1"/>
    </xf>
    <xf numFmtId="178" fontId="116" fillId="16" borderId="38" xfId="13071" applyNumberFormat="1" applyFont="1" applyFill="1" applyBorder="1" applyAlignment="1">
      <alignment horizontal="center"/>
    </xf>
    <xf numFmtId="0" fontId="116" fillId="0" borderId="38" xfId="13072" applyFont="1" applyBorder="1" applyAlignment="1">
      <alignment horizontal="center" vertical="center" wrapText="1"/>
    </xf>
    <xf numFmtId="0" fontId="116" fillId="0" borderId="26" xfId="13072" applyFont="1" applyBorder="1" applyAlignment="1">
      <alignment horizontal="center" vertical="center" wrapText="1"/>
    </xf>
    <xf numFmtId="0" fontId="116" fillId="17" borderId="38" xfId="13072" applyFont="1" applyFill="1" applyBorder="1" applyAlignment="1">
      <alignment horizontal="center" vertical="center" wrapText="1"/>
    </xf>
    <xf numFmtId="0" fontId="114" fillId="16" borderId="0" xfId="13071" applyFont="1" applyFill="1" applyAlignment="1">
      <alignment horizontal="center" vertical="center" wrapText="1"/>
    </xf>
    <xf numFmtId="0" fontId="114" fillId="16" borderId="0" xfId="13072" applyFont="1" applyFill="1" applyAlignment="1">
      <alignment horizontal="center" vertical="center" wrapText="1"/>
    </xf>
    <xf numFmtId="0" fontId="115" fillId="0" borderId="0" xfId="13073" applyFont="1" applyAlignment="1">
      <alignment horizontal="left" vertical="center" shrinkToFit="1"/>
    </xf>
    <xf numFmtId="178" fontId="120" fillId="16" borderId="0" xfId="13071" applyNumberFormat="1" applyFont="1" applyFill="1" applyBorder="1" applyAlignment="1">
      <alignment horizontal="center"/>
    </xf>
    <xf numFmtId="0" fontId="120" fillId="0" borderId="0" xfId="13072" applyFont="1" applyBorder="1" applyAlignment="1">
      <alignment horizontal="center" vertical="center"/>
    </xf>
    <xf numFmtId="0" fontId="120" fillId="16" borderId="0" xfId="13071" applyFont="1" applyFill="1" applyBorder="1" applyAlignment="1">
      <alignment horizontal="center" vertical="center" wrapText="1"/>
    </xf>
    <xf numFmtId="0" fontId="116" fillId="0" borderId="59" xfId="13072" applyFont="1" applyBorder="1" applyAlignment="1">
      <alignment horizontal="center" vertical="center"/>
    </xf>
    <xf numFmtId="0" fontId="116" fillId="16" borderId="38" xfId="13071" applyFont="1" applyFill="1" applyBorder="1" applyAlignment="1">
      <alignment horizontal="center" vertical="center" wrapText="1"/>
    </xf>
    <xf numFmtId="0" fontId="116" fillId="0" borderId="9" xfId="13072" applyFont="1" applyBorder="1" applyAlignment="1">
      <alignment horizontal="center" vertical="center"/>
    </xf>
    <xf numFmtId="0" fontId="116" fillId="0" borderId="26" xfId="13072" applyFont="1" applyBorder="1" applyAlignment="1">
      <alignment horizontal="center" vertical="center"/>
    </xf>
    <xf numFmtId="0" fontId="114" fillId="0" borderId="38" xfId="13071" applyFont="1" applyBorder="1" applyAlignment="1">
      <alignment horizontal="center"/>
    </xf>
    <xf numFmtId="0" fontId="114" fillId="0" borderId="38" xfId="13072" applyFont="1" applyBorder="1" applyAlignment="1">
      <alignment horizontal="center" vertical="center" wrapText="1"/>
    </xf>
    <xf numFmtId="178" fontId="114" fillId="16" borderId="0" xfId="13071" applyNumberFormat="1" applyFont="1" applyFill="1" applyAlignment="1">
      <alignment horizontal="center"/>
    </xf>
    <xf numFmtId="178" fontId="120" fillId="0" borderId="0" xfId="13072" applyNumberFormat="1" applyFont="1" applyAlignment="1">
      <alignment horizontal="center" vertical="center"/>
    </xf>
    <xf numFmtId="0" fontId="32" fillId="0" borderId="0" xfId="13071" applyFont="1" applyAlignment="1">
      <alignment horizontal="center" vertical="center"/>
    </xf>
    <xf numFmtId="58" fontId="115" fillId="0" borderId="0" xfId="13073" applyNumberFormat="1" applyFont="1" applyAlignment="1">
      <alignment horizontal="left" vertical="center" shrinkToFit="1"/>
    </xf>
    <xf numFmtId="0" fontId="116" fillId="0" borderId="59" xfId="13071" applyFont="1" applyBorder="1" applyAlignment="1">
      <alignment horizontal="center" vertical="center"/>
    </xf>
    <xf numFmtId="0" fontId="116" fillId="0" borderId="9" xfId="13071" applyFont="1" applyBorder="1" applyAlignment="1">
      <alignment horizontal="center" vertical="center"/>
    </xf>
    <xf numFmtId="0" fontId="116" fillId="0" borderId="26" xfId="13071" applyFont="1" applyBorder="1" applyAlignment="1">
      <alignment horizontal="center" vertical="center"/>
    </xf>
    <xf numFmtId="0" fontId="32" fillId="0" borderId="38" xfId="13071" applyFont="1" applyBorder="1" applyAlignment="1">
      <alignment horizontal="center"/>
    </xf>
    <xf numFmtId="0" fontId="120" fillId="0" borderId="38" xfId="13072" applyFont="1" applyBorder="1" applyAlignment="1">
      <alignment horizontal="center" vertical="center" wrapText="1"/>
    </xf>
    <xf numFmtId="0" fontId="114" fillId="0" borderId="0" xfId="13072" applyFont="1" applyAlignment="1">
      <alignment vertical="center" wrapText="1"/>
    </xf>
    <xf numFmtId="0" fontId="120" fillId="0" borderId="0" xfId="13072" applyFont="1" applyAlignment="1">
      <alignment horizontal="center" vertical="center" wrapText="1"/>
    </xf>
    <xf numFmtId="0" fontId="120" fillId="0" borderId="0" xfId="13072" applyFont="1" applyAlignment="1">
      <alignment horizontal="center" vertical="center"/>
    </xf>
    <xf numFmtId="0" fontId="118" fillId="0" borderId="0" xfId="13073" applyFont="1" applyAlignment="1">
      <alignment horizontal="left" vertical="center" shrinkToFit="1"/>
    </xf>
    <xf numFmtId="0" fontId="116" fillId="16" borderId="38" xfId="13071" applyFont="1" applyFill="1" applyBorder="1" applyAlignment="1">
      <alignment horizontal="center" vertical="center"/>
    </xf>
    <xf numFmtId="0" fontId="116" fillId="16" borderId="38" xfId="13071" applyFont="1" applyFill="1" applyBorder="1" applyAlignment="1">
      <alignment horizontal="center"/>
    </xf>
    <xf numFmtId="0" fontId="116" fillId="0" borderId="38" xfId="13072" applyFont="1" applyBorder="1" applyAlignment="1">
      <alignment horizontal="center" vertical="center"/>
    </xf>
    <xf numFmtId="0" fontId="116" fillId="0" borderId="38" xfId="13072" applyFont="1" applyBorder="1" applyAlignment="1">
      <alignment horizontal="center" vertical="center" wrapText="1"/>
    </xf>
    <xf numFmtId="0" fontId="116" fillId="0" borderId="38" xfId="13071" applyFont="1" applyBorder="1" applyAlignment="1">
      <alignment horizontal="center"/>
    </xf>
    <xf numFmtId="0" fontId="120" fillId="0" borderId="0" xfId="13071" applyFont="1" applyAlignment="1">
      <alignment horizontal="center" vertical="center"/>
    </xf>
    <xf numFmtId="0" fontId="120" fillId="16" borderId="0" xfId="13071" applyFont="1" applyFill="1" applyAlignment="1">
      <alignment horizontal="center"/>
    </xf>
    <xf numFmtId="0" fontId="116" fillId="0" borderId="38" xfId="13072" applyFont="1" applyBorder="1" applyAlignment="1">
      <alignment horizontal="center" vertical="center"/>
    </xf>
    <xf numFmtId="49" fontId="125" fillId="0" borderId="38" xfId="13074" applyNumberFormat="1" applyFont="1" applyBorder="1" applyAlignment="1">
      <alignment horizontal="center" vertical="center"/>
    </xf>
    <xf numFmtId="0" fontId="32" fillId="0" borderId="0" xfId="13071" applyFont="1" applyAlignment="1">
      <alignment horizontal="center"/>
    </xf>
    <xf numFmtId="0" fontId="32" fillId="0" borderId="0" xfId="13071" applyFont="1" applyBorder="1" applyAlignment="1">
      <alignment horizontal="center"/>
    </xf>
    <xf numFmtId="0" fontId="120" fillId="17" borderId="0" xfId="13072" applyFont="1" applyFill="1" applyBorder="1" applyAlignment="1">
      <alignment horizontal="center" vertical="center" wrapText="1"/>
    </xf>
    <xf numFmtId="0" fontId="116" fillId="0" borderId="38" xfId="13071" applyFont="1" applyBorder="1" applyAlignment="1">
      <alignment horizontal="center" vertical="center"/>
    </xf>
    <xf numFmtId="0" fontId="118" fillId="0" borderId="0" xfId="13071" applyFont="1" applyAlignment="1">
      <alignment horizontal="left"/>
    </xf>
    <xf numFmtId="0" fontId="32" fillId="0" borderId="0" xfId="13071" applyFont="1" applyAlignment="1">
      <alignment horizontal="center" vertical="center" wrapText="1"/>
    </xf>
    <xf numFmtId="0" fontId="118" fillId="18" borderId="0" xfId="13073" applyFont="1" applyFill="1" applyAlignment="1">
      <alignment horizontal="left" vertical="center"/>
    </xf>
    <xf numFmtId="0" fontId="120" fillId="0" borderId="0" xfId="13072" applyFont="1" applyBorder="1" applyAlignment="1">
      <alignment horizontal="center" vertical="center" wrapText="1"/>
    </xf>
    <xf numFmtId="178" fontId="116" fillId="0" borderId="38" xfId="13072" applyNumberFormat="1" applyFont="1" applyFill="1" applyBorder="1" applyAlignment="1">
      <alignment horizontal="center" vertical="center"/>
    </xf>
    <xf numFmtId="0" fontId="116" fillId="0" borderId="9" xfId="13072" applyFont="1" applyFill="1" applyBorder="1" applyAlignment="1">
      <alignment horizontal="center" vertical="center" wrapText="1"/>
    </xf>
    <xf numFmtId="0" fontId="116" fillId="0" borderId="38" xfId="13072" applyFont="1" applyFill="1" applyBorder="1" applyAlignment="1">
      <alignment horizontal="center" vertical="center" wrapText="1"/>
    </xf>
    <xf numFmtId="178" fontId="120" fillId="0" borderId="38" xfId="13072" applyNumberFormat="1" applyFont="1" applyFill="1" applyBorder="1" applyAlignment="1">
      <alignment horizontal="center" vertical="center"/>
    </xf>
    <xf numFmtId="0" fontId="116" fillId="0" borderId="26" xfId="13072" applyFont="1" applyFill="1" applyBorder="1" applyAlignment="1">
      <alignment horizontal="center" vertical="center" wrapText="1"/>
    </xf>
    <xf numFmtId="0" fontId="116" fillId="0" borderId="38" xfId="13072" applyFont="1" applyFill="1" applyBorder="1" applyAlignment="1">
      <alignment horizontal="center" vertical="center"/>
    </xf>
    <xf numFmtId="0" fontId="116" fillId="0" borderId="38" xfId="13071" applyFont="1" applyFill="1" applyBorder="1" applyAlignment="1">
      <alignment horizontal="center" vertical="center"/>
    </xf>
    <xf numFmtId="0" fontId="120" fillId="16" borderId="0" xfId="13071" applyFont="1" applyFill="1" applyBorder="1" applyAlignment="1">
      <alignment horizontal="center" vertical="center"/>
    </xf>
    <xf numFmtId="0" fontId="120" fillId="16" borderId="0" xfId="13071" applyFont="1" applyFill="1" applyBorder="1" applyAlignment="1">
      <alignment horizontal="center"/>
    </xf>
    <xf numFmtId="0" fontId="120" fillId="0" borderId="38" xfId="13071" applyFont="1" applyFill="1" applyBorder="1" applyAlignment="1">
      <alignment horizontal="center" vertical="center"/>
    </xf>
    <xf numFmtId="0" fontId="116" fillId="0" borderId="38" xfId="13071" applyFont="1" applyFill="1" applyBorder="1" applyAlignment="1">
      <alignment horizontal="center"/>
    </xf>
    <xf numFmtId="0" fontId="120" fillId="0" borderId="38" xfId="13071" applyFont="1" applyBorder="1" applyAlignment="1">
      <alignment horizontal="center" vertical="center"/>
    </xf>
    <xf numFmtId="0" fontId="120" fillId="0" borderId="0" xfId="13071" applyFont="1" applyBorder="1" applyAlignment="1">
      <alignment horizontal="center"/>
    </xf>
    <xf numFmtId="178" fontId="116" fillId="0" borderId="0" xfId="13072" applyNumberFormat="1" applyFont="1" applyAlignment="1">
      <alignment horizontal="left" vertical="center"/>
    </xf>
    <xf numFmtId="0" fontId="116" fillId="0" borderId="59" xfId="13072" applyFont="1" applyFill="1" applyBorder="1" applyAlignment="1">
      <alignment horizontal="center" vertical="center" wrapText="1"/>
    </xf>
    <xf numFmtId="0" fontId="116" fillId="0" borderId="38" xfId="13071" applyFont="1" applyFill="1" applyBorder="1" applyAlignment="1">
      <alignment horizontal="center" wrapText="1"/>
    </xf>
    <xf numFmtId="0" fontId="114" fillId="0" borderId="38" xfId="13072" applyFont="1" applyFill="1" applyBorder="1" applyAlignment="1">
      <alignment horizontal="center" vertical="center" wrapText="1"/>
    </xf>
    <xf numFmtId="0" fontId="114" fillId="0" borderId="38" xfId="13072" applyFont="1" applyFill="1" applyBorder="1" applyAlignment="1">
      <alignment horizontal="center" vertical="center"/>
    </xf>
    <xf numFmtId="0" fontId="114" fillId="0" borderId="38" xfId="13072" applyFont="1" applyFill="1" applyBorder="1" applyAlignment="1">
      <alignment horizontal="center" vertical="center" wrapText="1"/>
    </xf>
    <xf numFmtId="0" fontId="114" fillId="0" borderId="38" xfId="13071" applyFont="1" applyFill="1" applyBorder="1" applyAlignment="1">
      <alignment horizontal="center"/>
    </xf>
    <xf numFmtId="0" fontId="118" fillId="18" borderId="0" xfId="13073" applyFont="1" applyFill="1" applyAlignment="1">
      <alignment horizontal="left" vertical="center" shrinkToFit="1"/>
    </xf>
    <xf numFmtId="0" fontId="114" fillId="0" borderId="0" xfId="13072" applyFont="1" applyAlignment="1">
      <alignment horizontal="left" vertical="center"/>
    </xf>
    <xf numFmtId="0" fontId="116" fillId="0" borderId="59" xfId="13071" applyFont="1" applyFill="1" applyBorder="1" applyAlignment="1">
      <alignment horizontal="center" vertical="center"/>
    </xf>
    <xf numFmtId="178" fontId="116" fillId="0" borderId="26" xfId="13072" applyNumberFormat="1" applyFont="1" applyFill="1" applyBorder="1" applyAlignment="1">
      <alignment horizontal="center" vertical="center"/>
    </xf>
    <xf numFmtId="0" fontId="116" fillId="0" borderId="9" xfId="13071" applyFont="1" applyFill="1" applyBorder="1" applyAlignment="1">
      <alignment horizontal="center" vertical="center"/>
    </xf>
    <xf numFmtId="0" fontId="116" fillId="0" borderId="26" xfId="13072" applyFont="1" applyFill="1" applyBorder="1" applyAlignment="1">
      <alignment horizontal="center" vertical="center"/>
    </xf>
    <xf numFmtId="0" fontId="116" fillId="0" borderId="26" xfId="13071" applyFont="1" applyFill="1" applyBorder="1" applyAlignment="1">
      <alignment horizontal="center" vertical="center"/>
    </xf>
    <xf numFmtId="0" fontId="114" fillId="0" borderId="0" xfId="13071" applyFont="1" applyBorder="1"/>
    <xf numFmtId="178" fontId="114" fillId="0" borderId="38" xfId="13072" applyNumberFormat="1" applyFont="1" applyFill="1" applyBorder="1" applyAlignment="1">
      <alignment horizontal="center" vertical="center"/>
    </xf>
    <xf numFmtId="0" fontId="118" fillId="16" borderId="0" xfId="13073" applyFont="1" applyFill="1" applyAlignment="1">
      <alignment vertical="center"/>
    </xf>
    <xf numFmtId="0" fontId="114" fillId="0" borderId="44" xfId="13071" applyFont="1" applyBorder="1"/>
    <xf numFmtId="0" fontId="120" fillId="0" borderId="0" xfId="13072" applyFont="1" applyAlignment="1">
      <alignment vertical="center"/>
    </xf>
    <xf numFmtId="178" fontId="116" fillId="0" borderId="0" xfId="13072" applyNumberFormat="1" applyFont="1" applyFill="1" applyAlignment="1">
      <alignment horizontal="center" vertical="center"/>
    </xf>
    <xf numFmtId="0" fontId="45" fillId="0" borderId="0" xfId="13071" applyFont="1" applyFill="1" applyAlignment="1">
      <alignment horizontal="center" vertical="center"/>
    </xf>
    <xf numFmtId="0" fontId="116" fillId="0" borderId="0" xfId="13072" applyFont="1" applyFill="1" applyAlignment="1">
      <alignment horizontal="center" vertical="center"/>
    </xf>
    <xf numFmtId="0" fontId="116" fillId="0" borderId="0" xfId="13072" applyFont="1" applyAlignment="1">
      <alignment horizontal="center" vertical="center"/>
    </xf>
    <xf numFmtId="0" fontId="45" fillId="0" borderId="59" xfId="13071" applyFont="1" applyFill="1" applyBorder="1" applyAlignment="1">
      <alignment horizontal="center" vertical="center"/>
    </xf>
    <xf numFmtId="0" fontId="45" fillId="0" borderId="9" xfId="13071" applyFont="1" applyFill="1" applyBorder="1" applyAlignment="1">
      <alignment horizontal="center" vertical="center"/>
    </xf>
    <xf numFmtId="0" fontId="45" fillId="0" borderId="26" xfId="13071" applyFont="1" applyFill="1" applyBorder="1" applyAlignment="1">
      <alignment horizontal="center" vertical="center"/>
    </xf>
    <xf numFmtId="0" fontId="114" fillId="0" borderId="38" xfId="13072" applyFont="1" applyFill="1" applyBorder="1" applyAlignment="1">
      <alignment horizontal="center" vertical="center"/>
    </xf>
    <xf numFmtId="0" fontId="13" fillId="0" borderId="38" xfId="13071" applyFont="1" applyFill="1" applyBorder="1" applyAlignment="1">
      <alignment horizontal="center"/>
    </xf>
    <xf numFmtId="0" fontId="115" fillId="18" borderId="0" xfId="13073" applyFont="1" applyFill="1" applyAlignment="1">
      <alignment horizontal="left" vertical="center" shrinkToFit="1"/>
    </xf>
    <xf numFmtId="0" fontId="115" fillId="0" borderId="0" xfId="13075" applyFont="1" applyAlignment="1">
      <alignment horizontal="center" vertical="center" wrapText="1"/>
    </xf>
    <xf numFmtId="0" fontId="115" fillId="0" borderId="0" xfId="13075" applyFont="1" applyAlignment="1">
      <alignment horizontal="left" vertical="center" wrapText="1"/>
    </xf>
    <xf numFmtId="0" fontId="115" fillId="0" borderId="0" xfId="13075" applyFont="1" applyAlignment="1">
      <alignment horizontal="center" vertical="center" wrapText="1"/>
    </xf>
    <xf numFmtId="0" fontId="115" fillId="0" borderId="0" xfId="13071" applyFont="1" applyAlignment="1">
      <alignment vertical="center"/>
    </xf>
    <xf numFmtId="199" fontId="115" fillId="0" borderId="0" xfId="13071" applyNumberFormat="1" applyFont="1" applyAlignment="1">
      <alignment horizontal="center"/>
    </xf>
    <xf numFmtId="0" fontId="115" fillId="0" borderId="0" xfId="13075" applyFont="1" applyAlignment="1">
      <alignment horizontal="center" vertical="center"/>
    </xf>
    <xf numFmtId="0" fontId="126" fillId="0" borderId="0" xfId="13075" applyFont="1" applyAlignment="1">
      <alignment horizontal="center" vertical="center"/>
    </xf>
    <xf numFmtId="0" fontId="127" fillId="0" borderId="0" xfId="13075" applyFont="1" applyAlignment="1">
      <alignment horizontal="center" vertical="center"/>
    </xf>
    <xf numFmtId="200" fontId="60" fillId="0" borderId="0" xfId="13076" applyFont="1">
      <alignment vertical="center"/>
    </xf>
    <xf numFmtId="49" fontId="60" fillId="0" borderId="0" xfId="13076" applyNumberFormat="1" applyFont="1">
      <alignment vertical="center"/>
    </xf>
    <xf numFmtId="178" fontId="76" fillId="0" borderId="38" xfId="13077" applyNumberFormat="1" applyFont="1" applyBorder="1" applyAlignment="1">
      <alignment horizontal="left"/>
    </xf>
    <xf numFmtId="178" fontId="60" fillId="0" borderId="38" xfId="13077" applyNumberFormat="1" applyFont="1" applyBorder="1" applyAlignment="1">
      <alignment horizontal="left"/>
    </xf>
    <xf numFmtId="200" fontId="76" fillId="0" borderId="38" xfId="13077" applyFont="1" applyBorder="1" applyAlignment="1">
      <alignment horizontal="left" wrapText="1"/>
    </xf>
    <xf numFmtId="0" fontId="60" fillId="0" borderId="38" xfId="13078" applyNumberFormat="1" applyFont="1" applyBorder="1" applyAlignment="1">
      <alignment horizontal="left"/>
    </xf>
    <xf numFmtId="200" fontId="60" fillId="0" borderId="38" xfId="13077" applyFont="1" applyBorder="1" applyAlignment="1">
      <alignment horizontal="left" vertical="center"/>
    </xf>
    <xf numFmtId="200" fontId="60" fillId="0" borderId="59" xfId="13079" applyFont="1" applyBorder="1" applyAlignment="1">
      <alignment horizontal="left" vertical="center"/>
    </xf>
    <xf numFmtId="49" fontId="60" fillId="0" borderId="59" xfId="13079" applyNumberFormat="1" applyFont="1" applyBorder="1" applyAlignment="1">
      <alignment horizontal="left" vertical="center"/>
    </xf>
    <xf numFmtId="200" fontId="60" fillId="0" borderId="26" xfId="13079" applyFont="1" applyBorder="1" applyAlignment="1">
      <alignment horizontal="left" vertical="center"/>
    </xf>
    <xf numFmtId="49" fontId="60" fillId="0" borderId="26" xfId="13079" applyNumberFormat="1" applyFont="1" applyBorder="1" applyAlignment="1">
      <alignment horizontal="left" vertical="center"/>
    </xf>
    <xf numFmtId="200" fontId="5" fillId="0" borderId="0" xfId="13080" applyFont="1" applyAlignment="1">
      <alignment horizontal="left" vertical="center" shrinkToFit="1"/>
    </xf>
    <xf numFmtId="200" fontId="60" fillId="0" borderId="0" xfId="13076" applyFont="1" applyAlignment="1">
      <alignment horizontal="center" vertical="center"/>
    </xf>
    <xf numFmtId="200" fontId="60" fillId="0" borderId="0" xfId="13076" applyFont="1" applyAlignment="1">
      <alignment horizontal="left" vertical="top" wrapText="1"/>
    </xf>
    <xf numFmtId="200" fontId="60" fillId="0" borderId="0" xfId="13076" applyFont="1" applyAlignment="1">
      <alignment horizontal="left" vertical="center"/>
    </xf>
    <xf numFmtId="49" fontId="5" fillId="0" borderId="0" xfId="13080" applyNumberFormat="1" applyFont="1" applyAlignment="1">
      <alignment horizontal="left" vertical="center" shrinkToFit="1"/>
    </xf>
    <xf numFmtId="179" fontId="5" fillId="0" borderId="0" xfId="13080" applyNumberFormat="1" applyFont="1" applyAlignment="1">
      <alignment horizontal="left" vertical="center" shrinkToFit="1"/>
    </xf>
    <xf numFmtId="200" fontId="60" fillId="0" borderId="0" xfId="13076" applyFont="1" applyAlignment="1">
      <alignment horizontal="left"/>
    </xf>
    <xf numFmtId="200" fontId="60" fillId="0" borderId="0" xfId="13076" applyFont="1" applyAlignment="1"/>
    <xf numFmtId="201" fontId="130" fillId="0" borderId="38" xfId="13081" applyNumberFormat="1" applyFont="1" applyBorder="1" applyAlignment="1">
      <alignment horizontal="left" vertical="center"/>
    </xf>
    <xf numFmtId="178" fontId="60" fillId="0" borderId="0" xfId="13077" applyNumberFormat="1" applyFont="1" applyAlignment="1">
      <alignment horizontal="left"/>
    </xf>
    <xf numFmtId="200" fontId="60" fillId="0" borderId="0" xfId="13077" applyFont="1" applyAlignment="1">
      <alignment horizontal="center" wrapText="1"/>
    </xf>
    <xf numFmtId="49" fontId="60" fillId="0" borderId="0" xfId="13077" applyNumberFormat="1" applyFont="1" applyAlignment="1">
      <alignment horizontal="left"/>
    </xf>
    <xf numFmtId="200" fontId="60" fillId="0" borderId="0" xfId="13082" applyFont="1" applyAlignment="1">
      <alignment horizontal="left" vertical="center"/>
    </xf>
    <xf numFmtId="200" fontId="60" fillId="15" borderId="0" xfId="13076" applyFont="1" applyFill="1" applyAlignment="1">
      <alignment horizontal="left" vertical="center"/>
    </xf>
    <xf numFmtId="200" fontId="5" fillId="15" borderId="0" xfId="13080" applyFont="1" applyFill="1" applyAlignment="1">
      <alignment horizontal="left" vertical="center"/>
    </xf>
    <xf numFmtId="200" fontId="60" fillId="0" borderId="0" xfId="13077" applyFont="1" applyAlignment="1">
      <alignment horizontal="left" wrapText="1"/>
    </xf>
    <xf numFmtId="49" fontId="60" fillId="0" borderId="0" xfId="13083" applyNumberFormat="1" applyFont="1" applyAlignment="1">
      <alignment horizontal="left"/>
    </xf>
    <xf numFmtId="16" fontId="60" fillId="0" borderId="0" xfId="13083" applyNumberFormat="1" applyFont="1" applyAlignment="1">
      <alignment horizontal="left"/>
    </xf>
    <xf numFmtId="200" fontId="76" fillId="0" borderId="9" xfId="13077" applyFont="1" applyBorder="1" applyAlignment="1">
      <alignment horizontal="left" wrapText="1"/>
    </xf>
    <xf numFmtId="200" fontId="76" fillId="0" borderId="26" xfId="13077" applyFont="1" applyBorder="1" applyAlignment="1">
      <alignment horizontal="left" wrapText="1"/>
    </xf>
    <xf numFmtId="200" fontId="5" fillId="17" borderId="0" xfId="13080" applyFont="1" applyFill="1" applyAlignment="1">
      <alignment horizontal="left" vertical="center" shrinkToFit="1"/>
    </xf>
    <xf numFmtId="0" fontId="60" fillId="0" borderId="0" xfId="13076" applyNumberFormat="1" applyFont="1" applyAlignment="1"/>
    <xf numFmtId="16" fontId="60" fillId="16" borderId="0" xfId="13076" applyNumberFormat="1" applyFont="1" applyFill="1" applyAlignment="1">
      <alignment horizontal="center"/>
    </xf>
    <xf numFmtId="0" fontId="60" fillId="16" borderId="0" xfId="13076" applyNumberFormat="1" applyFont="1" applyFill="1" applyAlignment="1">
      <alignment horizontal="center"/>
    </xf>
    <xf numFmtId="200" fontId="76" fillId="0" borderId="9" xfId="13077" applyFont="1" applyBorder="1" applyAlignment="1">
      <alignment horizontal="center" vertical="center" wrapText="1"/>
    </xf>
    <xf numFmtId="0" fontId="61" fillId="0" borderId="38" xfId="13078" applyNumberFormat="1" applyFont="1" applyBorder="1" applyAlignment="1">
      <alignment horizontal="left"/>
    </xf>
    <xf numFmtId="200" fontId="76" fillId="0" borderId="26" xfId="13077" applyFont="1" applyBorder="1" applyAlignment="1">
      <alignment horizontal="center" vertical="center" wrapText="1"/>
    </xf>
    <xf numFmtId="200" fontId="5" fillId="15" borderId="0" xfId="13080" applyFont="1" applyFill="1" applyAlignment="1">
      <alignment horizontal="left" vertical="center"/>
    </xf>
    <xf numFmtId="49" fontId="5" fillId="15" borderId="0" xfId="13080" applyNumberFormat="1" applyFont="1" applyFill="1" applyAlignment="1">
      <alignment horizontal="left" vertical="center"/>
    </xf>
    <xf numFmtId="200" fontId="5" fillId="0" borderId="0" xfId="13080" applyFont="1" applyAlignment="1">
      <alignment vertical="center" shrinkToFit="1"/>
    </xf>
    <xf numFmtId="200" fontId="84" fillId="0" borderId="0" xfId="13076" applyFont="1" applyAlignment="1">
      <alignment horizontal="left" vertical="center"/>
    </xf>
    <xf numFmtId="17" fontId="85" fillId="0" borderId="0" xfId="13076" applyNumberFormat="1" applyFont="1" applyAlignment="1">
      <alignment horizontal="center" vertical="center"/>
    </xf>
    <xf numFmtId="200" fontId="84" fillId="0" borderId="0" xfId="13079" applyFont="1" applyAlignment="1">
      <alignment horizontal="center" vertical="center"/>
    </xf>
    <xf numFmtId="49" fontId="84" fillId="0" borderId="0" xfId="13079" applyNumberFormat="1" applyFont="1" applyAlignment="1">
      <alignment horizontal="center" vertical="center"/>
    </xf>
    <xf numFmtId="200" fontId="84" fillId="0" borderId="0" xfId="13079" applyFont="1" applyAlignment="1">
      <alignment horizontal="center" vertical="center"/>
    </xf>
    <xf numFmtId="200" fontId="13" fillId="0" borderId="0" xfId="13084"/>
    <xf numFmtId="202" fontId="120" fillId="0" borderId="29" xfId="13077" applyNumberFormat="1" applyFont="1" applyBorder="1" applyAlignment="1">
      <alignment horizontal="center" vertical="center" wrapText="1"/>
    </xf>
    <xf numFmtId="200" fontId="114" fillId="0" borderId="59" xfId="13077" applyFont="1" applyBorder="1" applyAlignment="1">
      <alignment horizontal="center" vertical="center" wrapText="1"/>
    </xf>
    <xf numFmtId="200" fontId="114" fillId="0" borderId="38" xfId="13077" applyFont="1" applyBorder="1" applyAlignment="1">
      <alignment horizontal="center" vertical="center"/>
    </xf>
    <xf numFmtId="200" fontId="114" fillId="0" borderId="9" xfId="13077" applyFont="1" applyBorder="1" applyAlignment="1">
      <alignment horizontal="center" vertical="center" wrapText="1"/>
    </xf>
    <xf numFmtId="200" fontId="115" fillId="0" borderId="0" xfId="13085" applyFont="1" applyAlignment="1">
      <alignment horizontal="left" vertical="center" shrinkToFit="1"/>
    </xf>
    <xf numFmtId="200" fontId="114" fillId="0" borderId="26" xfId="13077" applyFont="1" applyBorder="1" applyAlignment="1">
      <alignment horizontal="center" vertical="center" wrapText="1"/>
    </xf>
    <xf numFmtId="200" fontId="114" fillId="0" borderId="26" xfId="13077" applyFont="1" applyBorder="1" applyAlignment="1">
      <alignment horizontal="center" vertical="center"/>
    </xf>
    <xf numFmtId="49" fontId="131" fillId="0" borderId="38" xfId="13086" applyNumberFormat="1" applyFont="1" applyBorder="1" applyAlignment="1">
      <alignment horizontal="center" vertical="center"/>
    </xf>
    <xf numFmtId="200" fontId="114" fillId="0" borderId="38" xfId="13080" applyFont="1" applyBorder="1"/>
    <xf numFmtId="200" fontId="114" fillId="0" borderId="51" xfId="13077" applyFont="1" applyBorder="1" applyAlignment="1">
      <alignment horizontal="center" vertical="center"/>
    </xf>
    <xf numFmtId="200" fontId="114" fillId="0" borderId="38" xfId="13077" applyFont="1" applyBorder="1" applyAlignment="1">
      <alignment horizontal="center" vertical="center"/>
    </xf>
    <xf numFmtId="200" fontId="114" fillId="18" borderId="0" xfId="13080" applyFont="1" applyFill="1"/>
    <xf numFmtId="200" fontId="115" fillId="18" borderId="0" xfId="13085" applyFont="1" applyFill="1" applyAlignment="1">
      <alignment horizontal="left" vertical="center"/>
    </xf>
    <xf numFmtId="200" fontId="115" fillId="18" borderId="0" xfId="13087" applyNumberFormat="1" applyFont="1" applyFill="1" applyAlignment="1">
      <alignment horizontal="left" vertical="center"/>
    </xf>
    <xf numFmtId="203" fontId="131" fillId="0" borderId="38" xfId="13088" applyNumberFormat="1" applyFont="1" applyBorder="1" applyAlignment="1">
      <alignment horizontal="center"/>
    </xf>
    <xf numFmtId="200" fontId="116" fillId="0" borderId="0" xfId="13077" applyFont="1" applyAlignment="1">
      <alignment horizontal="center" vertical="center" wrapText="1"/>
    </xf>
    <xf numFmtId="200" fontId="114" fillId="0" borderId="39" xfId="13077" applyFont="1" applyBorder="1" applyAlignment="1">
      <alignment horizontal="center" vertical="center"/>
    </xf>
    <xf numFmtId="200" fontId="116" fillId="0" borderId="38" xfId="13077" applyFont="1" applyBorder="1" applyAlignment="1">
      <alignment horizontal="center" vertical="center" wrapText="1"/>
    </xf>
    <xf numFmtId="200" fontId="114" fillId="0" borderId="38" xfId="13077" applyFont="1" applyBorder="1" applyAlignment="1">
      <alignment horizontal="center" vertical="center" wrapText="1"/>
    </xf>
    <xf numFmtId="200" fontId="114" fillId="0" borderId="59" xfId="13077" applyFont="1" applyBorder="1" applyAlignment="1">
      <alignment horizontal="center" vertical="center"/>
    </xf>
    <xf numFmtId="49" fontId="131" fillId="0" borderId="59" xfId="13086" applyNumberFormat="1" applyFont="1" applyBorder="1" applyAlignment="1">
      <alignment horizontal="center" vertical="center"/>
    </xf>
    <xf numFmtId="49" fontId="131" fillId="0" borderId="26" xfId="13086" applyNumberFormat="1" applyFont="1" applyBorder="1" applyAlignment="1">
      <alignment horizontal="center" vertical="center"/>
    </xf>
    <xf numFmtId="203" fontId="131" fillId="18" borderId="38" xfId="13088" applyNumberFormat="1" applyFont="1" applyFill="1" applyBorder="1" applyAlignment="1">
      <alignment horizontal="center"/>
    </xf>
    <xf numFmtId="200" fontId="115" fillId="18" borderId="0" xfId="13087" applyNumberFormat="1" applyFont="1" applyFill="1" applyAlignment="1">
      <alignment horizontal="left" vertical="center"/>
    </xf>
    <xf numFmtId="200" fontId="114" fillId="0" borderId="0" xfId="13077" applyFont="1" applyAlignment="1">
      <alignment horizontal="center" vertical="center"/>
    </xf>
    <xf numFmtId="200" fontId="114" fillId="0" borderId="27" xfId="13077" applyFont="1" applyBorder="1" applyAlignment="1">
      <alignment horizontal="center" vertical="center"/>
    </xf>
    <xf numFmtId="202" fontId="114" fillId="18" borderId="0" xfId="13077" applyNumberFormat="1" applyFont="1" applyFill="1" applyAlignment="1">
      <alignment horizontal="center" vertical="center" wrapText="1"/>
    </xf>
    <xf numFmtId="202" fontId="114" fillId="0" borderId="38" xfId="13077" applyNumberFormat="1" applyFont="1" applyBorder="1" applyAlignment="1">
      <alignment horizontal="center" vertical="center" wrapText="1"/>
    </xf>
    <xf numFmtId="202" fontId="114" fillId="0" borderId="29" xfId="13077" applyNumberFormat="1" applyFont="1" applyBorder="1" applyAlignment="1">
      <alignment horizontal="center" vertical="center" wrapText="1"/>
    </xf>
    <xf numFmtId="200" fontId="120" fillId="0" borderId="38" xfId="13088" applyFont="1" applyBorder="1" applyAlignment="1">
      <alignment horizontal="center" vertical="center" wrapText="1"/>
    </xf>
    <xf numFmtId="200" fontId="115" fillId="0" borderId="0" xfId="13080" applyFont="1"/>
    <xf numFmtId="200" fontId="114" fillId="0" borderId="9" xfId="13077" applyFont="1" applyBorder="1" applyAlignment="1">
      <alignment horizontal="center" vertical="center"/>
    </xf>
    <xf numFmtId="202" fontId="114" fillId="0" borderId="38" xfId="13077" applyNumberFormat="1" applyFont="1" applyBorder="1" applyAlignment="1">
      <alignment horizontal="center" vertical="center"/>
    </xf>
    <xf numFmtId="202" fontId="114" fillId="0" borderId="39" xfId="13077" applyNumberFormat="1" applyFont="1" applyBorder="1" applyAlignment="1">
      <alignment horizontal="center" vertical="center"/>
    </xf>
    <xf numFmtId="200" fontId="114" fillId="0" borderId="59" xfId="13077" applyFont="1" applyBorder="1" applyAlignment="1">
      <alignment vertical="center"/>
    </xf>
    <xf numFmtId="202" fontId="114" fillId="0" borderId="26" xfId="13077" applyNumberFormat="1" applyFont="1" applyBorder="1" applyAlignment="1">
      <alignment horizontal="center" vertical="center"/>
    </xf>
    <xf numFmtId="202" fontId="114" fillId="0" borderId="51" xfId="13077" applyNumberFormat="1" applyFont="1" applyBorder="1" applyAlignment="1">
      <alignment horizontal="center" vertical="center"/>
    </xf>
    <xf numFmtId="200" fontId="114" fillId="0" borderId="26" xfId="13077" applyFont="1" applyBorder="1" applyAlignment="1">
      <alignment vertical="center"/>
    </xf>
    <xf numFmtId="202" fontId="114" fillId="18" borderId="0" xfId="13080" applyNumberFormat="1" applyFont="1" applyFill="1" applyAlignment="1">
      <alignment horizontal="center"/>
    </xf>
    <xf numFmtId="200" fontId="114" fillId="18" borderId="0" xfId="13080" applyFont="1" applyFill="1" applyAlignment="1">
      <alignment horizontal="center"/>
    </xf>
    <xf numFmtId="200" fontId="120" fillId="18" borderId="0" xfId="13088" applyFont="1" applyFill="1">
      <alignment vertical="center"/>
    </xf>
    <xf numFmtId="200" fontId="115" fillId="18" borderId="0" xfId="13080" applyFont="1" applyFill="1"/>
    <xf numFmtId="200" fontId="114" fillId="0" borderId="29" xfId="13077" applyFont="1" applyBorder="1" applyAlignment="1">
      <alignment horizontal="center" vertical="center" wrapText="1"/>
    </xf>
    <xf numFmtId="200" fontId="132" fillId="0" borderId="38" xfId="13088" applyFont="1" applyBorder="1" applyAlignment="1">
      <alignment horizontal="center" vertical="center" wrapText="1"/>
    </xf>
    <xf numFmtId="200" fontId="115" fillId="18" borderId="0" xfId="13080" applyFont="1" applyFill="1" applyAlignment="1">
      <alignment horizontal="center"/>
    </xf>
    <xf numFmtId="202" fontId="120" fillId="0" borderId="38" xfId="13077" applyNumberFormat="1" applyFont="1" applyBorder="1" applyAlignment="1">
      <alignment horizontal="center" vertical="center" wrapText="1"/>
    </xf>
    <xf numFmtId="200" fontId="114" fillId="17" borderId="44" xfId="13077" applyFont="1" applyFill="1" applyBorder="1" applyAlignment="1">
      <alignment horizontal="center" vertical="center" wrapText="1"/>
    </xf>
    <xf numFmtId="200" fontId="133" fillId="0" borderId="38" xfId="13088" applyFont="1" applyBorder="1" applyAlignment="1">
      <alignment horizontal="center" vertical="center" wrapText="1"/>
    </xf>
    <xf numFmtId="202" fontId="120" fillId="0" borderId="26" xfId="13077" applyNumberFormat="1" applyFont="1" applyBorder="1" applyAlignment="1">
      <alignment horizontal="center" vertical="center" wrapText="1"/>
    </xf>
    <xf numFmtId="200" fontId="134" fillId="17" borderId="51" xfId="13077" applyFont="1" applyFill="1" applyBorder="1" applyAlignment="1">
      <alignment horizontal="center" vertical="center" wrapText="1"/>
    </xf>
    <xf numFmtId="200" fontId="114" fillId="0" borderId="26" xfId="13077" applyFont="1" applyBorder="1" applyAlignment="1">
      <alignment horizontal="center" vertical="center"/>
    </xf>
    <xf numFmtId="49" fontId="114" fillId="18" borderId="0" xfId="13085" applyNumberFormat="1" applyFont="1" applyFill="1" applyAlignment="1">
      <alignment horizontal="center" vertical="center" shrinkToFit="1"/>
    </xf>
    <xf numFmtId="200" fontId="114" fillId="18" borderId="0" xfId="13089" applyFont="1" applyFill="1" applyAlignment="1">
      <alignment horizontal="center" vertical="center" wrapText="1"/>
    </xf>
    <xf numFmtId="200" fontId="115" fillId="18" borderId="0" xfId="13085" applyFont="1" applyFill="1" applyAlignment="1">
      <alignment horizontal="left" vertical="center" shrinkToFit="1"/>
    </xf>
    <xf numFmtId="49" fontId="115" fillId="18" borderId="0" xfId="13087" applyNumberFormat="1" applyFont="1" applyFill="1" applyAlignment="1">
      <alignment horizontal="left" vertical="center"/>
    </xf>
    <xf numFmtId="179" fontId="114" fillId="18" borderId="0" xfId="13085" applyNumberFormat="1" applyFont="1" applyFill="1" applyAlignment="1">
      <alignment horizontal="center" vertical="center" shrinkToFit="1"/>
    </xf>
    <xf numFmtId="200" fontId="115" fillId="17" borderId="0" xfId="13085" applyFont="1" applyFill="1" applyAlignment="1">
      <alignment horizontal="left" vertical="center" shrinkToFit="1"/>
    </xf>
    <xf numFmtId="200" fontId="114" fillId="0" borderId="0" xfId="13077" applyFont="1" applyAlignment="1">
      <alignment horizontal="center" vertical="center" wrapText="1"/>
    </xf>
    <xf numFmtId="200" fontId="114" fillId="0" borderId="27" xfId="13077" applyFont="1" applyBorder="1" applyAlignment="1">
      <alignment horizontal="center" vertical="center" wrapText="1"/>
    </xf>
    <xf numFmtId="200" fontId="135" fillId="0" borderId="38" xfId="13088" applyFont="1" applyBorder="1" applyAlignment="1">
      <alignment horizontal="center" vertical="center" wrapText="1"/>
    </xf>
    <xf numFmtId="200" fontId="114" fillId="0" borderId="44" xfId="13077" applyFont="1" applyBorder="1" applyAlignment="1">
      <alignment horizontal="center" vertical="center" wrapText="1"/>
    </xf>
    <xf numFmtId="200" fontId="114" fillId="0" borderId="51" xfId="13077" applyFont="1" applyBorder="1" applyAlignment="1">
      <alignment horizontal="center" vertical="center" wrapText="1"/>
    </xf>
    <xf numFmtId="200" fontId="115" fillId="18" borderId="0" xfId="13085" applyFont="1" applyFill="1" applyAlignment="1">
      <alignment horizontal="center" vertical="center"/>
    </xf>
    <xf numFmtId="200" fontId="114" fillId="0" borderId="38" xfId="13077" applyFont="1" applyBorder="1" applyAlignment="1">
      <alignment horizontal="center" vertical="center" wrapText="1"/>
    </xf>
    <xf numFmtId="200" fontId="115" fillId="18" borderId="0" xfId="13085" applyFont="1" applyFill="1" applyAlignment="1">
      <alignment horizontal="left" vertical="center" shrinkToFit="1"/>
    </xf>
    <xf numFmtId="200" fontId="115" fillId="16" borderId="0" xfId="13085" applyFont="1" applyFill="1" applyAlignment="1">
      <alignment vertical="center"/>
    </xf>
    <xf numFmtId="202" fontId="120" fillId="18" borderId="0" xfId="13077" applyNumberFormat="1" applyFont="1" applyFill="1" applyAlignment="1">
      <alignment horizontal="center" vertical="center" wrapText="1"/>
    </xf>
    <xf numFmtId="200" fontId="115" fillId="18" borderId="0" xfId="13085" applyFont="1" applyFill="1" applyAlignment="1">
      <alignment vertical="center"/>
    </xf>
    <xf numFmtId="200" fontId="115" fillId="18" borderId="0" xfId="13085" applyFont="1" applyFill="1" applyAlignment="1">
      <alignment horizontal="center" vertical="center"/>
    </xf>
    <xf numFmtId="200" fontId="120" fillId="17" borderId="38" xfId="13088" applyFont="1" applyFill="1" applyBorder="1" applyAlignment="1">
      <alignment horizontal="center" vertical="center"/>
    </xf>
    <xf numFmtId="200" fontId="120" fillId="17" borderId="29" xfId="13088" applyFont="1" applyFill="1" applyBorder="1" applyAlignment="1">
      <alignment horizontal="center" vertical="center"/>
    </xf>
    <xf numFmtId="200" fontId="37" fillId="0" borderId="38" xfId="13090" applyFont="1" applyBorder="1"/>
    <xf numFmtId="200" fontId="136" fillId="0" borderId="0" xfId="13088" applyFont="1" applyAlignment="1">
      <alignment horizontal="center" vertical="center"/>
    </xf>
    <xf numFmtId="200" fontId="114" fillId="18" borderId="0" xfId="13085" applyFont="1" applyFill="1" applyAlignment="1">
      <alignment horizontal="center" vertical="center" shrinkToFit="1"/>
    </xf>
    <xf numFmtId="200" fontId="114" fillId="0" borderId="0" xfId="13077" applyFont="1" applyAlignment="1">
      <alignment horizontal="center" vertical="center" wrapText="1"/>
    </xf>
    <xf numFmtId="200" fontId="115" fillId="0" borderId="0" xfId="13080" applyFont="1" applyAlignment="1">
      <alignment vertical="center"/>
    </xf>
    <xf numFmtId="200" fontId="114" fillId="18" borderId="0" xfId="13080" applyFont="1" applyFill="1" applyAlignment="1">
      <alignment horizontal="center" vertical="center"/>
    </xf>
    <xf numFmtId="200" fontId="114" fillId="15" borderId="0" xfId="13085" applyFont="1" applyFill="1" applyAlignment="1">
      <alignment horizontal="center" vertical="center"/>
    </xf>
    <xf numFmtId="49" fontId="114" fillId="15" borderId="0" xfId="13085" applyNumberFormat="1" applyFont="1" applyFill="1" applyAlignment="1">
      <alignment horizontal="center" vertical="center" shrinkToFit="1"/>
    </xf>
    <xf numFmtId="200" fontId="114" fillId="15" borderId="0" xfId="13089" applyFont="1" applyFill="1" applyAlignment="1">
      <alignment horizontal="center" vertical="center" wrapText="1"/>
    </xf>
    <xf numFmtId="200" fontId="115" fillId="0" borderId="0" xfId="13089" applyFont="1" applyAlignment="1">
      <alignment horizontal="left" vertical="center"/>
    </xf>
    <xf numFmtId="200" fontId="115" fillId="0" borderId="0" xfId="13089" applyFont="1" applyAlignment="1">
      <alignment horizontal="left" vertical="center" wrapText="1"/>
    </xf>
    <xf numFmtId="200" fontId="115" fillId="0" borderId="0" xfId="13080" applyFont="1" applyAlignment="1">
      <alignment horizontal="center" vertical="center"/>
    </xf>
    <xf numFmtId="200" fontId="127" fillId="0" borderId="0" xfId="13089" applyFont="1" applyAlignment="1">
      <alignment horizontal="center" vertical="center"/>
    </xf>
  </cellXfs>
  <cellStyles count="13091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3" xfId="2678"/>
    <cellStyle name="20% - Accent1 2 2 3" xfId="2679"/>
    <cellStyle name="20% - Accent1 2 2 3 2" xfId="2680"/>
    <cellStyle name="20% - Accent1 2 2 3 3" xfId="2681"/>
    <cellStyle name="20% - Accent1 2 2 4" xfId="2682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3" xfId="2707"/>
    <cellStyle name="20% - Accent1 3 3" xfId="2708"/>
    <cellStyle name="20% - Accent1 3 3 2" xfId="2709"/>
    <cellStyle name="20% - Accent1 3 3 3" xfId="2710"/>
    <cellStyle name="20% - Accent1 3 4" xfId="2711"/>
    <cellStyle name="20% - Accent1 3 5" xfId="2712"/>
    <cellStyle name="20% - Accent1 4" xfId="2713"/>
    <cellStyle name="20% - Accent1 4 2" xfId="2714"/>
    <cellStyle name="20% - Accent1 4 3" xfId="2715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3" xfId="2730"/>
    <cellStyle name="20% - Accent2 2 2 3" xfId="2731"/>
    <cellStyle name="20% - Accent2 2 2 3 2" xfId="2732"/>
    <cellStyle name="20% - Accent2 2 2 3 3" xfId="2733"/>
    <cellStyle name="20% - Accent2 2 2 4" xfId="27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3" xfId="2759"/>
    <cellStyle name="20% - Accent2 3 3" xfId="2760"/>
    <cellStyle name="20% - Accent2 3 3 2" xfId="2761"/>
    <cellStyle name="20% - Accent2 3 3 3" xfId="2762"/>
    <cellStyle name="20% - Accent2 3 4" xfId="2763"/>
    <cellStyle name="20% - Accent2 3 5" xfId="2764"/>
    <cellStyle name="20% - Accent2 4" xfId="2765"/>
    <cellStyle name="20% - Accent2 4 2" xfId="2766"/>
    <cellStyle name="20% - Accent2 4 3" xfId="276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3" xfId="2782"/>
    <cellStyle name="20% - Accent3 2 2 3" xfId="2783"/>
    <cellStyle name="20% - Accent3 2 2 3 2" xfId="2784"/>
    <cellStyle name="20% - Accent3 2 2 3 3" xfId="2785"/>
    <cellStyle name="20% - Accent3 2 2 4" xfId="2786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3" xfId="2811"/>
    <cellStyle name="20% - Accent3 3 3" xfId="2812"/>
    <cellStyle name="20% - Accent3 3 3 2" xfId="2813"/>
    <cellStyle name="20% - Accent3 3 3 3" xfId="2814"/>
    <cellStyle name="20% - Accent3 3 4" xfId="2815"/>
    <cellStyle name="20% - Accent3 3 5" xfId="2816"/>
    <cellStyle name="20% - Accent3 4" xfId="2817"/>
    <cellStyle name="20% - Accent3 4 2" xfId="2818"/>
    <cellStyle name="20% - Accent3 4 3" xfId="2819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3" xfId="2834"/>
    <cellStyle name="20% - Accent4 2 2 3" xfId="2835"/>
    <cellStyle name="20% - Accent4 2 2 3 2" xfId="2836"/>
    <cellStyle name="20% - Accent4 2 2 3 3" xfId="2837"/>
    <cellStyle name="20% - Accent4 2 2 4" xfId="283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3" xfId="2863"/>
    <cellStyle name="20% - Accent4 3 3" xfId="2864"/>
    <cellStyle name="20% - Accent4 3 3 2" xfId="2865"/>
    <cellStyle name="20% - Accent4 3 3 3" xfId="2866"/>
    <cellStyle name="20% - Accent4 3 4" xfId="2867"/>
    <cellStyle name="20% - Accent4 3 5" xfId="2868"/>
    <cellStyle name="20% - Accent4 4" xfId="2869"/>
    <cellStyle name="20% - Accent4 4 2" xfId="2870"/>
    <cellStyle name="20% - Accent4 4 3" xfId="2871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3" xfId="2886"/>
    <cellStyle name="20% - Accent5 2 2 3" xfId="2887"/>
    <cellStyle name="20% - Accent5 2 2 3 2" xfId="2888"/>
    <cellStyle name="20% - Accent5 2 2 3 3" xfId="2889"/>
    <cellStyle name="20% - Accent5 2 2 4" xfId="2890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3" xfId="2915"/>
    <cellStyle name="20% - Accent5 3 3" xfId="2916"/>
    <cellStyle name="20% - Accent5 3 3 2" xfId="2917"/>
    <cellStyle name="20% - Accent5 3 3 3" xfId="2918"/>
    <cellStyle name="20% - Accent5 3 4" xfId="2919"/>
    <cellStyle name="20% - Accent5 3 5" xfId="2920"/>
    <cellStyle name="20% - Accent5 4" xfId="2921"/>
    <cellStyle name="20% - Accent5 4 2" xfId="2922"/>
    <cellStyle name="20% - Accent5 4 3" xfId="2923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3" xfId="2938"/>
    <cellStyle name="20% - Accent6 2 2 3" xfId="2939"/>
    <cellStyle name="20% - Accent6 2 2 3 2" xfId="2940"/>
    <cellStyle name="20% - Accent6 2 2 3 3" xfId="2941"/>
    <cellStyle name="20% - Accent6 2 2 4" xfId="294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3" xfId="2967"/>
    <cellStyle name="20% - Accent6 3 3" xfId="2968"/>
    <cellStyle name="20% - Accent6 3 3 2" xfId="2969"/>
    <cellStyle name="20% - Accent6 3 3 3" xfId="2970"/>
    <cellStyle name="20% - Accent6 3 4" xfId="2971"/>
    <cellStyle name="20% - Accent6 3 5" xfId="2972"/>
    <cellStyle name="20% - Accent6 4" xfId="2973"/>
    <cellStyle name="20% - Accent6 4 2" xfId="2974"/>
    <cellStyle name="20% - Accent6 4 3" xfId="2975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着色 1" xfId="3309" builtinId="30" customBuiltin="1"/>
    <cellStyle name="20% - 着色 2" xfId="3340" builtinId="34" customBuiltin="1"/>
    <cellStyle name="20% - 着色 3" xfId="3371" builtinId="38" customBuiltin="1"/>
    <cellStyle name="20% - 着色 4" xfId="3402" builtinId="42" customBuiltin="1"/>
    <cellStyle name="20% - 着色 5" xfId="3433" builtinId="46" customBuiltin="1"/>
    <cellStyle name="20% - 着色 6" xfId="3464" builtinId="50" customBuiltin="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3" xfId="3500"/>
    <cellStyle name="40% - Accent1 2 2 3" xfId="3501"/>
    <cellStyle name="40% - Accent1 2 2 3 2" xfId="3502"/>
    <cellStyle name="40% - Accent1 2 2 3 3" xfId="3503"/>
    <cellStyle name="40% - Accent1 2 2 4" xfId="3504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3" xfId="3529"/>
    <cellStyle name="40% - Accent1 3 3" xfId="3530"/>
    <cellStyle name="40% - Accent1 3 3 2" xfId="3531"/>
    <cellStyle name="40% - Accent1 3 3 3" xfId="3532"/>
    <cellStyle name="40% - Accent1 3 4" xfId="3533"/>
    <cellStyle name="40% - Accent1 3 5" xfId="3534"/>
    <cellStyle name="40% - Accent1 4" xfId="3535"/>
    <cellStyle name="40% - Accent1 4 2" xfId="3536"/>
    <cellStyle name="40% - Accent1 4 3" xfId="3537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3" xfId="3552"/>
    <cellStyle name="40% - Accent2 2 2 3" xfId="3553"/>
    <cellStyle name="40% - Accent2 2 2 3 2" xfId="3554"/>
    <cellStyle name="40% - Accent2 2 2 3 3" xfId="3555"/>
    <cellStyle name="40% - Accent2 2 2 4" xfId="3556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3" xfId="3581"/>
    <cellStyle name="40% - Accent2 3 3" xfId="3582"/>
    <cellStyle name="40% - Accent2 3 3 2" xfId="3583"/>
    <cellStyle name="40% - Accent2 3 3 3" xfId="3584"/>
    <cellStyle name="40% - Accent2 3 4" xfId="3585"/>
    <cellStyle name="40% - Accent2 3 5" xfId="3586"/>
    <cellStyle name="40% - Accent2 4" xfId="3587"/>
    <cellStyle name="40% - Accent2 4 2" xfId="3588"/>
    <cellStyle name="40% - Accent2 4 3" xfId="3589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3" xfId="3604"/>
    <cellStyle name="40% - Accent3 2 2 3" xfId="3605"/>
    <cellStyle name="40% - Accent3 2 2 3 2" xfId="3606"/>
    <cellStyle name="40% - Accent3 2 2 3 3" xfId="3607"/>
    <cellStyle name="40% - Accent3 2 2 4" xfId="3608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3" xfId="3633"/>
    <cellStyle name="40% - Accent3 3 3" xfId="3634"/>
    <cellStyle name="40% - Accent3 3 3 2" xfId="3635"/>
    <cellStyle name="40% - Accent3 3 3 3" xfId="3636"/>
    <cellStyle name="40% - Accent3 3 4" xfId="3637"/>
    <cellStyle name="40% - Accent3 3 5" xfId="3638"/>
    <cellStyle name="40% - Accent3 4" xfId="3639"/>
    <cellStyle name="40% - Accent3 4 2" xfId="3640"/>
    <cellStyle name="40% - Accent3 4 3" xfId="3641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3" xfId="3656"/>
    <cellStyle name="40% - Accent4 2 2 3" xfId="3657"/>
    <cellStyle name="40% - Accent4 2 2 3 2" xfId="3658"/>
    <cellStyle name="40% - Accent4 2 2 3 3" xfId="3659"/>
    <cellStyle name="40% - Accent4 2 2 4" xfId="3660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3" xfId="3685"/>
    <cellStyle name="40% - Accent4 3 3" xfId="3686"/>
    <cellStyle name="40% - Accent4 3 3 2" xfId="3687"/>
    <cellStyle name="40% - Accent4 3 3 3" xfId="3688"/>
    <cellStyle name="40% - Accent4 3 4" xfId="3689"/>
    <cellStyle name="40% - Accent4 3 5" xfId="3690"/>
    <cellStyle name="40% - Accent4 4" xfId="3691"/>
    <cellStyle name="40% - Accent4 4 2" xfId="3692"/>
    <cellStyle name="40% - Accent4 4 3" xfId="3693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3" xfId="3708"/>
    <cellStyle name="40% - Accent5 2 2 3" xfId="3709"/>
    <cellStyle name="40% - Accent5 2 2 3 2" xfId="3710"/>
    <cellStyle name="40% - Accent5 2 2 3 3" xfId="3711"/>
    <cellStyle name="40% - Accent5 2 2 4" xfId="3712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3" xfId="3737"/>
    <cellStyle name="40% - Accent5 3 3" xfId="3738"/>
    <cellStyle name="40% - Accent5 3 3 2" xfId="3739"/>
    <cellStyle name="40% - Accent5 3 3 3" xfId="3740"/>
    <cellStyle name="40% - Accent5 3 4" xfId="3741"/>
    <cellStyle name="40% - Accent5 3 5" xfId="3742"/>
    <cellStyle name="40% - Accent5 4" xfId="3743"/>
    <cellStyle name="40% - Accent5 4 2" xfId="3744"/>
    <cellStyle name="40% - Accent5 4 3" xfId="3745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3" xfId="3760"/>
    <cellStyle name="40% - Accent6 2 2 3" xfId="3761"/>
    <cellStyle name="40% - Accent6 2 2 3 2" xfId="3762"/>
    <cellStyle name="40% - Accent6 2 2 3 3" xfId="3763"/>
    <cellStyle name="40% - Accent6 2 2 4" xfId="3764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3" xfId="3789"/>
    <cellStyle name="40% - Accent6 3 3" xfId="3790"/>
    <cellStyle name="40% - Accent6 3 3 2" xfId="3791"/>
    <cellStyle name="40% - Accent6 3 3 3" xfId="3792"/>
    <cellStyle name="40% - Accent6 3 4" xfId="3793"/>
    <cellStyle name="40% - Accent6 3 5" xfId="3794"/>
    <cellStyle name="40% - Accent6 4" xfId="3795"/>
    <cellStyle name="40% - Accent6 4 2" xfId="3796"/>
    <cellStyle name="40% - Accent6 4 3" xfId="3797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着色 1" xfId="4131" builtinId="31" customBuiltin="1"/>
    <cellStyle name="40% - 着色 2" xfId="4162" builtinId="35" customBuiltin="1"/>
    <cellStyle name="40% - 着色 3" xfId="4193" builtinId="39" customBuiltin="1"/>
    <cellStyle name="40% - 着色 4" xfId="4224" builtinId="43" customBuiltin="1"/>
    <cellStyle name="40% - 着色 5" xfId="4255" builtinId="47" customBuiltin="1"/>
    <cellStyle name="40% - 着色 6" xfId="4286" builtinId="51" customBuiltin="1"/>
    <cellStyle name="60% - Accent1" xfId="4317"/>
    <cellStyle name="60% - Accent1 2" xfId="4318"/>
    <cellStyle name="60% - Accent1 2 2" xfId="4319"/>
    <cellStyle name="60% - Accent1 2 3" xfId="4320"/>
    <cellStyle name="60% - Accent1 3" xfId="4321"/>
    <cellStyle name="60% - Accent1 3 2" xfId="4322"/>
    <cellStyle name="60% - Accent1 3 3" xfId="4323"/>
    <cellStyle name="60% - Accent1 4" xfId="4324"/>
    <cellStyle name="60% - Accent1 4 2" xfId="4325"/>
    <cellStyle name="60% - Accent1 4 3" xfId="4326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3" xfId="4336"/>
    <cellStyle name="60% - Accent2 3" xfId="4337"/>
    <cellStyle name="60% - Accent2 3 2" xfId="4338"/>
    <cellStyle name="60% - Accent2 3 3" xfId="4339"/>
    <cellStyle name="60% - Accent2 4" xfId="4340"/>
    <cellStyle name="60% - Accent2 4 2" xfId="4341"/>
    <cellStyle name="60% - Accent2 4 3" xfId="4342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3" xfId="4352"/>
    <cellStyle name="60% - Accent3 3" xfId="4353"/>
    <cellStyle name="60% - Accent3 3 2" xfId="4354"/>
    <cellStyle name="60% - Accent3 3 3" xfId="4355"/>
    <cellStyle name="60% - Accent3 4" xfId="4356"/>
    <cellStyle name="60% - Accent3 4 2" xfId="4357"/>
    <cellStyle name="60% - Accent3 4 3" xfId="4358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3" xfId="4368"/>
    <cellStyle name="60% - Accent4 3" xfId="4369"/>
    <cellStyle name="60% - Accent4 3 2" xfId="4370"/>
    <cellStyle name="60% - Accent4 3 3" xfId="4371"/>
    <cellStyle name="60% - Accent4 4" xfId="4372"/>
    <cellStyle name="60% - Accent4 4 2" xfId="4373"/>
    <cellStyle name="60% - Accent4 4 3" xfId="4374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3" xfId="4384"/>
    <cellStyle name="60% - Accent5 3" xfId="4385"/>
    <cellStyle name="60% - Accent5 3 2" xfId="4386"/>
    <cellStyle name="60% - Accent5 3 3" xfId="4387"/>
    <cellStyle name="60% - Accent5 4" xfId="4388"/>
    <cellStyle name="60% - Accent5 4 2" xfId="4389"/>
    <cellStyle name="60% - Accent5 4 3" xfId="4390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3" xfId="4400"/>
    <cellStyle name="60% - Accent6 3" xfId="4401"/>
    <cellStyle name="60% - Accent6 3 2" xfId="4402"/>
    <cellStyle name="60% - Accent6 3 3" xfId="4403"/>
    <cellStyle name="60% - Accent6 4" xfId="4404"/>
    <cellStyle name="60% - Accent6 4 2" xfId="4405"/>
    <cellStyle name="60% - Accent6 4 3" xfId="4406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着色 1" xfId="4737" builtinId="32" customBuiltin="1"/>
    <cellStyle name="60% - 着色 2" xfId="4750" builtinId="36" customBuiltin="1"/>
    <cellStyle name="60% - 着色 3" xfId="4763" builtinId="40" customBuiltin="1"/>
    <cellStyle name="60% - 着色 4" xfId="4776" builtinId="44" customBuiltin="1"/>
    <cellStyle name="60% - 着色 5" xfId="4789" builtinId="48" customBuiltin="1"/>
    <cellStyle name="60% - 着色 6" xfId="4802" builtinId="52" customBuiltin="1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3" xfId="4822"/>
    <cellStyle name="Accent1 3" xfId="4823"/>
    <cellStyle name="Accent1 3 2" xfId="4824"/>
    <cellStyle name="Accent1 3 3" xfId="4825"/>
    <cellStyle name="Accent1 4" xfId="4826"/>
    <cellStyle name="Accent1 4 2" xfId="4827"/>
    <cellStyle name="Accent1 4 3" xfId="4828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3" xfId="4838"/>
    <cellStyle name="Accent2 3" xfId="4839"/>
    <cellStyle name="Accent2 3 2" xfId="4840"/>
    <cellStyle name="Accent2 3 3" xfId="4841"/>
    <cellStyle name="Accent2 4" xfId="4842"/>
    <cellStyle name="Accent2 4 2" xfId="4843"/>
    <cellStyle name="Accent2 4 3" xfId="4844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3" xfId="4854"/>
    <cellStyle name="Accent3 3" xfId="4855"/>
    <cellStyle name="Accent3 3 2" xfId="4856"/>
    <cellStyle name="Accent3 3 3" xfId="4857"/>
    <cellStyle name="Accent3 4" xfId="4858"/>
    <cellStyle name="Accent3 4 2" xfId="4859"/>
    <cellStyle name="Accent3 4 3" xfId="4860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3" xfId="4870"/>
    <cellStyle name="Accent4 3" xfId="4871"/>
    <cellStyle name="Accent4 3 2" xfId="4872"/>
    <cellStyle name="Accent4 3 3" xfId="4873"/>
    <cellStyle name="Accent4 4" xfId="4874"/>
    <cellStyle name="Accent4 4 2" xfId="4875"/>
    <cellStyle name="Accent4 4 3" xfId="4876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3" xfId="4886"/>
    <cellStyle name="Accent5 3" xfId="4887"/>
    <cellStyle name="Accent5 3 2" xfId="4888"/>
    <cellStyle name="Accent5 3 3" xfId="4889"/>
    <cellStyle name="Accent5 4" xfId="4890"/>
    <cellStyle name="Accent5 4 2" xfId="4891"/>
    <cellStyle name="Accent5 4 3" xfId="489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3" xfId="4902"/>
    <cellStyle name="Accent6 3" xfId="4903"/>
    <cellStyle name="Accent6 3 2" xfId="4904"/>
    <cellStyle name="Accent6 3 3" xfId="4905"/>
    <cellStyle name="Accent6 4" xfId="4906"/>
    <cellStyle name="Accent6 4 2" xfId="4907"/>
    <cellStyle name="Accent6 4 3" xfId="4908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3" xfId="4942"/>
    <cellStyle name="Bad 3" xfId="4943"/>
    <cellStyle name="Bad 3 2" xfId="4944"/>
    <cellStyle name="Bad 3 3" xfId="4945"/>
    <cellStyle name="Bad 4" xfId="4946"/>
    <cellStyle name="Bad 4 2" xfId="4947"/>
    <cellStyle name="Bad 4 3" xfId="4948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3" xfId="4987"/>
    <cellStyle name="Calculation 3" xfId="4988"/>
    <cellStyle name="Calculation 3 2" xfId="4989"/>
    <cellStyle name="Calculation 3 3" xfId="4990"/>
    <cellStyle name="Calculation 4" xfId="4991"/>
    <cellStyle name="Calculation 4 2" xfId="4992"/>
    <cellStyle name="Calculation 4 3" xfId="4993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3" xfId="5003"/>
    <cellStyle name="Check Cell 3" xfId="5004"/>
    <cellStyle name="Check Cell 3 2" xfId="5005"/>
    <cellStyle name="Check Cell 3 3" xfId="5006"/>
    <cellStyle name="Check Cell 4" xfId="5007"/>
    <cellStyle name="Check Cell 4 2" xfId="5008"/>
    <cellStyle name="Check Cell 4 3" xfId="500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4"/>
    <cellStyle name="Explanatory Text" xfId="5135"/>
    <cellStyle name="Explanatory Text 2" xfId="5136"/>
    <cellStyle name="Explanatory Text 2 2" xfId="5137"/>
    <cellStyle name="Explanatory Text 2 3" xfId="5138"/>
    <cellStyle name="Explanatory Text 3" xfId="5139"/>
    <cellStyle name="Explanatory Text 3 2" xfId="5140"/>
    <cellStyle name="Explanatory Text 3 3" xfId="5141"/>
    <cellStyle name="Explanatory Text 4" xfId="5142"/>
    <cellStyle name="Explanatory Text 4 2" xfId="5143"/>
    <cellStyle name="Explanatory Text 4 3" xfId="5144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_012-(KMX) BTL Schedules for KHH_Cebu" xfId="5154"/>
    <cellStyle name="Good" xfId="5155"/>
    <cellStyle name="Good 2" xfId="5156"/>
    <cellStyle name="Good 2 2" xfId="5157"/>
    <cellStyle name="Good 2 3" xfId="5158"/>
    <cellStyle name="Good 3" xfId="5159"/>
    <cellStyle name="Good 3 2" xfId="5160"/>
    <cellStyle name="Good 3 3" xfId="5161"/>
    <cellStyle name="Good 4" xfId="5162"/>
    <cellStyle name="Good 4 2" xfId="5163"/>
    <cellStyle name="Good 4 3" xfId="5164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5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3" xfId="5207"/>
    <cellStyle name="Heading 1 3" xfId="5208"/>
    <cellStyle name="Heading 1 3 2" xfId="5209"/>
    <cellStyle name="Heading 1 3 3" xfId="5210"/>
    <cellStyle name="Heading 1 4" xfId="5211"/>
    <cellStyle name="Heading 1 4 2" xfId="5212"/>
    <cellStyle name="Heading 1 4 3" xfId="5213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3" xfId="5221"/>
    <cellStyle name="Heading 2 3" xfId="5222"/>
    <cellStyle name="Heading 2 3 2" xfId="5223"/>
    <cellStyle name="Heading 2 3 3" xfId="5224"/>
    <cellStyle name="Heading 2 4" xfId="5225"/>
    <cellStyle name="Heading 2 4 2" xfId="5226"/>
    <cellStyle name="Heading 2 4 3" xfId="5227"/>
    <cellStyle name="Heading 2 5" xfId="5228"/>
    <cellStyle name="Heading 2 6" xfId="5229"/>
    <cellStyle name="Heading 3" xfId="5230"/>
    <cellStyle name="Heading 3 2" xfId="5231"/>
    <cellStyle name="Heading 3 2 2" xfId="5232"/>
    <cellStyle name="Heading 3 2 3" xfId="5233"/>
    <cellStyle name="Heading 3 3" xfId="5234"/>
    <cellStyle name="Heading 3 3 2" xfId="5235"/>
    <cellStyle name="Heading 3 3 3" xfId="5236"/>
    <cellStyle name="Heading 3 4" xfId="5237"/>
    <cellStyle name="Heading 3 4 2" xfId="5238"/>
    <cellStyle name="Heading 3 4 3" xfId="5239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3" xfId="5249"/>
    <cellStyle name="Heading 4 3" xfId="5250"/>
    <cellStyle name="Heading 4 3 2" xfId="5251"/>
    <cellStyle name="Heading 4 3 3" xfId="5252"/>
    <cellStyle name="Heading 4 4" xfId="5253"/>
    <cellStyle name="Heading 4 4 2" xfId="5254"/>
    <cellStyle name="Heading 4 4 3" xfId="525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_(RVS)中東線運價獲利分析-2013預估" xfId="5282"/>
    <cellStyle name="Heading2" xfId="5283"/>
    <cellStyle name="Hyperlink seguido" xfId="5284"/>
    <cellStyle name="Hyperlink seguido 2" xfId="5285"/>
    <cellStyle name="Hyperlink seguido 3" xfId="5286"/>
    <cellStyle name="Hyperlink_Sheet1" xfId="13006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3" xfId="5293"/>
    <cellStyle name="Input [yellow] 4" xfId="5294"/>
    <cellStyle name="Input [yellow] 5" xfId="13007"/>
    <cellStyle name="Input [yellow] 5 2" xfId="13036"/>
    <cellStyle name="Input 2" xfId="5295"/>
    <cellStyle name="Input 2 2" xfId="5296"/>
    <cellStyle name="Input 2 3" xfId="5297"/>
    <cellStyle name="Input 3" xfId="5298"/>
    <cellStyle name="Input 3 2" xfId="5299"/>
    <cellStyle name="Input 3 3" xfId="5300"/>
    <cellStyle name="Input 4" xfId="5301"/>
    <cellStyle name="Input 4 2" xfId="5302"/>
    <cellStyle name="Input 4 3" xfId="5303"/>
    <cellStyle name="Input 5" xfId="5304"/>
    <cellStyle name="Input 5 2" xfId="5305"/>
    <cellStyle name="Input 5 3" xfId="5306"/>
    <cellStyle name="Input 6" xfId="5307"/>
    <cellStyle name="Input 6 2" xfId="5308"/>
    <cellStyle name="Input 6 3" xfId="5309"/>
    <cellStyle name="Input 7" xfId="5310"/>
    <cellStyle name="Input 8" xfId="5311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neTableCell" xfId="5334"/>
    <cellStyle name="Linked Cell" xfId="5335"/>
    <cellStyle name="Linked Cell 2" xfId="5336"/>
    <cellStyle name="Linked Cell 2 2" xfId="5337"/>
    <cellStyle name="Linked Cell 2 3" xfId="5338"/>
    <cellStyle name="Linked Cell 3" xfId="5339"/>
    <cellStyle name="Linked Cell 3 2" xfId="5340"/>
    <cellStyle name="Linked Cell 3 3" xfId="5341"/>
    <cellStyle name="Linked Cell 4" xfId="5342"/>
    <cellStyle name="Linked Cell 4 2" xfId="5343"/>
    <cellStyle name="Linked Cell 4 3" xfId="5344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H" xfId="13008"/>
    <cellStyle name="Mon閠aire_AR1194M" xfId="13009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3" xfId="5395"/>
    <cellStyle name="Neutral 3" xfId="5396"/>
    <cellStyle name="Neutral 3 2" xfId="5397"/>
    <cellStyle name="Neutral 3 3" xfId="5398"/>
    <cellStyle name="Neutral 4" xfId="5399"/>
    <cellStyle name="Neutral 4 2" xfId="5400"/>
    <cellStyle name="Neutral 4 3" xfId="5401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4" xfId="5413"/>
    <cellStyle name="Normal - Style1 5" xfId="5414"/>
    <cellStyle name="Normal - Style1 6" xfId="5415"/>
    <cellStyle name="Normal - Style1 7" xfId="13010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1 2" xfId="5459"/>
    <cellStyle name="Normal 11 2 11" xfId="1303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2" xfId="5465"/>
    <cellStyle name="Normal 12 2" xfId="12940"/>
    <cellStyle name="Normal 12 3" xfId="12973"/>
    <cellStyle name="Normal 14" xfId="5466"/>
    <cellStyle name="Normal 14 2" xfId="12941"/>
    <cellStyle name="Normal 14 3" xfId="12974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2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3"/>
    <cellStyle name="Normal 2 2 9" xfId="12976"/>
    <cellStyle name="Normal 2 20" xfId="5517"/>
    <cellStyle name="Normal 2 21" xfId="5518"/>
    <cellStyle name="Normal 2 22" xfId="5519"/>
    <cellStyle name="Normal 2 23" xfId="12942"/>
    <cellStyle name="Normal 2 24" xfId="12975"/>
    <cellStyle name="Normal 2 25" xfId="13011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3" xfId="5544"/>
    <cellStyle name="Normal 3 2" xfId="5545"/>
    <cellStyle name="Normal 3 2 2" xfId="5546"/>
    <cellStyle name="Normal 3 2 3" xfId="5547"/>
    <cellStyle name="Normal 3 2 4" xfId="5548"/>
    <cellStyle name="Normal 3 2 5" xfId="5549"/>
    <cellStyle name="Normal 3 2 6" xfId="12945"/>
    <cellStyle name="Normal 3 2 7" xfId="12978"/>
    <cellStyle name="Normal 3 3" xfId="5550"/>
    <cellStyle name="Normal 3 3 2" xfId="5551"/>
    <cellStyle name="Normal 3 3 3" xfId="5552"/>
    <cellStyle name="Normal 3 3 4" xfId="5553"/>
    <cellStyle name="Normal 3 3 5" xfId="5554"/>
    <cellStyle name="Normal 3 4" xfId="5555"/>
    <cellStyle name="Normal 3 5" xfId="5556"/>
    <cellStyle name="Normal 3 6" xfId="5557"/>
    <cellStyle name="Normal 3 7" xfId="12944"/>
    <cellStyle name="Normal 3 8" xfId="12977"/>
    <cellStyle name="Normal 3 9" xfId="13013"/>
    <cellStyle name="Normal 4" xfId="5558"/>
    <cellStyle name="Normal 4 2" xfId="5559"/>
    <cellStyle name="Normal 4 3" xfId="5560"/>
    <cellStyle name="Normal 4 4" xfId="5561"/>
    <cellStyle name="Normal 4 5" xfId="5562"/>
    <cellStyle name="Normal 4 6" xfId="12946"/>
    <cellStyle name="Normal 4 7" xfId="12979"/>
    <cellStyle name="Normal 4 8" xfId="13014"/>
    <cellStyle name="Normal 5" xfId="5563"/>
    <cellStyle name="Normal 5 2" xfId="5564"/>
    <cellStyle name="Normal 5 2 2" xfId="5565"/>
    <cellStyle name="Normal 5 2 2 2" xfId="12949"/>
    <cellStyle name="Normal 5 2 2 3" xfId="12982"/>
    <cellStyle name="Normal 5 2 3" xfId="12948"/>
    <cellStyle name="Normal 5 2 4" xfId="12981"/>
    <cellStyle name="Normal 5 3" xfId="5566"/>
    <cellStyle name="Normal 5 3 2" xfId="5567"/>
    <cellStyle name="Normal 5 3 2 2" xfId="12951"/>
    <cellStyle name="Normal 5 3 2 3" xfId="12984"/>
    <cellStyle name="Normal 5 3 3" xfId="5568"/>
    <cellStyle name="Normal 5 3 3 2" xfId="5569"/>
    <cellStyle name="Normal 5 3 3 2 2" xfId="12953"/>
    <cellStyle name="Normal 5 3 3 2 3" xfId="12986"/>
    <cellStyle name="Normal 5 3 3 3" xfId="5570"/>
    <cellStyle name="Normal 5 3 3 3 2" xfId="12954"/>
    <cellStyle name="Normal 5 3 3 3 3" xfId="12987"/>
    <cellStyle name="Normal 5 3 3 4" xfId="12952"/>
    <cellStyle name="Normal 5 3 3 5" xfId="12985"/>
    <cellStyle name="Normal 5 3 4" xfId="5571"/>
    <cellStyle name="Normal 5 3 4 2" xfId="12955"/>
    <cellStyle name="Normal 5 3 4 3" xfId="12988"/>
    <cellStyle name="Normal 5 3 5" xfId="12950"/>
    <cellStyle name="Normal 5 3 6" xfId="12983"/>
    <cellStyle name="Normal 5 4" xfId="12947"/>
    <cellStyle name="Normal 5 5" xfId="12980"/>
    <cellStyle name="Normal 5 6" xfId="13015"/>
    <cellStyle name="Normal 6" xfId="5572"/>
    <cellStyle name="Normal 6 2" xfId="5573"/>
    <cellStyle name="Normal 6 2 2" xfId="5574"/>
    <cellStyle name="Normal 6 2 3" xfId="5575"/>
    <cellStyle name="Normal 6 3" xfId="5576"/>
    <cellStyle name="Normal 6 3 2" xfId="5577"/>
    <cellStyle name="Normal 6 3 3" xfId="5578"/>
    <cellStyle name="Normal 6 4" xfId="5579"/>
    <cellStyle name="Normal 6 5" xfId="5580"/>
    <cellStyle name="Normal 6 6" xfId="5581"/>
    <cellStyle name="Normal 6 7" xfId="12956"/>
    <cellStyle name="Normal 6 8" xfId="12989"/>
    <cellStyle name="Normal 7" xfId="5582"/>
    <cellStyle name="Normal 7 2" xfId="5583"/>
    <cellStyle name="Normal 7 3" xfId="5584"/>
    <cellStyle name="Normal 7 4" xfId="5585"/>
    <cellStyle name="Normal 7 5" xfId="5586"/>
    <cellStyle name="Normal 7 6" xfId="12957"/>
    <cellStyle name="Normal 7 7" xfId="12990"/>
    <cellStyle name="Normal 8" xfId="5587"/>
    <cellStyle name="Normal 8 2" xfId="12958"/>
    <cellStyle name="Normal 8 3" xfId="12991"/>
    <cellStyle name="Normal 9" xfId="5588"/>
    <cellStyle name="Normal 9 2" xfId="5589"/>
    <cellStyle name="Normal 9 3" xfId="5590"/>
    <cellStyle name="Normal_#10-Headcount" xfId="5591"/>
    <cellStyle name="Normal_Book1_Phase in-out (01 09)" xfId="12934"/>
    <cellStyle name="Normal_SAS Feb'08" xfId="12935"/>
    <cellStyle name="Normale_RESULTS" xfId="5592"/>
    <cellStyle name="Note" xfId="5593"/>
    <cellStyle name="Note 2" xfId="5594"/>
    <cellStyle name="Note 2 2" xfId="5595"/>
    <cellStyle name="Note 2 3" xfId="5596"/>
    <cellStyle name="Note 3" xfId="5597"/>
    <cellStyle name="Note 3 2" xfId="5598"/>
    <cellStyle name="Note 3 3" xfId="5599"/>
    <cellStyle name="Note 4" xfId="5600"/>
    <cellStyle name="Note 4 2" xfId="5601"/>
    <cellStyle name="Note 4 3" xfId="5602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3" xfId="5613"/>
    <cellStyle name="Output 3" xfId="5614"/>
    <cellStyle name="Output 3 2" xfId="5615"/>
    <cellStyle name="Output 3 3" xfId="5616"/>
    <cellStyle name="Output 4" xfId="5617"/>
    <cellStyle name="Output 4 2" xfId="5618"/>
    <cellStyle name="Output 4 3" xfId="5619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6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7"/>
    <cellStyle name="Pourcentage 2" xfId="13018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ubtotal" xfId="5693"/>
    <cellStyle name="Subtotal 2" xfId="5694"/>
    <cellStyle name="Title" xfId="5695"/>
    <cellStyle name="Title 2" xfId="5696"/>
    <cellStyle name="Title 2 2" xfId="5697"/>
    <cellStyle name="Title 2 3" xfId="5698"/>
    <cellStyle name="Title 3" xfId="5699"/>
    <cellStyle name="Title 3 2" xfId="5700"/>
    <cellStyle name="Title 3 3" xfId="5701"/>
    <cellStyle name="Title 4" xfId="5702"/>
    <cellStyle name="Title 4 2" xfId="5703"/>
    <cellStyle name="Title 4 3" xfId="5704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3" xfId="5714"/>
    <cellStyle name="Total 3" xfId="5715"/>
    <cellStyle name="Total 3 2" xfId="5716"/>
    <cellStyle name="Total 3 3" xfId="5717"/>
    <cellStyle name="Total 4" xfId="5718"/>
    <cellStyle name="Total 4 2" xfId="5719"/>
    <cellStyle name="Total 4 3" xfId="5720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3" xfId="5742"/>
    <cellStyle name="Warning Text 3" xfId="5743"/>
    <cellStyle name="Warning Text 3 2" xfId="5744"/>
    <cellStyle name="Warning Text 3 3" xfId="5745"/>
    <cellStyle name="Warning Text 4" xfId="5746"/>
    <cellStyle name="Warning Text 4 2" xfId="5747"/>
    <cellStyle name="Warning Text 4 3" xfId="5748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59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60"/>
    <cellStyle name="常规 10 2 2 5" xfId="13087"/>
    <cellStyle name="常规 10 2 3" xfId="6451"/>
    <cellStyle name="常规 10 2 3 2" xfId="13059"/>
    <cellStyle name="常规 10 2 4" xfId="6452"/>
    <cellStyle name="常规 10 2 4 2" xfId="13085"/>
    <cellStyle name="常规 10 2 5" xfId="6453"/>
    <cellStyle name="常规 10 2 6" xfId="13048"/>
    <cellStyle name="常规 10 2 7" xfId="13069"/>
    <cellStyle name="常规 10 2 8" xfId="13073"/>
    <cellStyle name="常规 10 2 9" xfId="13080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42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71"/>
    <cellStyle name="常规 13 2" xfId="6543"/>
    <cellStyle name="常规 13 3" xfId="6544"/>
    <cellStyle name="常规 13 4" xfId="6545"/>
    <cellStyle name="常规 13 5" xfId="6546"/>
    <cellStyle name="常规 133" xfId="13061"/>
    <cellStyle name="常规 14" xfId="13076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3088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3090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3" xfId="6860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3" xfId="7082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1"/>
    <cellStyle name="常规 2 2 28" xfId="12993"/>
    <cellStyle name="常规 2 2 29" xfId="13068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3" xfId="7153"/>
    <cellStyle name="常规 2 2 3 2 3" xfId="7154"/>
    <cellStyle name="常规 2 2 3 2 4" xfId="715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30" xfId="13081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065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53"/>
    <cellStyle name="常规 2 5 2" xfId="8405"/>
    <cellStyle name="常规 2 5 2 2" xfId="8406"/>
    <cellStyle name="常规 2 5 2 3" xfId="840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0"/>
    <cellStyle name="常规 2 64" xfId="12992"/>
    <cellStyle name="常规 2 65" xfId="13020"/>
    <cellStyle name="常规 2 66" xfId="13046"/>
    <cellStyle name="常规 2 67" xfId="13063"/>
    <cellStyle name="常规 2 68" xfId="13084"/>
    <cellStyle name="常规 2 7" xfId="8670"/>
    <cellStyle name="常规 2 7 2" xfId="8671"/>
    <cellStyle name="常规 2 7 2 2" xfId="8672"/>
    <cellStyle name="常规 2 7 2 3" xfId="8673"/>
    <cellStyle name="常规 2 7 3" xfId="8674"/>
    <cellStyle name="常规 2 7 4" xfId="867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3" xfId="8690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2" xfId="8750"/>
    <cellStyle name="常规 21 2 2" xfId="8751"/>
    <cellStyle name="常规 21 2 2 2" xfId="8752"/>
    <cellStyle name="常规 21 2 2 2 2" xfId="8753"/>
    <cellStyle name="常规 21 2 2 2 2 3" xfId="13029"/>
    <cellStyle name="常规 21 2 2 2 3" xfId="8754"/>
    <cellStyle name="常规 21 2 2 3" xfId="8755"/>
    <cellStyle name="常规 21 2 2 4" xfId="8756"/>
    <cellStyle name="常规 21 2 3" xfId="8757"/>
    <cellStyle name="常规 21 2 3 2" xfId="8758"/>
    <cellStyle name="常规 21 2 3 3" xfId="8759"/>
    <cellStyle name="常规 21 2 4" xfId="8760"/>
    <cellStyle name="常规 21 2 4 2" xfId="8761"/>
    <cellStyle name="常规 21 2 4 3" xfId="8762"/>
    <cellStyle name="常规 21 2 5" xfId="8763"/>
    <cellStyle name="常规 21 2 6" xfId="8764"/>
    <cellStyle name="常规 21 3" xfId="8765"/>
    <cellStyle name="常规 21 3 2" xfId="8766"/>
    <cellStyle name="常规 21 3 3" xfId="8767"/>
    <cellStyle name="常规 21 4" xfId="8768"/>
    <cellStyle name="常规 21 4 2" xfId="8769"/>
    <cellStyle name="常规 21 4 3" xfId="8770"/>
    <cellStyle name="常规 21 5" xfId="8771"/>
    <cellStyle name="常规 21 5 2" xfId="8772"/>
    <cellStyle name="常规 21 5 3" xfId="8773"/>
    <cellStyle name="常规 21 6" xfId="8774"/>
    <cellStyle name="常规 21 6 2" xfId="8775"/>
    <cellStyle name="常规 21 6 3" xfId="8776"/>
    <cellStyle name="常规 21 7" xfId="8777"/>
    <cellStyle name="常规 21 8" xfId="8778"/>
    <cellStyle name="常规 21 9" xfId="13049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 2" xfId="8788"/>
    <cellStyle name="常规 23 3" xfId="8789"/>
    <cellStyle name="常规 23 4" xfId="8790"/>
    <cellStyle name="常规 23 5" xfId="8791"/>
    <cellStyle name="常规 25" xfId="8792"/>
    <cellStyle name="常规 25 2" xfId="8793"/>
    <cellStyle name="常规 25 3" xfId="8794"/>
    <cellStyle name="常规 26" xfId="13025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3"/>
    <cellStyle name="常规 3 2 17" xfId="12995"/>
    <cellStyle name="常规 3 2 2" xfId="9076"/>
    <cellStyle name="常规 3 2 2 2" xfId="9077"/>
    <cellStyle name="常规 3 2 2 2 2" xfId="9078"/>
    <cellStyle name="常规 3 2 2 2 3" xfId="9079"/>
    <cellStyle name="常规 3 2 2 2 4" xfId="9080"/>
    <cellStyle name="常规 3 2 2 2 5" xfId="9081"/>
    <cellStyle name="常规 3 2 2 3" xfId="9082"/>
    <cellStyle name="常规 3 2 2 4" xfId="9083"/>
    <cellStyle name="常规 3 2 3" xfId="9084"/>
    <cellStyle name="常规 3 2 3 2" xfId="9085"/>
    <cellStyle name="常规 3 2 3 3" xfId="908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4"/>
    <cellStyle name="常规 3 3 14" xfId="12996"/>
    <cellStyle name="常规 3 3 2" xfId="9139"/>
    <cellStyle name="常规 3 3 2 2" xfId="9140"/>
    <cellStyle name="常规 3 3 2 3" xfId="9141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5"/>
    <cellStyle name="常规 3 4 14" xfId="12997"/>
    <cellStyle name="常规 3 4 2" xfId="9211"/>
    <cellStyle name="常规 3 4 2 2" xfId="9212"/>
    <cellStyle name="常规 3 4 2 3" xfId="9213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2"/>
    <cellStyle name="常规 3 46" xfId="12994"/>
    <cellStyle name="常规 3 47" xfId="13021"/>
    <cellStyle name="常规 3 48" xfId="13030"/>
    <cellStyle name="常规 3 48 2" xfId="13032"/>
    <cellStyle name="常规 3 49" xfId="13050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3" xfId="9249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50" xfId="13078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3" xfId="927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3" xfId="9303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3" xfId="9357"/>
    <cellStyle name="常规 3 9 3" xfId="9358"/>
    <cellStyle name="常规 3 9 3 2" xfId="9359"/>
    <cellStyle name="常规 3 9 3 3" xfId="936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8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7"/>
    <cellStyle name="常规 36 2" xfId="13038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6"/>
    <cellStyle name="常规 4 16" xfId="12998"/>
    <cellStyle name="常规 4 17" xfId="13022"/>
    <cellStyle name="常规 4 18" xfId="13067"/>
    <cellStyle name="常规 4 2" xfId="9399"/>
    <cellStyle name="常规 4 2 2" xfId="9400"/>
    <cellStyle name="常规 4 2 3" xfId="9401"/>
    <cellStyle name="常规 4 2 4" xfId="9402"/>
    <cellStyle name="常规 4 2 5" xfId="9403"/>
    <cellStyle name="常规 4 2 6" xfId="12967"/>
    <cellStyle name="常规 4 2 7" xfId="12999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3" xfId="9724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8"/>
    <cellStyle name="常规 5 36" xfId="13000"/>
    <cellStyle name="常规 5 37" xfId="13023"/>
    <cellStyle name="常规 5 38" xfId="13057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58" xfId="13035"/>
    <cellStyle name="常规 6" xfId="13026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69"/>
    <cellStyle name="常规 6 38" xfId="13001"/>
    <cellStyle name="常规 6 39" xfId="13024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40" xfId="1303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3" xfId="1082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0"/>
    <cellStyle name="常规 7 35" xfId="13002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1"/>
    <cellStyle name="常规 8 28" xfId="13003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2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40"/>
    <cellStyle name="常规_AWE LTS 090106 (2) 2" xfId="13051"/>
    <cellStyle name="常规_AWE LTS 090106 (2) 3" xfId="13041"/>
    <cellStyle name="常规_schedule OCT(2012) - COLUMBUS(WB) (2) 2" xfId="13052"/>
    <cellStyle name="常规_Sheet1" xfId="12932"/>
    <cellStyle name="常规_Sheet1 2" xfId="13047"/>
    <cellStyle name="常规_Sheet1 2 2" xfId="13064"/>
    <cellStyle name="常规_Sheet1 3" xfId="13062"/>
    <cellStyle name="常规_Sheet1 4" xfId="13070"/>
    <cellStyle name="常规_Sheet1 5" xfId="13075"/>
    <cellStyle name="常规_Sheet1 5 2" xfId="13089"/>
    <cellStyle name="常规_Sheet1 6" xfId="13079"/>
    <cellStyle name="常规_Sheet1_1" xfId="12933"/>
    <cellStyle name="常规_Sheet1_1 2" xfId="13043"/>
    <cellStyle name="常规_Sheet1_1 3" xfId="13058"/>
    <cellStyle name="常规_Sheet1_1 4" xfId="13072"/>
    <cellStyle name="常规_Sheet1_1 5" xfId="13077"/>
    <cellStyle name="常规_Sheet1_16" xfId="12936"/>
    <cellStyle name="常规_Sheet1_2" xfId="13066"/>
    <cellStyle name="常规_Sheet1_35" xfId="12937"/>
    <cellStyle name="常规_Sheet1_44" xfId="12938"/>
    <cellStyle name="常规_Sheet1_47" xfId="12939"/>
    <cellStyle name="常规_Sheet1_73" xfId="13054"/>
    <cellStyle name="常规_Sheet1_73 2" xfId="13082"/>
    <cellStyle name="常规_上海口岸船期表_57" xfId="13045"/>
    <cellStyle name="常规_上海口岸船期表_63" xfId="13044"/>
    <cellStyle name="常规_上海口岸船期表_63 2" xfId="13083"/>
    <cellStyle name="常规_上海口岸船期表_64" xfId="13056"/>
    <cellStyle name="常规_万达运通2012年8月份拼箱船期表" xfId="13074"/>
    <cellStyle name="常规_万达运通2012年8月份拼箱船期表 2" xfId="13086"/>
    <cellStyle name="超連結 2" xfId="11629"/>
    <cellStyle name="超連結 2 2" xfId="11630"/>
    <cellStyle name="超連結 2 3" xfId="11631"/>
    <cellStyle name="超链接 2" xfId="13055"/>
    <cellStyle name="超链接 5 2" xfId="11632"/>
    <cellStyle name="超链接 5 3" xfId="11633"/>
    <cellStyle name="超链接 5 4" xfId="11634"/>
    <cellStyle name="超链接 5 5" xfId="11635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_1004 MAL II線" xfId="11736"/>
    <cellStyle name="好_1004 MAL II線 2" xfId="11737"/>
    <cellStyle name="好_1004 MAL II線 3" xfId="11738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C1 4000teu 201108" xfId="11769"/>
    <cellStyle name="好_CC1 4000teu 201108 2" xfId="11770"/>
    <cellStyle name="好_CC1 4000teu 201108 3" xfId="11771"/>
    <cellStyle name="好_Elsa_ 201202" xfId="11772"/>
    <cellStyle name="好_Elsa_ 201202 2" xfId="11773"/>
    <cellStyle name="好_Elsa_ 201202 3" xfId="11774"/>
    <cellStyle name="好_forecast" xfId="11775"/>
    <cellStyle name="好_forecast 2" xfId="11776"/>
    <cellStyle name="好_forecast 3" xfId="11777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Weekly CB ver3" xfId="11904"/>
    <cellStyle name="好_Weekly CB ver3 2" xfId="11905"/>
    <cellStyle name="好_Weekly CB ver3 3" xfId="11906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货币 2 2" xfId="11976"/>
    <cellStyle name="货币 2 2 2" xfId="11977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計算" xfId="11996"/>
    <cellStyle name="計算 2" xfId="11997"/>
    <cellStyle name="計算 3" xfId="11998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2" xfId="12157"/>
    <cellStyle name="千位分隔[0] 2 3" xfId="12158"/>
    <cellStyle name="千位分隔[0] 2 4" xfId="12159"/>
    <cellStyle name="千位分隔[0] 2 5" xfId="12160"/>
    <cellStyle name="千位分隔[0] 2 6" xfId="12161"/>
    <cellStyle name="千位分隔[0] 2 7" xfId="12162"/>
    <cellStyle name="千位分隔[0] 2 8" xfId="13019"/>
    <cellStyle name="千位分隔[0] 3" xfId="12163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0 2 2" xfId="13033"/>
    <cellStyle name="样式 1 11" xfId="12315"/>
    <cellStyle name="样式 1 12" xfId="12316"/>
    <cellStyle name="样式 1 2" xfId="12317"/>
    <cellStyle name="样式 1 2 2" xfId="12318"/>
    <cellStyle name="样式 1 2 2 2 2 2 2 2 2" xfId="13034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31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3" xfId="1237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3" xfId="12399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3" xfId="12408"/>
    <cellStyle name="一般 5" xfId="12409"/>
    <cellStyle name="一般 5 2" xfId="12410"/>
    <cellStyle name="一般 5 3" xfId="12411"/>
    <cellStyle name="一般 6" xfId="12412"/>
    <cellStyle name="一般 6 2" xfId="12413"/>
    <cellStyle name="一般 6 3" xfId="12414"/>
    <cellStyle name="一般 7" xfId="12415"/>
    <cellStyle name="一般 7 2" xfId="12416"/>
    <cellStyle name="一般 7 3" xfId="12417"/>
    <cellStyle name="一般 8" xfId="12418"/>
    <cellStyle name="一般 8 2" xfId="12419"/>
    <cellStyle name="一般 8 3" xfId="1242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3" xfId="12426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" xfId="12164" builtinId="29" customBuiltin="1"/>
    <cellStyle name="着色 2" xfId="12177" builtinId="33" customBuiltin="1"/>
    <cellStyle name="着色 3" xfId="12190" builtinId="37" customBuiltin="1"/>
    <cellStyle name="着色 4" xfId="12203" builtinId="41" customBuiltin="1"/>
    <cellStyle name="着色 5" xfId="12216" builtinId="45" customBuiltin="1"/>
    <cellStyle name="着色 6" xfId="12229" builtinId="49" customBuiltin="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3" xfId="12570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3" xfId="1290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3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8F50ECC9-C957-4227-B249-BB7F975C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28575</xdr:rowOff>
    </xdr:from>
    <xdr:ext cx="942975" cy="5238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942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24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57548"/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5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4698"/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4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28973"/>
    <xdr:sp macro="" textlink="">
      <xdr:nvSpPr>
        <xdr:cNvPr id="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28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4223"/>
    <xdr:sp macro="" textlink="">
      <xdr:nvSpPr>
        <xdr:cNvPr id="1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57551"/>
    <xdr:sp macro="" textlink="">
      <xdr:nvSpPr>
        <xdr:cNvPr id="1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57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4701"/>
    <xdr:sp macro="" textlink="">
      <xdr:nvSpPr>
        <xdr:cNvPr id="1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191741"/>
    <xdr:sp macro="" textlink="">
      <xdr:nvSpPr>
        <xdr:cNvPr id="1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19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5467"/>
    <xdr:sp macro="" textlink="">
      <xdr:nvSpPr>
        <xdr:cNvPr id="1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65835"/>
    <xdr:sp macro="" textlink="">
      <xdr:nvSpPr>
        <xdr:cNvPr id="2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2985"/>
    <xdr:sp macro="" textlink="">
      <xdr:nvSpPr>
        <xdr:cNvPr id="2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190500"/>
    <xdr:sp macro="" textlink="">
      <xdr:nvSpPr>
        <xdr:cNvPr id="2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33751"/>
    <xdr:sp macro="" textlink="">
      <xdr:nvSpPr>
        <xdr:cNvPr id="3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3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65833"/>
    <xdr:sp macro="" textlink="">
      <xdr:nvSpPr>
        <xdr:cNvPr id="4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65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2983"/>
    <xdr:sp macro="" textlink="">
      <xdr:nvSpPr>
        <xdr:cNvPr id="4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2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742</xdr:row>
      <xdr:rowOff>0</xdr:rowOff>
    </xdr:from>
    <xdr:ext cx="303934" cy="190500"/>
    <xdr:sp macro="" textlink="">
      <xdr:nvSpPr>
        <xdr:cNvPr id="4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34283450"/>
          <a:ext cx="303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732</xdr:row>
      <xdr:rowOff>47625</xdr:rowOff>
    </xdr:from>
    <xdr:ext cx="304800" cy="349940"/>
    <xdr:sp macro="" textlink="">
      <xdr:nvSpPr>
        <xdr:cNvPr id="5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2521325"/>
          <a:ext cx="304800" cy="34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142875</xdr:rowOff>
    </xdr:from>
    <xdr:ext cx="714375" cy="542925"/>
    <xdr:pic>
      <xdr:nvPicPr>
        <xdr:cNvPr id="2" name="Picture 1" descr="C:\Documents and Settings\Administrator\Application Data\Tencent\Users\2850155890\QQEIM\WinTemp\RichOle\O@P2{PSL0`AF5M)_~W`I(47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142875"/>
          <a:ext cx="714375" cy="54292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152400</xdr:colOff>
      <xdr:row>31</xdr:row>
      <xdr:rowOff>19050</xdr:rowOff>
    </xdr:from>
    <xdr:ext cx="76200" cy="219075"/>
    <xdr:sp macro="" textlink="">
      <xdr:nvSpPr>
        <xdr:cNvPr id="3" name="Text Box 6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4953000" y="5334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31</xdr:row>
      <xdr:rowOff>171450</xdr:rowOff>
    </xdr:from>
    <xdr:ext cx="76200" cy="219075"/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5105400" y="5486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66675</xdr:rowOff>
    </xdr:from>
    <xdr:ext cx="76200" cy="219075"/>
    <xdr:sp macro="" textlink="">
      <xdr:nvSpPr>
        <xdr:cNvPr id="5" name="Text Box 10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4800600" y="538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31</xdr:row>
      <xdr:rowOff>76200</xdr:rowOff>
    </xdr:from>
    <xdr:ext cx="76200" cy="219075"/>
    <xdr:sp macro="" textlink="">
      <xdr:nvSpPr>
        <xdr:cNvPr id="6" name="Text Box 1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5410200" y="53911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31</xdr:row>
      <xdr:rowOff>76200</xdr:rowOff>
    </xdr:from>
    <xdr:ext cx="76200" cy="219075"/>
    <xdr:sp macro="" textlink="">
      <xdr:nvSpPr>
        <xdr:cNvPr id="7" name="Text Box 22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5486400" y="53911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31</xdr:row>
      <xdr:rowOff>123825</xdr:rowOff>
    </xdr:from>
    <xdr:ext cx="76200" cy="219075"/>
    <xdr:sp macro="" textlink="">
      <xdr:nvSpPr>
        <xdr:cNvPr id="8" name="Text Box 3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>
        <a:xfrm>
          <a:off x="5257800" y="54387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31</xdr:row>
      <xdr:rowOff>19050</xdr:rowOff>
    </xdr:from>
    <xdr:ext cx="76200" cy="219075"/>
    <xdr:sp macro="" textlink="">
      <xdr:nvSpPr>
        <xdr:cNvPr id="9" name="Text Box 6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4953000" y="5334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31</xdr:row>
      <xdr:rowOff>171450</xdr:rowOff>
    </xdr:from>
    <xdr:ext cx="76200" cy="219075"/>
    <xdr:sp macro="" textlink="">
      <xdr:nvSpPr>
        <xdr:cNvPr id="10" name="Text Box 6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>
          <a:off x="5105400" y="5486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66675</xdr:rowOff>
    </xdr:from>
    <xdr:ext cx="76200" cy="219075"/>
    <xdr:sp macro="" textlink="">
      <xdr:nvSpPr>
        <xdr:cNvPr id="11" name="Text Box 10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>
        <a:xfrm>
          <a:off x="4800600" y="538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31</xdr:row>
      <xdr:rowOff>76200</xdr:rowOff>
    </xdr:from>
    <xdr:ext cx="76200" cy="219075"/>
    <xdr:sp macro="" textlink="">
      <xdr:nvSpPr>
        <xdr:cNvPr id="12" name="Text Box 1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5410200" y="53911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31</xdr:row>
      <xdr:rowOff>76200</xdr:rowOff>
    </xdr:from>
    <xdr:ext cx="76200" cy="219075"/>
    <xdr:sp macro="" textlink="">
      <xdr:nvSpPr>
        <xdr:cNvPr id="13" name="Text Box 22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5486400" y="53911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31</xdr:row>
      <xdr:rowOff>123825</xdr:rowOff>
    </xdr:from>
    <xdr:ext cx="76200" cy="219075"/>
    <xdr:sp macro="" textlink="">
      <xdr:nvSpPr>
        <xdr:cNvPr id="14" name="Text Box 35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5257800" y="54387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31</xdr:row>
      <xdr:rowOff>19050</xdr:rowOff>
    </xdr:from>
    <xdr:ext cx="76200" cy="219075"/>
    <xdr:sp macro="" textlink="">
      <xdr:nvSpPr>
        <xdr:cNvPr id="15" name="Text Box 6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4953000" y="5334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31</xdr:row>
      <xdr:rowOff>171450</xdr:rowOff>
    </xdr:from>
    <xdr:ext cx="76200" cy="219075"/>
    <xdr:sp macro="" textlink="">
      <xdr:nvSpPr>
        <xdr:cNvPr id="16" name="Text Box 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5105400" y="5486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66675</xdr:rowOff>
    </xdr:from>
    <xdr:ext cx="76200" cy="219075"/>
    <xdr:sp macro="" textlink="">
      <xdr:nvSpPr>
        <xdr:cNvPr id="17" name="Text Box 10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4800600" y="538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31</xdr:row>
      <xdr:rowOff>76200</xdr:rowOff>
    </xdr:from>
    <xdr:ext cx="76200" cy="219075"/>
    <xdr:sp macro="" textlink="">
      <xdr:nvSpPr>
        <xdr:cNvPr id="18" name="Text Box 15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5410200" y="53911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31</xdr:row>
      <xdr:rowOff>76200</xdr:rowOff>
    </xdr:from>
    <xdr:ext cx="76200" cy="219075"/>
    <xdr:sp macro="" textlink="">
      <xdr:nvSpPr>
        <xdr:cNvPr id="19" name="Text Box 2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>
          <a:off x="5486400" y="53911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31</xdr:row>
      <xdr:rowOff>123825</xdr:rowOff>
    </xdr:from>
    <xdr:ext cx="76200" cy="219075"/>
    <xdr:sp macro="" textlink="">
      <xdr:nvSpPr>
        <xdr:cNvPr id="20" name="Text Box 3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>
          <a:off x="5257800" y="54387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31</xdr:row>
      <xdr:rowOff>19050</xdr:rowOff>
    </xdr:from>
    <xdr:ext cx="76200" cy="219075"/>
    <xdr:sp macro="" textlink="">
      <xdr:nvSpPr>
        <xdr:cNvPr id="21" name="Text Box 6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4953000" y="5334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31</xdr:row>
      <xdr:rowOff>171450</xdr:rowOff>
    </xdr:from>
    <xdr:ext cx="76200" cy="219075"/>
    <xdr:sp macro="" textlink="">
      <xdr:nvSpPr>
        <xdr:cNvPr id="22" name="Text Box 6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5105400" y="5486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31</xdr:row>
      <xdr:rowOff>66675</xdr:rowOff>
    </xdr:from>
    <xdr:ext cx="76200" cy="219075"/>
    <xdr:sp macro="" textlink="">
      <xdr:nvSpPr>
        <xdr:cNvPr id="23" name="Text Box 10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>
        <a:xfrm>
          <a:off x="4800600" y="538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31</xdr:row>
      <xdr:rowOff>76200</xdr:rowOff>
    </xdr:from>
    <xdr:ext cx="76200" cy="219075"/>
    <xdr:sp macro="" textlink="">
      <xdr:nvSpPr>
        <xdr:cNvPr id="24" name="Text Box 15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>
          <a:off x="5410200" y="53911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31</xdr:row>
      <xdr:rowOff>76200</xdr:rowOff>
    </xdr:from>
    <xdr:ext cx="76200" cy="219075"/>
    <xdr:sp macro="" textlink="">
      <xdr:nvSpPr>
        <xdr:cNvPr id="25" name="Text Box 22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>
          <a:off x="5486400" y="53911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31</xdr:row>
      <xdr:rowOff>123825</xdr:rowOff>
    </xdr:from>
    <xdr:ext cx="76200" cy="219075"/>
    <xdr:sp macro="" textlink="">
      <xdr:nvSpPr>
        <xdr:cNvPr id="26" name="Text Box 3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>
        <a:xfrm>
          <a:off x="5257800" y="54387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0</xdr:row>
      <xdr:rowOff>38100</xdr:rowOff>
    </xdr:from>
    <xdr:ext cx="576262" cy="52387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38100"/>
          <a:ext cx="576262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aersk.com.cn/schedules/vesselSchedules?vesselCode=EO8&amp;fromDate=2025-09-04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ersk.com.cn/schedules/vesselSchedules?vesselCode=I1C&amp;fromDate=2025-09-01" TargetMode="External"/><Relationship Id="rId18" Type="http://schemas.openxmlformats.org/officeDocument/2006/relationships/hyperlink" Target="https://e-solution.yangming.com/e-service/Vessel_Tracking/vessel_tracking_detail.aspx?vessel=YMMT&amp;func=current" TargetMode="External"/><Relationship Id="rId26" Type="http://schemas.openxmlformats.org/officeDocument/2006/relationships/hyperlink" Target="https://cn.wanhai.com/cec/" TargetMode="External"/><Relationship Id="rId39" Type="http://schemas.openxmlformats.org/officeDocument/2006/relationships/hyperlink" Target="https://cn.wanhai.com/cec/" TargetMode="External"/><Relationship Id="rId21" Type="http://schemas.openxmlformats.org/officeDocument/2006/relationships/hyperlink" Target="https://e-solution.yangming.com/e-service/Vessel_Tracking/vessel_tracking_detail.aspx?vessel=CTCR&amp;func=current" TargetMode="External"/><Relationship Id="rId34" Type="http://schemas.openxmlformats.org/officeDocument/2006/relationships/hyperlink" Target="https://cn.wanhai.com/cec/" TargetMode="External"/><Relationship Id="rId42" Type="http://schemas.openxmlformats.org/officeDocument/2006/relationships/hyperlink" Target="https://cn.wanhai.com/cec/" TargetMode="External"/><Relationship Id="rId47" Type="http://schemas.openxmlformats.org/officeDocument/2006/relationships/hyperlink" Target="https://cn.wanhai.com/cec/" TargetMode="External"/><Relationship Id="rId50" Type="http://schemas.openxmlformats.org/officeDocument/2006/relationships/hyperlink" Target="https://cn.wanhai.com/cec/" TargetMode="External"/><Relationship Id="rId7" Type="http://schemas.openxmlformats.org/officeDocument/2006/relationships/hyperlink" Target="https://www.maersk.com.cn/schedules/vesselSchedules?vesselCode=H7D&amp;fromDate=2025-09-01" TargetMode="External"/><Relationship Id="rId2" Type="http://schemas.openxmlformats.org/officeDocument/2006/relationships/hyperlink" Target="https://www.maersk.com.cn/schedules/vesselSchedules?vesselCode=L2V&amp;fromDate=2025-09-01" TargetMode="External"/><Relationship Id="rId16" Type="http://schemas.openxmlformats.org/officeDocument/2006/relationships/hyperlink" Target="https://www.maersk.com.cn/schedules/vesselSchedules?vesselCode=CJ4&amp;fromDate=2025-09-01" TargetMode="External"/><Relationship Id="rId29" Type="http://schemas.openxmlformats.org/officeDocument/2006/relationships/hyperlink" Target="https://cn.wanhai.com/cec/" TargetMode="External"/><Relationship Id="rId11" Type="http://schemas.openxmlformats.org/officeDocument/2006/relationships/hyperlink" Target="https://www.maersk.com.cn/schedules/vesselSchedules?vesselCode=H7D&amp;fromDate=2025-09-01" TargetMode="External"/><Relationship Id="rId24" Type="http://schemas.openxmlformats.org/officeDocument/2006/relationships/hyperlink" Target="https://cn.wanhai.com/cec/" TargetMode="External"/><Relationship Id="rId32" Type="http://schemas.openxmlformats.org/officeDocument/2006/relationships/hyperlink" Target="https://cn.wanhai.com/cec/" TargetMode="External"/><Relationship Id="rId37" Type="http://schemas.openxmlformats.org/officeDocument/2006/relationships/hyperlink" Target="https://cn.wanhai.com/cec/" TargetMode="External"/><Relationship Id="rId40" Type="http://schemas.openxmlformats.org/officeDocument/2006/relationships/hyperlink" Target="https://cn.wanhai.com/cec/" TargetMode="External"/><Relationship Id="rId45" Type="http://schemas.openxmlformats.org/officeDocument/2006/relationships/hyperlink" Target="https://cn.wanhai.com/cec/" TargetMode="External"/><Relationship Id="rId53" Type="http://schemas.openxmlformats.org/officeDocument/2006/relationships/drawing" Target="../drawings/drawing3.xml"/><Relationship Id="rId5" Type="http://schemas.openxmlformats.org/officeDocument/2006/relationships/hyperlink" Target="https://www.maersk.com.cn/schedules/vesselSchedules?vesselCode=I1C&amp;fromDate=2025-09-01" TargetMode="External"/><Relationship Id="rId10" Type="http://schemas.openxmlformats.org/officeDocument/2006/relationships/hyperlink" Target="https://www.maersk.com.cn/schedules/vesselSchedules?vesselCode=L2V&amp;fromDate=2025-09-01" TargetMode="External"/><Relationship Id="rId19" Type="http://schemas.openxmlformats.org/officeDocument/2006/relationships/hyperlink" Target="https://e-solution.yangming.com/e-service/Vessel_Tracking/vessel_tracking_detail.aspx?vessel=YUNC&amp;func=current" TargetMode="External"/><Relationship Id="rId31" Type="http://schemas.openxmlformats.org/officeDocument/2006/relationships/hyperlink" Target="https://cn.wanhai.com/cec/" TargetMode="External"/><Relationship Id="rId44" Type="http://schemas.openxmlformats.org/officeDocument/2006/relationships/hyperlink" Target="https://cn.wanhai.com/cec/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https://www.maersk.com.cn/schedules/vesselSchedules?vesselCode=CJ4&amp;fromDate=2025-09-01" TargetMode="External"/><Relationship Id="rId9" Type="http://schemas.openxmlformats.org/officeDocument/2006/relationships/hyperlink" Target="https://www.maersk.com.cn/schedules/vesselSchedules?vesselCode=I1C&amp;fromDate=2025-09-01" TargetMode="External"/><Relationship Id="rId14" Type="http://schemas.openxmlformats.org/officeDocument/2006/relationships/hyperlink" Target="https://www.maersk.com.cn/schedules/vesselSchedules?vesselCode=L2V&amp;fromDate=2025-09-01" TargetMode="External"/><Relationship Id="rId22" Type="http://schemas.openxmlformats.org/officeDocument/2006/relationships/hyperlink" Target="https://e-solution.yangming.com/e-service/Vessel_Tracking/vessel_tracking_detail.aspx?vessel=YMDT&amp;func=current" TargetMode="External"/><Relationship Id="rId27" Type="http://schemas.openxmlformats.org/officeDocument/2006/relationships/hyperlink" Target="https://cn.wanhai.com/cec/" TargetMode="External"/><Relationship Id="rId30" Type="http://schemas.openxmlformats.org/officeDocument/2006/relationships/hyperlink" Target="https://cn.wanhai.com/cec/" TargetMode="External"/><Relationship Id="rId35" Type="http://schemas.openxmlformats.org/officeDocument/2006/relationships/hyperlink" Target="https://cn.wanhai.com/cec/" TargetMode="External"/><Relationship Id="rId43" Type="http://schemas.openxmlformats.org/officeDocument/2006/relationships/hyperlink" Target="https://cn.wanhai.com/cec/" TargetMode="External"/><Relationship Id="rId48" Type="http://schemas.openxmlformats.org/officeDocument/2006/relationships/hyperlink" Target="https://cn.wanhai.com/cec/" TargetMode="External"/><Relationship Id="rId8" Type="http://schemas.openxmlformats.org/officeDocument/2006/relationships/hyperlink" Target="https://www.maersk.com.cn/schedules/vesselSchedules?vesselCode=CJ4&amp;fromDate=2025-09-01" TargetMode="External"/><Relationship Id="rId51" Type="http://schemas.openxmlformats.org/officeDocument/2006/relationships/hyperlink" Target="https://cn.wanhai.com/cec/" TargetMode="External"/><Relationship Id="rId3" Type="http://schemas.openxmlformats.org/officeDocument/2006/relationships/hyperlink" Target="https://www.maersk.com.cn/schedules/vesselSchedules?vesselCode=H7D&amp;fromDate=2025-09-01" TargetMode="External"/><Relationship Id="rId12" Type="http://schemas.openxmlformats.org/officeDocument/2006/relationships/hyperlink" Target="https://www.maersk.com.cn/schedules/vesselSchedules?vesselCode=CJ4&amp;fromDate=2025-09-01" TargetMode="External"/><Relationship Id="rId17" Type="http://schemas.openxmlformats.org/officeDocument/2006/relationships/hyperlink" Target="https://e-solution.yangming.com/e-service/Vessel_Tracking/vessel_tracking_detail.aspx?vessel=YMMB&amp;func=current" TargetMode="External"/><Relationship Id="rId25" Type="http://schemas.openxmlformats.org/officeDocument/2006/relationships/hyperlink" Target="https://cn.wanhai.com/cec/" TargetMode="External"/><Relationship Id="rId33" Type="http://schemas.openxmlformats.org/officeDocument/2006/relationships/hyperlink" Target="https://cn.wanhai.com/cec/" TargetMode="External"/><Relationship Id="rId38" Type="http://schemas.openxmlformats.org/officeDocument/2006/relationships/hyperlink" Target="https://cn.wanhai.com/cec/" TargetMode="External"/><Relationship Id="rId46" Type="http://schemas.openxmlformats.org/officeDocument/2006/relationships/hyperlink" Target="https://cn.wanhai.com/cec/" TargetMode="External"/><Relationship Id="rId20" Type="http://schemas.openxmlformats.org/officeDocument/2006/relationships/hyperlink" Target="https://e-solution.yangming.com/e-service/Vessel_Tracking/vessel_tracking_detail.aspx?vessel=OLCC&amp;func=current" TargetMode="External"/><Relationship Id="rId41" Type="http://schemas.openxmlformats.org/officeDocument/2006/relationships/hyperlink" Target="https://cn.wanhai.com/cec/" TargetMode="External"/><Relationship Id="rId1" Type="http://schemas.openxmlformats.org/officeDocument/2006/relationships/hyperlink" Target="https://www.maersk.com.cn/schedules/vesselSchedules?vesselCode=I1C&amp;fromDate=2025-09-01" TargetMode="External"/><Relationship Id="rId6" Type="http://schemas.openxmlformats.org/officeDocument/2006/relationships/hyperlink" Target="https://www.maersk.com.cn/schedules/vesselSchedules?vesselCode=L2V&amp;fromDate=2025-09-01" TargetMode="External"/><Relationship Id="rId15" Type="http://schemas.openxmlformats.org/officeDocument/2006/relationships/hyperlink" Target="https://www.maersk.com.cn/schedules/vesselSchedules?vesselCode=H7D&amp;fromDate=2025-09-01" TargetMode="External"/><Relationship Id="rId23" Type="http://schemas.openxmlformats.org/officeDocument/2006/relationships/hyperlink" Target="https://cn.wanhai.com/cec/" TargetMode="External"/><Relationship Id="rId28" Type="http://schemas.openxmlformats.org/officeDocument/2006/relationships/hyperlink" Target="https://cn.wanhai.com/cec/" TargetMode="External"/><Relationship Id="rId36" Type="http://schemas.openxmlformats.org/officeDocument/2006/relationships/hyperlink" Target="https://cn.wanhai.com/cec/" TargetMode="External"/><Relationship Id="rId49" Type="http://schemas.openxmlformats.org/officeDocument/2006/relationships/hyperlink" Target="https://cn.wanhai.com/ce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ersk.com.cn/schedules/vesselSchedules?vesselCode=1OM&amp;fromDate=2024-10-04" TargetMode="External"/><Relationship Id="rId2" Type="http://schemas.openxmlformats.org/officeDocument/2006/relationships/hyperlink" Target="https://www.maersk.com.cn/schedules/vesselSchedules?vesselCode=1OM&amp;fromDate=2024-10-04" TargetMode="External"/><Relationship Id="rId1" Type="http://schemas.openxmlformats.org/officeDocument/2006/relationships/hyperlink" Target="https://www.maersk.com.cn/schedules/vesselSchedules?vesselCode=1OM&amp;fromDate=2024-10-04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www.maersk.com.cn/schedules/vesselSchedules?vesselCode=1OM&amp;fromDate=2024-10-04" TargetMode="External"/><Relationship Id="rId4" Type="http://schemas.openxmlformats.org/officeDocument/2006/relationships/hyperlink" Target="https://www.maersk.com.cn/schedules/vesselSchedules?vesselCode=Y63&amp;fromDate=2024-10-0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0"/>
  <sheetViews>
    <sheetView tabSelected="1" workbookViewId="0">
      <selection activeCell="J4" sqref="J4"/>
    </sheetView>
  </sheetViews>
  <sheetFormatPr defaultRowHeight="15.75"/>
  <cols>
    <col min="1" max="1" width="24" style="1" customWidth="1"/>
    <col min="2" max="2" width="35.5" style="159" bestFit="1" customWidth="1"/>
    <col min="3" max="3" width="14.125" style="160" customWidth="1"/>
    <col min="4" max="4" width="19.25" style="7" customWidth="1"/>
    <col min="5" max="5" width="22.25" customWidth="1"/>
    <col min="6" max="6" width="13.125" customWidth="1"/>
    <col min="7" max="7" width="20" customWidth="1"/>
    <col min="8" max="8" width="17.875" customWidth="1"/>
  </cols>
  <sheetData>
    <row r="1" spans="1:7" s="2" customFormat="1" ht="67.5" customHeight="1">
      <c r="A1" s="328" t="s">
        <v>335</v>
      </c>
      <c r="B1" s="328"/>
      <c r="C1" s="328"/>
      <c r="D1" s="328"/>
      <c r="E1" s="328"/>
      <c r="F1" s="328"/>
      <c r="G1" s="328"/>
    </row>
    <row r="2" spans="1:7" s="2" customFormat="1" ht="33.75" customHeight="1">
      <c r="A2" s="329" t="s">
        <v>13</v>
      </c>
      <c r="B2" s="329"/>
      <c r="C2" s="3"/>
      <c r="D2" s="8"/>
      <c r="E2" s="3"/>
      <c r="F2" s="3"/>
      <c r="G2" s="4" t="s">
        <v>1114</v>
      </c>
    </row>
    <row r="3" spans="1:7" s="214" customFormat="1" ht="22.5" customHeight="1">
      <c r="A3" s="291" t="s">
        <v>336</v>
      </c>
      <c r="B3" s="291"/>
      <c r="C3" s="291"/>
      <c r="D3" s="291"/>
      <c r="E3" s="291"/>
      <c r="F3" s="291"/>
      <c r="G3" s="291"/>
    </row>
    <row r="4" spans="1:7" s="5" customFormat="1" ht="15.75" customHeight="1">
      <c r="A4" s="10" t="s">
        <v>546</v>
      </c>
      <c r="B4" s="254" t="s">
        <v>16</v>
      </c>
      <c r="C4" s="254" t="s">
        <v>17</v>
      </c>
      <c r="D4" s="254" t="s">
        <v>18</v>
      </c>
      <c r="E4" s="216" t="s">
        <v>255</v>
      </c>
      <c r="F4" s="216" t="s">
        <v>19</v>
      </c>
      <c r="G4" s="216" t="s">
        <v>15</v>
      </c>
    </row>
    <row r="5" spans="1:7" s="5" customFormat="1" ht="15.75" customHeight="1">
      <c r="A5" s="10"/>
      <c r="B5" s="255"/>
      <c r="C5" s="255"/>
      <c r="D5" s="255"/>
      <c r="E5" s="208" t="s">
        <v>11</v>
      </c>
      <c r="F5" s="216" t="s">
        <v>20</v>
      </c>
      <c r="G5" s="216" t="s">
        <v>21</v>
      </c>
    </row>
    <row r="6" spans="1:7" s="5" customFormat="1" ht="15.75" customHeight="1">
      <c r="A6" s="11"/>
      <c r="B6" s="142" t="s">
        <v>436</v>
      </c>
      <c r="C6" s="142" t="s">
        <v>413</v>
      </c>
      <c r="D6" s="284" t="s">
        <v>337</v>
      </c>
      <c r="E6" s="217">
        <v>45896</v>
      </c>
      <c r="F6" s="217">
        <f>E6+6</f>
        <v>45902</v>
      </c>
      <c r="G6" s="218">
        <f>F6+39</f>
        <v>45941</v>
      </c>
    </row>
    <row r="7" spans="1:7" s="5" customFormat="1" ht="15.75" customHeight="1">
      <c r="A7" s="11"/>
      <c r="B7" s="219" t="s">
        <v>547</v>
      </c>
      <c r="C7" s="219" t="s">
        <v>548</v>
      </c>
      <c r="D7" s="283"/>
      <c r="E7" s="220">
        <f>E6+7</f>
        <v>45903</v>
      </c>
      <c r="F7" s="217">
        <f t="shared" ref="E7:F9" si="0">F6+7</f>
        <v>45909</v>
      </c>
      <c r="G7" s="218">
        <f t="shared" ref="G7:G10" si="1">F7+39</f>
        <v>45948</v>
      </c>
    </row>
    <row r="8" spans="1:7" s="5" customFormat="1" ht="15.75" customHeight="1">
      <c r="A8" s="11"/>
      <c r="B8" s="219" t="s">
        <v>549</v>
      </c>
      <c r="C8" s="142" t="s">
        <v>550</v>
      </c>
      <c r="D8" s="283"/>
      <c r="E8" s="220">
        <f t="shared" si="0"/>
        <v>45910</v>
      </c>
      <c r="F8" s="217">
        <f t="shared" si="0"/>
        <v>45916</v>
      </c>
      <c r="G8" s="218">
        <f t="shared" si="1"/>
        <v>45955</v>
      </c>
    </row>
    <row r="9" spans="1:7" s="5" customFormat="1" ht="15.75" customHeight="1">
      <c r="A9" s="11"/>
      <c r="B9" s="142" t="s">
        <v>551</v>
      </c>
      <c r="C9" s="142" t="s">
        <v>552</v>
      </c>
      <c r="D9" s="283"/>
      <c r="E9" s="220">
        <f t="shared" si="0"/>
        <v>45917</v>
      </c>
      <c r="F9" s="217">
        <f t="shared" si="0"/>
        <v>45923</v>
      </c>
      <c r="G9" s="218">
        <f t="shared" si="1"/>
        <v>45962</v>
      </c>
    </row>
    <row r="10" spans="1:7" s="5" customFormat="1" ht="15.75" customHeight="1">
      <c r="A10" s="11"/>
      <c r="B10" s="142" t="s">
        <v>553</v>
      </c>
      <c r="C10" s="142" t="s">
        <v>554</v>
      </c>
      <c r="D10" s="270"/>
      <c r="E10" s="220">
        <f>E9+7</f>
        <v>45924</v>
      </c>
      <c r="F10" s="217">
        <f>F9+7</f>
        <v>45930</v>
      </c>
      <c r="G10" s="218">
        <f t="shared" si="1"/>
        <v>45969</v>
      </c>
    </row>
    <row r="11" spans="1:7" s="5" customFormat="1" ht="15.75" customHeight="1">
      <c r="A11" s="11"/>
      <c r="B11" s="330"/>
      <c r="C11" s="330"/>
      <c r="D11" s="330"/>
      <c r="E11" s="330"/>
      <c r="F11" s="330"/>
      <c r="G11" s="330"/>
    </row>
    <row r="12" spans="1:7" s="5" customFormat="1" ht="15.75" customHeight="1">
      <c r="A12" s="11"/>
      <c r="B12" s="63"/>
      <c r="C12" s="63"/>
      <c r="D12" s="77"/>
      <c r="E12" s="72"/>
      <c r="F12" s="73"/>
      <c r="G12" s="73"/>
    </row>
    <row r="13" spans="1:7" s="5" customFormat="1" ht="15.75" customHeight="1">
      <c r="A13" s="11"/>
      <c r="B13" s="76"/>
      <c r="C13" s="76"/>
      <c r="D13" s="76"/>
      <c r="E13" s="76"/>
      <c r="F13" s="73"/>
      <c r="G13" s="73"/>
    </row>
    <row r="14" spans="1:7" s="5" customFormat="1" ht="15.75" customHeight="1">
      <c r="A14" s="11"/>
      <c r="B14" s="271" t="s">
        <v>16</v>
      </c>
      <c r="C14" s="271" t="s">
        <v>17</v>
      </c>
      <c r="D14" s="271" t="s">
        <v>18</v>
      </c>
      <c r="E14" s="221" t="s">
        <v>255</v>
      </c>
      <c r="F14" s="221" t="s">
        <v>19</v>
      </c>
      <c r="G14" s="221" t="s">
        <v>15</v>
      </c>
    </row>
    <row r="15" spans="1:7" s="5" customFormat="1" ht="15.75" customHeight="1">
      <c r="A15" s="11"/>
      <c r="B15" s="260"/>
      <c r="C15" s="260"/>
      <c r="D15" s="260"/>
      <c r="E15" s="207" t="s">
        <v>11</v>
      </c>
      <c r="F15" s="221" t="s">
        <v>20</v>
      </c>
      <c r="G15" s="221" t="s">
        <v>21</v>
      </c>
    </row>
    <row r="16" spans="1:7" s="5" customFormat="1" ht="15.75" customHeight="1">
      <c r="A16" s="11"/>
      <c r="B16" s="222" t="s">
        <v>437</v>
      </c>
      <c r="C16" s="127" t="s">
        <v>438</v>
      </c>
      <c r="D16" s="284" t="s">
        <v>338</v>
      </c>
      <c r="E16" s="217">
        <v>45897</v>
      </c>
      <c r="F16" s="217">
        <f>E16+6</f>
        <v>45903</v>
      </c>
      <c r="G16" s="217">
        <f>F16+43</f>
        <v>45946</v>
      </c>
    </row>
    <row r="17" spans="1:7" s="5" customFormat="1" ht="15.75" customHeight="1">
      <c r="A17" s="11"/>
      <c r="B17" s="222" t="s">
        <v>555</v>
      </c>
      <c r="C17" s="127" t="s">
        <v>559</v>
      </c>
      <c r="D17" s="283"/>
      <c r="E17" s="223">
        <f t="shared" ref="E17:G20" si="2">E16+7</f>
        <v>45904</v>
      </c>
      <c r="F17" s="217">
        <f t="shared" si="2"/>
        <v>45910</v>
      </c>
      <c r="G17" s="218">
        <f t="shared" si="2"/>
        <v>45953</v>
      </c>
    </row>
    <row r="18" spans="1:7" s="5" customFormat="1" ht="15.75" customHeight="1">
      <c r="A18" s="11"/>
      <c r="B18" s="222" t="s">
        <v>556</v>
      </c>
      <c r="C18" s="127" t="s">
        <v>560</v>
      </c>
      <c r="D18" s="283"/>
      <c r="E18" s="223">
        <f t="shared" si="2"/>
        <v>45911</v>
      </c>
      <c r="F18" s="217">
        <f t="shared" si="2"/>
        <v>45917</v>
      </c>
      <c r="G18" s="218">
        <f t="shared" si="2"/>
        <v>45960</v>
      </c>
    </row>
    <row r="19" spans="1:7" s="5" customFormat="1" ht="15.75" customHeight="1">
      <c r="A19" s="11"/>
      <c r="B19" s="222" t="s">
        <v>557</v>
      </c>
      <c r="C19" s="127" t="s">
        <v>561</v>
      </c>
      <c r="D19" s="283"/>
      <c r="E19" s="223">
        <f t="shared" si="2"/>
        <v>45918</v>
      </c>
      <c r="F19" s="217">
        <f t="shared" si="2"/>
        <v>45924</v>
      </c>
      <c r="G19" s="218">
        <f t="shared" si="2"/>
        <v>45967</v>
      </c>
    </row>
    <row r="20" spans="1:7" s="5" customFormat="1" ht="15.75" customHeight="1">
      <c r="A20" s="11"/>
      <c r="B20" s="222" t="s">
        <v>558</v>
      </c>
      <c r="C20" s="127" t="s">
        <v>562</v>
      </c>
      <c r="D20" s="270"/>
      <c r="E20" s="223">
        <f t="shared" si="2"/>
        <v>45925</v>
      </c>
      <c r="F20" s="217">
        <f t="shared" si="2"/>
        <v>45931</v>
      </c>
      <c r="G20" s="218">
        <f t="shared" si="2"/>
        <v>45974</v>
      </c>
    </row>
    <row r="21" spans="1:7" s="5" customFormat="1" ht="15.75" customHeight="1">
      <c r="A21" s="11"/>
      <c r="B21" s="46"/>
      <c r="C21" s="46"/>
      <c r="D21" s="16"/>
      <c r="E21" s="13"/>
      <c r="F21" s="17"/>
      <c r="G21" s="14"/>
    </row>
    <row r="22" spans="1:7" s="5" customFormat="1" ht="15.75" customHeight="1">
      <c r="A22" s="11"/>
      <c r="B22" s="15"/>
      <c r="C22" s="15"/>
      <c r="D22" s="15"/>
      <c r="E22" s="15"/>
      <c r="F22" s="14"/>
      <c r="G22" s="14"/>
    </row>
    <row r="23" spans="1:7" s="5" customFormat="1" ht="15.75" customHeight="1">
      <c r="A23" s="326"/>
      <c r="B23" s="326"/>
      <c r="C23" s="18"/>
      <c r="D23" s="19"/>
      <c r="E23" s="19"/>
      <c r="F23" s="212"/>
      <c r="G23" s="212"/>
    </row>
    <row r="24" spans="1:7" s="5" customFormat="1" ht="15.75" customHeight="1">
      <c r="A24" s="213" t="s">
        <v>563</v>
      </c>
      <c r="B24" s="254" t="s">
        <v>340</v>
      </c>
      <c r="C24" s="254" t="s">
        <v>17</v>
      </c>
      <c r="D24" s="254" t="s">
        <v>341</v>
      </c>
      <c r="E24" s="216" t="s">
        <v>342</v>
      </c>
      <c r="F24" s="216" t="s">
        <v>19</v>
      </c>
      <c r="G24" s="215" t="s">
        <v>339</v>
      </c>
    </row>
    <row r="25" spans="1:7" s="5" customFormat="1" ht="15.75" customHeight="1">
      <c r="A25" s="213"/>
      <c r="B25" s="255"/>
      <c r="C25" s="255"/>
      <c r="D25" s="255"/>
      <c r="E25" s="208" t="s">
        <v>11</v>
      </c>
      <c r="F25" s="224" t="s">
        <v>20</v>
      </c>
      <c r="G25" s="216" t="s">
        <v>21</v>
      </c>
    </row>
    <row r="26" spans="1:7" s="5" customFormat="1" ht="15.75" customHeight="1">
      <c r="A26" s="41"/>
      <c r="B26" s="142" t="s">
        <v>564</v>
      </c>
      <c r="C26" s="142" t="s">
        <v>565</v>
      </c>
      <c r="D26" s="284" t="s">
        <v>343</v>
      </c>
      <c r="E26" s="217">
        <v>45897</v>
      </c>
      <c r="F26" s="217">
        <f>E26+6</f>
        <v>45903</v>
      </c>
      <c r="G26" s="217">
        <f>F26+40</f>
        <v>45943</v>
      </c>
    </row>
    <row r="27" spans="1:7" s="5" customFormat="1" ht="15.75" customHeight="1">
      <c r="A27" s="41"/>
      <c r="B27" s="142" t="s">
        <v>566</v>
      </c>
      <c r="C27" s="142" t="s">
        <v>567</v>
      </c>
      <c r="D27" s="283"/>
      <c r="E27" s="223">
        <f t="shared" ref="E27:G30" si="3">E26+7</f>
        <v>45904</v>
      </c>
      <c r="F27" s="217">
        <f t="shared" si="3"/>
        <v>45910</v>
      </c>
      <c r="G27" s="218">
        <f t="shared" si="3"/>
        <v>45950</v>
      </c>
    </row>
    <row r="28" spans="1:7" s="5" customFormat="1" ht="15.75" customHeight="1">
      <c r="A28" s="41"/>
      <c r="B28" s="142" t="s">
        <v>568</v>
      </c>
      <c r="C28" s="142" t="s">
        <v>569</v>
      </c>
      <c r="D28" s="283"/>
      <c r="E28" s="223">
        <f t="shared" si="3"/>
        <v>45911</v>
      </c>
      <c r="F28" s="217">
        <f t="shared" si="3"/>
        <v>45917</v>
      </c>
      <c r="G28" s="218">
        <f t="shared" si="3"/>
        <v>45957</v>
      </c>
    </row>
    <row r="29" spans="1:7" s="5" customFormat="1" ht="15.75" customHeight="1">
      <c r="A29" s="41"/>
      <c r="B29" s="142" t="s">
        <v>570</v>
      </c>
      <c r="C29" s="219" t="s">
        <v>571</v>
      </c>
      <c r="D29" s="283"/>
      <c r="E29" s="223">
        <f t="shared" si="3"/>
        <v>45918</v>
      </c>
      <c r="F29" s="217">
        <f t="shared" si="3"/>
        <v>45924</v>
      </c>
      <c r="G29" s="218">
        <f t="shared" si="3"/>
        <v>45964</v>
      </c>
    </row>
    <row r="30" spans="1:7" s="5" customFormat="1" ht="15.75" customHeight="1">
      <c r="A30" s="41"/>
      <c r="B30" s="142" t="s">
        <v>572</v>
      </c>
      <c r="C30" s="142" t="s">
        <v>573</v>
      </c>
      <c r="D30" s="270"/>
      <c r="E30" s="223">
        <f t="shared" si="3"/>
        <v>45925</v>
      </c>
      <c r="F30" s="217">
        <f t="shared" si="3"/>
        <v>45931</v>
      </c>
      <c r="G30" s="218">
        <f t="shared" si="3"/>
        <v>45971</v>
      </c>
    </row>
    <row r="31" spans="1:7" s="5" customFormat="1" ht="15.75" customHeight="1">
      <c r="A31" s="325"/>
      <c r="B31" s="325"/>
      <c r="C31" s="68"/>
      <c r="D31" s="69"/>
      <c r="E31" s="69"/>
      <c r="F31" s="209"/>
      <c r="G31" s="209"/>
    </row>
    <row r="32" spans="1:7" s="5" customFormat="1" ht="15.75" customHeight="1">
      <c r="A32" s="41" t="s">
        <v>344</v>
      </c>
      <c r="B32" s="271" t="s">
        <v>16</v>
      </c>
      <c r="C32" s="271" t="s">
        <v>17</v>
      </c>
      <c r="D32" s="271" t="s">
        <v>18</v>
      </c>
      <c r="E32" s="221" t="s">
        <v>342</v>
      </c>
      <c r="F32" s="221" t="s">
        <v>19</v>
      </c>
      <c r="G32" s="211" t="s">
        <v>26</v>
      </c>
    </row>
    <row r="33" spans="1:7" s="5" customFormat="1" ht="15.75" customHeight="1">
      <c r="A33" s="41"/>
      <c r="B33" s="260"/>
      <c r="C33" s="260"/>
      <c r="D33" s="260"/>
      <c r="E33" s="207" t="s">
        <v>11</v>
      </c>
      <c r="F33" s="225" t="s">
        <v>20</v>
      </c>
      <c r="G33" s="211" t="s">
        <v>21</v>
      </c>
    </row>
    <row r="34" spans="1:7" s="5" customFormat="1" ht="15.75" customHeight="1">
      <c r="A34" s="41"/>
      <c r="B34" s="142" t="s">
        <v>436</v>
      </c>
      <c r="C34" s="142" t="s">
        <v>413</v>
      </c>
      <c r="D34" s="284" t="s">
        <v>345</v>
      </c>
      <c r="E34" s="217">
        <v>45896</v>
      </c>
      <c r="F34" s="217">
        <f>E34+6</f>
        <v>45902</v>
      </c>
      <c r="G34" s="218">
        <f>F34+43</f>
        <v>45945</v>
      </c>
    </row>
    <row r="35" spans="1:7" s="5" customFormat="1" ht="15.75" customHeight="1">
      <c r="A35" s="41"/>
      <c r="B35" s="219" t="s">
        <v>547</v>
      </c>
      <c r="C35" s="219" t="s">
        <v>548</v>
      </c>
      <c r="D35" s="283"/>
      <c r="E35" s="220">
        <f>E34+7</f>
        <v>45903</v>
      </c>
      <c r="F35" s="217">
        <f t="shared" ref="F35:F38" si="4">F34+7</f>
        <v>45909</v>
      </c>
      <c r="G35" s="218">
        <f>G34+7</f>
        <v>45952</v>
      </c>
    </row>
    <row r="36" spans="1:7" s="5" customFormat="1" ht="15.75" customHeight="1">
      <c r="A36" s="41"/>
      <c r="B36" s="219" t="s">
        <v>549</v>
      </c>
      <c r="C36" s="142" t="s">
        <v>550</v>
      </c>
      <c r="D36" s="283"/>
      <c r="E36" s="220">
        <f t="shared" ref="E36:E38" si="5">E35+7</f>
        <v>45910</v>
      </c>
      <c r="F36" s="217">
        <f t="shared" si="4"/>
        <v>45916</v>
      </c>
      <c r="G36" s="218">
        <f>G35+7</f>
        <v>45959</v>
      </c>
    </row>
    <row r="37" spans="1:7" s="5" customFormat="1" ht="15.75" customHeight="1">
      <c r="A37" s="41"/>
      <c r="B37" s="142" t="s">
        <v>551</v>
      </c>
      <c r="C37" s="142" t="s">
        <v>552</v>
      </c>
      <c r="D37" s="283"/>
      <c r="E37" s="220">
        <f t="shared" si="5"/>
        <v>45917</v>
      </c>
      <c r="F37" s="217">
        <f t="shared" si="4"/>
        <v>45923</v>
      </c>
      <c r="G37" s="218">
        <f>G36+7</f>
        <v>45966</v>
      </c>
    </row>
    <row r="38" spans="1:7" s="5" customFormat="1" ht="15.75" customHeight="1">
      <c r="A38" s="41"/>
      <c r="B38" s="142" t="s">
        <v>553</v>
      </c>
      <c r="C38" s="142" t="s">
        <v>554</v>
      </c>
      <c r="D38" s="270"/>
      <c r="E38" s="220">
        <f t="shared" si="5"/>
        <v>45924</v>
      </c>
      <c r="F38" s="217">
        <f t="shared" si="4"/>
        <v>45930</v>
      </c>
      <c r="G38" s="218">
        <f>G37+7</f>
        <v>45973</v>
      </c>
    </row>
    <row r="39" spans="1:7" s="5" customFormat="1" ht="15.75" customHeight="1">
      <c r="A39" s="41"/>
      <c r="B39" s="68"/>
      <c r="C39" s="68"/>
      <c r="D39" s="69"/>
      <c r="E39" s="69"/>
      <c r="F39" s="209"/>
      <c r="G39" s="209"/>
    </row>
    <row r="40" spans="1:7" s="5" customFormat="1" ht="15.75" customHeight="1">
      <c r="A40" s="325"/>
      <c r="B40" s="325"/>
      <c r="C40" s="68"/>
      <c r="D40" s="69"/>
      <c r="E40" s="69"/>
      <c r="F40" s="209"/>
      <c r="G40" s="209"/>
    </row>
    <row r="41" spans="1:7" s="5" customFormat="1" ht="15.75" customHeight="1">
      <c r="A41" s="41" t="s">
        <v>346</v>
      </c>
      <c r="B41" s="271" t="s">
        <v>16</v>
      </c>
      <c r="C41" s="271" t="s">
        <v>17</v>
      </c>
      <c r="D41" s="271" t="s">
        <v>18</v>
      </c>
      <c r="E41" s="221" t="s">
        <v>342</v>
      </c>
      <c r="F41" s="221" t="s">
        <v>19</v>
      </c>
      <c r="G41" s="211" t="s">
        <v>27</v>
      </c>
    </row>
    <row r="42" spans="1:7" s="5" customFormat="1" ht="15.75" customHeight="1">
      <c r="A42" s="41"/>
      <c r="B42" s="260"/>
      <c r="C42" s="260"/>
      <c r="D42" s="260"/>
      <c r="E42" s="207" t="s">
        <v>11</v>
      </c>
      <c r="F42" s="225" t="s">
        <v>20</v>
      </c>
      <c r="G42" s="211" t="s">
        <v>21</v>
      </c>
    </row>
    <row r="43" spans="1:7" s="5" customFormat="1" ht="15.75" customHeight="1">
      <c r="A43" s="41"/>
      <c r="B43" s="142" t="s">
        <v>436</v>
      </c>
      <c r="C43" s="142" t="s">
        <v>413</v>
      </c>
      <c r="D43" s="284" t="s">
        <v>345</v>
      </c>
      <c r="E43" s="217">
        <v>45896</v>
      </c>
      <c r="F43" s="217">
        <f>E43+6</f>
        <v>45902</v>
      </c>
      <c r="G43" s="218">
        <f>F43+35</f>
        <v>45937</v>
      </c>
    </row>
    <row r="44" spans="1:7" s="5" customFormat="1" ht="15.75" customHeight="1">
      <c r="A44" s="41"/>
      <c r="B44" s="219" t="s">
        <v>547</v>
      </c>
      <c r="C44" s="219" t="s">
        <v>548</v>
      </c>
      <c r="D44" s="283"/>
      <c r="E44" s="220">
        <f>E43+7</f>
        <v>45903</v>
      </c>
      <c r="F44" s="217">
        <f t="shared" ref="F44:G47" si="6">F43+7</f>
        <v>45909</v>
      </c>
      <c r="G44" s="218">
        <f t="shared" si="6"/>
        <v>45944</v>
      </c>
    </row>
    <row r="45" spans="1:7" s="5" customFormat="1" ht="15.75" customHeight="1">
      <c r="A45" s="41"/>
      <c r="B45" s="219" t="s">
        <v>549</v>
      </c>
      <c r="C45" s="142" t="s">
        <v>550</v>
      </c>
      <c r="D45" s="283"/>
      <c r="E45" s="220">
        <f t="shared" ref="E45:E47" si="7">E44+7</f>
        <v>45910</v>
      </c>
      <c r="F45" s="217">
        <f t="shared" si="6"/>
        <v>45916</v>
      </c>
      <c r="G45" s="218">
        <f t="shared" si="6"/>
        <v>45951</v>
      </c>
    </row>
    <row r="46" spans="1:7" s="5" customFormat="1" ht="15.75" customHeight="1">
      <c r="A46" s="41"/>
      <c r="B46" s="142" t="s">
        <v>551</v>
      </c>
      <c r="C46" s="142" t="s">
        <v>552</v>
      </c>
      <c r="D46" s="283"/>
      <c r="E46" s="220">
        <f t="shared" si="7"/>
        <v>45917</v>
      </c>
      <c r="F46" s="217">
        <f t="shared" si="6"/>
        <v>45923</v>
      </c>
      <c r="G46" s="218">
        <f t="shared" si="6"/>
        <v>45958</v>
      </c>
    </row>
    <row r="47" spans="1:7" s="5" customFormat="1" ht="15.75" customHeight="1">
      <c r="A47" s="41"/>
      <c r="B47" s="142" t="s">
        <v>553</v>
      </c>
      <c r="C47" s="142" t="s">
        <v>554</v>
      </c>
      <c r="D47" s="270"/>
      <c r="E47" s="220">
        <f t="shared" si="7"/>
        <v>45924</v>
      </c>
      <c r="F47" s="217">
        <f t="shared" si="6"/>
        <v>45930</v>
      </c>
      <c r="G47" s="218">
        <f t="shared" si="6"/>
        <v>45965</v>
      </c>
    </row>
    <row r="48" spans="1:7" s="5" customFormat="1" ht="15.75" customHeight="1">
      <c r="A48" s="213"/>
      <c r="B48" s="15"/>
      <c r="C48" s="15"/>
      <c r="D48" s="16"/>
      <c r="E48" s="21"/>
      <c r="F48" s="17"/>
      <c r="G48" s="14"/>
    </row>
    <row r="49" spans="1:7" s="5" customFormat="1" ht="15.75" customHeight="1">
      <c r="A49" s="213"/>
      <c r="B49" s="18"/>
      <c r="C49" s="18"/>
      <c r="D49" s="19"/>
      <c r="E49" s="19"/>
      <c r="F49" s="212"/>
      <c r="G49" s="212"/>
    </row>
    <row r="50" spans="1:7" s="5" customFormat="1" ht="15.75" customHeight="1">
      <c r="A50" s="213"/>
      <c r="B50" s="254" t="s">
        <v>16</v>
      </c>
      <c r="C50" s="254" t="s">
        <v>17</v>
      </c>
      <c r="D50" s="254" t="s">
        <v>18</v>
      </c>
      <c r="E50" s="216" t="s">
        <v>342</v>
      </c>
      <c r="F50" s="216" t="s">
        <v>19</v>
      </c>
      <c r="G50" s="215" t="s">
        <v>27</v>
      </c>
    </row>
    <row r="51" spans="1:7" s="5" customFormat="1" ht="15.75" customHeight="1">
      <c r="A51" s="213"/>
      <c r="B51" s="255"/>
      <c r="C51" s="255"/>
      <c r="D51" s="255"/>
      <c r="E51" s="208" t="s">
        <v>11</v>
      </c>
      <c r="F51" s="224" t="s">
        <v>20</v>
      </c>
      <c r="G51" s="216" t="s">
        <v>21</v>
      </c>
    </row>
    <row r="52" spans="1:7" s="5" customFormat="1" ht="15.75" customHeight="1">
      <c r="A52" s="41"/>
      <c r="B52" s="222" t="s">
        <v>437</v>
      </c>
      <c r="C52" s="127" t="s">
        <v>438</v>
      </c>
      <c r="D52" s="284" t="s">
        <v>347</v>
      </c>
      <c r="E52" s="217">
        <v>45897</v>
      </c>
      <c r="F52" s="218">
        <f>E52+6</f>
        <v>45903</v>
      </c>
      <c r="G52" s="218">
        <f>F52+27</f>
        <v>45930</v>
      </c>
    </row>
    <row r="53" spans="1:7" s="5" customFormat="1" ht="15.75" customHeight="1">
      <c r="A53" s="41"/>
      <c r="B53" s="222" t="s">
        <v>555</v>
      </c>
      <c r="C53" s="127" t="s">
        <v>559</v>
      </c>
      <c r="D53" s="283"/>
      <c r="E53" s="223">
        <f t="shared" ref="E53:G56" si="8">E52+7</f>
        <v>45904</v>
      </c>
      <c r="F53" s="218">
        <f t="shared" si="8"/>
        <v>45910</v>
      </c>
      <c r="G53" s="218">
        <f t="shared" si="8"/>
        <v>45937</v>
      </c>
    </row>
    <row r="54" spans="1:7" s="5" customFormat="1" ht="15.75" customHeight="1">
      <c r="A54" s="41"/>
      <c r="B54" s="222" t="s">
        <v>556</v>
      </c>
      <c r="C54" s="127" t="s">
        <v>560</v>
      </c>
      <c r="D54" s="283"/>
      <c r="E54" s="223">
        <f t="shared" si="8"/>
        <v>45911</v>
      </c>
      <c r="F54" s="218">
        <f t="shared" si="8"/>
        <v>45917</v>
      </c>
      <c r="G54" s="218">
        <f t="shared" si="8"/>
        <v>45944</v>
      </c>
    </row>
    <row r="55" spans="1:7" s="5" customFormat="1" ht="15.75" customHeight="1">
      <c r="A55" s="41"/>
      <c r="B55" s="222" t="s">
        <v>557</v>
      </c>
      <c r="C55" s="127" t="s">
        <v>561</v>
      </c>
      <c r="D55" s="283"/>
      <c r="E55" s="223">
        <f t="shared" si="8"/>
        <v>45918</v>
      </c>
      <c r="F55" s="218">
        <f t="shared" si="8"/>
        <v>45924</v>
      </c>
      <c r="G55" s="218">
        <f t="shared" si="8"/>
        <v>45951</v>
      </c>
    </row>
    <row r="56" spans="1:7" s="5" customFormat="1" ht="15.75" customHeight="1">
      <c r="A56" s="41"/>
      <c r="B56" s="222" t="s">
        <v>558</v>
      </c>
      <c r="C56" s="127" t="s">
        <v>562</v>
      </c>
      <c r="D56" s="270"/>
      <c r="E56" s="223">
        <f t="shared" si="8"/>
        <v>45925</v>
      </c>
      <c r="F56" s="218">
        <f t="shared" si="8"/>
        <v>45931</v>
      </c>
      <c r="G56" s="218">
        <f t="shared" si="8"/>
        <v>45958</v>
      </c>
    </row>
    <row r="57" spans="1:7" s="5" customFormat="1" ht="15.75" customHeight="1">
      <c r="A57" s="41"/>
      <c r="B57" s="63"/>
      <c r="C57" s="63"/>
      <c r="D57" s="77"/>
      <c r="E57" s="72"/>
      <c r="F57" s="73"/>
      <c r="G57" s="73"/>
    </row>
    <row r="58" spans="1:7" s="5" customFormat="1" ht="15.75" customHeight="1">
      <c r="A58" s="41"/>
      <c r="B58" s="68"/>
      <c r="C58" s="68"/>
      <c r="D58" s="69"/>
      <c r="E58" s="69"/>
      <c r="F58" s="209"/>
      <c r="G58" s="209"/>
    </row>
    <row r="59" spans="1:7" s="5" customFormat="1" ht="15.75" customHeight="1">
      <c r="A59" s="325"/>
      <c r="B59" s="325"/>
      <c r="C59" s="68"/>
      <c r="D59" s="69"/>
      <c r="E59" s="69"/>
      <c r="F59" s="209"/>
      <c r="G59" s="209"/>
    </row>
    <row r="60" spans="1:7" s="5" customFormat="1" ht="15.75" customHeight="1">
      <c r="A60" s="41" t="s">
        <v>574</v>
      </c>
      <c r="B60" s="271" t="s">
        <v>16</v>
      </c>
      <c r="C60" s="271" t="s">
        <v>17</v>
      </c>
      <c r="D60" s="271" t="s">
        <v>18</v>
      </c>
      <c r="E60" s="221" t="s">
        <v>342</v>
      </c>
      <c r="F60" s="221" t="s">
        <v>19</v>
      </c>
      <c r="G60" s="211" t="s">
        <v>28</v>
      </c>
    </row>
    <row r="61" spans="1:7" s="5" customFormat="1" ht="15.75" customHeight="1">
      <c r="A61" s="41"/>
      <c r="B61" s="260"/>
      <c r="C61" s="260"/>
      <c r="D61" s="260"/>
      <c r="E61" s="207" t="s">
        <v>11</v>
      </c>
      <c r="F61" s="226" t="s">
        <v>20</v>
      </c>
      <c r="G61" s="221" t="s">
        <v>21</v>
      </c>
    </row>
    <row r="62" spans="1:7" s="5" customFormat="1" ht="15.75" customHeight="1">
      <c r="A62" s="41"/>
      <c r="B62" s="222" t="s">
        <v>437</v>
      </c>
      <c r="C62" s="127" t="s">
        <v>438</v>
      </c>
      <c r="D62" s="284" t="s">
        <v>347</v>
      </c>
      <c r="E62" s="217">
        <v>45897</v>
      </c>
      <c r="F62" s="217">
        <f>E62+6</f>
        <v>45903</v>
      </c>
      <c r="G62" s="217">
        <f>F62+39</f>
        <v>45942</v>
      </c>
    </row>
    <row r="63" spans="1:7" s="5" customFormat="1" ht="15.75" customHeight="1">
      <c r="A63" s="41"/>
      <c r="B63" s="222" t="s">
        <v>555</v>
      </c>
      <c r="C63" s="127" t="s">
        <v>559</v>
      </c>
      <c r="D63" s="283"/>
      <c r="E63" s="220">
        <f>E62+7</f>
        <v>45904</v>
      </c>
      <c r="F63" s="217">
        <f t="shared" ref="F63:G66" si="9">F62+7</f>
        <v>45910</v>
      </c>
      <c r="G63" s="218">
        <f t="shared" si="9"/>
        <v>45949</v>
      </c>
    </row>
    <row r="64" spans="1:7" s="5" customFormat="1" ht="15.75" customHeight="1">
      <c r="A64" s="41"/>
      <c r="B64" s="222" t="s">
        <v>556</v>
      </c>
      <c r="C64" s="127" t="s">
        <v>560</v>
      </c>
      <c r="D64" s="283"/>
      <c r="E64" s="220">
        <f t="shared" ref="E64:E66" si="10">E63+7</f>
        <v>45911</v>
      </c>
      <c r="F64" s="217">
        <f t="shared" si="9"/>
        <v>45917</v>
      </c>
      <c r="G64" s="218">
        <f t="shared" si="9"/>
        <v>45956</v>
      </c>
    </row>
    <row r="65" spans="1:7" s="5" customFormat="1" ht="15.75" customHeight="1">
      <c r="A65" s="41"/>
      <c r="B65" s="222" t="s">
        <v>557</v>
      </c>
      <c r="C65" s="127" t="s">
        <v>561</v>
      </c>
      <c r="D65" s="283"/>
      <c r="E65" s="220">
        <f t="shared" si="10"/>
        <v>45918</v>
      </c>
      <c r="F65" s="217">
        <f t="shared" si="9"/>
        <v>45924</v>
      </c>
      <c r="G65" s="218">
        <f t="shared" si="9"/>
        <v>45963</v>
      </c>
    </row>
    <row r="66" spans="1:7" s="5" customFormat="1" ht="15.75" customHeight="1">
      <c r="A66" s="41"/>
      <c r="B66" s="222" t="s">
        <v>558</v>
      </c>
      <c r="C66" s="127" t="s">
        <v>562</v>
      </c>
      <c r="D66" s="270"/>
      <c r="E66" s="220">
        <f t="shared" si="10"/>
        <v>45925</v>
      </c>
      <c r="F66" s="217">
        <f t="shared" si="9"/>
        <v>45931</v>
      </c>
      <c r="G66" s="218">
        <f t="shared" si="9"/>
        <v>45970</v>
      </c>
    </row>
    <row r="67" spans="1:7" s="5" customFormat="1" ht="15.75" customHeight="1">
      <c r="A67" s="41"/>
      <c r="B67" s="209"/>
      <c r="C67" s="68"/>
      <c r="D67" s="69"/>
      <c r="E67" s="69"/>
      <c r="F67" s="209"/>
      <c r="G67" s="209"/>
    </row>
    <row r="68" spans="1:7" s="5" customFormat="1" ht="15.75" customHeight="1">
      <c r="A68" s="41"/>
      <c r="B68" s="209"/>
      <c r="C68" s="68"/>
      <c r="D68" s="69"/>
      <c r="E68" s="69"/>
      <c r="F68" s="209"/>
      <c r="G68" s="209"/>
    </row>
    <row r="69" spans="1:7" s="5" customFormat="1" ht="15.75" customHeight="1">
      <c r="A69" s="41"/>
      <c r="B69" s="271" t="s">
        <v>16</v>
      </c>
      <c r="C69" s="271" t="s">
        <v>17</v>
      </c>
      <c r="D69" s="271" t="s">
        <v>18</v>
      </c>
      <c r="E69" s="221" t="s">
        <v>348</v>
      </c>
      <c r="F69" s="221" t="s">
        <v>19</v>
      </c>
      <c r="G69" s="211" t="s">
        <v>28</v>
      </c>
    </row>
    <row r="70" spans="1:7" s="5" customFormat="1" ht="15.75" customHeight="1">
      <c r="A70" s="41"/>
      <c r="B70" s="260"/>
      <c r="C70" s="260"/>
      <c r="D70" s="260"/>
      <c r="E70" s="207" t="s">
        <v>11</v>
      </c>
      <c r="F70" s="226" t="s">
        <v>20</v>
      </c>
      <c r="G70" s="221" t="s">
        <v>21</v>
      </c>
    </row>
    <row r="71" spans="1:7" s="5" customFormat="1" ht="15.75" customHeight="1">
      <c r="A71" s="41"/>
      <c r="B71" s="222" t="s">
        <v>439</v>
      </c>
      <c r="C71" s="127" t="s">
        <v>440</v>
      </c>
      <c r="D71" s="284" t="s">
        <v>349</v>
      </c>
      <c r="E71" s="217">
        <v>45896</v>
      </c>
      <c r="F71" s="217">
        <f>E71+6</f>
        <v>45902</v>
      </c>
      <c r="G71" s="217">
        <f>F71+38</f>
        <v>45940</v>
      </c>
    </row>
    <row r="72" spans="1:7" s="5" customFormat="1" ht="15.75" customHeight="1">
      <c r="A72" s="41"/>
      <c r="B72" s="222" t="s">
        <v>575</v>
      </c>
      <c r="C72" s="127" t="s">
        <v>576</v>
      </c>
      <c r="D72" s="283"/>
      <c r="E72" s="220">
        <f>E71+7</f>
        <v>45903</v>
      </c>
      <c r="F72" s="217">
        <f t="shared" ref="F72:G75" si="11">F71+7</f>
        <v>45909</v>
      </c>
      <c r="G72" s="218">
        <f t="shared" si="11"/>
        <v>45947</v>
      </c>
    </row>
    <row r="73" spans="1:7" s="5" customFormat="1" ht="15.75" customHeight="1">
      <c r="A73" s="41"/>
      <c r="B73" s="142" t="s">
        <v>577</v>
      </c>
      <c r="C73" s="127" t="s">
        <v>578</v>
      </c>
      <c r="D73" s="283"/>
      <c r="E73" s="220">
        <f t="shared" ref="E73:E75" si="12">E72+7</f>
        <v>45910</v>
      </c>
      <c r="F73" s="217">
        <f t="shared" si="11"/>
        <v>45916</v>
      </c>
      <c r="G73" s="218">
        <f t="shared" si="11"/>
        <v>45954</v>
      </c>
    </row>
    <row r="74" spans="1:7" s="5" customFormat="1" ht="15.75" customHeight="1">
      <c r="A74" s="41"/>
      <c r="B74" s="222" t="s">
        <v>579</v>
      </c>
      <c r="C74" s="127" t="s">
        <v>580</v>
      </c>
      <c r="D74" s="283"/>
      <c r="E74" s="220">
        <f t="shared" si="12"/>
        <v>45917</v>
      </c>
      <c r="F74" s="217">
        <f t="shared" si="11"/>
        <v>45923</v>
      </c>
      <c r="G74" s="218">
        <f t="shared" si="11"/>
        <v>45961</v>
      </c>
    </row>
    <row r="75" spans="1:7" s="5" customFormat="1" ht="15.75" customHeight="1">
      <c r="A75" s="41"/>
      <c r="B75" s="222" t="s">
        <v>581</v>
      </c>
      <c r="C75" s="127" t="s">
        <v>423</v>
      </c>
      <c r="D75" s="270"/>
      <c r="E75" s="220">
        <f t="shared" si="12"/>
        <v>45924</v>
      </c>
      <c r="F75" s="217">
        <f t="shared" si="11"/>
        <v>45930</v>
      </c>
      <c r="G75" s="218">
        <f t="shared" si="11"/>
        <v>45968</v>
      </c>
    </row>
    <row r="76" spans="1:7" s="5" customFormat="1" ht="15.75" customHeight="1">
      <c r="A76" s="325"/>
      <c r="B76" s="325"/>
      <c r="C76" s="68"/>
      <c r="D76" s="69"/>
      <c r="E76" s="69"/>
      <c r="F76" s="209"/>
      <c r="G76" s="209"/>
    </row>
    <row r="77" spans="1:7" s="5" customFormat="1" ht="15.75" customHeight="1">
      <c r="A77" s="41" t="s">
        <v>350</v>
      </c>
      <c r="B77" s="271" t="s">
        <v>16</v>
      </c>
      <c r="C77" s="271" t="s">
        <v>17</v>
      </c>
      <c r="D77" s="271" t="s">
        <v>18</v>
      </c>
      <c r="E77" s="221" t="s">
        <v>342</v>
      </c>
      <c r="F77" s="221" t="s">
        <v>19</v>
      </c>
      <c r="G77" s="211" t="s">
        <v>29</v>
      </c>
    </row>
    <row r="78" spans="1:7" s="5" customFormat="1" ht="15.75" customHeight="1">
      <c r="A78" s="41"/>
      <c r="B78" s="260"/>
      <c r="C78" s="260"/>
      <c r="D78" s="260"/>
      <c r="E78" s="207" t="s">
        <v>11</v>
      </c>
      <c r="F78" s="226" t="s">
        <v>20</v>
      </c>
      <c r="G78" s="221" t="s">
        <v>21</v>
      </c>
    </row>
    <row r="79" spans="1:7" s="5" customFormat="1" ht="15.75" customHeight="1">
      <c r="A79" s="41"/>
      <c r="B79" s="142" t="s">
        <v>564</v>
      </c>
      <c r="C79" s="142" t="s">
        <v>565</v>
      </c>
      <c r="D79" s="322" t="s">
        <v>343</v>
      </c>
      <c r="E79" s="217">
        <v>45897</v>
      </c>
      <c r="F79" s="217">
        <f>E79+6</f>
        <v>45903</v>
      </c>
      <c r="G79" s="217">
        <f>F79+42</f>
        <v>45945</v>
      </c>
    </row>
    <row r="80" spans="1:7" s="5" customFormat="1" ht="15.75" customHeight="1">
      <c r="A80" s="41"/>
      <c r="B80" s="142" t="s">
        <v>566</v>
      </c>
      <c r="C80" s="142" t="s">
        <v>567</v>
      </c>
      <c r="D80" s="322"/>
      <c r="E80" s="220">
        <f>E79+7</f>
        <v>45904</v>
      </c>
      <c r="F80" s="217">
        <f t="shared" ref="F80:G83" si="13">F79+7</f>
        <v>45910</v>
      </c>
      <c r="G80" s="218">
        <f t="shared" si="13"/>
        <v>45952</v>
      </c>
    </row>
    <row r="81" spans="1:7" s="5" customFormat="1" ht="15.75" customHeight="1">
      <c r="A81" s="41"/>
      <c r="B81" s="142" t="s">
        <v>568</v>
      </c>
      <c r="C81" s="142" t="s">
        <v>569</v>
      </c>
      <c r="D81" s="322"/>
      <c r="E81" s="220">
        <f t="shared" ref="E81:E83" si="14">E80+7</f>
        <v>45911</v>
      </c>
      <c r="F81" s="217">
        <f t="shared" si="13"/>
        <v>45917</v>
      </c>
      <c r="G81" s="218">
        <f t="shared" si="13"/>
        <v>45959</v>
      </c>
    </row>
    <row r="82" spans="1:7" s="5" customFormat="1" ht="15.75" customHeight="1">
      <c r="A82" s="41"/>
      <c r="B82" s="142" t="s">
        <v>570</v>
      </c>
      <c r="C82" s="219" t="s">
        <v>571</v>
      </c>
      <c r="D82" s="322"/>
      <c r="E82" s="220">
        <f t="shared" si="14"/>
        <v>45918</v>
      </c>
      <c r="F82" s="217">
        <f t="shared" si="13"/>
        <v>45924</v>
      </c>
      <c r="G82" s="218">
        <f t="shared" si="13"/>
        <v>45966</v>
      </c>
    </row>
    <row r="83" spans="1:7" s="5" customFormat="1" ht="15.75" customHeight="1">
      <c r="A83" s="41"/>
      <c r="B83" s="142" t="s">
        <v>572</v>
      </c>
      <c r="C83" s="142" t="s">
        <v>573</v>
      </c>
      <c r="D83" s="322"/>
      <c r="E83" s="220">
        <f t="shared" si="14"/>
        <v>45925</v>
      </c>
      <c r="F83" s="217">
        <f t="shared" si="13"/>
        <v>45931</v>
      </c>
      <c r="G83" s="218">
        <f t="shared" si="13"/>
        <v>45973</v>
      </c>
    </row>
    <row r="84" spans="1:7" s="5" customFormat="1" ht="15.75" customHeight="1">
      <c r="A84" s="326"/>
      <c r="B84" s="326"/>
      <c r="C84" s="18"/>
      <c r="D84" s="19"/>
      <c r="E84" s="19"/>
      <c r="F84" s="212"/>
      <c r="G84" s="212"/>
    </row>
    <row r="85" spans="1:7" s="5" customFormat="1" ht="15.75" customHeight="1">
      <c r="A85" s="213" t="s">
        <v>351</v>
      </c>
      <c r="B85" s="254" t="s">
        <v>16</v>
      </c>
      <c r="C85" s="254" t="s">
        <v>17</v>
      </c>
      <c r="D85" s="254" t="s">
        <v>341</v>
      </c>
      <c r="E85" s="216" t="s">
        <v>342</v>
      </c>
      <c r="F85" s="216" t="s">
        <v>19</v>
      </c>
      <c r="G85" s="227" t="s">
        <v>352</v>
      </c>
    </row>
    <row r="86" spans="1:7" s="5" customFormat="1" ht="15.75" customHeight="1">
      <c r="A86" s="213"/>
      <c r="B86" s="255"/>
      <c r="C86" s="255"/>
      <c r="D86" s="255"/>
      <c r="E86" s="208" t="s">
        <v>11</v>
      </c>
      <c r="F86" s="228" t="s">
        <v>20</v>
      </c>
      <c r="G86" s="216" t="s">
        <v>21</v>
      </c>
    </row>
    <row r="87" spans="1:7" s="5" customFormat="1" ht="15.75" customHeight="1">
      <c r="A87" s="41"/>
      <c r="B87" s="222" t="s">
        <v>439</v>
      </c>
      <c r="C87" s="127" t="s">
        <v>440</v>
      </c>
      <c r="D87" s="284" t="s">
        <v>353</v>
      </c>
      <c r="E87" s="217">
        <v>45896</v>
      </c>
      <c r="F87" s="217">
        <f>E87+6</f>
        <v>45902</v>
      </c>
      <c r="G87" s="218">
        <f>F87+42</f>
        <v>45944</v>
      </c>
    </row>
    <row r="88" spans="1:7" s="5" customFormat="1" ht="15.75" customHeight="1">
      <c r="A88" s="41"/>
      <c r="B88" s="222" t="s">
        <v>575</v>
      </c>
      <c r="C88" s="127" t="s">
        <v>576</v>
      </c>
      <c r="D88" s="283"/>
      <c r="E88" s="220">
        <f>E87+7</f>
        <v>45903</v>
      </c>
      <c r="F88" s="217">
        <f t="shared" ref="F88:G89" si="15">F87+7</f>
        <v>45909</v>
      </c>
      <c r="G88" s="218">
        <f t="shared" si="15"/>
        <v>45951</v>
      </c>
    </row>
    <row r="89" spans="1:7" s="5" customFormat="1" ht="15.75" customHeight="1">
      <c r="A89" s="41"/>
      <c r="B89" s="142" t="s">
        <v>577</v>
      </c>
      <c r="C89" s="127" t="s">
        <v>578</v>
      </c>
      <c r="D89" s="283"/>
      <c r="E89" s="220">
        <f t="shared" ref="E89:E91" si="16">E88+7</f>
        <v>45910</v>
      </c>
      <c r="F89" s="217">
        <f t="shared" si="15"/>
        <v>45916</v>
      </c>
      <c r="G89" s="218">
        <f t="shared" si="15"/>
        <v>45958</v>
      </c>
    </row>
    <row r="90" spans="1:7" s="5" customFormat="1" ht="15.75" customHeight="1">
      <c r="A90" s="41"/>
      <c r="B90" s="222" t="s">
        <v>579</v>
      </c>
      <c r="C90" s="127" t="s">
        <v>580</v>
      </c>
      <c r="D90" s="283"/>
      <c r="E90" s="220">
        <f t="shared" si="16"/>
        <v>45917</v>
      </c>
      <c r="F90" s="217">
        <f>F89+7</f>
        <v>45923</v>
      </c>
      <c r="G90" s="218">
        <f>G89+7</f>
        <v>45965</v>
      </c>
    </row>
    <row r="91" spans="1:7" s="5" customFormat="1" ht="15.75" customHeight="1">
      <c r="A91" s="41"/>
      <c r="B91" s="222" t="s">
        <v>581</v>
      </c>
      <c r="C91" s="127" t="s">
        <v>423</v>
      </c>
      <c r="D91" s="270"/>
      <c r="E91" s="220">
        <f t="shared" si="16"/>
        <v>45924</v>
      </c>
      <c r="F91" s="217">
        <f>F90+7</f>
        <v>45930</v>
      </c>
      <c r="G91" s="218">
        <f>G90+7</f>
        <v>45972</v>
      </c>
    </row>
    <row r="92" spans="1:7" s="5" customFormat="1" ht="15.75" customHeight="1">
      <c r="A92" s="41"/>
      <c r="B92" s="76"/>
      <c r="C92" s="76"/>
      <c r="D92" s="77"/>
      <c r="E92" s="77"/>
      <c r="F92" s="73"/>
      <c r="G92" s="73"/>
    </row>
    <row r="93" spans="1:7" s="5" customFormat="1" ht="15.75" customHeight="1">
      <c r="A93" s="325"/>
      <c r="B93" s="325"/>
      <c r="C93" s="68"/>
      <c r="D93" s="69"/>
      <c r="E93" s="69"/>
      <c r="F93" s="209"/>
      <c r="G93" s="209"/>
    </row>
    <row r="94" spans="1:7" s="5" customFormat="1" ht="15.75" customHeight="1">
      <c r="A94" s="41" t="s">
        <v>441</v>
      </c>
      <c r="B94" s="324" t="s">
        <v>340</v>
      </c>
      <c r="C94" s="324" t="s">
        <v>17</v>
      </c>
      <c r="D94" s="324" t="s">
        <v>18</v>
      </c>
      <c r="E94" s="221" t="s">
        <v>342</v>
      </c>
      <c r="F94" s="221" t="s">
        <v>19</v>
      </c>
      <c r="G94" s="221" t="s">
        <v>354</v>
      </c>
    </row>
    <row r="95" spans="1:7" s="5" customFormat="1" ht="15.75" customHeight="1">
      <c r="A95" s="41"/>
      <c r="B95" s="324"/>
      <c r="C95" s="324"/>
      <c r="D95" s="324"/>
      <c r="E95" s="221" t="s">
        <v>11</v>
      </c>
      <c r="F95" s="221" t="s">
        <v>20</v>
      </c>
      <c r="G95" s="221" t="s">
        <v>21</v>
      </c>
    </row>
    <row r="96" spans="1:7" s="5" customFormat="1" ht="15.75" customHeight="1">
      <c r="A96" s="41"/>
      <c r="B96" s="142" t="s">
        <v>582</v>
      </c>
      <c r="C96" s="141" t="s">
        <v>583</v>
      </c>
      <c r="D96" s="322" t="s">
        <v>415</v>
      </c>
      <c r="E96" s="217">
        <v>45897</v>
      </c>
      <c r="F96" s="217">
        <f>E96+7</f>
        <v>45904</v>
      </c>
      <c r="G96" s="218">
        <f>F96+40</f>
        <v>45944</v>
      </c>
    </row>
    <row r="97" spans="1:7" s="5" customFormat="1" ht="17.25" customHeight="1">
      <c r="A97" s="41"/>
      <c r="B97" s="219" t="s">
        <v>584</v>
      </c>
      <c r="C97" s="142" t="s">
        <v>585</v>
      </c>
      <c r="D97" s="322"/>
      <c r="E97" s="223">
        <f t="shared" ref="E97:G100" si="17">E96+7</f>
        <v>45904</v>
      </c>
      <c r="F97" s="217">
        <f t="shared" si="17"/>
        <v>45911</v>
      </c>
      <c r="G97" s="218">
        <f t="shared" si="17"/>
        <v>45951</v>
      </c>
    </row>
    <row r="98" spans="1:7" s="5" customFormat="1" ht="15.75" customHeight="1">
      <c r="A98" s="41"/>
      <c r="B98" s="141" t="s">
        <v>586</v>
      </c>
      <c r="C98" s="142" t="s">
        <v>587</v>
      </c>
      <c r="D98" s="322"/>
      <c r="E98" s="223">
        <f t="shared" si="17"/>
        <v>45911</v>
      </c>
      <c r="F98" s="217">
        <f t="shared" si="17"/>
        <v>45918</v>
      </c>
      <c r="G98" s="218">
        <f t="shared" si="17"/>
        <v>45958</v>
      </c>
    </row>
    <row r="99" spans="1:7" s="5" customFormat="1" ht="15.75" customHeight="1">
      <c r="A99" s="41"/>
      <c r="B99" s="141" t="s">
        <v>588</v>
      </c>
      <c r="C99" s="142"/>
      <c r="D99" s="322"/>
      <c r="E99" s="223">
        <f t="shared" si="17"/>
        <v>45918</v>
      </c>
      <c r="F99" s="217">
        <f t="shared" si="17"/>
        <v>45925</v>
      </c>
      <c r="G99" s="218">
        <f t="shared" si="17"/>
        <v>45965</v>
      </c>
    </row>
    <row r="100" spans="1:7" s="5" customFormat="1" ht="15.75" customHeight="1">
      <c r="A100" s="41"/>
      <c r="B100" s="141" t="s">
        <v>589</v>
      </c>
      <c r="C100" s="142" t="s">
        <v>590</v>
      </c>
      <c r="D100" s="322"/>
      <c r="E100" s="223">
        <f t="shared" si="17"/>
        <v>45925</v>
      </c>
      <c r="F100" s="217">
        <f t="shared" si="17"/>
        <v>45932</v>
      </c>
      <c r="G100" s="218">
        <f t="shared" si="17"/>
        <v>45972</v>
      </c>
    </row>
    <row r="101" spans="1:7" s="5" customFormat="1" ht="15.75" customHeight="1">
      <c r="A101" s="325"/>
      <c r="B101" s="325"/>
      <c r="C101" s="68"/>
      <c r="D101" s="69"/>
      <c r="E101" s="69"/>
      <c r="F101" s="209"/>
      <c r="G101" s="209"/>
    </row>
    <row r="102" spans="1:7" s="5" customFormat="1" ht="15.75" customHeight="1">
      <c r="A102" s="325"/>
      <c r="B102" s="325"/>
      <c r="C102" s="68"/>
      <c r="D102" s="69"/>
      <c r="E102" s="69"/>
      <c r="F102" s="209"/>
      <c r="G102" s="209"/>
    </row>
    <row r="103" spans="1:7" s="5" customFormat="1" ht="15.75" customHeight="1">
      <c r="A103" s="41" t="s">
        <v>591</v>
      </c>
      <c r="B103" s="271" t="s">
        <v>16</v>
      </c>
      <c r="C103" s="271" t="s">
        <v>17</v>
      </c>
      <c r="D103" s="271" t="s">
        <v>18</v>
      </c>
      <c r="E103" s="221" t="s">
        <v>342</v>
      </c>
      <c r="F103" s="221" t="s">
        <v>19</v>
      </c>
      <c r="G103" s="221" t="s">
        <v>356</v>
      </c>
    </row>
    <row r="104" spans="1:7" s="5" customFormat="1" ht="15.75" customHeight="1">
      <c r="A104" s="41"/>
      <c r="B104" s="260"/>
      <c r="C104" s="260"/>
      <c r="D104" s="260"/>
      <c r="E104" s="221" t="s">
        <v>11</v>
      </c>
      <c r="F104" s="221" t="s">
        <v>20</v>
      </c>
      <c r="G104" s="221" t="s">
        <v>21</v>
      </c>
    </row>
    <row r="105" spans="1:7" s="5" customFormat="1" ht="15.75" customHeight="1">
      <c r="A105" s="41"/>
      <c r="B105" s="141" t="s">
        <v>592</v>
      </c>
      <c r="C105" s="141" t="s">
        <v>593</v>
      </c>
      <c r="D105" s="322" t="s">
        <v>357</v>
      </c>
      <c r="E105" s="218">
        <v>45903</v>
      </c>
      <c r="F105" s="218">
        <f>E105+5</f>
        <v>45908</v>
      </c>
      <c r="G105" s="218">
        <f>F105+31</f>
        <v>45939</v>
      </c>
    </row>
    <row r="106" spans="1:7" s="5" customFormat="1" ht="15.75" customHeight="1">
      <c r="A106" s="41"/>
      <c r="B106" s="141" t="s">
        <v>594</v>
      </c>
      <c r="C106" s="141" t="s">
        <v>442</v>
      </c>
      <c r="D106" s="322"/>
      <c r="E106" s="223">
        <f t="shared" ref="E106:G109" si="18">E105+7</f>
        <v>45910</v>
      </c>
      <c r="F106" s="218">
        <f t="shared" si="18"/>
        <v>45915</v>
      </c>
      <c r="G106" s="218">
        <f t="shared" si="18"/>
        <v>45946</v>
      </c>
    </row>
    <row r="107" spans="1:7" s="5" customFormat="1" ht="15.75" customHeight="1">
      <c r="A107" s="41"/>
      <c r="B107" s="141" t="s">
        <v>595</v>
      </c>
      <c r="C107" s="141" t="s">
        <v>596</v>
      </c>
      <c r="D107" s="322"/>
      <c r="E107" s="223">
        <f t="shared" si="18"/>
        <v>45917</v>
      </c>
      <c r="F107" s="218">
        <f t="shared" si="18"/>
        <v>45922</v>
      </c>
      <c r="G107" s="218">
        <f t="shared" si="18"/>
        <v>45953</v>
      </c>
    </row>
    <row r="108" spans="1:7" s="5" customFormat="1" ht="15.75" customHeight="1">
      <c r="A108" s="41"/>
      <c r="B108" s="141" t="s">
        <v>597</v>
      </c>
      <c r="C108" s="141" t="s">
        <v>598</v>
      </c>
      <c r="D108" s="322"/>
      <c r="E108" s="223">
        <f t="shared" si="18"/>
        <v>45924</v>
      </c>
      <c r="F108" s="218">
        <f t="shared" si="18"/>
        <v>45929</v>
      </c>
      <c r="G108" s="218">
        <f t="shared" si="18"/>
        <v>45960</v>
      </c>
    </row>
    <row r="109" spans="1:7" s="5" customFormat="1" ht="15.75" customHeight="1">
      <c r="A109" s="41"/>
      <c r="B109" s="141" t="s">
        <v>599</v>
      </c>
      <c r="C109" s="141" t="s">
        <v>600</v>
      </c>
      <c r="D109" s="322"/>
      <c r="E109" s="223">
        <f t="shared" si="18"/>
        <v>45931</v>
      </c>
      <c r="F109" s="218">
        <f t="shared" si="18"/>
        <v>45936</v>
      </c>
      <c r="G109" s="218">
        <f t="shared" si="18"/>
        <v>45967</v>
      </c>
    </row>
    <row r="110" spans="1:7" s="5" customFormat="1" ht="15.75" customHeight="1">
      <c r="A110" s="41"/>
      <c r="B110" s="68"/>
      <c r="C110" s="68"/>
      <c r="D110" s="69"/>
      <c r="E110" s="69"/>
      <c r="F110" s="209"/>
      <c r="G110" s="209"/>
    </row>
    <row r="111" spans="1:7" s="5" customFormat="1" ht="15.75" customHeight="1">
      <c r="A111" s="325"/>
      <c r="B111" s="325"/>
      <c r="C111" s="68"/>
      <c r="D111" s="69"/>
      <c r="E111" s="69"/>
      <c r="F111" s="209"/>
      <c r="G111" s="209"/>
    </row>
    <row r="112" spans="1:7" s="5" customFormat="1" ht="15.75" customHeight="1">
      <c r="A112" s="41" t="s">
        <v>443</v>
      </c>
      <c r="B112" s="271" t="s">
        <v>16</v>
      </c>
      <c r="C112" s="271" t="s">
        <v>17</v>
      </c>
      <c r="D112" s="271" t="s">
        <v>18</v>
      </c>
      <c r="E112" s="221" t="s">
        <v>342</v>
      </c>
      <c r="F112" s="221" t="s">
        <v>19</v>
      </c>
      <c r="G112" s="211" t="s">
        <v>358</v>
      </c>
    </row>
    <row r="113" spans="1:7" s="5" customFormat="1" ht="15.75" customHeight="1">
      <c r="A113" s="41"/>
      <c r="B113" s="260"/>
      <c r="C113" s="260"/>
      <c r="D113" s="260"/>
      <c r="E113" s="207" t="s">
        <v>11</v>
      </c>
      <c r="F113" s="226" t="s">
        <v>20</v>
      </c>
      <c r="G113" s="221" t="s">
        <v>21</v>
      </c>
    </row>
    <row r="114" spans="1:7" s="5" customFormat="1" ht="15.75" customHeight="1">
      <c r="A114" s="41"/>
      <c r="B114" s="141" t="s">
        <v>444</v>
      </c>
      <c r="C114" s="141" t="s">
        <v>601</v>
      </c>
      <c r="D114" s="322" t="s">
        <v>359</v>
      </c>
      <c r="E114" s="217">
        <v>45899</v>
      </c>
      <c r="F114" s="218">
        <f>E114+5</f>
        <v>45904</v>
      </c>
      <c r="G114" s="218">
        <f>F114+38</f>
        <v>45942</v>
      </c>
    </row>
    <row r="115" spans="1:7" s="5" customFormat="1" ht="15.75" customHeight="1">
      <c r="A115" s="41"/>
      <c r="B115" s="141" t="s">
        <v>602</v>
      </c>
      <c r="C115" s="141" t="s">
        <v>603</v>
      </c>
      <c r="D115" s="322"/>
      <c r="E115" s="223">
        <f t="shared" ref="E115:G118" si="19">E114+7</f>
        <v>45906</v>
      </c>
      <c r="F115" s="218">
        <f t="shared" si="19"/>
        <v>45911</v>
      </c>
      <c r="G115" s="218">
        <f t="shared" si="19"/>
        <v>45949</v>
      </c>
    </row>
    <row r="116" spans="1:7" s="5" customFormat="1" ht="15.75" customHeight="1">
      <c r="A116" s="41"/>
      <c r="B116" s="141" t="s">
        <v>604</v>
      </c>
      <c r="C116" s="190" t="s">
        <v>605</v>
      </c>
      <c r="D116" s="322"/>
      <c r="E116" s="223">
        <f t="shared" si="19"/>
        <v>45913</v>
      </c>
      <c r="F116" s="218">
        <f t="shared" si="19"/>
        <v>45918</v>
      </c>
      <c r="G116" s="218">
        <f t="shared" si="19"/>
        <v>45956</v>
      </c>
    </row>
    <row r="117" spans="1:7" s="5" customFormat="1" ht="15.75" customHeight="1">
      <c r="A117" s="41"/>
      <c r="B117" s="229" t="s">
        <v>606</v>
      </c>
      <c r="C117" s="141" t="s">
        <v>607</v>
      </c>
      <c r="D117" s="322"/>
      <c r="E117" s="223">
        <f t="shared" si="19"/>
        <v>45920</v>
      </c>
      <c r="F117" s="218">
        <f t="shared" si="19"/>
        <v>45925</v>
      </c>
      <c r="G117" s="218">
        <f t="shared" si="19"/>
        <v>45963</v>
      </c>
    </row>
    <row r="118" spans="1:7" s="5" customFormat="1" ht="15.75" customHeight="1">
      <c r="A118" s="41"/>
      <c r="B118" s="141" t="s">
        <v>608</v>
      </c>
      <c r="C118" s="141" t="s">
        <v>609</v>
      </c>
      <c r="D118" s="322"/>
      <c r="E118" s="223">
        <f t="shared" si="19"/>
        <v>45927</v>
      </c>
      <c r="F118" s="218">
        <f t="shared" si="19"/>
        <v>45932</v>
      </c>
      <c r="G118" s="218">
        <f t="shared" si="19"/>
        <v>45970</v>
      </c>
    </row>
    <row r="119" spans="1:7" s="5" customFormat="1" ht="15.75" customHeight="1">
      <c r="A119" s="41"/>
      <c r="B119" s="68"/>
      <c r="C119" s="68"/>
      <c r="D119" s="69"/>
      <c r="E119" s="69"/>
      <c r="F119" s="209"/>
      <c r="G119" s="209"/>
    </row>
    <row r="120" spans="1:7" s="5" customFormat="1" ht="15.75" customHeight="1">
      <c r="A120" s="325"/>
      <c r="B120" s="325"/>
      <c r="C120" s="68"/>
      <c r="D120" s="69"/>
      <c r="E120" s="69"/>
      <c r="F120" s="209"/>
      <c r="G120" s="209"/>
    </row>
    <row r="121" spans="1:7" s="5" customFormat="1" ht="15.75" customHeight="1">
      <c r="A121" s="41" t="s">
        <v>445</v>
      </c>
      <c r="B121" s="271" t="s">
        <v>16</v>
      </c>
      <c r="C121" s="271" t="s">
        <v>17</v>
      </c>
      <c r="D121" s="271" t="s">
        <v>18</v>
      </c>
      <c r="E121" s="221" t="s">
        <v>342</v>
      </c>
      <c r="F121" s="221" t="s">
        <v>19</v>
      </c>
      <c r="G121" s="221" t="s">
        <v>31</v>
      </c>
    </row>
    <row r="122" spans="1:7" s="5" customFormat="1" ht="15.75" customHeight="1">
      <c r="A122" s="41"/>
      <c r="B122" s="260"/>
      <c r="C122" s="260"/>
      <c r="D122" s="260"/>
      <c r="E122" s="221" t="s">
        <v>11</v>
      </c>
      <c r="F122" s="221" t="s">
        <v>20</v>
      </c>
      <c r="G122" s="221" t="s">
        <v>21</v>
      </c>
    </row>
    <row r="123" spans="1:7" s="5" customFormat="1" ht="15.75" customHeight="1">
      <c r="A123" s="41"/>
      <c r="B123" s="141" t="s">
        <v>610</v>
      </c>
      <c r="C123" s="141" t="s">
        <v>611</v>
      </c>
      <c r="D123" s="284" t="s">
        <v>360</v>
      </c>
      <c r="E123" s="217">
        <v>45904</v>
      </c>
      <c r="F123" s="218">
        <f>E123+6</f>
        <v>45910</v>
      </c>
      <c r="G123" s="218">
        <f>F123+38</f>
        <v>45948</v>
      </c>
    </row>
    <row r="124" spans="1:7" s="5" customFormat="1" ht="15.75" customHeight="1">
      <c r="A124" s="41"/>
      <c r="B124" s="190" t="s">
        <v>612</v>
      </c>
      <c r="C124" s="141" t="s">
        <v>613</v>
      </c>
      <c r="D124" s="283"/>
      <c r="E124" s="223">
        <f>E123+7</f>
        <v>45911</v>
      </c>
      <c r="F124" s="218">
        <f t="shared" ref="F124:G127" si="20">F123+7</f>
        <v>45917</v>
      </c>
      <c r="G124" s="218">
        <f t="shared" si="20"/>
        <v>45955</v>
      </c>
    </row>
    <row r="125" spans="1:7" s="5" customFormat="1" ht="15.75" customHeight="1">
      <c r="A125" s="41"/>
      <c r="B125" s="141" t="s">
        <v>614</v>
      </c>
      <c r="C125" s="141"/>
      <c r="D125" s="283"/>
      <c r="E125" s="223">
        <f t="shared" ref="E125:E127" si="21">E124+7</f>
        <v>45918</v>
      </c>
      <c r="F125" s="218">
        <f t="shared" si="20"/>
        <v>45924</v>
      </c>
      <c r="G125" s="218">
        <f t="shared" si="20"/>
        <v>45962</v>
      </c>
    </row>
    <row r="126" spans="1:7" s="5" customFormat="1" ht="15.75" customHeight="1">
      <c r="A126" s="41"/>
      <c r="B126" s="141" t="s">
        <v>615</v>
      </c>
      <c r="C126" s="141" t="s">
        <v>616</v>
      </c>
      <c r="D126" s="283"/>
      <c r="E126" s="223">
        <f t="shared" si="21"/>
        <v>45925</v>
      </c>
      <c r="F126" s="218">
        <f t="shared" si="20"/>
        <v>45931</v>
      </c>
      <c r="G126" s="218">
        <f t="shared" si="20"/>
        <v>45969</v>
      </c>
    </row>
    <row r="127" spans="1:7" s="5" customFormat="1" ht="15.75" customHeight="1">
      <c r="A127" s="41"/>
      <c r="B127" s="141" t="s">
        <v>617</v>
      </c>
      <c r="C127" s="141" t="s">
        <v>618</v>
      </c>
      <c r="D127" s="270"/>
      <c r="E127" s="223">
        <f t="shared" si="21"/>
        <v>45932</v>
      </c>
      <c r="F127" s="218">
        <f t="shared" si="20"/>
        <v>45938</v>
      </c>
      <c r="G127" s="218">
        <f t="shared" si="20"/>
        <v>45976</v>
      </c>
    </row>
    <row r="128" spans="1:7" s="5" customFormat="1" ht="15.75" customHeight="1">
      <c r="A128" s="41"/>
      <c r="B128" s="34"/>
      <c r="C128" s="34"/>
      <c r="D128" s="69"/>
      <c r="E128" s="72"/>
      <c r="F128" s="73"/>
      <c r="G128" s="73"/>
    </row>
    <row r="129" spans="1:8" s="5" customFormat="1" ht="15.75" customHeight="1">
      <c r="A129" s="325"/>
      <c r="B129" s="325"/>
      <c r="C129" s="68"/>
      <c r="D129" s="69"/>
      <c r="E129" s="69"/>
      <c r="F129" s="209"/>
      <c r="G129" s="209"/>
    </row>
    <row r="130" spans="1:8" s="5" customFormat="1" ht="15.75" customHeight="1">
      <c r="A130" s="74" t="s">
        <v>627</v>
      </c>
      <c r="B130" s="324" t="s">
        <v>340</v>
      </c>
      <c r="C130" s="324" t="s">
        <v>17</v>
      </c>
      <c r="D130" s="324" t="s">
        <v>18</v>
      </c>
      <c r="E130" s="221" t="s">
        <v>342</v>
      </c>
      <c r="F130" s="221" t="s">
        <v>19</v>
      </c>
      <c r="G130" s="221" t="s">
        <v>361</v>
      </c>
      <c r="H130" s="75"/>
    </row>
    <row r="131" spans="1:8" s="5" customFormat="1" ht="15.75" customHeight="1">
      <c r="A131" s="74"/>
      <c r="B131" s="324"/>
      <c r="C131" s="324"/>
      <c r="D131" s="324"/>
      <c r="E131" s="221" t="s">
        <v>362</v>
      </c>
      <c r="F131" s="221" t="s">
        <v>20</v>
      </c>
      <c r="G131" s="221" t="s">
        <v>21</v>
      </c>
      <c r="H131" s="75"/>
    </row>
    <row r="132" spans="1:8" s="5" customFormat="1" ht="15.75" customHeight="1">
      <c r="A132" s="74"/>
      <c r="B132" s="222" t="s">
        <v>439</v>
      </c>
      <c r="C132" s="127" t="s">
        <v>440</v>
      </c>
      <c r="D132" s="284" t="s">
        <v>619</v>
      </c>
      <c r="E132" s="217">
        <v>45896</v>
      </c>
      <c r="F132" s="217">
        <f>E132+7</f>
        <v>45903</v>
      </c>
      <c r="G132" s="218">
        <f>F132+46</f>
        <v>45949</v>
      </c>
      <c r="H132" s="75"/>
    </row>
    <row r="133" spans="1:8" s="5" customFormat="1" ht="15.75" customHeight="1">
      <c r="A133" s="74"/>
      <c r="B133" s="222" t="s">
        <v>575</v>
      </c>
      <c r="C133" s="127" t="s">
        <v>576</v>
      </c>
      <c r="D133" s="283"/>
      <c r="E133" s="220">
        <f>E132+7</f>
        <v>45903</v>
      </c>
      <c r="F133" s="217">
        <f t="shared" ref="F133:G136" si="22">F132+7</f>
        <v>45910</v>
      </c>
      <c r="G133" s="218">
        <f t="shared" si="22"/>
        <v>45956</v>
      </c>
      <c r="H133" s="75"/>
    </row>
    <row r="134" spans="1:8" s="5" customFormat="1" ht="15.75" customHeight="1">
      <c r="A134" s="74"/>
      <c r="B134" s="142" t="s">
        <v>577</v>
      </c>
      <c r="C134" s="127" t="s">
        <v>578</v>
      </c>
      <c r="D134" s="283"/>
      <c r="E134" s="220">
        <f t="shared" ref="E134:E136" si="23">E133+7</f>
        <v>45910</v>
      </c>
      <c r="F134" s="217">
        <f t="shared" si="22"/>
        <v>45917</v>
      </c>
      <c r="G134" s="218">
        <f t="shared" si="22"/>
        <v>45963</v>
      </c>
      <c r="H134" s="75"/>
    </row>
    <row r="135" spans="1:8" s="5" customFormat="1" ht="15.75" customHeight="1">
      <c r="A135" s="74"/>
      <c r="B135" s="222" t="s">
        <v>579</v>
      </c>
      <c r="C135" s="127" t="s">
        <v>580</v>
      </c>
      <c r="D135" s="283"/>
      <c r="E135" s="220">
        <f t="shared" si="23"/>
        <v>45917</v>
      </c>
      <c r="F135" s="217">
        <f t="shared" si="22"/>
        <v>45924</v>
      </c>
      <c r="G135" s="218">
        <f t="shared" si="22"/>
        <v>45970</v>
      </c>
      <c r="H135" s="75"/>
    </row>
    <row r="136" spans="1:8" s="5" customFormat="1" ht="15.75" customHeight="1">
      <c r="A136" s="74"/>
      <c r="B136" s="222" t="s">
        <v>581</v>
      </c>
      <c r="C136" s="127" t="s">
        <v>423</v>
      </c>
      <c r="D136" s="270"/>
      <c r="E136" s="220">
        <f t="shared" si="23"/>
        <v>45924</v>
      </c>
      <c r="F136" s="217">
        <f t="shared" si="22"/>
        <v>45931</v>
      </c>
      <c r="G136" s="218">
        <f t="shared" si="22"/>
        <v>45977</v>
      </c>
      <c r="H136" s="75"/>
    </row>
    <row r="137" spans="1:8" s="5" customFormat="1" ht="15.75" customHeight="1">
      <c r="A137" s="74"/>
      <c r="B137" s="80"/>
      <c r="C137" s="132"/>
      <c r="D137" s="90"/>
      <c r="E137" s="78"/>
      <c r="F137" s="79"/>
      <c r="G137" s="73"/>
      <c r="H137" s="75"/>
    </row>
    <row r="138" spans="1:8" s="5" customFormat="1" ht="15.75" customHeight="1">
      <c r="A138" s="74"/>
      <c r="B138" s="324" t="s">
        <v>340</v>
      </c>
      <c r="C138" s="324" t="s">
        <v>17</v>
      </c>
      <c r="D138" s="324" t="s">
        <v>18</v>
      </c>
      <c r="E138" s="221" t="s">
        <v>342</v>
      </c>
      <c r="F138" s="221" t="s">
        <v>19</v>
      </c>
      <c r="G138" s="221" t="s">
        <v>361</v>
      </c>
      <c r="H138" s="75"/>
    </row>
    <row r="139" spans="1:8" s="5" customFormat="1" ht="15.75" customHeight="1">
      <c r="A139" s="74"/>
      <c r="B139" s="324"/>
      <c r="C139" s="324"/>
      <c r="D139" s="324"/>
      <c r="E139" s="221" t="s">
        <v>362</v>
      </c>
      <c r="F139" s="221" t="s">
        <v>20</v>
      </c>
      <c r="G139" s="221" t="s">
        <v>21</v>
      </c>
      <c r="H139" s="75"/>
    </row>
    <row r="140" spans="1:8" s="5" customFormat="1" ht="15.75" customHeight="1">
      <c r="A140" s="74"/>
      <c r="B140" s="222" t="s">
        <v>620</v>
      </c>
      <c r="C140" s="128" t="s">
        <v>621</v>
      </c>
      <c r="D140" s="284" t="s">
        <v>363</v>
      </c>
      <c r="E140" s="217">
        <v>45903</v>
      </c>
      <c r="F140" s="217">
        <f>E140+6</f>
        <v>45909</v>
      </c>
      <c r="G140" s="218">
        <f>F140+46</f>
        <v>45955</v>
      </c>
      <c r="H140" s="75"/>
    </row>
    <row r="141" spans="1:8" s="5" customFormat="1" ht="15.75" customHeight="1">
      <c r="A141" s="74"/>
      <c r="B141" s="222" t="s">
        <v>622</v>
      </c>
      <c r="C141" s="128" t="s">
        <v>623</v>
      </c>
      <c r="D141" s="283"/>
      <c r="E141" s="220">
        <f>E140+7</f>
        <v>45910</v>
      </c>
      <c r="F141" s="217">
        <f t="shared" ref="F141:G141" si="24">F140+7</f>
        <v>45916</v>
      </c>
      <c r="G141" s="218">
        <f t="shared" si="24"/>
        <v>45962</v>
      </c>
      <c r="H141" s="75"/>
    </row>
    <row r="142" spans="1:8" s="5" customFormat="1" ht="15.75" customHeight="1">
      <c r="A142" s="74"/>
      <c r="B142" s="141" t="s">
        <v>624</v>
      </c>
      <c r="C142" s="128" t="s">
        <v>609</v>
      </c>
      <c r="D142" s="283"/>
      <c r="E142" s="220">
        <f t="shared" ref="E142:G144" si="25">E141+7</f>
        <v>45917</v>
      </c>
      <c r="F142" s="217">
        <f t="shared" si="25"/>
        <v>45923</v>
      </c>
      <c r="G142" s="218">
        <f t="shared" si="25"/>
        <v>45969</v>
      </c>
      <c r="H142" s="75"/>
    </row>
    <row r="143" spans="1:8" s="5" customFormat="1" ht="15.75" customHeight="1">
      <c r="A143" s="74"/>
      <c r="B143" s="222" t="s">
        <v>625</v>
      </c>
      <c r="C143" s="128" t="s">
        <v>626</v>
      </c>
      <c r="D143" s="283"/>
      <c r="E143" s="220">
        <f t="shared" si="25"/>
        <v>45924</v>
      </c>
      <c r="F143" s="217">
        <f t="shared" si="25"/>
        <v>45930</v>
      </c>
      <c r="G143" s="218">
        <f t="shared" si="25"/>
        <v>45976</v>
      </c>
      <c r="H143" s="75"/>
    </row>
    <row r="144" spans="1:8" s="5" customFormat="1" ht="15.75" customHeight="1">
      <c r="A144" s="74"/>
      <c r="B144" s="222" t="s">
        <v>628</v>
      </c>
      <c r="C144" s="128" t="s">
        <v>629</v>
      </c>
      <c r="D144" s="270"/>
      <c r="E144" s="220">
        <f t="shared" si="25"/>
        <v>45931</v>
      </c>
      <c r="F144" s="217">
        <f t="shared" si="25"/>
        <v>45937</v>
      </c>
      <c r="G144" s="218">
        <f t="shared" si="25"/>
        <v>45983</v>
      </c>
      <c r="H144" s="75"/>
    </row>
    <row r="145" spans="1:8" s="5" customFormat="1" ht="15.75" customHeight="1">
      <c r="A145" s="74"/>
      <c r="B145" s="76"/>
      <c r="C145" s="76"/>
      <c r="D145" s="34"/>
      <c r="E145" s="34"/>
      <c r="F145" s="34"/>
      <c r="G145" s="34"/>
      <c r="H145" s="75"/>
    </row>
    <row r="146" spans="1:8" s="5" customFormat="1" ht="15.75" customHeight="1">
      <c r="A146" s="325"/>
      <c r="B146" s="325"/>
      <c r="C146" s="68"/>
      <c r="D146" s="69"/>
      <c r="E146" s="69"/>
      <c r="F146" s="209"/>
      <c r="G146" s="209"/>
      <c r="H146" s="75"/>
    </row>
    <row r="147" spans="1:8" s="5" customFormat="1" ht="15.75" customHeight="1">
      <c r="A147" s="291" t="s">
        <v>364</v>
      </c>
      <c r="B147" s="291"/>
      <c r="C147" s="291"/>
      <c r="D147" s="291"/>
      <c r="E147" s="291"/>
      <c r="F147" s="291"/>
      <c r="G147" s="291"/>
    </row>
    <row r="148" spans="1:8" s="5" customFormat="1" ht="15.75" customHeight="1">
      <c r="A148" s="327"/>
      <c r="B148" s="327"/>
      <c r="C148" s="22"/>
      <c r="D148" s="9"/>
      <c r="E148" s="9"/>
      <c r="F148" s="210"/>
      <c r="G148" s="210"/>
    </row>
    <row r="149" spans="1:8" s="5" customFormat="1" ht="15.75" customHeight="1">
      <c r="A149" s="213" t="s">
        <v>425</v>
      </c>
      <c r="B149" s="254" t="s">
        <v>340</v>
      </c>
      <c r="C149" s="254" t="s">
        <v>17</v>
      </c>
      <c r="D149" s="254" t="s">
        <v>18</v>
      </c>
      <c r="E149" s="216" t="s">
        <v>342</v>
      </c>
      <c r="F149" s="216" t="s">
        <v>19</v>
      </c>
      <c r="G149" s="215" t="s">
        <v>365</v>
      </c>
    </row>
    <row r="150" spans="1:8" s="5" customFormat="1" ht="15.75" customHeight="1">
      <c r="A150" s="213"/>
      <c r="B150" s="255"/>
      <c r="C150" s="255"/>
      <c r="D150" s="255"/>
      <c r="E150" s="208" t="s">
        <v>11</v>
      </c>
      <c r="F150" s="228" t="s">
        <v>20</v>
      </c>
      <c r="G150" s="216" t="s">
        <v>21</v>
      </c>
    </row>
    <row r="151" spans="1:8" s="5" customFormat="1" ht="15.75" customHeight="1">
      <c r="A151" s="41"/>
      <c r="B151" s="142" t="s">
        <v>436</v>
      </c>
      <c r="C151" s="142" t="s">
        <v>413</v>
      </c>
      <c r="D151" s="284" t="s">
        <v>630</v>
      </c>
      <c r="E151" s="217">
        <v>45896</v>
      </c>
      <c r="F151" s="217">
        <f>E151+6</f>
        <v>45902</v>
      </c>
      <c r="G151" s="218">
        <f>F151+35</f>
        <v>45937</v>
      </c>
    </row>
    <row r="152" spans="1:8" s="5" customFormat="1" ht="15.75" customHeight="1">
      <c r="A152" s="41"/>
      <c r="B152" s="219" t="s">
        <v>547</v>
      </c>
      <c r="C152" s="219" t="s">
        <v>548</v>
      </c>
      <c r="D152" s="283"/>
      <c r="E152" s="220">
        <f>E151+7</f>
        <v>45903</v>
      </c>
      <c r="F152" s="217">
        <f t="shared" ref="F152:G155" si="26">F151+7</f>
        <v>45909</v>
      </c>
      <c r="G152" s="218">
        <f t="shared" si="26"/>
        <v>45944</v>
      </c>
    </row>
    <row r="153" spans="1:8" s="5" customFormat="1" ht="15.75" customHeight="1">
      <c r="A153" s="41"/>
      <c r="B153" s="219" t="s">
        <v>549</v>
      </c>
      <c r="C153" s="142" t="s">
        <v>550</v>
      </c>
      <c r="D153" s="283"/>
      <c r="E153" s="220">
        <f t="shared" ref="E153:E155" si="27">E152+7</f>
        <v>45910</v>
      </c>
      <c r="F153" s="217">
        <f t="shared" si="26"/>
        <v>45916</v>
      </c>
      <c r="G153" s="218">
        <f t="shared" si="26"/>
        <v>45951</v>
      </c>
    </row>
    <row r="154" spans="1:8" s="5" customFormat="1" ht="15.75" customHeight="1">
      <c r="A154" s="41"/>
      <c r="B154" s="142" t="s">
        <v>551</v>
      </c>
      <c r="C154" s="142" t="s">
        <v>552</v>
      </c>
      <c r="D154" s="283"/>
      <c r="E154" s="220">
        <f t="shared" si="27"/>
        <v>45917</v>
      </c>
      <c r="F154" s="217">
        <f t="shared" si="26"/>
        <v>45923</v>
      </c>
      <c r="G154" s="218">
        <f t="shared" si="26"/>
        <v>45958</v>
      </c>
    </row>
    <row r="155" spans="1:8" s="5" customFormat="1" ht="15.75" customHeight="1">
      <c r="A155" s="41"/>
      <c r="B155" s="142" t="s">
        <v>553</v>
      </c>
      <c r="C155" s="142" t="s">
        <v>554</v>
      </c>
      <c r="D155" s="270"/>
      <c r="E155" s="220">
        <f t="shared" si="27"/>
        <v>45924</v>
      </c>
      <c r="F155" s="217">
        <f t="shared" si="26"/>
        <v>45930</v>
      </c>
      <c r="G155" s="218">
        <f t="shared" si="26"/>
        <v>45965</v>
      </c>
    </row>
    <row r="156" spans="1:8" s="5" customFormat="1" ht="15.75" customHeight="1">
      <c r="A156" s="41"/>
      <c r="B156" s="68"/>
      <c r="C156" s="68"/>
      <c r="D156" s="69"/>
      <c r="E156" s="69"/>
      <c r="F156" s="209"/>
      <c r="G156" s="209"/>
    </row>
    <row r="157" spans="1:8" s="5" customFormat="1" ht="15.75" customHeight="1">
      <c r="A157" s="325"/>
      <c r="B157" s="325"/>
      <c r="C157" s="68"/>
      <c r="D157" s="69"/>
      <c r="E157" s="69"/>
      <c r="F157" s="209"/>
      <c r="G157" s="209"/>
    </row>
    <row r="158" spans="1:8" s="5" customFormat="1" ht="15.75" customHeight="1">
      <c r="A158" s="41" t="s">
        <v>366</v>
      </c>
      <c r="B158" s="271" t="s">
        <v>340</v>
      </c>
      <c r="C158" s="271" t="s">
        <v>17</v>
      </c>
      <c r="D158" s="271" t="s">
        <v>18</v>
      </c>
      <c r="E158" s="221" t="s">
        <v>342</v>
      </c>
      <c r="F158" s="221" t="s">
        <v>19</v>
      </c>
      <c r="G158" s="211" t="s">
        <v>365</v>
      </c>
    </row>
    <row r="159" spans="1:8" s="5" customFormat="1" ht="15.75" customHeight="1">
      <c r="A159" s="41"/>
      <c r="B159" s="260"/>
      <c r="C159" s="260"/>
      <c r="D159" s="260"/>
      <c r="E159" s="207" t="s">
        <v>11</v>
      </c>
      <c r="F159" s="225" t="s">
        <v>20</v>
      </c>
      <c r="G159" s="221" t="s">
        <v>21</v>
      </c>
    </row>
    <row r="160" spans="1:8" s="5" customFormat="1" ht="15.75" customHeight="1">
      <c r="A160" s="41"/>
      <c r="B160" s="142" t="s">
        <v>436</v>
      </c>
      <c r="C160" s="142" t="s">
        <v>413</v>
      </c>
      <c r="D160" s="284" t="s">
        <v>345</v>
      </c>
      <c r="E160" s="217">
        <v>45896</v>
      </c>
      <c r="F160" s="217">
        <f>E160+6</f>
        <v>45902</v>
      </c>
      <c r="G160" s="218">
        <f>F160+35</f>
        <v>45937</v>
      </c>
    </row>
    <row r="161" spans="1:7" s="5" customFormat="1" ht="15.75" customHeight="1">
      <c r="A161" s="41"/>
      <c r="B161" s="219" t="s">
        <v>547</v>
      </c>
      <c r="C161" s="219" t="s">
        <v>548</v>
      </c>
      <c r="D161" s="283"/>
      <c r="E161" s="220">
        <f>E160+7</f>
        <v>45903</v>
      </c>
      <c r="F161" s="217">
        <f t="shared" ref="F161:G164" si="28">F160+7</f>
        <v>45909</v>
      </c>
      <c r="G161" s="218">
        <f t="shared" si="28"/>
        <v>45944</v>
      </c>
    </row>
    <row r="162" spans="1:7" s="5" customFormat="1" ht="15.75" customHeight="1">
      <c r="A162" s="41"/>
      <c r="B162" s="219" t="s">
        <v>549</v>
      </c>
      <c r="C162" s="142" t="s">
        <v>550</v>
      </c>
      <c r="D162" s="283"/>
      <c r="E162" s="220">
        <f t="shared" ref="E162:E164" si="29">E161+7</f>
        <v>45910</v>
      </c>
      <c r="F162" s="217">
        <f t="shared" si="28"/>
        <v>45916</v>
      </c>
      <c r="G162" s="218">
        <f t="shared" si="28"/>
        <v>45951</v>
      </c>
    </row>
    <row r="163" spans="1:7" s="5" customFormat="1" ht="15.75" customHeight="1">
      <c r="A163" s="41"/>
      <c r="B163" s="142" t="s">
        <v>551</v>
      </c>
      <c r="C163" s="142" t="s">
        <v>552</v>
      </c>
      <c r="D163" s="283"/>
      <c r="E163" s="220">
        <f t="shared" si="29"/>
        <v>45917</v>
      </c>
      <c r="F163" s="217">
        <f t="shared" si="28"/>
        <v>45923</v>
      </c>
      <c r="G163" s="218">
        <f t="shared" si="28"/>
        <v>45958</v>
      </c>
    </row>
    <row r="164" spans="1:7" s="5" customFormat="1" ht="15.75" customHeight="1">
      <c r="A164" s="41"/>
      <c r="B164" s="142" t="s">
        <v>553</v>
      </c>
      <c r="C164" s="142" t="s">
        <v>554</v>
      </c>
      <c r="D164" s="270"/>
      <c r="E164" s="220">
        <f t="shared" si="29"/>
        <v>45924</v>
      </c>
      <c r="F164" s="217">
        <f t="shared" si="28"/>
        <v>45930</v>
      </c>
      <c r="G164" s="218">
        <f t="shared" si="28"/>
        <v>45965</v>
      </c>
    </row>
    <row r="165" spans="1:7" s="5" customFormat="1" ht="15.75" customHeight="1">
      <c r="A165" s="41"/>
      <c r="B165" s="76"/>
      <c r="C165" s="76"/>
      <c r="D165" s="77"/>
      <c r="E165" s="78"/>
      <c r="F165" s="79"/>
      <c r="G165" s="73"/>
    </row>
    <row r="166" spans="1:7" s="5" customFormat="1" ht="15.75" customHeight="1">
      <c r="A166" s="325"/>
      <c r="B166" s="325"/>
      <c r="C166" s="68"/>
      <c r="D166" s="69"/>
      <c r="E166" s="69"/>
      <c r="F166" s="209"/>
      <c r="G166" s="209"/>
    </row>
    <row r="167" spans="1:7" s="5" customFormat="1" ht="15.75" customHeight="1">
      <c r="A167" s="41" t="s">
        <v>367</v>
      </c>
      <c r="B167" s="271" t="s">
        <v>340</v>
      </c>
      <c r="C167" s="271" t="s">
        <v>17</v>
      </c>
      <c r="D167" s="271" t="s">
        <v>18</v>
      </c>
      <c r="E167" s="221" t="s">
        <v>342</v>
      </c>
      <c r="F167" s="221" t="s">
        <v>19</v>
      </c>
      <c r="G167" s="211" t="s">
        <v>368</v>
      </c>
    </row>
    <row r="168" spans="1:7" s="5" customFormat="1" ht="15.75" customHeight="1">
      <c r="A168" s="41"/>
      <c r="B168" s="260"/>
      <c r="C168" s="260"/>
      <c r="D168" s="260"/>
      <c r="E168" s="207" t="s">
        <v>11</v>
      </c>
      <c r="F168" s="226" t="s">
        <v>20</v>
      </c>
      <c r="G168" s="221" t="s">
        <v>21</v>
      </c>
    </row>
    <row r="169" spans="1:7" s="5" customFormat="1" ht="15.75" customHeight="1">
      <c r="A169" s="41"/>
      <c r="B169" s="142" t="s">
        <v>436</v>
      </c>
      <c r="C169" s="142" t="s">
        <v>413</v>
      </c>
      <c r="D169" s="284" t="s">
        <v>369</v>
      </c>
      <c r="E169" s="217">
        <v>45896</v>
      </c>
      <c r="F169" s="217">
        <f>E169+6</f>
        <v>45902</v>
      </c>
      <c r="G169" s="218">
        <f>F169+35</f>
        <v>45937</v>
      </c>
    </row>
    <row r="170" spans="1:7" s="5" customFormat="1" ht="15.75" customHeight="1">
      <c r="A170" s="41"/>
      <c r="B170" s="219" t="s">
        <v>547</v>
      </c>
      <c r="C170" s="219" t="s">
        <v>548</v>
      </c>
      <c r="D170" s="283"/>
      <c r="E170" s="220">
        <f>E169+7</f>
        <v>45903</v>
      </c>
      <c r="F170" s="217">
        <f t="shared" ref="F170:G173" si="30">F169+7</f>
        <v>45909</v>
      </c>
      <c r="G170" s="218">
        <f t="shared" si="30"/>
        <v>45944</v>
      </c>
    </row>
    <row r="171" spans="1:7" s="5" customFormat="1" ht="15.75" customHeight="1">
      <c r="A171" s="41"/>
      <c r="B171" s="219" t="s">
        <v>549</v>
      </c>
      <c r="C171" s="142" t="s">
        <v>550</v>
      </c>
      <c r="D171" s="283"/>
      <c r="E171" s="220">
        <f t="shared" ref="E171:E173" si="31">E170+7</f>
        <v>45910</v>
      </c>
      <c r="F171" s="217">
        <f t="shared" si="30"/>
        <v>45916</v>
      </c>
      <c r="G171" s="218">
        <f t="shared" si="30"/>
        <v>45951</v>
      </c>
    </row>
    <row r="172" spans="1:7" s="5" customFormat="1" ht="15.75" customHeight="1">
      <c r="A172" s="41"/>
      <c r="B172" s="142" t="s">
        <v>551</v>
      </c>
      <c r="C172" s="142" t="s">
        <v>552</v>
      </c>
      <c r="D172" s="283"/>
      <c r="E172" s="220">
        <f t="shared" si="31"/>
        <v>45917</v>
      </c>
      <c r="F172" s="217">
        <f t="shared" si="30"/>
        <v>45923</v>
      </c>
      <c r="G172" s="218">
        <f t="shared" si="30"/>
        <v>45958</v>
      </c>
    </row>
    <row r="173" spans="1:7" s="5" customFormat="1" ht="15.75" customHeight="1">
      <c r="A173" s="41"/>
      <c r="B173" s="142" t="s">
        <v>553</v>
      </c>
      <c r="C173" s="142" t="s">
        <v>554</v>
      </c>
      <c r="D173" s="270"/>
      <c r="E173" s="220">
        <f t="shared" si="31"/>
        <v>45924</v>
      </c>
      <c r="F173" s="217">
        <f t="shared" si="30"/>
        <v>45930</v>
      </c>
      <c r="G173" s="218">
        <f t="shared" si="30"/>
        <v>45965</v>
      </c>
    </row>
    <row r="174" spans="1:7" s="5" customFormat="1" ht="15.75" customHeight="1">
      <c r="A174" s="41"/>
      <c r="B174" s="80"/>
      <c r="C174" s="80"/>
      <c r="D174" s="77"/>
      <c r="E174" s="77"/>
      <c r="F174" s="73"/>
      <c r="G174" s="73"/>
    </row>
    <row r="175" spans="1:7" s="5" customFormat="1" ht="15.75" customHeight="1">
      <c r="A175" s="41"/>
      <c r="B175" s="68"/>
      <c r="C175" s="68"/>
      <c r="D175" s="69"/>
      <c r="E175" s="69"/>
      <c r="F175" s="209"/>
      <c r="G175" s="209"/>
    </row>
    <row r="176" spans="1:7" s="5" customFormat="1" ht="15.75" customHeight="1">
      <c r="A176" s="325"/>
      <c r="B176" s="325"/>
      <c r="C176" s="68"/>
      <c r="D176" s="69"/>
      <c r="E176" s="69"/>
      <c r="F176" s="209"/>
      <c r="G176" s="209"/>
    </row>
    <row r="177" spans="1:7" s="5" customFormat="1" ht="15.75" customHeight="1">
      <c r="A177" s="41" t="s">
        <v>370</v>
      </c>
      <c r="B177" s="271" t="s">
        <v>340</v>
      </c>
      <c r="C177" s="271" t="s">
        <v>17</v>
      </c>
      <c r="D177" s="271" t="s">
        <v>18</v>
      </c>
      <c r="E177" s="221" t="s">
        <v>342</v>
      </c>
      <c r="F177" s="221" t="s">
        <v>19</v>
      </c>
      <c r="G177" s="211" t="s">
        <v>368</v>
      </c>
    </row>
    <row r="178" spans="1:7" s="5" customFormat="1" ht="15.75" customHeight="1">
      <c r="A178" s="41"/>
      <c r="B178" s="260"/>
      <c r="C178" s="260"/>
      <c r="D178" s="260"/>
      <c r="E178" s="207" t="s">
        <v>11</v>
      </c>
      <c r="F178" s="226" t="s">
        <v>20</v>
      </c>
      <c r="G178" s="221" t="s">
        <v>21</v>
      </c>
    </row>
    <row r="179" spans="1:7" s="5" customFormat="1" ht="15.75" customHeight="1">
      <c r="A179" s="41"/>
      <c r="B179" s="142" t="s">
        <v>436</v>
      </c>
      <c r="C179" s="142" t="s">
        <v>413</v>
      </c>
      <c r="D179" s="284" t="s">
        <v>369</v>
      </c>
      <c r="E179" s="217">
        <v>45896</v>
      </c>
      <c r="F179" s="217">
        <f>E179+6</f>
        <v>45902</v>
      </c>
      <c r="G179" s="218">
        <f>F179+35</f>
        <v>45937</v>
      </c>
    </row>
    <row r="180" spans="1:7" s="5" customFormat="1" ht="15.75" customHeight="1">
      <c r="A180" s="41"/>
      <c r="B180" s="219" t="s">
        <v>547</v>
      </c>
      <c r="C180" s="219" t="s">
        <v>548</v>
      </c>
      <c r="D180" s="283"/>
      <c r="E180" s="220">
        <f>E179+7</f>
        <v>45903</v>
      </c>
      <c r="F180" s="217">
        <f t="shared" ref="F180:G183" si="32">F179+7</f>
        <v>45909</v>
      </c>
      <c r="G180" s="218">
        <f t="shared" si="32"/>
        <v>45944</v>
      </c>
    </row>
    <row r="181" spans="1:7" s="5" customFormat="1" ht="15.75" customHeight="1">
      <c r="A181" s="41"/>
      <c r="B181" s="219" t="s">
        <v>549</v>
      </c>
      <c r="C181" s="142" t="s">
        <v>550</v>
      </c>
      <c r="D181" s="283"/>
      <c r="E181" s="220">
        <f t="shared" ref="E181:E183" si="33">E180+7</f>
        <v>45910</v>
      </c>
      <c r="F181" s="217">
        <f t="shared" si="32"/>
        <v>45916</v>
      </c>
      <c r="G181" s="218">
        <f t="shared" si="32"/>
        <v>45951</v>
      </c>
    </row>
    <row r="182" spans="1:7" s="5" customFormat="1" ht="15.75" customHeight="1">
      <c r="A182" s="41"/>
      <c r="B182" s="142" t="s">
        <v>551</v>
      </c>
      <c r="C182" s="142" t="s">
        <v>552</v>
      </c>
      <c r="D182" s="283"/>
      <c r="E182" s="220">
        <f t="shared" si="33"/>
        <v>45917</v>
      </c>
      <c r="F182" s="217">
        <f t="shared" si="32"/>
        <v>45923</v>
      </c>
      <c r="G182" s="218">
        <f t="shared" si="32"/>
        <v>45958</v>
      </c>
    </row>
    <row r="183" spans="1:7" s="5" customFormat="1" ht="15.75" customHeight="1">
      <c r="A183" s="41"/>
      <c r="B183" s="142" t="s">
        <v>553</v>
      </c>
      <c r="C183" s="142" t="s">
        <v>554</v>
      </c>
      <c r="D183" s="270"/>
      <c r="E183" s="220">
        <f t="shared" si="33"/>
        <v>45924</v>
      </c>
      <c r="F183" s="217">
        <f t="shared" si="32"/>
        <v>45930</v>
      </c>
      <c r="G183" s="218">
        <f t="shared" si="32"/>
        <v>45965</v>
      </c>
    </row>
    <row r="184" spans="1:7" s="5" customFormat="1" ht="15.75" customHeight="1">
      <c r="A184" s="23"/>
      <c r="B184" s="22"/>
      <c r="C184" s="22"/>
      <c r="D184" s="9"/>
      <c r="E184" s="9"/>
      <c r="F184" s="210"/>
      <c r="G184" s="210"/>
    </row>
    <row r="185" spans="1:7" s="5" customFormat="1" ht="15.75" customHeight="1">
      <c r="A185" s="291" t="s">
        <v>371</v>
      </c>
      <c r="B185" s="291"/>
      <c r="C185" s="291"/>
      <c r="D185" s="291"/>
      <c r="E185" s="291"/>
      <c r="F185" s="291"/>
      <c r="G185" s="291"/>
    </row>
    <row r="186" spans="1:7" s="5" customFormat="1" ht="15.75" customHeight="1">
      <c r="A186" s="326"/>
      <c r="B186" s="326"/>
      <c r="C186" s="22"/>
      <c r="D186" s="9"/>
      <c r="E186" s="9"/>
      <c r="F186" s="210"/>
      <c r="G186" s="210"/>
    </row>
    <row r="187" spans="1:7" s="5" customFormat="1" ht="15.75" customHeight="1">
      <c r="A187" s="213" t="s">
        <v>631</v>
      </c>
      <c r="B187" s="271" t="s">
        <v>16</v>
      </c>
      <c r="C187" s="271" t="s">
        <v>17</v>
      </c>
      <c r="D187" s="271" t="s">
        <v>18</v>
      </c>
      <c r="E187" s="216" t="s">
        <v>342</v>
      </c>
      <c r="F187" s="216" t="s">
        <v>19</v>
      </c>
      <c r="G187" s="216" t="s">
        <v>37</v>
      </c>
    </row>
    <row r="188" spans="1:7" s="5" customFormat="1" ht="15.75" customHeight="1">
      <c r="A188" s="213"/>
      <c r="B188" s="260"/>
      <c r="C188" s="260"/>
      <c r="D188" s="260"/>
      <c r="E188" s="216" t="s">
        <v>11</v>
      </c>
      <c r="F188" s="216" t="s">
        <v>20</v>
      </c>
      <c r="G188" s="216" t="s">
        <v>21</v>
      </c>
    </row>
    <row r="189" spans="1:7" s="5" customFormat="1" ht="15.75" customHeight="1">
      <c r="A189" s="41"/>
      <c r="B189" s="230" t="s">
        <v>632</v>
      </c>
      <c r="C189" s="142" t="s">
        <v>633</v>
      </c>
      <c r="D189" s="284" t="s">
        <v>372</v>
      </c>
      <c r="E189" s="217">
        <v>45897</v>
      </c>
      <c r="F189" s="231">
        <f>E189+7</f>
        <v>45904</v>
      </c>
      <c r="G189" s="218">
        <f>F189+44</f>
        <v>45948</v>
      </c>
    </row>
    <row r="190" spans="1:7" s="5" customFormat="1" ht="15.75" customHeight="1">
      <c r="A190" s="41"/>
      <c r="B190" s="175" t="s">
        <v>634</v>
      </c>
      <c r="C190" s="142" t="s">
        <v>423</v>
      </c>
      <c r="D190" s="283"/>
      <c r="E190" s="223">
        <f t="shared" ref="E190:G193" si="34">E189+7</f>
        <v>45904</v>
      </c>
      <c r="F190" s="231">
        <f t="shared" si="34"/>
        <v>45911</v>
      </c>
      <c r="G190" s="218">
        <f t="shared" si="34"/>
        <v>45955</v>
      </c>
    </row>
    <row r="191" spans="1:7" s="5" customFormat="1" ht="15.75" customHeight="1">
      <c r="A191" s="41"/>
      <c r="B191" s="175" t="s">
        <v>635</v>
      </c>
      <c r="C191" s="142" t="s">
        <v>636</v>
      </c>
      <c r="D191" s="283"/>
      <c r="E191" s="223">
        <f t="shared" si="34"/>
        <v>45911</v>
      </c>
      <c r="F191" s="231">
        <f t="shared" si="34"/>
        <v>45918</v>
      </c>
      <c r="G191" s="218">
        <f t="shared" si="34"/>
        <v>45962</v>
      </c>
    </row>
    <row r="192" spans="1:7" s="5" customFormat="1" ht="15.75" customHeight="1">
      <c r="A192" s="41"/>
      <c r="B192" s="232" t="s">
        <v>637</v>
      </c>
      <c r="C192" s="142" t="s">
        <v>446</v>
      </c>
      <c r="D192" s="283"/>
      <c r="E192" s="223">
        <f t="shared" si="34"/>
        <v>45918</v>
      </c>
      <c r="F192" s="231">
        <f t="shared" si="34"/>
        <v>45925</v>
      </c>
      <c r="G192" s="218">
        <f t="shared" si="34"/>
        <v>45969</v>
      </c>
    </row>
    <row r="193" spans="1:7" s="5" customFormat="1" ht="15.75" customHeight="1">
      <c r="A193" s="41"/>
      <c r="B193" s="230" t="s">
        <v>638</v>
      </c>
      <c r="C193" s="142" t="s">
        <v>512</v>
      </c>
      <c r="D193" s="270"/>
      <c r="E193" s="223">
        <f t="shared" si="34"/>
        <v>45925</v>
      </c>
      <c r="F193" s="231">
        <f t="shared" si="34"/>
        <v>45932</v>
      </c>
      <c r="G193" s="218">
        <f t="shared" si="34"/>
        <v>45976</v>
      </c>
    </row>
    <row r="194" spans="1:7" s="5" customFormat="1" ht="15.75" customHeight="1">
      <c r="A194" s="41"/>
      <c r="B194" s="34"/>
      <c r="C194" s="63"/>
      <c r="D194" s="77"/>
      <c r="E194" s="81"/>
      <c r="F194" s="81"/>
      <c r="G194" s="73"/>
    </row>
    <row r="195" spans="1:7" s="5" customFormat="1" ht="15.75" customHeight="1">
      <c r="A195" s="41"/>
      <c r="B195" s="68"/>
      <c r="C195" s="68"/>
      <c r="D195" s="69"/>
      <c r="E195" s="69"/>
      <c r="F195" s="209"/>
      <c r="G195" s="209"/>
    </row>
    <row r="196" spans="1:7" s="5" customFormat="1" ht="15.75" customHeight="1">
      <c r="A196" s="41"/>
      <c r="B196" s="271" t="s">
        <v>16</v>
      </c>
      <c r="C196" s="271" t="s">
        <v>17</v>
      </c>
      <c r="D196" s="271" t="s">
        <v>18</v>
      </c>
      <c r="E196" s="221" t="s">
        <v>342</v>
      </c>
      <c r="F196" s="221" t="s">
        <v>19</v>
      </c>
      <c r="G196" s="211" t="s">
        <v>37</v>
      </c>
    </row>
    <row r="197" spans="1:7" s="5" customFormat="1" ht="15.75" customHeight="1">
      <c r="A197" s="41"/>
      <c r="B197" s="260"/>
      <c r="C197" s="260"/>
      <c r="D197" s="260"/>
      <c r="E197" s="207" t="s">
        <v>11</v>
      </c>
      <c r="F197" s="226" t="s">
        <v>20</v>
      </c>
      <c r="G197" s="221" t="s">
        <v>21</v>
      </c>
    </row>
    <row r="198" spans="1:7" s="5" customFormat="1" ht="15.75" customHeight="1">
      <c r="A198" s="41"/>
      <c r="B198" s="141" t="s">
        <v>447</v>
      </c>
      <c r="C198" s="233" t="s">
        <v>448</v>
      </c>
      <c r="D198" s="284" t="s">
        <v>373</v>
      </c>
      <c r="E198" s="217">
        <v>45897</v>
      </c>
      <c r="F198" s="137">
        <f>E198+7</f>
        <v>45904</v>
      </c>
      <c r="G198" s="218">
        <f>F198+30</f>
        <v>45934</v>
      </c>
    </row>
    <row r="199" spans="1:7" s="5" customFormat="1" ht="15.75" customHeight="1">
      <c r="A199" s="41"/>
      <c r="B199" s="141" t="s">
        <v>639</v>
      </c>
      <c r="C199" s="233" t="s">
        <v>640</v>
      </c>
      <c r="D199" s="283"/>
      <c r="E199" s="223">
        <f t="shared" ref="E199:G202" si="35">E198+7</f>
        <v>45904</v>
      </c>
      <c r="F199" s="137">
        <f t="shared" si="35"/>
        <v>45911</v>
      </c>
      <c r="G199" s="218">
        <f t="shared" si="35"/>
        <v>45941</v>
      </c>
    </row>
    <row r="200" spans="1:7" s="5" customFormat="1" ht="15.75" customHeight="1">
      <c r="A200" s="41"/>
      <c r="B200" s="141" t="s">
        <v>641</v>
      </c>
      <c r="C200" s="233" t="s">
        <v>642</v>
      </c>
      <c r="D200" s="283"/>
      <c r="E200" s="223">
        <f t="shared" si="35"/>
        <v>45911</v>
      </c>
      <c r="F200" s="137">
        <f t="shared" si="35"/>
        <v>45918</v>
      </c>
      <c r="G200" s="218">
        <f t="shared" si="35"/>
        <v>45948</v>
      </c>
    </row>
    <row r="201" spans="1:7" s="5" customFormat="1" ht="15.75" customHeight="1">
      <c r="A201" s="41"/>
      <c r="B201" s="234" t="s">
        <v>643</v>
      </c>
      <c r="C201" s="233" t="s">
        <v>644</v>
      </c>
      <c r="D201" s="283"/>
      <c r="E201" s="223">
        <f t="shared" si="35"/>
        <v>45918</v>
      </c>
      <c r="F201" s="137">
        <f t="shared" si="35"/>
        <v>45925</v>
      </c>
      <c r="G201" s="218">
        <f t="shared" si="35"/>
        <v>45955</v>
      </c>
    </row>
    <row r="202" spans="1:7" s="5" customFormat="1" ht="15.75" customHeight="1">
      <c r="A202" s="41"/>
      <c r="B202" s="141" t="s">
        <v>645</v>
      </c>
      <c r="C202" s="233" t="s">
        <v>646</v>
      </c>
      <c r="D202" s="270"/>
      <c r="E202" s="223">
        <f t="shared" si="35"/>
        <v>45925</v>
      </c>
      <c r="F202" s="137">
        <f>F201+7</f>
        <v>45932</v>
      </c>
      <c r="G202" s="218">
        <f>G201+7</f>
        <v>45962</v>
      </c>
    </row>
    <row r="203" spans="1:7" s="5" customFormat="1" ht="15.75" customHeight="1">
      <c r="A203" s="41"/>
      <c r="B203" s="76"/>
      <c r="C203" s="76"/>
      <c r="D203" s="77"/>
      <c r="E203" s="77"/>
      <c r="F203" s="73"/>
      <c r="G203" s="73"/>
    </row>
    <row r="204" spans="1:7" s="5" customFormat="1" ht="15.75" customHeight="1">
      <c r="A204" s="325"/>
      <c r="B204" s="325"/>
      <c r="C204" s="68"/>
      <c r="D204" s="69"/>
      <c r="E204" s="69"/>
      <c r="F204" s="209"/>
      <c r="G204" s="209"/>
    </row>
    <row r="205" spans="1:7" s="5" customFormat="1" ht="15.75" customHeight="1">
      <c r="A205" s="41" t="s">
        <v>647</v>
      </c>
      <c r="B205" s="324" t="s">
        <v>16</v>
      </c>
      <c r="C205" s="324" t="s">
        <v>17</v>
      </c>
      <c r="D205" s="271" t="s">
        <v>18</v>
      </c>
      <c r="E205" s="221" t="s">
        <v>342</v>
      </c>
      <c r="F205" s="221" t="s">
        <v>19</v>
      </c>
      <c r="G205" s="211" t="s">
        <v>374</v>
      </c>
    </row>
    <row r="206" spans="1:7" s="5" customFormat="1" ht="15.75" customHeight="1">
      <c r="A206" s="41"/>
      <c r="B206" s="324"/>
      <c r="C206" s="324"/>
      <c r="D206" s="260"/>
      <c r="E206" s="207" t="s">
        <v>11</v>
      </c>
      <c r="F206" s="226" t="s">
        <v>20</v>
      </c>
      <c r="G206" s="221" t="s">
        <v>21</v>
      </c>
    </row>
    <row r="207" spans="1:7" s="5" customFormat="1" ht="15.75" customHeight="1">
      <c r="A207" s="41"/>
      <c r="B207" s="141" t="s">
        <v>648</v>
      </c>
      <c r="C207" s="142" t="s">
        <v>649</v>
      </c>
      <c r="D207" s="284" t="s">
        <v>375</v>
      </c>
      <c r="E207" s="217">
        <v>45897</v>
      </c>
      <c r="F207" s="137">
        <f>E207+6</f>
        <v>45903</v>
      </c>
      <c r="G207" s="218">
        <f>F207+41</f>
        <v>45944</v>
      </c>
    </row>
    <row r="208" spans="1:7" s="5" customFormat="1" ht="15.75" customHeight="1">
      <c r="A208" s="41"/>
      <c r="B208" s="219" t="s">
        <v>650</v>
      </c>
      <c r="C208" s="142" t="s">
        <v>651</v>
      </c>
      <c r="D208" s="283"/>
      <c r="E208" s="223">
        <f t="shared" ref="E208:G211" si="36">E207+7</f>
        <v>45904</v>
      </c>
      <c r="F208" s="137">
        <f t="shared" si="36"/>
        <v>45910</v>
      </c>
      <c r="G208" s="218">
        <f t="shared" si="36"/>
        <v>45951</v>
      </c>
    </row>
    <row r="209" spans="1:7" s="5" customFormat="1" ht="15.75" customHeight="1">
      <c r="A209" s="41"/>
      <c r="B209" s="141" t="s">
        <v>652</v>
      </c>
      <c r="C209" s="142" t="s">
        <v>653</v>
      </c>
      <c r="D209" s="283"/>
      <c r="E209" s="223">
        <f t="shared" si="36"/>
        <v>45911</v>
      </c>
      <c r="F209" s="137">
        <f t="shared" si="36"/>
        <v>45917</v>
      </c>
      <c r="G209" s="218">
        <f t="shared" si="36"/>
        <v>45958</v>
      </c>
    </row>
    <row r="210" spans="1:7" s="5" customFormat="1" ht="15.75" customHeight="1">
      <c r="A210" s="41"/>
      <c r="B210" s="141" t="s">
        <v>654</v>
      </c>
      <c r="C210" s="142" t="s">
        <v>655</v>
      </c>
      <c r="D210" s="283"/>
      <c r="E210" s="223">
        <f t="shared" si="36"/>
        <v>45918</v>
      </c>
      <c r="F210" s="137">
        <f t="shared" si="36"/>
        <v>45924</v>
      </c>
      <c r="G210" s="218">
        <f t="shared" si="36"/>
        <v>45965</v>
      </c>
    </row>
    <row r="211" spans="1:7" s="5" customFormat="1" ht="15.75" customHeight="1">
      <c r="A211" s="41"/>
      <c r="B211" s="190" t="s">
        <v>656</v>
      </c>
      <c r="C211" s="142" t="s">
        <v>657</v>
      </c>
      <c r="D211" s="270"/>
      <c r="E211" s="223">
        <f t="shared" si="36"/>
        <v>45925</v>
      </c>
      <c r="F211" s="137">
        <f t="shared" si="36"/>
        <v>45931</v>
      </c>
      <c r="G211" s="218">
        <f t="shared" si="36"/>
        <v>45972</v>
      </c>
    </row>
    <row r="212" spans="1:7" s="5" customFormat="1" ht="15.75" customHeight="1">
      <c r="A212" s="41"/>
      <c r="B212" s="76"/>
      <c r="C212" s="63"/>
      <c r="D212" s="90"/>
      <c r="E212" s="73"/>
      <c r="F212" s="73"/>
      <c r="G212" s="73"/>
    </row>
    <row r="213" spans="1:7" s="5" customFormat="1" ht="15.75" customHeight="1">
      <c r="A213" s="41"/>
      <c r="B213" s="324" t="s">
        <v>16</v>
      </c>
      <c r="C213" s="324" t="s">
        <v>17</v>
      </c>
      <c r="D213" s="271" t="s">
        <v>18</v>
      </c>
      <c r="E213" s="221" t="s">
        <v>376</v>
      </c>
      <c r="F213" s="221" t="s">
        <v>19</v>
      </c>
      <c r="G213" s="211" t="s">
        <v>377</v>
      </c>
    </row>
    <row r="214" spans="1:7" s="5" customFormat="1" ht="15.75" customHeight="1">
      <c r="A214" s="41"/>
      <c r="B214" s="324"/>
      <c r="C214" s="324"/>
      <c r="D214" s="260"/>
      <c r="E214" s="207" t="s">
        <v>11</v>
      </c>
      <c r="F214" s="226" t="s">
        <v>20</v>
      </c>
      <c r="G214" s="221" t="s">
        <v>21</v>
      </c>
    </row>
    <row r="215" spans="1:7" s="5" customFormat="1" ht="15.75" customHeight="1">
      <c r="A215" s="41"/>
      <c r="B215" s="230" t="s">
        <v>632</v>
      </c>
      <c r="C215" s="142" t="s">
        <v>633</v>
      </c>
      <c r="D215" s="284" t="s">
        <v>378</v>
      </c>
      <c r="E215" s="217">
        <v>45897</v>
      </c>
      <c r="F215" s="231">
        <f>E215+7</f>
        <v>45904</v>
      </c>
      <c r="G215" s="218">
        <f>F215+44</f>
        <v>45948</v>
      </c>
    </row>
    <row r="216" spans="1:7" s="5" customFormat="1" ht="15.75" customHeight="1">
      <c r="A216" s="41"/>
      <c r="B216" s="175" t="s">
        <v>634</v>
      </c>
      <c r="C216" s="142" t="s">
        <v>423</v>
      </c>
      <c r="D216" s="283"/>
      <c r="E216" s="223">
        <f t="shared" ref="E216:G219" si="37">E215+7</f>
        <v>45904</v>
      </c>
      <c r="F216" s="231">
        <f t="shared" si="37"/>
        <v>45911</v>
      </c>
      <c r="G216" s="218">
        <f t="shared" si="37"/>
        <v>45955</v>
      </c>
    </row>
    <row r="217" spans="1:7" s="5" customFormat="1" ht="15.75" customHeight="1">
      <c r="A217" s="41"/>
      <c r="B217" s="175" t="s">
        <v>635</v>
      </c>
      <c r="C217" s="142" t="s">
        <v>636</v>
      </c>
      <c r="D217" s="283"/>
      <c r="E217" s="223">
        <f t="shared" si="37"/>
        <v>45911</v>
      </c>
      <c r="F217" s="231">
        <f t="shared" si="37"/>
        <v>45918</v>
      </c>
      <c r="G217" s="218">
        <f t="shared" si="37"/>
        <v>45962</v>
      </c>
    </row>
    <row r="218" spans="1:7" s="5" customFormat="1" ht="15.75" customHeight="1">
      <c r="A218" s="41"/>
      <c r="B218" s="232" t="s">
        <v>637</v>
      </c>
      <c r="C218" s="142" t="s">
        <v>446</v>
      </c>
      <c r="D218" s="283"/>
      <c r="E218" s="223">
        <f t="shared" si="37"/>
        <v>45918</v>
      </c>
      <c r="F218" s="231">
        <f t="shared" si="37"/>
        <v>45925</v>
      </c>
      <c r="G218" s="218">
        <f t="shared" si="37"/>
        <v>45969</v>
      </c>
    </row>
    <row r="219" spans="1:7" s="5" customFormat="1" ht="15.75" customHeight="1">
      <c r="A219" s="41"/>
      <c r="B219" s="230" t="s">
        <v>638</v>
      </c>
      <c r="C219" s="142" t="s">
        <v>512</v>
      </c>
      <c r="D219" s="270"/>
      <c r="E219" s="223">
        <f t="shared" si="37"/>
        <v>45925</v>
      </c>
      <c r="F219" s="231">
        <f>F218+F2237</f>
        <v>45925</v>
      </c>
      <c r="G219" s="218">
        <f t="shared" si="37"/>
        <v>45976</v>
      </c>
    </row>
    <row r="220" spans="1:7" s="5" customFormat="1" ht="15.75" customHeight="1">
      <c r="A220" s="41"/>
      <c r="B220" s="68"/>
      <c r="C220" s="68"/>
      <c r="D220" s="69"/>
      <c r="E220" s="69"/>
      <c r="F220" s="209"/>
      <c r="G220" s="209"/>
    </row>
    <row r="221" spans="1:7" s="5" customFormat="1" ht="15.75" customHeight="1">
      <c r="A221" s="325"/>
      <c r="B221" s="325"/>
      <c r="C221" s="68"/>
      <c r="D221" s="69"/>
      <c r="E221" s="69"/>
      <c r="F221" s="209"/>
      <c r="G221" s="209"/>
    </row>
    <row r="222" spans="1:7" s="5" customFormat="1" ht="15.75" customHeight="1">
      <c r="A222" s="41" t="s">
        <v>426</v>
      </c>
      <c r="B222" s="271" t="s">
        <v>16</v>
      </c>
      <c r="C222" s="271" t="s">
        <v>17</v>
      </c>
      <c r="D222" s="271" t="s">
        <v>18</v>
      </c>
      <c r="E222" s="221" t="s">
        <v>379</v>
      </c>
      <c r="F222" s="221" t="s">
        <v>19</v>
      </c>
      <c r="G222" s="221" t="s">
        <v>39</v>
      </c>
    </row>
    <row r="223" spans="1:7" s="5" customFormat="1" ht="15.75" customHeight="1">
      <c r="A223" s="41"/>
      <c r="B223" s="260"/>
      <c r="C223" s="260"/>
      <c r="D223" s="260"/>
      <c r="E223" s="221" t="s">
        <v>11</v>
      </c>
      <c r="F223" s="221" t="s">
        <v>20</v>
      </c>
      <c r="G223" s="221" t="s">
        <v>21</v>
      </c>
    </row>
    <row r="224" spans="1:7" s="5" customFormat="1" ht="15.75" customHeight="1">
      <c r="A224" s="41"/>
      <c r="B224" s="141" t="s">
        <v>592</v>
      </c>
      <c r="C224" s="141" t="s">
        <v>593</v>
      </c>
      <c r="D224" s="322" t="s">
        <v>658</v>
      </c>
      <c r="E224" s="217">
        <v>45903</v>
      </c>
      <c r="F224" s="217">
        <f>E224+5</f>
        <v>45908</v>
      </c>
      <c r="G224" s="217">
        <f>F224+30</f>
        <v>45938</v>
      </c>
    </row>
    <row r="225" spans="1:7" s="5" customFormat="1" ht="15.75" customHeight="1">
      <c r="A225" s="41"/>
      <c r="B225" s="141" t="s">
        <v>594</v>
      </c>
      <c r="C225" s="141" t="s">
        <v>442</v>
      </c>
      <c r="D225" s="322"/>
      <c r="E225" s="217">
        <f>E224+7</f>
        <v>45910</v>
      </c>
      <c r="F225" s="217">
        <f t="shared" ref="E225:G228" si="38">F224+7</f>
        <v>45915</v>
      </c>
      <c r="G225" s="217">
        <f t="shared" si="38"/>
        <v>45945</v>
      </c>
    </row>
    <row r="226" spans="1:7" s="5" customFormat="1" ht="15.75" customHeight="1">
      <c r="A226" s="41"/>
      <c r="B226" s="141" t="s">
        <v>595</v>
      </c>
      <c r="C226" s="141" t="s">
        <v>596</v>
      </c>
      <c r="D226" s="322"/>
      <c r="E226" s="217">
        <f t="shared" si="38"/>
        <v>45917</v>
      </c>
      <c r="F226" s="217">
        <f t="shared" si="38"/>
        <v>45922</v>
      </c>
      <c r="G226" s="217">
        <f t="shared" si="38"/>
        <v>45952</v>
      </c>
    </row>
    <row r="227" spans="1:7" s="5" customFormat="1" ht="15.75" customHeight="1">
      <c r="A227" s="41"/>
      <c r="B227" s="141" t="s">
        <v>597</v>
      </c>
      <c r="C227" s="141" t="s">
        <v>598</v>
      </c>
      <c r="D227" s="322"/>
      <c r="E227" s="217">
        <f t="shared" si="38"/>
        <v>45924</v>
      </c>
      <c r="F227" s="217">
        <f t="shared" si="38"/>
        <v>45929</v>
      </c>
      <c r="G227" s="217">
        <f t="shared" si="38"/>
        <v>45959</v>
      </c>
    </row>
    <row r="228" spans="1:7" s="5" customFormat="1" ht="15.75" customHeight="1">
      <c r="A228" s="41"/>
      <c r="B228" s="141" t="s">
        <v>599</v>
      </c>
      <c r="C228" s="141" t="s">
        <v>600</v>
      </c>
      <c r="D228" s="322"/>
      <c r="E228" s="217">
        <f t="shared" si="38"/>
        <v>45931</v>
      </c>
      <c r="F228" s="217">
        <f t="shared" si="38"/>
        <v>45936</v>
      </c>
      <c r="G228" s="217">
        <f t="shared" si="38"/>
        <v>45966</v>
      </c>
    </row>
    <row r="229" spans="1:7" s="5" customFormat="1" ht="15.75" customHeight="1">
      <c r="A229" s="41"/>
      <c r="B229" s="68"/>
      <c r="C229" s="68"/>
      <c r="D229" s="69"/>
      <c r="E229" s="69"/>
      <c r="F229" s="209"/>
      <c r="G229" s="209"/>
    </row>
    <row r="230" spans="1:7" s="5" customFormat="1" ht="15.75" customHeight="1">
      <c r="A230" s="325"/>
      <c r="B230" s="325"/>
      <c r="C230" s="68"/>
      <c r="D230" s="69"/>
      <c r="E230" s="69"/>
      <c r="F230" s="209"/>
      <c r="G230" s="209"/>
    </row>
    <row r="231" spans="1:7" s="5" customFormat="1" ht="15.75" customHeight="1">
      <c r="A231" s="41" t="s">
        <v>380</v>
      </c>
      <c r="B231" s="271" t="s">
        <v>16</v>
      </c>
      <c r="C231" s="271" t="s">
        <v>17</v>
      </c>
      <c r="D231" s="271" t="s">
        <v>18</v>
      </c>
      <c r="E231" s="221" t="s">
        <v>379</v>
      </c>
      <c r="F231" s="221" t="s">
        <v>19</v>
      </c>
      <c r="G231" s="211" t="s">
        <v>41</v>
      </c>
    </row>
    <row r="232" spans="1:7" s="5" customFormat="1" ht="15.75" customHeight="1">
      <c r="A232" s="41"/>
      <c r="B232" s="260"/>
      <c r="C232" s="260"/>
      <c r="D232" s="260"/>
      <c r="E232" s="207" t="s">
        <v>11</v>
      </c>
      <c r="F232" s="226" t="s">
        <v>20</v>
      </c>
      <c r="G232" s="221" t="s">
        <v>21</v>
      </c>
    </row>
    <row r="233" spans="1:7" s="5" customFormat="1" ht="15.75" customHeight="1">
      <c r="A233" s="41"/>
      <c r="B233" s="230" t="s">
        <v>632</v>
      </c>
      <c r="C233" s="142" t="s">
        <v>633</v>
      </c>
      <c r="D233" s="284" t="s">
        <v>381</v>
      </c>
      <c r="E233" s="217">
        <v>45897</v>
      </c>
      <c r="F233" s="231">
        <f>E233+7</f>
        <v>45904</v>
      </c>
      <c r="G233" s="218">
        <f>F233+51</f>
        <v>45955</v>
      </c>
    </row>
    <row r="234" spans="1:7" s="5" customFormat="1" ht="15.75" customHeight="1">
      <c r="A234" s="41"/>
      <c r="B234" s="175" t="s">
        <v>634</v>
      </c>
      <c r="C234" s="142" t="s">
        <v>423</v>
      </c>
      <c r="D234" s="283"/>
      <c r="E234" s="223">
        <f t="shared" ref="E234:G237" si="39">E233+7</f>
        <v>45904</v>
      </c>
      <c r="F234" s="231">
        <f t="shared" si="39"/>
        <v>45911</v>
      </c>
      <c r="G234" s="218">
        <f t="shared" si="39"/>
        <v>45962</v>
      </c>
    </row>
    <row r="235" spans="1:7" s="5" customFormat="1" ht="15.75" customHeight="1">
      <c r="A235" s="41"/>
      <c r="B235" s="175" t="s">
        <v>635</v>
      </c>
      <c r="C235" s="142" t="s">
        <v>636</v>
      </c>
      <c r="D235" s="283"/>
      <c r="E235" s="223">
        <f t="shared" si="39"/>
        <v>45911</v>
      </c>
      <c r="F235" s="231">
        <f t="shared" si="39"/>
        <v>45918</v>
      </c>
      <c r="G235" s="218">
        <f t="shared" si="39"/>
        <v>45969</v>
      </c>
    </row>
    <row r="236" spans="1:7" s="5" customFormat="1" ht="15.75" customHeight="1">
      <c r="A236" s="41"/>
      <c r="B236" s="232" t="s">
        <v>637</v>
      </c>
      <c r="C236" s="142" t="s">
        <v>446</v>
      </c>
      <c r="D236" s="283"/>
      <c r="E236" s="223">
        <f t="shared" si="39"/>
        <v>45918</v>
      </c>
      <c r="F236" s="231">
        <f t="shared" si="39"/>
        <v>45925</v>
      </c>
      <c r="G236" s="218">
        <f t="shared" si="39"/>
        <v>45976</v>
      </c>
    </row>
    <row r="237" spans="1:7" s="5" customFormat="1" ht="15.75" customHeight="1">
      <c r="A237" s="41"/>
      <c r="B237" s="230" t="s">
        <v>638</v>
      </c>
      <c r="C237" s="142" t="s">
        <v>512</v>
      </c>
      <c r="D237" s="270"/>
      <c r="E237" s="223">
        <f t="shared" si="39"/>
        <v>45925</v>
      </c>
      <c r="F237" s="231">
        <f t="shared" si="39"/>
        <v>45932</v>
      </c>
      <c r="G237" s="218">
        <f t="shared" si="39"/>
        <v>45983</v>
      </c>
    </row>
    <row r="238" spans="1:7" s="5" customFormat="1" ht="15.75" customHeight="1">
      <c r="A238" s="41"/>
      <c r="B238" s="133"/>
      <c r="C238" s="63"/>
      <c r="D238" s="90"/>
      <c r="E238" s="72"/>
      <c r="F238" s="81"/>
      <c r="G238" s="134"/>
    </row>
    <row r="239" spans="1:7" s="5" customFormat="1" ht="15.75" customHeight="1">
      <c r="A239" s="325"/>
      <c r="B239" s="325"/>
      <c r="C239" s="325"/>
      <c r="D239" s="325"/>
      <c r="E239" s="325"/>
      <c r="F239" s="325"/>
      <c r="G239" s="331"/>
    </row>
    <row r="240" spans="1:7" s="5" customFormat="1" ht="15.75" customHeight="1">
      <c r="A240" s="41" t="s">
        <v>382</v>
      </c>
      <c r="B240" s="271" t="s">
        <v>16</v>
      </c>
      <c r="C240" s="271" t="s">
        <v>17</v>
      </c>
      <c r="D240" s="271" t="s">
        <v>18</v>
      </c>
      <c r="E240" s="221" t="s">
        <v>376</v>
      </c>
      <c r="F240" s="221" t="s">
        <v>19</v>
      </c>
      <c r="G240" s="211" t="s">
        <v>42</v>
      </c>
    </row>
    <row r="241" spans="1:7" s="5" customFormat="1" ht="15.75" customHeight="1">
      <c r="A241" s="41"/>
      <c r="B241" s="260"/>
      <c r="C241" s="260"/>
      <c r="D241" s="260"/>
      <c r="E241" s="207" t="s">
        <v>11</v>
      </c>
      <c r="F241" s="226" t="s">
        <v>20</v>
      </c>
      <c r="G241" s="221" t="s">
        <v>21</v>
      </c>
    </row>
    <row r="242" spans="1:7" s="5" customFormat="1" ht="15.75" customHeight="1">
      <c r="A242" s="41"/>
      <c r="B242" s="141" t="s">
        <v>444</v>
      </c>
      <c r="C242" s="141" t="s">
        <v>601</v>
      </c>
      <c r="D242" s="322" t="s">
        <v>359</v>
      </c>
      <c r="E242" s="217">
        <v>45899</v>
      </c>
      <c r="F242" s="218">
        <f>E242+6</f>
        <v>45905</v>
      </c>
      <c r="G242" s="218">
        <f>F242+48</f>
        <v>45953</v>
      </c>
    </row>
    <row r="243" spans="1:7" s="5" customFormat="1" ht="15.75" customHeight="1">
      <c r="A243" s="41"/>
      <c r="B243" s="141" t="s">
        <v>602</v>
      </c>
      <c r="C243" s="141" t="s">
        <v>603</v>
      </c>
      <c r="D243" s="322"/>
      <c r="E243" s="220">
        <f>E242+7</f>
        <v>45906</v>
      </c>
      <c r="F243" s="218">
        <f t="shared" ref="F243:G246" si="40">F242+7</f>
        <v>45912</v>
      </c>
      <c r="G243" s="218">
        <f t="shared" si="40"/>
        <v>45960</v>
      </c>
    </row>
    <row r="244" spans="1:7" s="5" customFormat="1" ht="15.75" customHeight="1">
      <c r="A244" s="41"/>
      <c r="B244" s="141" t="s">
        <v>604</v>
      </c>
      <c r="C244" s="190" t="s">
        <v>605</v>
      </c>
      <c r="D244" s="322"/>
      <c r="E244" s="220">
        <f t="shared" ref="E244:E246" si="41">E243+7</f>
        <v>45913</v>
      </c>
      <c r="F244" s="218">
        <f t="shared" si="40"/>
        <v>45919</v>
      </c>
      <c r="G244" s="218">
        <f t="shared" si="40"/>
        <v>45967</v>
      </c>
    </row>
    <row r="245" spans="1:7" s="5" customFormat="1" ht="15.75" customHeight="1">
      <c r="A245" s="41"/>
      <c r="B245" s="229" t="s">
        <v>606</v>
      </c>
      <c r="C245" s="141" t="s">
        <v>607</v>
      </c>
      <c r="D245" s="322"/>
      <c r="E245" s="220">
        <f t="shared" si="41"/>
        <v>45920</v>
      </c>
      <c r="F245" s="218">
        <f t="shared" si="40"/>
        <v>45926</v>
      </c>
      <c r="G245" s="218">
        <f t="shared" si="40"/>
        <v>45974</v>
      </c>
    </row>
    <row r="246" spans="1:7" s="5" customFormat="1" ht="15.75" customHeight="1">
      <c r="A246" s="41"/>
      <c r="B246" s="141" t="s">
        <v>608</v>
      </c>
      <c r="C246" s="141" t="s">
        <v>609</v>
      </c>
      <c r="D246" s="322"/>
      <c r="E246" s="220">
        <f t="shared" si="41"/>
        <v>45927</v>
      </c>
      <c r="F246" s="218">
        <f t="shared" si="40"/>
        <v>45933</v>
      </c>
      <c r="G246" s="218">
        <f t="shared" si="40"/>
        <v>45981</v>
      </c>
    </row>
    <row r="247" spans="1:7" s="5" customFormat="1" ht="15.75" customHeight="1">
      <c r="A247" s="41"/>
      <c r="B247" s="76"/>
      <c r="C247" s="76"/>
      <c r="D247" s="77"/>
      <c r="E247" s="77"/>
      <c r="F247" s="73"/>
      <c r="G247" s="73"/>
    </row>
    <row r="248" spans="1:7" s="5" customFormat="1" ht="15.75" customHeight="1">
      <c r="A248" s="325"/>
      <c r="B248" s="325"/>
      <c r="C248" s="68"/>
      <c r="D248" s="69"/>
      <c r="E248" s="69"/>
      <c r="F248" s="209"/>
      <c r="G248" s="209"/>
    </row>
    <row r="249" spans="1:7" s="5" customFormat="1" ht="15.75" customHeight="1">
      <c r="A249" s="41" t="s">
        <v>416</v>
      </c>
      <c r="B249" s="271" t="s">
        <v>16</v>
      </c>
      <c r="C249" s="271" t="s">
        <v>17</v>
      </c>
      <c r="D249" s="271" t="s">
        <v>18</v>
      </c>
      <c r="E249" s="221" t="s">
        <v>376</v>
      </c>
      <c r="F249" s="221" t="s">
        <v>19</v>
      </c>
      <c r="G249" s="211" t="s">
        <v>383</v>
      </c>
    </row>
    <row r="250" spans="1:7" s="5" customFormat="1" ht="15.75" customHeight="1">
      <c r="A250" s="41"/>
      <c r="B250" s="260"/>
      <c r="C250" s="260"/>
      <c r="D250" s="260"/>
      <c r="E250" s="207" t="s">
        <v>11</v>
      </c>
      <c r="F250" s="226" t="s">
        <v>20</v>
      </c>
      <c r="G250" s="221" t="s">
        <v>21</v>
      </c>
    </row>
    <row r="251" spans="1:7" s="5" customFormat="1" ht="15.75" customHeight="1">
      <c r="A251" s="41"/>
      <c r="B251" s="141" t="s">
        <v>648</v>
      </c>
      <c r="C251" s="142" t="s">
        <v>649</v>
      </c>
      <c r="D251" s="284" t="s">
        <v>355</v>
      </c>
      <c r="E251" s="217">
        <v>45902</v>
      </c>
      <c r="F251" s="137">
        <f>E251+5</f>
        <v>45907</v>
      </c>
      <c r="G251" s="218">
        <f>F251+45</f>
        <v>45952</v>
      </c>
    </row>
    <row r="252" spans="1:7" s="5" customFormat="1" ht="15.75" customHeight="1">
      <c r="A252" s="41"/>
      <c r="B252" s="219" t="s">
        <v>650</v>
      </c>
      <c r="C252" s="142" t="s">
        <v>651</v>
      </c>
      <c r="D252" s="283"/>
      <c r="E252" s="220">
        <f>E251+7</f>
        <v>45909</v>
      </c>
      <c r="F252" s="137">
        <f t="shared" ref="F252:G255" si="42">F251+7</f>
        <v>45914</v>
      </c>
      <c r="G252" s="218">
        <f t="shared" si="42"/>
        <v>45959</v>
      </c>
    </row>
    <row r="253" spans="1:7" s="5" customFormat="1" ht="15.75" customHeight="1">
      <c r="A253" s="41"/>
      <c r="B253" s="141" t="s">
        <v>652</v>
      </c>
      <c r="C253" s="142" t="s">
        <v>653</v>
      </c>
      <c r="D253" s="283"/>
      <c r="E253" s="220">
        <f t="shared" ref="E253:E255" si="43">E252+7</f>
        <v>45916</v>
      </c>
      <c r="F253" s="137">
        <f t="shared" si="42"/>
        <v>45921</v>
      </c>
      <c r="G253" s="218">
        <f t="shared" si="42"/>
        <v>45966</v>
      </c>
    </row>
    <row r="254" spans="1:7" s="5" customFormat="1" ht="15.75" customHeight="1">
      <c r="A254" s="41"/>
      <c r="B254" s="141" t="s">
        <v>654</v>
      </c>
      <c r="C254" s="142" t="s">
        <v>655</v>
      </c>
      <c r="D254" s="283"/>
      <c r="E254" s="220">
        <f t="shared" si="43"/>
        <v>45923</v>
      </c>
      <c r="F254" s="137">
        <f t="shared" si="42"/>
        <v>45928</v>
      </c>
      <c r="G254" s="218">
        <f t="shared" si="42"/>
        <v>45973</v>
      </c>
    </row>
    <row r="255" spans="1:7" s="5" customFormat="1" ht="15.75" customHeight="1">
      <c r="A255" s="41"/>
      <c r="B255" s="190" t="s">
        <v>656</v>
      </c>
      <c r="C255" s="142" t="s">
        <v>657</v>
      </c>
      <c r="D255" s="270"/>
      <c r="E255" s="220">
        <f t="shared" si="43"/>
        <v>45930</v>
      </c>
      <c r="F255" s="137">
        <f t="shared" si="42"/>
        <v>45935</v>
      </c>
      <c r="G255" s="218">
        <f t="shared" si="42"/>
        <v>45980</v>
      </c>
    </row>
    <row r="256" spans="1:7" s="5" customFormat="1" ht="15.75" customHeight="1">
      <c r="A256" s="41"/>
      <c r="C256" s="68"/>
      <c r="D256" s="69"/>
      <c r="E256" s="69"/>
      <c r="F256" s="209"/>
      <c r="G256" s="209"/>
    </row>
    <row r="257" spans="1:7" s="5" customFormat="1" ht="15.75" customHeight="1">
      <c r="A257" s="325"/>
      <c r="B257" s="325"/>
      <c r="C257" s="68"/>
      <c r="D257" s="69"/>
      <c r="E257" s="69"/>
      <c r="F257" s="209"/>
      <c r="G257" s="209"/>
    </row>
    <row r="258" spans="1:7" s="5" customFormat="1" ht="15.75" customHeight="1">
      <c r="A258" s="41" t="s">
        <v>449</v>
      </c>
      <c r="B258" s="271" t="s">
        <v>16</v>
      </c>
      <c r="C258" s="271" t="s">
        <v>17</v>
      </c>
      <c r="D258" s="271" t="s">
        <v>18</v>
      </c>
      <c r="E258" s="221" t="s">
        <v>376</v>
      </c>
      <c r="F258" s="221" t="s">
        <v>19</v>
      </c>
      <c r="G258" s="221" t="s">
        <v>44</v>
      </c>
    </row>
    <row r="259" spans="1:7" s="5" customFormat="1" ht="15.75" customHeight="1">
      <c r="A259" s="41"/>
      <c r="B259" s="260"/>
      <c r="C259" s="260"/>
      <c r="D259" s="260"/>
      <c r="E259" s="207" t="s">
        <v>11</v>
      </c>
      <c r="F259" s="221" t="s">
        <v>20</v>
      </c>
      <c r="G259" s="221" t="s">
        <v>21</v>
      </c>
    </row>
    <row r="260" spans="1:7" s="5" customFormat="1" ht="15.75" customHeight="1">
      <c r="A260" s="41"/>
      <c r="B260" s="141" t="s">
        <v>659</v>
      </c>
      <c r="C260" s="190" t="s">
        <v>660</v>
      </c>
      <c r="D260" s="284" t="s">
        <v>427</v>
      </c>
      <c r="E260" s="218">
        <v>45902</v>
      </c>
      <c r="F260" s="137">
        <f>E260+6</f>
        <v>45908</v>
      </c>
      <c r="G260" s="218">
        <f>F260+32</f>
        <v>45940</v>
      </c>
    </row>
    <row r="261" spans="1:7" s="5" customFormat="1" ht="15.75" customHeight="1">
      <c r="A261" s="41"/>
      <c r="B261" s="141" t="s">
        <v>661</v>
      </c>
      <c r="C261" s="141" t="s">
        <v>662</v>
      </c>
      <c r="D261" s="283"/>
      <c r="E261" s="137">
        <f t="shared" ref="E261:G264" si="44">E260+7</f>
        <v>45909</v>
      </c>
      <c r="F261" s="137">
        <f t="shared" si="44"/>
        <v>45915</v>
      </c>
      <c r="G261" s="218">
        <f t="shared" si="44"/>
        <v>45947</v>
      </c>
    </row>
    <row r="262" spans="1:7" s="5" customFormat="1" ht="15.75" customHeight="1">
      <c r="A262" s="41"/>
      <c r="B262" s="141" t="s">
        <v>663</v>
      </c>
      <c r="C262" s="141" t="s">
        <v>664</v>
      </c>
      <c r="D262" s="283"/>
      <c r="E262" s="137">
        <f t="shared" si="44"/>
        <v>45916</v>
      </c>
      <c r="F262" s="137">
        <f t="shared" si="44"/>
        <v>45922</v>
      </c>
      <c r="G262" s="218">
        <f t="shared" si="44"/>
        <v>45954</v>
      </c>
    </row>
    <row r="263" spans="1:7" s="5" customFormat="1" ht="15.75" customHeight="1">
      <c r="A263" s="41"/>
      <c r="B263" s="141" t="s">
        <v>665</v>
      </c>
      <c r="C263" s="141" t="s">
        <v>666</v>
      </c>
      <c r="D263" s="283"/>
      <c r="E263" s="137">
        <f t="shared" si="44"/>
        <v>45923</v>
      </c>
      <c r="F263" s="137">
        <f t="shared" si="44"/>
        <v>45929</v>
      </c>
      <c r="G263" s="218">
        <f t="shared" si="44"/>
        <v>45961</v>
      </c>
    </row>
    <row r="264" spans="1:7" s="5" customFormat="1" ht="15.75" customHeight="1">
      <c r="A264" s="41"/>
      <c r="B264" s="141" t="s">
        <v>588</v>
      </c>
      <c r="C264" s="141"/>
      <c r="D264" s="270"/>
      <c r="E264" s="137">
        <f t="shared" si="44"/>
        <v>45930</v>
      </c>
      <c r="F264" s="137">
        <f t="shared" si="44"/>
        <v>45936</v>
      </c>
      <c r="G264" s="218">
        <f t="shared" si="44"/>
        <v>45968</v>
      </c>
    </row>
    <row r="265" spans="1:7" s="5" customFormat="1" ht="15.75" customHeight="1">
      <c r="A265" s="41"/>
      <c r="B265" s="68"/>
      <c r="C265" s="68"/>
      <c r="D265" s="69"/>
      <c r="E265" s="69"/>
      <c r="F265" s="209"/>
      <c r="G265" s="209"/>
    </row>
    <row r="266" spans="1:7" s="5" customFormat="1" ht="15.75" customHeight="1">
      <c r="A266" s="325"/>
      <c r="B266" s="325"/>
      <c r="C266" s="68"/>
      <c r="D266" s="69"/>
      <c r="E266" s="69"/>
      <c r="F266" s="209"/>
      <c r="G266" s="209"/>
    </row>
    <row r="267" spans="1:7" s="5" customFormat="1" ht="15.75" customHeight="1">
      <c r="A267" s="325"/>
      <c r="B267" s="325"/>
      <c r="C267" s="68"/>
      <c r="D267" s="69"/>
      <c r="E267" s="69"/>
      <c r="F267" s="209"/>
      <c r="G267" s="209"/>
    </row>
    <row r="268" spans="1:7" s="5" customFormat="1" ht="15.75" customHeight="1">
      <c r="A268" s="41" t="s">
        <v>450</v>
      </c>
      <c r="B268" s="271" t="s">
        <v>384</v>
      </c>
      <c r="C268" s="271" t="s">
        <v>17</v>
      </c>
      <c r="D268" s="271" t="s">
        <v>18</v>
      </c>
      <c r="E268" s="221" t="s">
        <v>376</v>
      </c>
      <c r="F268" s="221" t="s">
        <v>376</v>
      </c>
      <c r="G268" s="211" t="s">
        <v>294</v>
      </c>
    </row>
    <row r="269" spans="1:7" s="5" customFormat="1" ht="15.75" customHeight="1">
      <c r="A269" s="41"/>
      <c r="B269" s="260"/>
      <c r="C269" s="260"/>
      <c r="D269" s="260"/>
      <c r="E269" s="207" t="s">
        <v>11</v>
      </c>
      <c r="F269" s="226" t="s">
        <v>20</v>
      </c>
      <c r="G269" s="221" t="s">
        <v>21</v>
      </c>
    </row>
    <row r="270" spans="1:7" s="5" customFormat="1" ht="15.75" customHeight="1">
      <c r="A270" s="41"/>
      <c r="B270" s="141" t="s">
        <v>610</v>
      </c>
      <c r="C270" s="141" t="s">
        <v>611</v>
      </c>
      <c r="D270" s="284" t="s">
        <v>667</v>
      </c>
      <c r="E270" s="218">
        <v>45903</v>
      </c>
      <c r="F270" s="137">
        <f>E270+7</f>
        <v>45910</v>
      </c>
      <c r="G270" s="218">
        <f>F270+30</f>
        <v>45940</v>
      </c>
    </row>
    <row r="271" spans="1:7" s="5" customFormat="1" ht="15.75" customHeight="1">
      <c r="A271" s="41"/>
      <c r="B271" s="190" t="s">
        <v>612</v>
      </c>
      <c r="C271" s="141" t="s">
        <v>613</v>
      </c>
      <c r="D271" s="283"/>
      <c r="E271" s="137">
        <f t="shared" ref="E271:G274" si="45">E270+7</f>
        <v>45910</v>
      </c>
      <c r="F271" s="137">
        <f t="shared" si="45"/>
        <v>45917</v>
      </c>
      <c r="G271" s="218">
        <f t="shared" si="45"/>
        <v>45947</v>
      </c>
    </row>
    <row r="272" spans="1:7" s="5" customFormat="1" ht="15.75" customHeight="1">
      <c r="A272" s="41"/>
      <c r="B272" s="141" t="s">
        <v>614</v>
      </c>
      <c r="C272" s="141"/>
      <c r="D272" s="283"/>
      <c r="E272" s="137">
        <f t="shared" si="45"/>
        <v>45917</v>
      </c>
      <c r="F272" s="137">
        <f t="shared" si="45"/>
        <v>45924</v>
      </c>
      <c r="G272" s="218">
        <f t="shared" si="45"/>
        <v>45954</v>
      </c>
    </row>
    <row r="273" spans="1:7" s="5" customFormat="1" ht="15.75" customHeight="1">
      <c r="A273" s="41"/>
      <c r="B273" s="141" t="s">
        <v>615</v>
      </c>
      <c r="C273" s="141" t="s">
        <v>616</v>
      </c>
      <c r="D273" s="283"/>
      <c r="E273" s="137">
        <f t="shared" si="45"/>
        <v>45924</v>
      </c>
      <c r="F273" s="137">
        <f t="shared" si="45"/>
        <v>45931</v>
      </c>
      <c r="G273" s="218">
        <f t="shared" si="45"/>
        <v>45961</v>
      </c>
    </row>
    <row r="274" spans="1:7" s="5" customFormat="1" ht="15.75" customHeight="1">
      <c r="A274" s="41"/>
      <c r="B274" s="141" t="s">
        <v>617</v>
      </c>
      <c r="C274" s="141" t="s">
        <v>618</v>
      </c>
      <c r="D274" s="270"/>
      <c r="E274" s="137">
        <f t="shared" si="45"/>
        <v>45931</v>
      </c>
      <c r="F274" s="137">
        <f t="shared" si="45"/>
        <v>45938</v>
      </c>
      <c r="G274" s="218">
        <f t="shared" si="45"/>
        <v>45968</v>
      </c>
    </row>
    <row r="275" spans="1:7" s="5" customFormat="1" ht="15.75" customHeight="1">
      <c r="A275" s="41"/>
      <c r="B275" s="68"/>
      <c r="C275" s="68"/>
      <c r="D275" s="69"/>
      <c r="E275" s="69"/>
      <c r="F275" s="209"/>
      <c r="G275" s="209"/>
    </row>
    <row r="276" spans="1:7" s="5" customFormat="1" ht="15.75" customHeight="1">
      <c r="A276" s="325"/>
      <c r="B276" s="325"/>
      <c r="C276" s="68"/>
      <c r="D276" s="69"/>
      <c r="E276" s="69"/>
      <c r="F276" s="209"/>
      <c r="G276" s="209"/>
    </row>
    <row r="277" spans="1:7" s="5" customFormat="1" ht="15.75" customHeight="1">
      <c r="A277" s="41" t="s">
        <v>668</v>
      </c>
      <c r="B277" s="271" t="s">
        <v>384</v>
      </c>
      <c r="C277" s="271" t="s">
        <v>17</v>
      </c>
      <c r="D277" s="271" t="s">
        <v>18</v>
      </c>
      <c r="E277" s="221" t="s">
        <v>376</v>
      </c>
      <c r="F277" s="221" t="s">
        <v>19</v>
      </c>
      <c r="G277" s="211" t="s">
        <v>385</v>
      </c>
    </row>
    <row r="278" spans="1:7" s="5" customFormat="1" ht="15.75" customHeight="1">
      <c r="A278" s="41"/>
      <c r="B278" s="260"/>
      <c r="C278" s="260"/>
      <c r="D278" s="260"/>
      <c r="E278" s="207" t="s">
        <v>11</v>
      </c>
      <c r="F278" s="226" t="s">
        <v>20</v>
      </c>
      <c r="G278" s="221" t="s">
        <v>21</v>
      </c>
    </row>
    <row r="279" spans="1:7" s="5" customFormat="1" ht="15.75" customHeight="1">
      <c r="A279" s="41"/>
      <c r="B279" s="222" t="s">
        <v>669</v>
      </c>
      <c r="C279" s="142" t="s">
        <v>670</v>
      </c>
      <c r="D279" s="284" t="s">
        <v>386</v>
      </c>
      <c r="E279" s="218">
        <v>45907</v>
      </c>
      <c r="F279" s="137">
        <f>E279+5</f>
        <v>45912</v>
      </c>
      <c r="G279" s="218">
        <f>F279+44</f>
        <v>45956</v>
      </c>
    </row>
    <row r="280" spans="1:7" s="5" customFormat="1" ht="15.75" customHeight="1">
      <c r="A280" s="41"/>
      <c r="B280" s="222" t="s">
        <v>671</v>
      </c>
      <c r="C280" s="142" t="s">
        <v>672</v>
      </c>
      <c r="D280" s="283"/>
      <c r="E280" s="137">
        <f t="shared" ref="E280:G283" si="46">E279+7</f>
        <v>45914</v>
      </c>
      <c r="F280" s="137">
        <f t="shared" si="46"/>
        <v>45919</v>
      </c>
      <c r="G280" s="218">
        <f t="shared" si="46"/>
        <v>45963</v>
      </c>
    </row>
    <row r="281" spans="1:7" s="5" customFormat="1" ht="15.75" customHeight="1">
      <c r="A281" s="41"/>
      <c r="B281" s="142" t="s">
        <v>673</v>
      </c>
      <c r="C281" s="142" t="s">
        <v>674</v>
      </c>
      <c r="D281" s="283"/>
      <c r="E281" s="137">
        <f t="shared" si="46"/>
        <v>45921</v>
      </c>
      <c r="F281" s="137">
        <f t="shared" si="46"/>
        <v>45926</v>
      </c>
      <c r="G281" s="218">
        <f t="shared" si="46"/>
        <v>45970</v>
      </c>
    </row>
    <row r="282" spans="1:7" s="5" customFormat="1" ht="15.75" customHeight="1">
      <c r="A282" s="41"/>
      <c r="B282" s="162" t="s">
        <v>675</v>
      </c>
      <c r="C282" s="142" t="s">
        <v>676</v>
      </c>
      <c r="D282" s="283"/>
      <c r="E282" s="137">
        <f t="shared" si="46"/>
        <v>45928</v>
      </c>
      <c r="F282" s="137">
        <f t="shared" si="46"/>
        <v>45933</v>
      </c>
      <c r="G282" s="218">
        <f t="shared" si="46"/>
        <v>45977</v>
      </c>
    </row>
    <row r="283" spans="1:7" s="5" customFormat="1" ht="15.75" customHeight="1">
      <c r="A283" s="41"/>
      <c r="B283" s="222" t="s">
        <v>677</v>
      </c>
      <c r="C283" s="142" t="s">
        <v>678</v>
      </c>
      <c r="D283" s="270"/>
      <c r="E283" s="137">
        <f t="shared" si="46"/>
        <v>45935</v>
      </c>
      <c r="F283" s="137">
        <f t="shared" si="46"/>
        <v>45940</v>
      </c>
      <c r="G283" s="218">
        <f t="shared" si="46"/>
        <v>45984</v>
      </c>
    </row>
    <row r="284" spans="1:7" s="5" customFormat="1" ht="15.75" customHeight="1">
      <c r="A284" s="23"/>
      <c r="B284" s="24"/>
      <c r="C284" s="15"/>
      <c r="D284" s="16"/>
      <c r="E284" s="9"/>
      <c r="F284" s="210"/>
      <c r="G284" s="210"/>
    </row>
    <row r="285" spans="1:7" s="5" customFormat="1" ht="15.75" customHeight="1">
      <c r="A285" s="291" t="s">
        <v>387</v>
      </c>
      <c r="B285" s="291"/>
      <c r="C285" s="291"/>
      <c r="D285" s="291"/>
      <c r="E285" s="291"/>
      <c r="F285" s="291"/>
      <c r="G285" s="291"/>
    </row>
    <row r="286" spans="1:7" s="5" customFormat="1" ht="15.75" customHeight="1">
      <c r="A286" s="327"/>
      <c r="B286" s="327"/>
      <c r="C286" s="22"/>
      <c r="D286" s="9"/>
      <c r="E286" s="9"/>
      <c r="F286" s="210"/>
      <c r="G286" s="210"/>
    </row>
    <row r="287" spans="1:7" s="5" customFormat="1" ht="15.75" customHeight="1">
      <c r="A287" s="213" t="s">
        <v>388</v>
      </c>
      <c r="B287" s="271" t="s">
        <v>16</v>
      </c>
      <c r="C287" s="271" t="s">
        <v>17</v>
      </c>
      <c r="D287" s="271" t="s">
        <v>18</v>
      </c>
      <c r="E287" s="216" t="s">
        <v>389</v>
      </c>
      <c r="F287" s="216" t="s">
        <v>19</v>
      </c>
      <c r="G287" s="215" t="s">
        <v>388</v>
      </c>
    </row>
    <row r="288" spans="1:7" s="5" customFormat="1" ht="15.75" customHeight="1">
      <c r="A288" s="213"/>
      <c r="B288" s="260"/>
      <c r="C288" s="260"/>
      <c r="D288" s="260"/>
      <c r="E288" s="208" t="s">
        <v>11</v>
      </c>
      <c r="F288" s="224" t="s">
        <v>20</v>
      </c>
      <c r="G288" s="216" t="s">
        <v>21</v>
      </c>
    </row>
    <row r="289" spans="1:7" s="5" customFormat="1" ht="15.75" customHeight="1">
      <c r="A289" s="41"/>
      <c r="B289" s="175" t="s">
        <v>679</v>
      </c>
      <c r="C289" s="244" t="s">
        <v>680</v>
      </c>
      <c r="D289" s="284" t="s">
        <v>390</v>
      </c>
      <c r="E289" s="217">
        <v>45902</v>
      </c>
      <c r="F289" s="137">
        <f>E289+4</f>
        <v>45906</v>
      </c>
      <c r="G289" s="218">
        <f>F289+24</f>
        <v>45930</v>
      </c>
    </row>
    <row r="290" spans="1:7" s="5" customFormat="1" ht="15.75" customHeight="1">
      <c r="A290" s="41"/>
      <c r="B290" s="175" t="s">
        <v>681</v>
      </c>
      <c r="C290" s="142" t="s">
        <v>682</v>
      </c>
      <c r="D290" s="283"/>
      <c r="E290" s="223">
        <f t="shared" ref="E290:G293" si="47">E289+7</f>
        <v>45909</v>
      </c>
      <c r="F290" s="137">
        <f t="shared" si="47"/>
        <v>45913</v>
      </c>
      <c r="G290" s="218">
        <f t="shared" si="47"/>
        <v>45937</v>
      </c>
    </row>
    <row r="291" spans="1:7" s="5" customFormat="1" ht="15.75" customHeight="1">
      <c r="A291" s="41"/>
      <c r="B291" s="175" t="s">
        <v>683</v>
      </c>
      <c r="C291" s="221" t="s">
        <v>684</v>
      </c>
      <c r="D291" s="283"/>
      <c r="E291" s="223">
        <f t="shared" si="47"/>
        <v>45916</v>
      </c>
      <c r="F291" s="137">
        <f t="shared" si="47"/>
        <v>45920</v>
      </c>
      <c r="G291" s="218">
        <f t="shared" si="47"/>
        <v>45944</v>
      </c>
    </row>
    <row r="292" spans="1:7" s="5" customFormat="1" ht="15.75" customHeight="1">
      <c r="A292" s="41"/>
      <c r="B292" s="175" t="s">
        <v>685</v>
      </c>
      <c r="C292" s="221" t="s">
        <v>686</v>
      </c>
      <c r="D292" s="283"/>
      <c r="E292" s="223">
        <f t="shared" si="47"/>
        <v>45923</v>
      </c>
      <c r="F292" s="137">
        <f t="shared" si="47"/>
        <v>45927</v>
      </c>
      <c r="G292" s="218">
        <f t="shared" si="47"/>
        <v>45951</v>
      </c>
    </row>
    <row r="293" spans="1:7" s="5" customFormat="1" ht="15.75" customHeight="1">
      <c r="A293" s="41"/>
      <c r="B293" s="175" t="s">
        <v>687</v>
      </c>
      <c r="C293" s="221" t="s">
        <v>688</v>
      </c>
      <c r="D293" s="270"/>
      <c r="E293" s="223">
        <f t="shared" si="47"/>
        <v>45930</v>
      </c>
      <c r="F293" s="137">
        <f t="shared" si="47"/>
        <v>45934</v>
      </c>
      <c r="G293" s="218">
        <f t="shared" si="47"/>
        <v>45958</v>
      </c>
    </row>
    <row r="294" spans="1:7" s="5" customFormat="1" ht="15.75" customHeight="1">
      <c r="A294" s="325"/>
      <c r="B294" s="325"/>
      <c r="C294" s="68"/>
      <c r="D294" s="69"/>
      <c r="E294" s="69"/>
      <c r="F294" s="209"/>
      <c r="G294" s="209"/>
    </row>
    <row r="295" spans="1:7" s="5" customFormat="1" ht="15.75" customHeight="1">
      <c r="A295" s="41"/>
      <c r="B295" s="68"/>
      <c r="C295" s="68"/>
      <c r="D295" s="69"/>
      <c r="E295" s="69"/>
      <c r="F295" s="209"/>
      <c r="G295" s="209"/>
    </row>
    <row r="296" spans="1:7" s="5" customFormat="1" ht="15.75" customHeight="1">
      <c r="A296" s="41" t="s">
        <v>391</v>
      </c>
      <c r="B296" s="271" t="s">
        <v>16</v>
      </c>
      <c r="C296" s="271" t="s">
        <v>17</v>
      </c>
      <c r="D296" s="271" t="s">
        <v>18</v>
      </c>
      <c r="E296" s="221" t="s">
        <v>342</v>
      </c>
      <c r="F296" s="221" t="s">
        <v>19</v>
      </c>
      <c r="G296" s="211" t="s">
        <v>392</v>
      </c>
    </row>
    <row r="297" spans="1:7" s="5" customFormat="1" ht="15.75" customHeight="1">
      <c r="A297" s="41"/>
      <c r="B297" s="260"/>
      <c r="C297" s="260"/>
      <c r="D297" s="260"/>
      <c r="E297" s="207" t="s">
        <v>11</v>
      </c>
      <c r="F297" s="226" t="s">
        <v>20</v>
      </c>
      <c r="G297" s="221" t="s">
        <v>21</v>
      </c>
    </row>
    <row r="298" spans="1:7" s="5" customFormat="1" ht="15.75" customHeight="1">
      <c r="A298" s="41"/>
      <c r="B298" s="175" t="s">
        <v>679</v>
      </c>
      <c r="C298" s="253" t="s">
        <v>680</v>
      </c>
      <c r="D298" s="284" t="s">
        <v>393</v>
      </c>
      <c r="E298" s="217">
        <v>45902</v>
      </c>
      <c r="F298" s="137">
        <f>E298+4</f>
        <v>45906</v>
      </c>
      <c r="G298" s="218">
        <f>F298+10</f>
        <v>45916</v>
      </c>
    </row>
    <row r="299" spans="1:7" s="5" customFormat="1" ht="15.75" customHeight="1">
      <c r="A299" s="41"/>
      <c r="B299" s="175" t="s">
        <v>681</v>
      </c>
      <c r="C299" s="142" t="s">
        <v>682</v>
      </c>
      <c r="D299" s="283"/>
      <c r="E299" s="223">
        <f t="shared" ref="E299:G302" si="48">E298+7</f>
        <v>45909</v>
      </c>
      <c r="F299" s="137">
        <f t="shared" si="48"/>
        <v>45913</v>
      </c>
      <c r="G299" s="218">
        <f t="shared" si="48"/>
        <v>45923</v>
      </c>
    </row>
    <row r="300" spans="1:7" s="5" customFormat="1" ht="15.75" customHeight="1">
      <c r="A300" s="41"/>
      <c r="B300" s="175" t="s">
        <v>683</v>
      </c>
      <c r="C300" s="253" t="s">
        <v>684</v>
      </c>
      <c r="D300" s="283"/>
      <c r="E300" s="223">
        <f t="shared" si="48"/>
        <v>45916</v>
      </c>
      <c r="F300" s="137">
        <f t="shared" si="48"/>
        <v>45920</v>
      </c>
      <c r="G300" s="218">
        <f t="shared" si="48"/>
        <v>45930</v>
      </c>
    </row>
    <row r="301" spans="1:7" s="5" customFormat="1" ht="15.75" customHeight="1">
      <c r="A301" s="41"/>
      <c r="B301" s="175" t="s">
        <v>685</v>
      </c>
      <c r="C301" s="253" t="s">
        <v>686</v>
      </c>
      <c r="D301" s="283"/>
      <c r="E301" s="223">
        <f t="shared" si="48"/>
        <v>45923</v>
      </c>
      <c r="F301" s="137">
        <f t="shared" si="48"/>
        <v>45927</v>
      </c>
      <c r="G301" s="218">
        <f t="shared" si="48"/>
        <v>45937</v>
      </c>
    </row>
    <row r="302" spans="1:7" s="5" customFormat="1" ht="15.75" customHeight="1">
      <c r="A302" s="41"/>
      <c r="B302" s="175" t="s">
        <v>687</v>
      </c>
      <c r="C302" s="253" t="s">
        <v>688</v>
      </c>
      <c r="D302" s="270"/>
      <c r="E302" s="223">
        <f t="shared" si="48"/>
        <v>45930</v>
      </c>
      <c r="F302" s="137">
        <f t="shared" si="48"/>
        <v>45934</v>
      </c>
      <c r="G302" s="218">
        <f t="shared" si="48"/>
        <v>45944</v>
      </c>
    </row>
    <row r="303" spans="1:7" s="5" customFormat="1" ht="15.75" customHeight="1">
      <c r="A303" s="41"/>
      <c r="B303" s="68"/>
      <c r="C303" s="68"/>
      <c r="D303" s="69"/>
      <c r="E303" s="69"/>
      <c r="F303" s="209"/>
      <c r="G303" s="209"/>
    </row>
    <row r="304" spans="1:7" s="5" customFormat="1" ht="15.75" customHeight="1">
      <c r="A304" s="266"/>
      <c r="B304" s="266"/>
      <c r="C304" s="68"/>
      <c r="D304" s="69"/>
      <c r="E304" s="69"/>
      <c r="F304" s="209"/>
      <c r="G304" s="209"/>
    </row>
    <row r="305" spans="1:7" s="5" customFormat="1" ht="15.75" customHeight="1">
      <c r="A305" s="41" t="s">
        <v>689</v>
      </c>
      <c r="B305" s="271" t="s">
        <v>16</v>
      </c>
      <c r="C305" s="271" t="s">
        <v>17</v>
      </c>
      <c r="D305" s="271" t="s">
        <v>18</v>
      </c>
      <c r="E305" s="221" t="s">
        <v>342</v>
      </c>
      <c r="F305" s="221" t="s">
        <v>19</v>
      </c>
      <c r="G305" s="221" t="s">
        <v>394</v>
      </c>
    </row>
    <row r="306" spans="1:7" s="5" customFormat="1" ht="15.75" customHeight="1">
      <c r="A306" s="41"/>
      <c r="B306" s="260"/>
      <c r="C306" s="260"/>
      <c r="D306" s="260"/>
      <c r="E306" s="207" t="s">
        <v>11</v>
      </c>
      <c r="F306" s="226" t="s">
        <v>20</v>
      </c>
      <c r="G306" s="221" t="s">
        <v>21</v>
      </c>
    </row>
    <row r="307" spans="1:7" s="5" customFormat="1" ht="15.75" customHeight="1">
      <c r="A307" s="41"/>
      <c r="B307" s="196" t="s">
        <v>452</v>
      </c>
      <c r="C307" s="163" t="s">
        <v>453</v>
      </c>
      <c r="D307" s="284" t="s">
        <v>395</v>
      </c>
      <c r="E307" s="137">
        <v>45902</v>
      </c>
      <c r="F307" s="137">
        <f>E307+5</f>
        <v>45907</v>
      </c>
      <c r="G307" s="218">
        <f>F307+19</f>
        <v>45926</v>
      </c>
    </row>
    <row r="308" spans="1:7" s="5" customFormat="1" ht="15.75" customHeight="1">
      <c r="A308" s="41"/>
      <c r="B308" s="163" t="s">
        <v>690</v>
      </c>
      <c r="C308" s="163" t="s">
        <v>691</v>
      </c>
      <c r="D308" s="283"/>
      <c r="E308" s="137">
        <f t="shared" ref="E308:G311" si="49">E307+7</f>
        <v>45909</v>
      </c>
      <c r="F308" s="137">
        <f t="shared" si="49"/>
        <v>45914</v>
      </c>
      <c r="G308" s="218">
        <f t="shared" si="49"/>
        <v>45933</v>
      </c>
    </row>
    <row r="309" spans="1:7" s="5" customFormat="1" ht="15.75" customHeight="1">
      <c r="A309" s="41"/>
      <c r="B309" s="163" t="s">
        <v>692</v>
      </c>
      <c r="C309" s="163" t="s">
        <v>693</v>
      </c>
      <c r="D309" s="283"/>
      <c r="E309" s="137">
        <f t="shared" si="49"/>
        <v>45916</v>
      </c>
      <c r="F309" s="137">
        <f t="shared" si="49"/>
        <v>45921</v>
      </c>
      <c r="G309" s="218">
        <f t="shared" si="49"/>
        <v>45940</v>
      </c>
    </row>
    <row r="310" spans="1:7" s="5" customFormat="1" ht="15.75" customHeight="1">
      <c r="A310" s="41"/>
      <c r="B310" s="163" t="s">
        <v>694</v>
      </c>
      <c r="C310" s="163" t="s">
        <v>695</v>
      </c>
      <c r="D310" s="283"/>
      <c r="E310" s="137">
        <f t="shared" si="49"/>
        <v>45923</v>
      </c>
      <c r="F310" s="137">
        <f t="shared" si="49"/>
        <v>45928</v>
      </c>
      <c r="G310" s="218">
        <f t="shared" si="49"/>
        <v>45947</v>
      </c>
    </row>
    <row r="311" spans="1:7" s="5" customFormat="1" ht="15.75" customHeight="1">
      <c r="A311" s="41"/>
      <c r="B311" s="219" t="s">
        <v>451</v>
      </c>
      <c r="C311" s="163"/>
      <c r="D311" s="270"/>
      <c r="E311" s="137">
        <f t="shared" si="49"/>
        <v>45930</v>
      </c>
      <c r="F311" s="137">
        <f t="shared" si="49"/>
        <v>45935</v>
      </c>
      <c r="G311" s="218">
        <f t="shared" si="49"/>
        <v>45954</v>
      </c>
    </row>
    <row r="312" spans="1:7" s="5" customFormat="1" ht="15.75" customHeight="1">
      <c r="A312" s="41"/>
      <c r="B312" s="68"/>
      <c r="C312" s="68"/>
      <c r="D312" s="69"/>
      <c r="E312" s="69"/>
      <c r="F312" s="209"/>
      <c r="G312" s="209"/>
    </row>
    <row r="313" spans="1:7" s="5" customFormat="1" ht="15.75" customHeight="1">
      <c r="A313" s="266"/>
      <c r="B313" s="266"/>
      <c r="C313" s="209" t="s">
        <v>396</v>
      </c>
      <c r="D313" s="69"/>
      <c r="E313" s="69"/>
      <c r="F313" s="209"/>
      <c r="G313" s="209"/>
    </row>
    <row r="314" spans="1:7" s="5" customFormat="1" ht="15.75" customHeight="1">
      <c r="A314" s="41" t="s">
        <v>454</v>
      </c>
      <c r="B314" s="324" t="s">
        <v>16</v>
      </c>
      <c r="C314" s="271" t="s">
        <v>17</v>
      </c>
      <c r="D314" s="271" t="s">
        <v>18</v>
      </c>
      <c r="E314" s="221" t="s">
        <v>376</v>
      </c>
      <c r="F314" s="221" t="s">
        <v>19</v>
      </c>
      <c r="G314" s="221" t="s">
        <v>397</v>
      </c>
    </row>
    <row r="315" spans="1:7" s="5" customFormat="1" ht="15.75" customHeight="1">
      <c r="A315" s="41"/>
      <c r="B315" s="324"/>
      <c r="C315" s="260"/>
      <c r="D315" s="260"/>
      <c r="E315" s="57" t="s">
        <v>11</v>
      </c>
      <c r="F315" s="221" t="s">
        <v>20</v>
      </c>
      <c r="G315" s="221" t="s">
        <v>21</v>
      </c>
    </row>
    <row r="316" spans="1:7" s="5" customFormat="1" ht="19.5" customHeight="1">
      <c r="A316" s="41"/>
      <c r="B316" s="219" t="s">
        <v>696</v>
      </c>
      <c r="C316" s="142" t="s">
        <v>697</v>
      </c>
      <c r="D316" s="284" t="s">
        <v>398</v>
      </c>
      <c r="E316" s="137">
        <v>45901</v>
      </c>
      <c r="F316" s="137">
        <f>E316+6</f>
        <v>45907</v>
      </c>
      <c r="G316" s="218">
        <f>F316+20</f>
        <v>45927</v>
      </c>
    </row>
    <row r="317" spans="1:7" s="5" customFormat="1" ht="15.75" customHeight="1">
      <c r="A317" s="41"/>
      <c r="B317" s="142" t="s">
        <v>698</v>
      </c>
      <c r="C317" s="142" t="s">
        <v>699</v>
      </c>
      <c r="D317" s="283"/>
      <c r="E317" s="137">
        <f t="shared" ref="E317:G320" si="50">E316+7</f>
        <v>45908</v>
      </c>
      <c r="F317" s="137">
        <f t="shared" si="50"/>
        <v>45914</v>
      </c>
      <c r="G317" s="218">
        <f t="shared" si="50"/>
        <v>45934</v>
      </c>
    </row>
    <row r="318" spans="1:7" s="5" customFormat="1" ht="15.75" customHeight="1">
      <c r="A318" s="41"/>
      <c r="B318" s="142" t="s">
        <v>700</v>
      </c>
      <c r="C318" s="142" t="s">
        <v>701</v>
      </c>
      <c r="D318" s="283"/>
      <c r="E318" s="137">
        <f t="shared" si="50"/>
        <v>45915</v>
      </c>
      <c r="F318" s="137">
        <f t="shared" si="50"/>
        <v>45921</v>
      </c>
      <c r="G318" s="218">
        <f t="shared" si="50"/>
        <v>45941</v>
      </c>
    </row>
    <row r="319" spans="1:7" s="5" customFormat="1" ht="15.75" customHeight="1">
      <c r="A319" s="41"/>
      <c r="B319" s="142" t="s">
        <v>702</v>
      </c>
      <c r="C319" s="142" t="s">
        <v>703</v>
      </c>
      <c r="D319" s="283"/>
      <c r="E319" s="137">
        <f t="shared" si="50"/>
        <v>45922</v>
      </c>
      <c r="F319" s="137">
        <f t="shared" si="50"/>
        <v>45928</v>
      </c>
      <c r="G319" s="218">
        <f t="shared" si="50"/>
        <v>45948</v>
      </c>
    </row>
    <row r="320" spans="1:7" s="5" customFormat="1" ht="15.75" customHeight="1">
      <c r="A320" s="41"/>
      <c r="B320" s="219" t="s">
        <v>704</v>
      </c>
      <c r="C320" s="142" t="s">
        <v>705</v>
      </c>
      <c r="D320" s="270"/>
      <c r="E320" s="137">
        <f t="shared" si="50"/>
        <v>45929</v>
      </c>
      <c r="F320" s="137">
        <f t="shared" si="50"/>
        <v>45935</v>
      </c>
      <c r="G320" s="218">
        <f t="shared" si="50"/>
        <v>45955</v>
      </c>
    </row>
    <row r="321" spans="1:7" s="5" customFormat="1" ht="15.75" customHeight="1">
      <c r="A321" s="41"/>
      <c r="B321" s="41"/>
      <c r="C321" s="41"/>
      <c r="D321" s="41"/>
      <c r="E321" s="41"/>
      <c r="F321" s="41"/>
      <c r="G321" s="41"/>
    </row>
    <row r="322" spans="1:7" s="5" customFormat="1" ht="15.75" customHeight="1">
      <c r="A322" s="41" t="s">
        <v>706</v>
      </c>
      <c r="B322" s="324" t="s">
        <v>340</v>
      </c>
      <c r="C322" s="324" t="s">
        <v>17</v>
      </c>
      <c r="D322" s="324" t="s">
        <v>18</v>
      </c>
      <c r="E322" s="221" t="s">
        <v>342</v>
      </c>
      <c r="F322" s="221" t="s">
        <v>19</v>
      </c>
      <c r="G322" s="221" t="s">
        <v>399</v>
      </c>
    </row>
    <row r="323" spans="1:7" s="5" customFormat="1" ht="15.75" customHeight="1">
      <c r="A323" s="41"/>
      <c r="B323" s="324"/>
      <c r="C323" s="324"/>
      <c r="D323" s="324"/>
      <c r="E323" s="221" t="s">
        <v>11</v>
      </c>
      <c r="F323" s="221" t="s">
        <v>20</v>
      </c>
      <c r="G323" s="221" t="s">
        <v>21</v>
      </c>
    </row>
    <row r="324" spans="1:7" s="5" customFormat="1" ht="15.75" customHeight="1">
      <c r="A324" s="41"/>
      <c r="B324" s="230" t="s">
        <v>632</v>
      </c>
      <c r="C324" s="142" t="s">
        <v>633</v>
      </c>
      <c r="D324" s="322" t="s">
        <v>455</v>
      </c>
      <c r="E324" s="217">
        <v>45899</v>
      </c>
      <c r="F324" s="217">
        <f>E324+5</f>
        <v>45904</v>
      </c>
      <c r="G324" s="218">
        <f>F324+28</f>
        <v>45932</v>
      </c>
    </row>
    <row r="325" spans="1:7" s="5" customFormat="1" ht="15.75" customHeight="1">
      <c r="A325" s="41"/>
      <c r="B325" s="175" t="s">
        <v>634</v>
      </c>
      <c r="C325" s="142" t="s">
        <v>423</v>
      </c>
      <c r="D325" s="322"/>
      <c r="E325" s="220">
        <f t="shared" ref="E325:G328" si="51">E324+7</f>
        <v>45906</v>
      </c>
      <c r="F325" s="217">
        <f t="shared" si="51"/>
        <v>45911</v>
      </c>
      <c r="G325" s="218">
        <f t="shared" si="51"/>
        <v>45939</v>
      </c>
    </row>
    <row r="326" spans="1:7" s="5" customFormat="1" ht="15.75" customHeight="1">
      <c r="A326" s="41"/>
      <c r="B326" s="175" t="s">
        <v>635</v>
      </c>
      <c r="C326" s="142" t="s">
        <v>636</v>
      </c>
      <c r="D326" s="322"/>
      <c r="E326" s="220">
        <f t="shared" si="51"/>
        <v>45913</v>
      </c>
      <c r="F326" s="217">
        <f t="shared" si="51"/>
        <v>45918</v>
      </c>
      <c r="G326" s="218">
        <f t="shared" si="51"/>
        <v>45946</v>
      </c>
    </row>
    <row r="327" spans="1:7" s="5" customFormat="1" ht="15.75" customHeight="1">
      <c r="A327" s="41"/>
      <c r="B327" s="232" t="s">
        <v>637</v>
      </c>
      <c r="C327" s="142" t="s">
        <v>446</v>
      </c>
      <c r="D327" s="322"/>
      <c r="E327" s="220">
        <f t="shared" si="51"/>
        <v>45920</v>
      </c>
      <c r="F327" s="217">
        <f t="shared" si="51"/>
        <v>45925</v>
      </c>
      <c r="G327" s="218">
        <f t="shared" si="51"/>
        <v>45953</v>
      </c>
    </row>
    <row r="328" spans="1:7" s="5" customFormat="1" ht="15.75" customHeight="1">
      <c r="A328" s="41"/>
      <c r="B328" s="230" t="s">
        <v>638</v>
      </c>
      <c r="C328" s="142" t="s">
        <v>512</v>
      </c>
      <c r="D328" s="322"/>
      <c r="E328" s="220">
        <f t="shared" si="51"/>
        <v>45927</v>
      </c>
      <c r="F328" s="217">
        <f t="shared" si="51"/>
        <v>45932</v>
      </c>
      <c r="G328" s="218">
        <f t="shared" si="51"/>
        <v>45960</v>
      </c>
    </row>
    <row r="329" spans="1:7" s="5" customFormat="1" ht="33" customHeight="1">
      <c r="A329" s="213"/>
      <c r="B329" s="213"/>
      <c r="C329" s="213"/>
      <c r="D329" s="213"/>
      <c r="E329" s="213"/>
      <c r="F329" s="213"/>
      <c r="G329" s="213"/>
    </row>
    <row r="330" spans="1:7" s="5" customFormat="1" ht="15.75" customHeight="1">
      <c r="A330" s="213"/>
      <c r="B330" s="213"/>
      <c r="C330" s="213"/>
      <c r="D330" s="213"/>
      <c r="E330" s="213"/>
      <c r="F330" s="213"/>
      <c r="G330" s="213"/>
    </row>
    <row r="331" spans="1:7" s="5" customFormat="1" ht="15.75" customHeight="1">
      <c r="A331" s="336" t="s">
        <v>400</v>
      </c>
      <c r="B331" s="336"/>
      <c r="C331" s="336"/>
      <c r="D331" s="336"/>
      <c r="E331" s="336"/>
      <c r="F331" s="336"/>
      <c r="G331" s="336"/>
    </row>
    <row r="332" spans="1:7" s="5" customFormat="1" ht="15.75" customHeight="1">
      <c r="A332" s="335"/>
      <c r="B332" s="335"/>
      <c r="C332" s="18"/>
      <c r="D332" s="19"/>
      <c r="E332" s="19"/>
      <c r="F332" s="212"/>
      <c r="G332" s="212"/>
    </row>
    <row r="333" spans="1:7" s="5" customFormat="1" ht="15.75" customHeight="1">
      <c r="A333" s="213" t="s">
        <v>707</v>
      </c>
      <c r="B333" s="254" t="s">
        <v>16</v>
      </c>
      <c r="C333" s="254" t="s">
        <v>17</v>
      </c>
      <c r="D333" s="254" t="s">
        <v>341</v>
      </c>
      <c r="E333" s="216" t="s">
        <v>342</v>
      </c>
      <c r="F333" s="216" t="s">
        <v>19</v>
      </c>
      <c r="G333" s="216" t="s">
        <v>401</v>
      </c>
    </row>
    <row r="334" spans="1:7" s="5" customFormat="1" ht="15.75" customHeight="1">
      <c r="A334" s="213"/>
      <c r="B334" s="255"/>
      <c r="C334" s="255"/>
      <c r="D334" s="255"/>
      <c r="E334" s="208" t="s">
        <v>11</v>
      </c>
      <c r="F334" s="216" t="s">
        <v>20</v>
      </c>
      <c r="G334" s="216" t="s">
        <v>21</v>
      </c>
    </row>
    <row r="335" spans="1:7" s="5" customFormat="1" ht="15.75" customHeight="1">
      <c r="A335" s="41"/>
      <c r="B335" s="243" t="s">
        <v>708</v>
      </c>
      <c r="C335" s="244" t="s">
        <v>709</v>
      </c>
      <c r="D335" s="271" t="s">
        <v>402</v>
      </c>
      <c r="E335" s="137">
        <v>45904</v>
      </c>
      <c r="F335" s="218">
        <f>E335+5</f>
        <v>45909</v>
      </c>
      <c r="G335" s="218">
        <f>F335+14</f>
        <v>45923</v>
      </c>
    </row>
    <row r="336" spans="1:7" s="5" customFormat="1" ht="15.75" customHeight="1">
      <c r="A336" s="41"/>
      <c r="B336" s="239" t="s">
        <v>710</v>
      </c>
      <c r="C336" s="240" t="s">
        <v>711</v>
      </c>
      <c r="D336" s="289"/>
      <c r="E336" s="218">
        <f t="shared" ref="E336:G339" si="52">E335+7</f>
        <v>45911</v>
      </c>
      <c r="F336" s="218">
        <f t="shared" si="52"/>
        <v>45916</v>
      </c>
      <c r="G336" s="218">
        <f t="shared" si="52"/>
        <v>45930</v>
      </c>
    </row>
    <row r="337" spans="1:7" s="5" customFormat="1" ht="15.75" customHeight="1">
      <c r="A337" s="41"/>
      <c r="B337" s="239" t="s">
        <v>712</v>
      </c>
      <c r="C337" s="240" t="s">
        <v>713</v>
      </c>
      <c r="D337" s="289"/>
      <c r="E337" s="218">
        <f t="shared" si="52"/>
        <v>45918</v>
      </c>
      <c r="F337" s="218">
        <f t="shared" si="52"/>
        <v>45923</v>
      </c>
      <c r="G337" s="218">
        <f t="shared" si="52"/>
        <v>45937</v>
      </c>
    </row>
    <row r="338" spans="1:7" s="5" customFormat="1" ht="15.75" customHeight="1">
      <c r="A338" s="41"/>
      <c r="B338" s="248" t="s">
        <v>714</v>
      </c>
      <c r="C338" s="247" t="s">
        <v>715</v>
      </c>
      <c r="D338" s="289"/>
      <c r="E338" s="218">
        <f t="shared" si="52"/>
        <v>45925</v>
      </c>
      <c r="F338" s="218">
        <f t="shared" si="52"/>
        <v>45930</v>
      </c>
      <c r="G338" s="218">
        <f t="shared" si="52"/>
        <v>45944</v>
      </c>
    </row>
    <row r="339" spans="1:7" s="5" customFormat="1" ht="21" customHeight="1">
      <c r="A339" s="41"/>
      <c r="B339" s="235" t="s">
        <v>716</v>
      </c>
      <c r="C339" s="221"/>
      <c r="D339" s="260"/>
      <c r="E339" s="218">
        <f t="shared" si="52"/>
        <v>45932</v>
      </c>
      <c r="F339" s="218">
        <f t="shared" si="52"/>
        <v>45937</v>
      </c>
      <c r="G339" s="218">
        <f t="shared" si="52"/>
        <v>45951</v>
      </c>
    </row>
    <row r="340" spans="1:7" s="5" customFormat="1" ht="15.75" customHeight="1">
      <c r="A340" s="279"/>
      <c r="B340" s="279"/>
      <c r="C340" s="68"/>
      <c r="D340" s="69"/>
      <c r="E340" s="69"/>
      <c r="F340" s="209"/>
      <c r="G340" s="209"/>
    </row>
    <row r="341" spans="1:7" s="5" customFormat="1" ht="15.75" customHeight="1">
      <c r="A341" s="41" t="s">
        <v>721</v>
      </c>
      <c r="B341" s="271" t="s">
        <v>16</v>
      </c>
      <c r="C341" s="271" t="s">
        <v>17</v>
      </c>
      <c r="D341" s="271" t="s">
        <v>341</v>
      </c>
      <c r="E341" s="221" t="s">
        <v>342</v>
      </c>
      <c r="F341" s="221" t="s">
        <v>19</v>
      </c>
      <c r="G341" s="221" t="s">
        <v>49</v>
      </c>
    </row>
    <row r="342" spans="1:7" s="5" customFormat="1" ht="15.75" customHeight="1">
      <c r="A342" s="41"/>
      <c r="B342" s="260"/>
      <c r="C342" s="260"/>
      <c r="D342" s="260"/>
      <c r="E342" s="207" t="s">
        <v>11</v>
      </c>
      <c r="F342" s="221" t="s">
        <v>20</v>
      </c>
      <c r="G342" s="221" t="s">
        <v>21</v>
      </c>
    </row>
    <row r="343" spans="1:7" s="5" customFormat="1" ht="15.75" customHeight="1">
      <c r="A343" s="41"/>
      <c r="B343" s="142" t="s">
        <v>456</v>
      </c>
      <c r="C343" s="142" t="s">
        <v>457</v>
      </c>
      <c r="D343" s="271" t="s">
        <v>403</v>
      </c>
      <c r="E343" s="218">
        <v>45903</v>
      </c>
      <c r="F343" s="218">
        <f>E343+4</f>
        <v>45907</v>
      </c>
      <c r="G343" s="218">
        <f>F343+21</f>
        <v>45928</v>
      </c>
    </row>
    <row r="344" spans="1:7" s="5" customFormat="1" ht="15.75" customHeight="1">
      <c r="A344" s="41"/>
      <c r="B344" s="142" t="s">
        <v>717</v>
      </c>
      <c r="C344" s="142" t="s">
        <v>718</v>
      </c>
      <c r="D344" s="289"/>
      <c r="E344" s="218">
        <f t="shared" ref="E344:G347" si="53">E343+7</f>
        <v>45910</v>
      </c>
      <c r="F344" s="218">
        <f t="shared" si="53"/>
        <v>45914</v>
      </c>
      <c r="G344" s="218">
        <f t="shared" si="53"/>
        <v>45935</v>
      </c>
    </row>
    <row r="345" spans="1:7" s="5" customFormat="1" ht="15.75" customHeight="1">
      <c r="A345" s="41"/>
      <c r="B345" s="142" t="s">
        <v>719</v>
      </c>
      <c r="C345" s="142" t="s">
        <v>720</v>
      </c>
      <c r="D345" s="289"/>
      <c r="E345" s="218">
        <f t="shared" si="53"/>
        <v>45917</v>
      </c>
      <c r="F345" s="218">
        <f t="shared" si="53"/>
        <v>45921</v>
      </c>
      <c r="G345" s="218">
        <f t="shared" si="53"/>
        <v>45942</v>
      </c>
    </row>
    <row r="346" spans="1:7" s="5" customFormat="1" ht="15.75" customHeight="1">
      <c r="A346" s="41"/>
      <c r="B346" s="142" t="s">
        <v>722</v>
      </c>
      <c r="C346" s="142" t="s">
        <v>723</v>
      </c>
      <c r="D346" s="289"/>
      <c r="E346" s="218">
        <f t="shared" si="53"/>
        <v>45924</v>
      </c>
      <c r="F346" s="218">
        <f t="shared" si="53"/>
        <v>45928</v>
      </c>
      <c r="G346" s="218">
        <f t="shared" si="53"/>
        <v>45949</v>
      </c>
    </row>
    <row r="347" spans="1:7" s="5" customFormat="1" ht="15.75" customHeight="1">
      <c r="A347" s="41"/>
      <c r="B347" s="142" t="s">
        <v>724</v>
      </c>
      <c r="C347" s="142" t="s">
        <v>725</v>
      </c>
      <c r="D347" s="260"/>
      <c r="E347" s="218">
        <f t="shared" si="53"/>
        <v>45931</v>
      </c>
      <c r="F347" s="218">
        <f t="shared" si="53"/>
        <v>45935</v>
      </c>
      <c r="G347" s="218">
        <f t="shared" si="53"/>
        <v>45956</v>
      </c>
    </row>
    <row r="348" spans="1:7" s="5" customFormat="1" ht="15.75" customHeight="1">
      <c r="A348" s="41"/>
      <c r="B348" s="85"/>
      <c r="C348" s="86"/>
      <c r="D348" s="87"/>
      <c r="E348" s="73"/>
      <c r="F348" s="73"/>
      <c r="G348" s="73"/>
    </row>
    <row r="349" spans="1:7" s="5" customFormat="1" ht="15.75" customHeight="1">
      <c r="A349" s="41"/>
      <c r="B349" s="87"/>
      <c r="C349" s="87"/>
      <c r="D349" s="87"/>
      <c r="E349" s="87"/>
      <c r="F349" s="87"/>
      <c r="G349" s="87"/>
    </row>
    <row r="350" spans="1:7" s="5" customFormat="1" ht="15.75" customHeight="1">
      <c r="A350" s="279"/>
      <c r="B350" s="279"/>
      <c r="C350" s="68"/>
      <c r="D350" s="69"/>
      <c r="E350" s="69"/>
      <c r="F350" s="209"/>
      <c r="G350" s="209"/>
    </row>
    <row r="351" spans="1:7" s="5" customFormat="1" ht="15.75" customHeight="1">
      <c r="A351" s="41" t="s">
        <v>734</v>
      </c>
      <c r="B351" s="324" t="s">
        <v>16</v>
      </c>
      <c r="C351" s="324" t="s">
        <v>17</v>
      </c>
      <c r="D351" s="271" t="s">
        <v>18</v>
      </c>
      <c r="E351" s="221" t="s">
        <v>342</v>
      </c>
      <c r="F351" s="221" t="s">
        <v>19</v>
      </c>
      <c r="G351" s="221" t="s">
        <v>404</v>
      </c>
    </row>
    <row r="352" spans="1:7" s="5" customFormat="1" ht="15.75" customHeight="1">
      <c r="A352" s="41"/>
      <c r="B352" s="324"/>
      <c r="C352" s="324"/>
      <c r="D352" s="260"/>
      <c r="E352" s="207" t="s">
        <v>11</v>
      </c>
      <c r="F352" s="221" t="s">
        <v>20</v>
      </c>
      <c r="G352" s="221" t="s">
        <v>21</v>
      </c>
    </row>
    <row r="353" spans="1:7" s="5" customFormat="1" ht="15.75" customHeight="1">
      <c r="A353" s="41"/>
      <c r="B353" s="244" t="s">
        <v>726</v>
      </c>
      <c r="C353" s="243" t="s">
        <v>727</v>
      </c>
      <c r="D353" s="313" t="s">
        <v>405</v>
      </c>
      <c r="E353" s="218">
        <v>45902</v>
      </c>
      <c r="F353" s="218">
        <f>E353+4</f>
        <v>45906</v>
      </c>
      <c r="G353" s="218">
        <f>F353+21</f>
        <v>45927</v>
      </c>
    </row>
    <row r="354" spans="1:7" s="5" customFormat="1" ht="15.75" customHeight="1">
      <c r="A354" s="41"/>
      <c r="B354" s="158" t="s">
        <v>728</v>
      </c>
      <c r="C354" s="158" t="s">
        <v>729</v>
      </c>
      <c r="D354" s="314"/>
      <c r="E354" s="218">
        <f t="shared" ref="E354:G357" si="54">E353+7</f>
        <v>45909</v>
      </c>
      <c r="F354" s="218">
        <f t="shared" si="54"/>
        <v>45913</v>
      </c>
      <c r="G354" s="218">
        <f t="shared" si="54"/>
        <v>45934</v>
      </c>
    </row>
    <row r="355" spans="1:7" s="5" customFormat="1" ht="15.75" customHeight="1">
      <c r="A355" s="41"/>
      <c r="B355" s="221" t="s">
        <v>730</v>
      </c>
      <c r="C355" s="221" t="s">
        <v>731</v>
      </c>
      <c r="D355" s="314"/>
      <c r="E355" s="218">
        <f t="shared" si="54"/>
        <v>45916</v>
      </c>
      <c r="F355" s="218">
        <f t="shared" si="54"/>
        <v>45920</v>
      </c>
      <c r="G355" s="218">
        <f t="shared" si="54"/>
        <v>45941</v>
      </c>
    </row>
    <row r="356" spans="1:7" s="5" customFormat="1" ht="15.75" customHeight="1">
      <c r="A356" s="41"/>
      <c r="B356" s="175" t="s">
        <v>732</v>
      </c>
      <c r="C356" s="221" t="s">
        <v>733</v>
      </c>
      <c r="D356" s="314"/>
      <c r="E356" s="218">
        <f t="shared" si="54"/>
        <v>45923</v>
      </c>
      <c r="F356" s="218">
        <f t="shared" si="54"/>
        <v>45927</v>
      </c>
      <c r="G356" s="218">
        <f t="shared" si="54"/>
        <v>45948</v>
      </c>
    </row>
    <row r="357" spans="1:7" s="5" customFormat="1" ht="15.75" customHeight="1">
      <c r="A357" s="41"/>
      <c r="B357" s="221" t="s">
        <v>735</v>
      </c>
      <c r="C357" s="244" t="s">
        <v>736</v>
      </c>
      <c r="D357" s="315"/>
      <c r="E357" s="218">
        <f t="shared" si="54"/>
        <v>45930</v>
      </c>
      <c r="F357" s="218">
        <f t="shared" si="54"/>
        <v>45934</v>
      </c>
      <c r="G357" s="218">
        <f t="shared" si="54"/>
        <v>45955</v>
      </c>
    </row>
    <row r="358" spans="1:7" s="5" customFormat="1" ht="15.75" customHeight="1">
      <c r="A358" s="213"/>
      <c r="B358" s="26"/>
      <c r="C358" s="26"/>
      <c r="D358" s="26"/>
      <c r="E358" s="26"/>
      <c r="F358" s="14"/>
      <c r="G358" s="14"/>
    </row>
    <row r="359" spans="1:7" s="5" customFormat="1" ht="15.75" customHeight="1">
      <c r="A359" s="335"/>
      <c r="B359" s="335"/>
      <c r="C359" s="18"/>
      <c r="D359" s="19"/>
      <c r="E359" s="19"/>
      <c r="F359" s="212"/>
      <c r="G359" s="212"/>
    </row>
    <row r="360" spans="1:7" s="5" customFormat="1" ht="15.75" customHeight="1">
      <c r="A360" s="213" t="s">
        <v>406</v>
      </c>
      <c r="B360" s="271" t="s">
        <v>16</v>
      </c>
      <c r="C360" s="271" t="s">
        <v>17</v>
      </c>
      <c r="D360" s="271" t="s">
        <v>18</v>
      </c>
      <c r="E360" s="216" t="s">
        <v>342</v>
      </c>
      <c r="F360" s="216" t="s">
        <v>19</v>
      </c>
      <c r="G360" s="216" t="s">
        <v>401</v>
      </c>
    </row>
    <row r="361" spans="1:7" s="5" customFormat="1" ht="15.75" customHeight="1">
      <c r="A361" s="213"/>
      <c r="B361" s="260"/>
      <c r="C361" s="260"/>
      <c r="D361" s="260"/>
      <c r="E361" s="216" t="s">
        <v>11</v>
      </c>
      <c r="F361" s="216" t="s">
        <v>20</v>
      </c>
      <c r="G361" s="216" t="s">
        <v>21</v>
      </c>
    </row>
    <row r="362" spans="1:7" s="5" customFormat="1" ht="15.75" customHeight="1">
      <c r="A362" s="41"/>
      <c r="B362" s="252" t="s">
        <v>708</v>
      </c>
      <c r="C362" s="253" t="s">
        <v>709</v>
      </c>
      <c r="D362" s="271" t="s">
        <v>402</v>
      </c>
      <c r="E362" s="137">
        <v>45904</v>
      </c>
      <c r="F362" s="218">
        <f>E362+5</f>
        <v>45909</v>
      </c>
      <c r="G362" s="218">
        <f>F362+14</f>
        <v>45923</v>
      </c>
    </row>
    <row r="363" spans="1:7" s="5" customFormat="1" ht="15.75" customHeight="1">
      <c r="A363" s="41"/>
      <c r="B363" s="252" t="s">
        <v>710</v>
      </c>
      <c r="C363" s="253" t="s">
        <v>711</v>
      </c>
      <c r="D363" s="289"/>
      <c r="E363" s="218">
        <f t="shared" ref="E363:G366" si="55">E362+7</f>
        <v>45911</v>
      </c>
      <c r="F363" s="218">
        <f t="shared" si="55"/>
        <v>45916</v>
      </c>
      <c r="G363" s="218">
        <f t="shared" si="55"/>
        <v>45930</v>
      </c>
    </row>
    <row r="364" spans="1:7" s="5" customFormat="1" ht="15.75" customHeight="1">
      <c r="A364" s="41"/>
      <c r="B364" s="252" t="s">
        <v>712</v>
      </c>
      <c r="C364" s="253" t="s">
        <v>713</v>
      </c>
      <c r="D364" s="289"/>
      <c r="E364" s="218">
        <f t="shared" si="55"/>
        <v>45918</v>
      </c>
      <c r="F364" s="218">
        <f t="shared" si="55"/>
        <v>45923</v>
      </c>
      <c r="G364" s="218">
        <f t="shared" si="55"/>
        <v>45937</v>
      </c>
    </row>
    <row r="365" spans="1:7" s="5" customFormat="1" ht="15.75" customHeight="1">
      <c r="A365" s="41"/>
      <c r="B365" s="252" t="s">
        <v>714</v>
      </c>
      <c r="C365" s="253" t="s">
        <v>715</v>
      </c>
      <c r="D365" s="289"/>
      <c r="E365" s="218">
        <f t="shared" si="55"/>
        <v>45925</v>
      </c>
      <c r="F365" s="218">
        <f t="shared" si="55"/>
        <v>45930</v>
      </c>
      <c r="G365" s="218">
        <f t="shared" si="55"/>
        <v>45944</v>
      </c>
    </row>
    <row r="366" spans="1:7" s="5" customFormat="1" ht="24" customHeight="1">
      <c r="A366" s="41"/>
      <c r="B366" s="252" t="s">
        <v>716</v>
      </c>
      <c r="C366" s="253"/>
      <c r="D366" s="260"/>
      <c r="E366" s="218">
        <f t="shared" si="55"/>
        <v>45932</v>
      </c>
      <c r="F366" s="218">
        <f t="shared" si="55"/>
        <v>45937</v>
      </c>
      <c r="G366" s="218">
        <f t="shared" si="55"/>
        <v>45951</v>
      </c>
    </row>
    <row r="367" spans="1:7" s="5" customFormat="1" ht="15.75" customHeight="1">
      <c r="A367" s="41"/>
      <c r="B367" s="87"/>
      <c r="C367" s="87"/>
      <c r="D367" s="87"/>
      <c r="E367" s="87"/>
      <c r="F367" s="87"/>
      <c r="G367" s="73"/>
    </row>
    <row r="368" spans="1:7" s="5" customFormat="1" ht="15.75" customHeight="1">
      <c r="A368" s="279"/>
      <c r="B368" s="279"/>
      <c r="C368" s="68"/>
      <c r="D368" s="69"/>
      <c r="E368" s="69"/>
      <c r="F368" s="209"/>
      <c r="G368" s="209"/>
    </row>
    <row r="369" spans="1:7" s="5" customFormat="1" ht="15.75" customHeight="1">
      <c r="A369" s="41" t="s">
        <v>407</v>
      </c>
      <c r="B369" s="271" t="s">
        <v>16</v>
      </c>
      <c r="C369" s="271" t="s">
        <v>17</v>
      </c>
      <c r="D369" s="271" t="s">
        <v>18</v>
      </c>
      <c r="E369" s="221" t="s">
        <v>342</v>
      </c>
      <c r="F369" s="221" t="s">
        <v>19</v>
      </c>
      <c r="G369" s="221" t="s">
        <v>52</v>
      </c>
    </row>
    <row r="370" spans="1:7" s="5" customFormat="1" ht="15.75" customHeight="1">
      <c r="A370" s="41"/>
      <c r="B370" s="260"/>
      <c r="C370" s="260"/>
      <c r="D370" s="260"/>
      <c r="E370" s="207" t="s">
        <v>11</v>
      </c>
      <c r="F370" s="221" t="s">
        <v>20</v>
      </c>
      <c r="G370" s="221" t="s">
        <v>21</v>
      </c>
    </row>
    <row r="371" spans="1:7" s="5" customFormat="1" ht="15.75" customHeight="1">
      <c r="A371" s="41"/>
      <c r="B371" s="253" t="s">
        <v>726</v>
      </c>
      <c r="C371" s="252" t="s">
        <v>727</v>
      </c>
      <c r="D371" s="313" t="s">
        <v>405</v>
      </c>
      <c r="E371" s="218">
        <v>45902</v>
      </c>
      <c r="F371" s="218">
        <f>E371+5</f>
        <v>45907</v>
      </c>
      <c r="G371" s="218">
        <f>F371+15</f>
        <v>45922</v>
      </c>
    </row>
    <row r="372" spans="1:7" s="5" customFormat="1" ht="15.75" customHeight="1">
      <c r="A372" s="41"/>
      <c r="B372" s="158" t="s">
        <v>728</v>
      </c>
      <c r="C372" s="158" t="s">
        <v>729</v>
      </c>
      <c r="D372" s="314"/>
      <c r="E372" s="218">
        <f t="shared" ref="E372:G375" si="56">E371+7</f>
        <v>45909</v>
      </c>
      <c r="F372" s="218">
        <f t="shared" si="56"/>
        <v>45914</v>
      </c>
      <c r="G372" s="218">
        <f t="shared" si="56"/>
        <v>45929</v>
      </c>
    </row>
    <row r="373" spans="1:7" s="5" customFormat="1" ht="15.75" customHeight="1">
      <c r="A373" s="41"/>
      <c r="B373" s="253" t="s">
        <v>730</v>
      </c>
      <c r="C373" s="253" t="s">
        <v>731</v>
      </c>
      <c r="D373" s="314"/>
      <c r="E373" s="218">
        <f t="shared" si="56"/>
        <v>45916</v>
      </c>
      <c r="F373" s="218">
        <f t="shared" si="56"/>
        <v>45921</v>
      </c>
      <c r="G373" s="218">
        <f t="shared" si="56"/>
        <v>45936</v>
      </c>
    </row>
    <row r="374" spans="1:7" s="5" customFormat="1" ht="15.75" customHeight="1">
      <c r="A374" s="41"/>
      <c r="B374" s="175" t="s">
        <v>732</v>
      </c>
      <c r="C374" s="253" t="s">
        <v>733</v>
      </c>
      <c r="D374" s="314"/>
      <c r="E374" s="218">
        <f t="shared" si="56"/>
        <v>45923</v>
      </c>
      <c r="F374" s="218">
        <f t="shared" si="56"/>
        <v>45928</v>
      </c>
      <c r="G374" s="218">
        <f t="shared" si="56"/>
        <v>45943</v>
      </c>
    </row>
    <row r="375" spans="1:7" s="5" customFormat="1" ht="15.75" customHeight="1">
      <c r="A375" s="41"/>
      <c r="B375" s="253" t="s">
        <v>735</v>
      </c>
      <c r="C375" s="253" t="s">
        <v>736</v>
      </c>
      <c r="D375" s="315"/>
      <c r="E375" s="218">
        <f t="shared" si="56"/>
        <v>45930</v>
      </c>
      <c r="F375" s="218">
        <f t="shared" si="56"/>
        <v>45935</v>
      </c>
      <c r="G375" s="218">
        <f t="shared" si="56"/>
        <v>45950</v>
      </c>
    </row>
    <row r="376" spans="1:7" s="5" customFormat="1" ht="15.75" customHeight="1">
      <c r="A376" s="41"/>
      <c r="B376" s="87"/>
      <c r="C376" s="87"/>
      <c r="D376" s="87"/>
      <c r="E376" s="87"/>
      <c r="F376" s="73"/>
      <c r="G376" s="73"/>
    </row>
    <row r="377" spans="1:7" s="5" customFormat="1" ht="15.75" customHeight="1">
      <c r="A377" s="279"/>
      <c r="B377" s="279"/>
      <c r="C377" s="68"/>
      <c r="D377" s="69"/>
      <c r="E377" s="69"/>
      <c r="F377" s="209"/>
      <c r="G377" s="209"/>
    </row>
    <row r="378" spans="1:7" s="5" customFormat="1" ht="15.75" customHeight="1">
      <c r="A378" s="41" t="s">
        <v>408</v>
      </c>
      <c r="B378" s="271" t="s">
        <v>16</v>
      </c>
      <c r="C378" s="271" t="s">
        <v>17</v>
      </c>
      <c r="D378" s="271" t="s">
        <v>18</v>
      </c>
      <c r="E378" s="221" t="s">
        <v>342</v>
      </c>
      <c r="F378" s="221" t="s">
        <v>19</v>
      </c>
      <c r="G378" s="221" t="s">
        <v>55</v>
      </c>
    </row>
    <row r="379" spans="1:7" s="5" customFormat="1" ht="15.75" customHeight="1">
      <c r="A379" s="41"/>
      <c r="B379" s="260"/>
      <c r="C379" s="260"/>
      <c r="D379" s="260"/>
      <c r="E379" s="207" t="s">
        <v>11</v>
      </c>
      <c r="F379" s="221" t="s">
        <v>20</v>
      </c>
      <c r="G379" s="221" t="s">
        <v>21</v>
      </c>
    </row>
    <row r="380" spans="1:7" s="5" customFormat="1" ht="15.75" customHeight="1">
      <c r="A380" s="41"/>
      <c r="B380" s="253" t="s">
        <v>726</v>
      </c>
      <c r="C380" s="252" t="s">
        <v>727</v>
      </c>
      <c r="D380" s="313" t="s">
        <v>405</v>
      </c>
      <c r="E380" s="218">
        <v>45902</v>
      </c>
      <c r="F380" s="218">
        <f>E380+5</f>
        <v>45907</v>
      </c>
      <c r="G380" s="218">
        <f>F380+11</f>
        <v>45918</v>
      </c>
    </row>
    <row r="381" spans="1:7" s="5" customFormat="1" ht="15.75" customHeight="1">
      <c r="A381" s="41"/>
      <c r="B381" s="158" t="s">
        <v>728</v>
      </c>
      <c r="C381" s="158" t="s">
        <v>729</v>
      </c>
      <c r="D381" s="314"/>
      <c r="E381" s="218">
        <f t="shared" ref="E381:G384" si="57">E380+7</f>
        <v>45909</v>
      </c>
      <c r="F381" s="218">
        <f t="shared" si="57"/>
        <v>45914</v>
      </c>
      <c r="G381" s="218">
        <f t="shared" si="57"/>
        <v>45925</v>
      </c>
    </row>
    <row r="382" spans="1:7" s="5" customFormat="1" ht="15.75" customHeight="1">
      <c r="A382" s="41"/>
      <c r="B382" s="253" t="s">
        <v>730</v>
      </c>
      <c r="C382" s="253" t="s">
        <v>731</v>
      </c>
      <c r="D382" s="314"/>
      <c r="E382" s="218">
        <f t="shared" si="57"/>
        <v>45916</v>
      </c>
      <c r="F382" s="218">
        <f t="shared" si="57"/>
        <v>45921</v>
      </c>
      <c r="G382" s="218">
        <f t="shared" si="57"/>
        <v>45932</v>
      </c>
    </row>
    <row r="383" spans="1:7" s="5" customFormat="1" ht="15.75" customHeight="1">
      <c r="A383" s="41"/>
      <c r="B383" s="175" t="s">
        <v>732</v>
      </c>
      <c r="C383" s="253" t="s">
        <v>733</v>
      </c>
      <c r="D383" s="314"/>
      <c r="E383" s="218">
        <f t="shared" si="57"/>
        <v>45923</v>
      </c>
      <c r="F383" s="218">
        <f t="shared" si="57"/>
        <v>45928</v>
      </c>
      <c r="G383" s="218">
        <f t="shared" si="57"/>
        <v>45939</v>
      </c>
    </row>
    <row r="384" spans="1:7" s="5" customFormat="1" ht="15.75" customHeight="1">
      <c r="A384" s="41"/>
      <c r="B384" s="253" t="s">
        <v>735</v>
      </c>
      <c r="C384" s="253" t="s">
        <v>736</v>
      </c>
      <c r="D384" s="315"/>
      <c r="E384" s="218">
        <f t="shared" si="57"/>
        <v>45930</v>
      </c>
      <c r="F384" s="218">
        <f t="shared" si="57"/>
        <v>45935</v>
      </c>
      <c r="G384" s="218">
        <f t="shared" si="57"/>
        <v>45946</v>
      </c>
    </row>
    <row r="385" spans="1:7" s="5" customFormat="1" ht="15.75" customHeight="1">
      <c r="A385" s="213"/>
      <c r="B385" s="26"/>
      <c r="C385" s="26"/>
      <c r="D385" s="26"/>
      <c r="E385" s="26"/>
      <c r="F385" s="14"/>
      <c r="G385" s="14"/>
    </row>
    <row r="386" spans="1:7" s="5" customFormat="1" ht="15.75" customHeight="1">
      <c r="A386" s="291" t="s">
        <v>57</v>
      </c>
      <c r="B386" s="291"/>
      <c r="C386" s="291"/>
      <c r="D386" s="291"/>
      <c r="E386" s="291"/>
      <c r="F386" s="291"/>
      <c r="G386" s="291"/>
    </row>
    <row r="387" spans="1:7" s="5" customFormat="1" ht="15.75" customHeight="1">
      <c r="A387" s="323" t="s">
        <v>409</v>
      </c>
      <c r="B387" s="323"/>
      <c r="C387" s="22"/>
      <c r="D387" s="9"/>
      <c r="E387" s="9"/>
      <c r="F387" s="210"/>
      <c r="G387" s="210"/>
    </row>
    <row r="388" spans="1:7" s="5" customFormat="1" ht="15.75" customHeight="1">
      <c r="A388" s="213" t="s">
        <v>737</v>
      </c>
      <c r="B388" s="254" t="s">
        <v>16</v>
      </c>
      <c r="C388" s="254" t="s">
        <v>17</v>
      </c>
      <c r="D388" s="254" t="s">
        <v>18</v>
      </c>
      <c r="E388" s="216" t="s">
        <v>342</v>
      </c>
      <c r="F388" s="216" t="s">
        <v>19</v>
      </c>
      <c r="G388" s="215" t="s">
        <v>410</v>
      </c>
    </row>
    <row r="389" spans="1:7" s="5" customFormat="1" ht="15.75" customHeight="1">
      <c r="A389" s="213"/>
      <c r="B389" s="255"/>
      <c r="C389" s="255"/>
      <c r="D389" s="255"/>
      <c r="E389" s="208" t="s">
        <v>362</v>
      </c>
      <c r="F389" s="224" t="s">
        <v>20</v>
      </c>
      <c r="G389" s="216" t="s">
        <v>411</v>
      </c>
    </row>
    <row r="390" spans="1:7" s="5" customFormat="1" ht="15.75" customHeight="1">
      <c r="A390" s="41"/>
      <c r="B390" s="142" t="s">
        <v>738</v>
      </c>
      <c r="C390" s="219" t="s">
        <v>739</v>
      </c>
      <c r="D390" s="322" t="s">
        <v>412</v>
      </c>
      <c r="E390" s="217">
        <v>45900</v>
      </c>
      <c r="F390" s="217">
        <f>E390+4</f>
        <v>45904</v>
      </c>
      <c r="G390" s="218">
        <f>F390+12</f>
        <v>45916</v>
      </c>
    </row>
    <row r="391" spans="1:7" s="5" customFormat="1" ht="15.75" customHeight="1">
      <c r="A391" s="41"/>
      <c r="B391" s="142" t="s">
        <v>740</v>
      </c>
      <c r="C391" s="219" t="s">
        <v>741</v>
      </c>
      <c r="D391" s="322"/>
      <c r="E391" s="223">
        <f t="shared" ref="E391:G394" si="58">E390+7</f>
        <v>45907</v>
      </c>
      <c r="F391" s="217">
        <f t="shared" si="58"/>
        <v>45911</v>
      </c>
      <c r="G391" s="218">
        <f t="shared" si="58"/>
        <v>45923</v>
      </c>
    </row>
    <row r="392" spans="1:7" s="5" customFormat="1" ht="15.75" customHeight="1">
      <c r="A392" s="41"/>
      <c r="B392" s="142" t="s">
        <v>742</v>
      </c>
      <c r="C392" s="142" t="s">
        <v>743</v>
      </c>
      <c r="D392" s="322"/>
      <c r="E392" s="223">
        <f t="shared" si="58"/>
        <v>45914</v>
      </c>
      <c r="F392" s="217">
        <f t="shared" si="58"/>
        <v>45918</v>
      </c>
      <c r="G392" s="218">
        <f t="shared" si="58"/>
        <v>45930</v>
      </c>
    </row>
    <row r="393" spans="1:7" s="5" customFormat="1" ht="15.75" customHeight="1">
      <c r="A393" s="41"/>
      <c r="B393" s="142" t="s">
        <v>744</v>
      </c>
      <c r="C393" s="142" t="s">
        <v>745</v>
      </c>
      <c r="D393" s="322"/>
      <c r="E393" s="223">
        <f t="shared" si="58"/>
        <v>45921</v>
      </c>
      <c r="F393" s="217">
        <f t="shared" si="58"/>
        <v>45925</v>
      </c>
      <c r="G393" s="218">
        <f t="shared" si="58"/>
        <v>45937</v>
      </c>
    </row>
    <row r="394" spans="1:7" s="5" customFormat="1" ht="15.75" customHeight="1">
      <c r="A394" s="41"/>
      <c r="B394" s="142" t="s">
        <v>746</v>
      </c>
      <c r="C394" s="219" t="s">
        <v>747</v>
      </c>
      <c r="D394" s="322"/>
      <c r="E394" s="223">
        <f t="shared" si="58"/>
        <v>45928</v>
      </c>
      <c r="F394" s="217">
        <f t="shared" si="58"/>
        <v>45932</v>
      </c>
      <c r="G394" s="218">
        <f t="shared" si="58"/>
        <v>45944</v>
      </c>
    </row>
    <row r="395" spans="1:7" s="5" customFormat="1" ht="15.75" customHeight="1">
      <c r="A395" s="41"/>
      <c r="B395" s="68"/>
      <c r="C395" s="68"/>
      <c r="D395" s="69"/>
      <c r="E395" s="69"/>
      <c r="F395" s="209"/>
      <c r="G395" s="209"/>
    </row>
    <row r="396" spans="1:7" s="5" customFormat="1" ht="15.75" customHeight="1">
      <c r="A396" s="266"/>
      <c r="B396" s="266"/>
      <c r="C396" s="68" t="s">
        <v>409</v>
      </c>
      <c r="D396" s="69"/>
      <c r="E396" s="69"/>
      <c r="F396" s="209"/>
      <c r="G396" s="209"/>
    </row>
    <row r="397" spans="1:7" s="5" customFormat="1" ht="15.75" customHeight="1">
      <c r="A397" s="41" t="s">
        <v>748</v>
      </c>
      <c r="B397" s="271" t="s">
        <v>188</v>
      </c>
      <c r="C397" s="271" t="s">
        <v>193</v>
      </c>
      <c r="D397" s="259" t="s">
        <v>18</v>
      </c>
      <c r="E397" s="56" t="s">
        <v>184</v>
      </c>
      <c r="F397" s="56" t="s">
        <v>19</v>
      </c>
      <c r="G397" s="60" t="s">
        <v>191</v>
      </c>
    </row>
    <row r="398" spans="1:7" s="5" customFormat="1" ht="15.75" customHeight="1">
      <c r="A398" s="41"/>
      <c r="B398" s="260"/>
      <c r="C398" s="260"/>
      <c r="D398" s="260"/>
      <c r="E398" s="61" t="s">
        <v>11</v>
      </c>
      <c r="F398" s="71" t="s">
        <v>20</v>
      </c>
      <c r="G398" s="56" t="s">
        <v>21</v>
      </c>
    </row>
    <row r="399" spans="1:7" s="5" customFormat="1" ht="15.75" customHeight="1">
      <c r="A399" s="41"/>
      <c r="B399" s="186" t="s">
        <v>749</v>
      </c>
      <c r="C399" s="187" t="s">
        <v>750</v>
      </c>
      <c r="D399" s="269" t="s">
        <v>192</v>
      </c>
      <c r="E399" s="64">
        <v>45907</v>
      </c>
      <c r="F399" s="64">
        <f>E399+5</f>
        <v>45912</v>
      </c>
      <c r="G399" s="58">
        <f>F399+9</f>
        <v>45921</v>
      </c>
    </row>
    <row r="400" spans="1:7" s="5" customFormat="1" ht="15.75" customHeight="1">
      <c r="A400" s="41"/>
      <c r="B400" s="186" t="s">
        <v>751</v>
      </c>
      <c r="C400" s="187"/>
      <c r="D400" s="263"/>
      <c r="E400" s="59">
        <f t="shared" ref="E400:G403" si="59">E399+7</f>
        <v>45914</v>
      </c>
      <c r="F400" s="64">
        <f t="shared" si="59"/>
        <v>45919</v>
      </c>
      <c r="G400" s="58">
        <f t="shared" si="59"/>
        <v>45928</v>
      </c>
    </row>
    <row r="401" spans="1:7" s="5" customFormat="1" ht="15.75" customHeight="1">
      <c r="A401" s="41"/>
      <c r="B401" s="188" t="s">
        <v>752</v>
      </c>
      <c r="C401" s="187" t="s">
        <v>753</v>
      </c>
      <c r="D401" s="263"/>
      <c r="E401" s="59">
        <f t="shared" si="59"/>
        <v>45921</v>
      </c>
      <c r="F401" s="64">
        <f t="shared" si="59"/>
        <v>45926</v>
      </c>
      <c r="G401" s="58">
        <f t="shared" si="59"/>
        <v>45935</v>
      </c>
    </row>
    <row r="402" spans="1:7" s="5" customFormat="1" ht="15.75" customHeight="1">
      <c r="A402" s="41"/>
      <c r="B402" s="186" t="s">
        <v>754</v>
      </c>
      <c r="C402" s="200" t="s">
        <v>755</v>
      </c>
      <c r="D402" s="263"/>
      <c r="E402" s="59">
        <f t="shared" si="59"/>
        <v>45928</v>
      </c>
      <c r="F402" s="64">
        <f t="shared" si="59"/>
        <v>45933</v>
      </c>
      <c r="G402" s="58">
        <f t="shared" si="59"/>
        <v>45942</v>
      </c>
    </row>
    <row r="403" spans="1:7" s="5" customFormat="1" ht="15.75" customHeight="1">
      <c r="A403" s="41"/>
      <c r="B403" s="186" t="s">
        <v>756</v>
      </c>
      <c r="C403" s="187" t="s">
        <v>757</v>
      </c>
      <c r="D403" s="270"/>
      <c r="E403" s="59">
        <f t="shared" si="59"/>
        <v>45935</v>
      </c>
      <c r="F403" s="64">
        <f t="shared" si="59"/>
        <v>45940</v>
      </c>
      <c r="G403" s="58">
        <f t="shared" si="59"/>
        <v>45949</v>
      </c>
    </row>
    <row r="404" spans="1:7" s="5" customFormat="1" ht="15.75" customHeight="1">
      <c r="A404" s="41"/>
      <c r="B404" s="68"/>
      <c r="C404" s="68"/>
      <c r="D404" s="69"/>
      <c r="E404" s="69"/>
      <c r="F404" s="70"/>
      <c r="G404" s="70"/>
    </row>
    <row r="405" spans="1:7" s="5" customFormat="1" ht="15.75" customHeight="1">
      <c r="A405" s="41"/>
      <c r="B405" s="259" t="s">
        <v>188</v>
      </c>
      <c r="C405" s="259" t="s">
        <v>193</v>
      </c>
      <c r="D405" s="261" t="s">
        <v>18</v>
      </c>
      <c r="E405" s="56" t="s">
        <v>185</v>
      </c>
      <c r="F405" s="56" t="s">
        <v>19</v>
      </c>
      <c r="G405" s="56" t="s">
        <v>58</v>
      </c>
    </row>
    <row r="406" spans="1:7" s="5" customFormat="1" ht="15.75" customHeight="1">
      <c r="A406" s="41"/>
      <c r="B406" s="260"/>
      <c r="C406" s="260"/>
      <c r="D406" s="262"/>
      <c r="E406" s="56" t="s">
        <v>194</v>
      </c>
      <c r="F406" s="56" t="s">
        <v>20</v>
      </c>
      <c r="G406" s="56" t="s">
        <v>21</v>
      </c>
    </row>
    <row r="407" spans="1:7" s="5" customFormat="1" ht="15.75" customHeight="1">
      <c r="A407" s="41"/>
      <c r="B407" s="164" t="s">
        <v>758</v>
      </c>
      <c r="C407" s="165" t="s">
        <v>759</v>
      </c>
      <c r="D407" s="269" t="s">
        <v>295</v>
      </c>
      <c r="E407" s="58">
        <v>45904</v>
      </c>
      <c r="F407" s="58">
        <f>E407+6</f>
        <v>45910</v>
      </c>
      <c r="G407" s="58">
        <f>F407+10</f>
        <v>45920</v>
      </c>
    </row>
    <row r="408" spans="1:7" s="5" customFormat="1" ht="15.75" customHeight="1">
      <c r="A408" s="41"/>
      <c r="B408" s="165" t="s">
        <v>760</v>
      </c>
      <c r="C408" s="164" t="s">
        <v>761</v>
      </c>
      <c r="D408" s="263"/>
      <c r="E408" s="58">
        <f t="shared" ref="E408:G409" si="60">E407+7</f>
        <v>45911</v>
      </c>
      <c r="F408" s="58">
        <f t="shared" si="60"/>
        <v>45917</v>
      </c>
      <c r="G408" s="58">
        <f t="shared" si="60"/>
        <v>45927</v>
      </c>
    </row>
    <row r="409" spans="1:7" s="5" customFormat="1" ht="15.75" customHeight="1">
      <c r="A409" s="41"/>
      <c r="B409" s="165" t="s">
        <v>762</v>
      </c>
      <c r="C409" s="164" t="s">
        <v>763</v>
      </c>
      <c r="D409" s="263"/>
      <c r="E409" s="58">
        <f t="shared" si="60"/>
        <v>45918</v>
      </c>
      <c r="F409" s="58">
        <f t="shared" si="60"/>
        <v>45924</v>
      </c>
      <c r="G409" s="58">
        <f t="shared" si="60"/>
        <v>45934</v>
      </c>
    </row>
    <row r="410" spans="1:7" s="5" customFormat="1" ht="15.75" customHeight="1">
      <c r="A410" s="41"/>
      <c r="B410" s="165" t="s">
        <v>764</v>
      </c>
      <c r="C410" s="164"/>
      <c r="D410" s="263"/>
      <c r="E410" s="58">
        <f t="shared" ref="E410:G411" si="61">E409+7</f>
        <v>45925</v>
      </c>
      <c r="F410" s="58">
        <f t="shared" si="61"/>
        <v>45931</v>
      </c>
      <c r="G410" s="58">
        <f t="shared" si="61"/>
        <v>45941</v>
      </c>
    </row>
    <row r="411" spans="1:7" s="5" customFormat="1" ht="15.75" customHeight="1">
      <c r="A411" s="41"/>
      <c r="B411" s="164" t="s">
        <v>765</v>
      </c>
      <c r="C411" s="165" t="s">
        <v>766</v>
      </c>
      <c r="D411" s="270"/>
      <c r="E411" s="58">
        <f t="shared" si="61"/>
        <v>45932</v>
      </c>
      <c r="F411" s="58">
        <f t="shared" si="61"/>
        <v>45938</v>
      </c>
      <c r="G411" s="58">
        <f t="shared" si="61"/>
        <v>45948</v>
      </c>
    </row>
    <row r="412" spans="1:7" s="5" customFormat="1" ht="15.75" customHeight="1">
      <c r="A412" s="41"/>
      <c r="B412" s="68"/>
      <c r="C412" s="68"/>
      <c r="D412" s="69"/>
      <c r="E412" s="69"/>
      <c r="F412" s="73"/>
      <c r="G412" s="70"/>
    </row>
    <row r="413" spans="1:7" s="5" customFormat="1" ht="15.75" customHeight="1">
      <c r="A413" s="266"/>
      <c r="B413" s="266"/>
      <c r="C413" s="68"/>
      <c r="D413" s="69"/>
      <c r="E413" s="69"/>
      <c r="F413" s="70"/>
      <c r="G413" s="70"/>
    </row>
    <row r="414" spans="1:7" s="5" customFormat="1" ht="15.75" customHeight="1">
      <c r="A414" s="41" t="s">
        <v>767</v>
      </c>
      <c r="B414" s="272" t="s">
        <v>16</v>
      </c>
      <c r="C414" s="261" t="s">
        <v>17</v>
      </c>
      <c r="D414" s="261" t="s">
        <v>18</v>
      </c>
      <c r="E414" s="56" t="s">
        <v>184</v>
      </c>
      <c r="F414" s="56" t="s">
        <v>19</v>
      </c>
      <c r="G414" s="60" t="s">
        <v>63</v>
      </c>
    </row>
    <row r="415" spans="1:7" s="5" customFormat="1" ht="15.75" customHeight="1">
      <c r="A415" s="41"/>
      <c r="B415" s="262"/>
      <c r="C415" s="262"/>
      <c r="D415" s="262"/>
      <c r="E415" s="61" t="s">
        <v>11</v>
      </c>
      <c r="F415" s="71" t="s">
        <v>20</v>
      </c>
      <c r="G415" s="56" t="s">
        <v>21</v>
      </c>
    </row>
    <row r="416" spans="1:7" s="5" customFormat="1" ht="15.75" customHeight="1">
      <c r="A416" s="41"/>
      <c r="B416" s="113" t="s">
        <v>461</v>
      </c>
      <c r="C416" s="84" t="s">
        <v>768</v>
      </c>
      <c r="D416" s="256" t="s">
        <v>288</v>
      </c>
      <c r="E416" s="58">
        <v>45895</v>
      </c>
      <c r="F416" s="82">
        <f>E416+6</f>
        <v>45901</v>
      </c>
      <c r="G416" s="58">
        <f>F416+4</f>
        <v>45905</v>
      </c>
    </row>
    <row r="417" spans="1:7" s="5" customFormat="1" ht="15.75" customHeight="1">
      <c r="A417" s="41"/>
      <c r="B417" s="166" t="s">
        <v>462</v>
      </c>
      <c r="C417" s="166" t="s">
        <v>769</v>
      </c>
      <c r="D417" s="263"/>
      <c r="E417" s="59">
        <f t="shared" ref="E417:G420" si="62">E416+7</f>
        <v>45902</v>
      </c>
      <c r="F417" s="82">
        <f t="shared" si="62"/>
        <v>45908</v>
      </c>
      <c r="G417" s="58">
        <f t="shared" si="62"/>
        <v>45912</v>
      </c>
    </row>
    <row r="418" spans="1:7" s="5" customFormat="1" ht="15.75" customHeight="1">
      <c r="A418" s="41"/>
      <c r="B418" s="166" t="s">
        <v>463</v>
      </c>
      <c r="C418" s="166" t="s">
        <v>770</v>
      </c>
      <c r="D418" s="263"/>
      <c r="E418" s="59">
        <f t="shared" si="62"/>
        <v>45909</v>
      </c>
      <c r="F418" s="82">
        <f t="shared" si="62"/>
        <v>45915</v>
      </c>
      <c r="G418" s="58">
        <f t="shared" si="62"/>
        <v>45919</v>
      </c>
    </row>
    <row r="419" spans="1:7" s="5" customFormat="1" ht="15.75" customHeight="1">
      <c r="A419" s="41"/>
      <c r="B419" s="166" t="s">
        <v>464</v>
      </c>
      <c r="C419" s="166" t="s">
        <v>771</v>
      </c>
      <c r="D419" s="263"/>
      <c r="E419" s="59">
        <f t="shared" si="62"/>
        <v>45916</v>
      </c>
      <c r="F419" s="82">
        <f t="shared" si="62"/>
        <v>45922</v>
      </c>
      <c r="G419" s="58">
        <f t="shared" si="62"/>
        <v>45926</v>
      </c>
    </row>
    <row r="420" spans="1:7" s="5" customFormat="1" ht="15.75" customHeight="1">
      <c r="A420" s="41"/>
      <c r="B420" s="113" t="s">
        <v>465</v>
      </c>
      <c r="C420" s="84"/>
      <c r="D420" s="264"/>
      <c r="E420" s="59">
        <f t="shared" si="62"/>
        <v>45923</v>
      </c>
      <c r="F420" s="82">
        <f t="shared" si="62"/>
        <v>45929</v>
      </c>
      <c r="G420" s="58">
        <f t="shared" si="62"/>
        <v>45933</v>
      </c>
    </row>
    <row r="421" spans="1:7" s="5" customFormat="1" ht="15.75" customHeight="1">
      <c r="A421" s="41"/>
      <c r="B421" s="89"/>
      <c r="C421" s="68"/>
      <c r="D421" s="69"/>
      <c r="E421" s="69"/>
      <c r="F421" s="70"/>
      <c r="G421" s="70"/>
    </row>
    <row r="422" spans="1:7" s="5" customFormat="1" ht="15.75" customHeight="1">
      <c r="A422" s="41"/>
      <c r="B422" s="89"/>
      <c r="C422" s="68"/>
      <c r="D422" s="69"/>
      <c r="E422" s="69"/>
      <c r="F422" s="70"/>
      <c r="G422" s="70"/>
    </row>
    <row r="423" spans="1:7" s="5" customFormat="1" ht="15.75" customHeight="1">
      <c r="A423" s="41"/>
      <c r="B423" s="261" t="s">
        <v>16</v>
      </c>
      <c r="C423" s="261" t="s">
        <v>17</v>
      </c>
      <c r="D423" s="261" t="s">
        <v>18</v>
      </c>
      <c r="E423" s="56" t="s">
        <v>185</v>
      </c>
      <c r="F423" s="56" t="s">
        <v>19</v>
      </c>
      <c r="G423" s="60" t="s">
        <v>195</v>
      </c>
    </row>
    <row r="424" spans="1:7" s="5" customFormat="1" ht="15.75" customHeight="1">
      <c r="A424" s="41"/>
      <c r="B424" s="262"/>
      <c r="C424" s="262"/>
      <c r="D424" s="262"/>
      <c r="E424" s="61" t="s">
        <v>11</v>
      </c>
      <c r="F424" s="71" t="s">
        <v>20</v>
      </c>
      <c r="G424" s="56" t="s">
        <v>21</v>
      </c>
    </row>
    <row r="425" spans="1:7" s="5" customFormat="1" ht="24.75" customHeight="1">
      <c r="A425" s="41"/>
      <c r="B425" s="113" t="s">
        <v>772</v>
      </c>
      <c r="C425" s="245" t="s">
        <v>773</v>
      </c>
      <c r="D425" s="256" t="s">
        <v>196</v>
      </c>
      <c r="E425" s="58">
        <v>45900</v>
      </c>
      <c r="F425" s="58">
        <f>E425+4</f>
        <v>45904</v>
      </c>
      <c r="G425" s="58">
        <f>F425+5</f>
        <v>45909</v>
      </c>
    </row>
    <row r="426" spans="1:7" s="5" customFormat="1" ht="18.75" customHeight="1">
      <c r="A426" s="41"/>
      <c r="B426" s="113" t="s">
        <v>774</v>
      </c>
      <c r="C426" s="84" t="s">
        <v>773</v>
      </c>
      <c r="D426" s="263"/>
      <c r="E426" s="59">
        <f t="shared" ref="E426" si="63">E425+7</f>
        <v>45907</v>
      </c>
      <c r="F426" s="58">
        <f t="shared" ref="F426:G429" si="64">F425+7</f>
        <v>45911</v>
      </c>
      <c r="G426" s="58">
        <f t="shared" si="64"/>
        <v>45916</v>
      </c>
    </row>
    <row r="427" spans="1:7" s="5" customFormat="1" ht="22.5" customHeight="1">
      <c r="A427" s="41"/>
      <c r="B427" s="113" t="s">
        <v>775</v>
      </c>
      <c r="C427" s="84" t="s">
        <v>773</v>
      </c>
      <c r="D427" s="263"/>
      <c r="E427" s="59">
        <f t="shared" ref="E427" si="65">E426+7</f>
        <v>45914</v>
      </c>
      <c r="F427" s="58">
        <f t="shared" si="64"/>
        <v>45918</v>
      </c>
      <c r="G427" s="58">
        <f t="shared" si="64"/>
        <v>45923</v>
      </c>
    </row>
    <row r="428" spans="1:7" s="5" customFormat="1" ht="16.5" customHeight="1">
      <c r="A428" s="41"/>
      <c r="B428" s="113" t="s">
        <v>776</v>
      </c>
      <c r="C428" s="84" t="s">
        <v>777</v>
      </c>
      <c r="D428" s="263"/>
      <c r="E428" s="59">
        <f t="shared" ref="E428" si="66">E427+7</f>
        <v>45921</v>
      </c>
      <c r="F428" s="58">
        <f t="shared" si="64"/>
        <v>45925</v>
      </c>
      <c r="G428" s="58">
        <f t="shared" si="64"/>
        <v>45930</v>
      </c>
    </row>
    <row r="429" spans="1:7" s="5" customFormat="1" ht="16.5" customHeight="1">
      <c r="A429" s="41"/>
      <c r="B429" s="113" t="s">
        <v>778</v>
      </c>
      <c r="C429" s="113" t="s">
        <v>779</v>
      </c>
      <c r="D429" s="264"/>
      <c r="E429" s="59">
        <f t="shared" ref="E429" si="67">E428+7</f>
        <v>45928</v>
      </c>
      <c r="F429" s="58">
        <f t="shared" si="64"/>
        <v>45932</v>
      </c>
      <c r="G429" s="58">
        <f t="shared" si="64"/>
        <v>45937</v>
      </c>
    </row>
    <row r="430" spans="1:7" s="5" customFormat="1" ht="15.75" customHeight="1">
      <c r="A430" s="54"/>
      <c r="B430" s="89"/>
      <c r="C430" s="68"/>
      <c r="D430" s="69"/>
      <c r="E430" s="69"/>
      <c r="F430" s="70"/>
      <c r="G430" s="70"/>
    </row>
    <row r="431" spans="1:7" s="5" customFormat="1" ht="15.75" customHeight="1">
      <c r="A431" s="54"/>
      <c r="B431" s="89"/>
      <c r="C431" s="68"/>
      <c r="D431" s="69"/>
      <c r="E431" s="69"/>
      <c r="F431" s="70"/>
      <c r="G431" s="70"/>
    </row>
    <row r="432" spans="1:7" s="5" customFormat="1" ht="15.75" customHeight="1">
      <c r="A432" s="54"/>
      <c r="B432" s="261" t="s">
        <v>16</v>
      </c>
      <c r="C432" s="261" t="s">
        <v>17</v>
      </c>
      <c r="D432" s="261" t="s">
        <v>18</v>
      </c>
      <c r="E432" s="56" t="s">
        <v>184</v>
      </c>
      <c r="F432" s="56" t="s">
        <v>19</v>
      </c>
      <c r="G432" s="60" t="s">
        <v>197</v>
      </c>
    </row>
    <row r="433" spans="1:7" s="5" customFormat="1" ht="15.75" customHeight="1">
      <c r="A433" s="54"/>
      <c r="B433" s="262"/>
      <c r="C433" s="262"/>
      <c r="D433" s="262"/>
      <c r="E433" s="61" t="s">
        <v>11</v>
      </c>
      <c r="F433" s="71" t="s">
        <v>20</v>
      </c>
      <c r="G433" s="56" t="s">
        <v>21</v>
      </c>
    </row>
    <row r="434" spans="1:7" s="5" customFormat="1" ht="15.75" customHeight="1">
      <c r="A434" s="41"/>
      <c r="B434" s="84" t="s">
        <v>470</v>
      </c>
      <c r="C434" s="84"/>
      <c r="D434" s="256" t="s">
        <v>780</v>
      </c>
      <c r="E434" s="58">
        <v>45903</v>
      </c>
      <c r="F434" s="58">
        <f>E434+4</f>
        <v>45907</v>
      </c>
      <c r="G434" s="58">
        <f>F434+5</f>
        <v>45912</v>
      </c>
    </row>
    <row r="435" spans="1:7" s="5" customFormat="1" ht="15.75" customHeight="1">
      <c r="A435" s="41"/>
      <c r="B435" s="84" t="s">
        <v>781</v>
      </c>
      <c r="C435" s="84" t="s">
        <v>782</v>
      </c>
      <c r="D435" s="263"/>
      <c r="E435" s="58">
        <f t="shared" ref="E435:G438" si="68">E434+7</f>
        <v>45910</v>
      </c>
      <c r="F435" s="58">
        <f t="shared" si="68"/>
        <v>45914</v>
      </c>
      <c r="G435" s="58">
        <f t="shared" si="68"/>
        <v>45919</v>
      </c>
    </row>
    <row r="436" spans="1:7" s="5" customFormat="1" ht="15.75" customHeight="1">
      <c r="A436" s="41"/>
      <c r="B436" s="84" t="s">
        <v>414</v>
      </c>
      <c r="C436" s="84"/>
      <c r="D436" s="263"/>
      <c r="E436" s="58">
        <f t="shared" si="68"/>
        <v>45917</v>
      </c>
      <c r="F436" s="58">
        <f t="shared" si="68"/>
        <v>45921</v>
      </c>
      <c r="G436" s="58">
        <f t="shared" si="68"/>
        <v>45926</v>
      </c>
    </row>
    <row r="437" spans="1:7" s="5" customFormat="1" ht="15.75" customHeight="1">
      <c r="A437" s="41"/>
      <c r="B437" s="84" t="s">
        <v>417</v>
      </c>
      <c r="C437" s="84"/>
      <c r="D437" s="263"/>
      <c r="E437" s="58">
        <f t="shared" si="68"/>
        <v>45924</v>
      </c>
      <c r="F437" s="58">
        <f t="shared" si="68"/>
        <v>45928</v>
      </c>
      <c r="G437" s="58">
        <f t="shared" si="68"/>
        <v>45933</v>
      </c>
    </row>
    <row r="438" spans="1:7" s="5" customFormat="1" ht="15.75" customHeight="1">
      <c r="A438" s="41"/>
      <c r="B438" s="84" t="s">
        <v>417</v>
      </c>
      <c r="C438" s="84"/>
      <c r="D438" s="264"/>
      <c r="E438" s="58">
        <f t="shared" si="68"/>
        <v>45931</v>
      </c>
      <c r="F438" s="58">
        <f t="shared" si="68"/>
        <v>45935</v>
      </c>
      <c r="G438" s="58">
        <f t="shared" si="68"/>
        <v>45940</v>
      </c>
    </row>
    <row r="439" spans="1:7" s="5" customFormat="1" ht="15.75" customHeight="1">
      <c r="A439" s="41"/>
      <c r="B439" s="76"/>
      <c r="C439" s="76"/>
      <c r="D439" s="90"/>
      <c r="E439" s="73"/>
      <c r="F439" s="73"/>
      <c r="G439" s="73"/>
    </row>
    <row r="440" spans="1:7" s="5" customFormat="1" ht="15.75" customHeight="1">
      <c r="A440" s="266"/>
      <c r="B440" s="266"/>
      <c r="C440" s="68"/>
      <c r="D440" s="69"/>
      <c r="E440" s="69"/>
      <c r="F440" s="70"/>
      <c r="G440" s="70"/>
    </row>
    <row r="441" spans="1:7" s="5" customFormat="1" ht="15.75" customHeight="1">
      <c r="A441" s="41" t="s">
        <v>783</v>
      </c>
      <c r="B441" s="261" t="s">
        <v>16</v>
      </c>
      <c r="C441" s="261" t="s">
        <v>17</v>
      </c>
      <c r="D441" s="261" t="s">
        <v>183</v>
      </c>
      <c r="E441" s="56" t="s">
        <v>184</v>
      </c>
      <c r="F441" s="56" t="s">
        <v>19</v>
      </c>
      <c r="G441" s="60" t="s">
        <v>278</v>
      </c>
    </row>
    <row r="442" spans="1:7" s="5" customFormat="1" ht="15.75" customHeight="1">
      <c r="A442" s="41"/>
      <c r="B442" s="262"/>
      <c r="C442" s="262"/>
      <c r="D442" s="262"/>
      <c r="E442" s="61" t="s">
        <v>11</v>
      </c>
      <c r="F442" s="71" t="s">
        <v>20</v>
      </c>
      <c r="G442" s="56" t="s">
        <v>21</v>
      </c>
    </row>
    <row r="443" spans="1:7" s="5" customFormat="1" ht="15.75" customHeight="1">
      <c r="A443" s="41"/>
      <c r="B443" s="113" t="s">
        <v>467</v>
      </c>
      <c r="C443" s="84" t="s">
        <v>468</v>
      </c>
      <c r="D443" s="269" t="s">
        <v>325</v>
      </c>
      <c r="E443" s="82">
        <v>45897</v>
      </c>
      <c r="F443" s="82">
        <f>E443+6</f>
        <v>45903</v>
      </c>
      <c r="G443" s="58">
        <f>F443+7</f>
        <v>45910</v>
      </c>
    </row>
    <row r="444" spans="1:7" s="5" customFormat="1" ht="15.75" customHeight="1">
      <c r="A444" s="41"/>
      <c r="B444" s="113" t="s">
        <v>467</v>
      </c>
      <c r="C444" s="84" t="s">
        <v>482</v>
      </c>
      <c r="D444" s="263"/>
      <c r="E444" s="82">
        <f t="shared" ref="E444:G444" si="69">E443+7</f>
        <v>45904</v>
      </c>
      <c r="F444" s="82">
        <f t="shared" si="69"/>
        <v>45910</v>
      </c>
      <c r="G444" s="58">
        <f t="shared" si="69"/>
        <v>45917</v>
      </c>
    </row>
    <row r="445" spans="1:7" s="5" customFormat="1" ht="19.5" customHeight="1">
      <c r="A445" s="41"/>
      <c r="B445" s="113" t="s">
        <v>467</v>
      </c>
      <c r="C445" s="84" t="s">
        <v>483</v>
      </c>
      <c r="D445" s="263"/>
      <c r="E445" s="82">
        <f t="shared" ref="E445:G445" si="70">E444+7</f>
        <v>45911</v>
      </c>
      <c r="F445" s="82">
        <f t="shared" si="70"/>
        <v>45917</v>
      </c>
      <c r="G445" s="58">
        <f t="shared" si="70"/>
        <v>45924</v>
      </c>
    </row>
    <row r="446" spans="1:7" s="5" customFormat="1" ht="15.75" customHeight="1">
      <c r="A446" s="41"/>
      <c r="B446" s="113" t="s">
        <v>467</v>
      </c>
      <c r="C446" s="84" t="s">
        <v>784</v>
      </c>
      <c r="D446" s="263"/>
      <c r="E446" s="82">
        <f t="shared" ref="E446:G446" si="71">E445+7</f>
        <v>45918</v>
      </c>
      <c r="F446" s="82">
        <f t="shared" si="71"/>
        <v>45924</v>
      </c>
      <c r="G446" s="58">
        <f t="shared" si="71"/>
        <v>45931</v>
      </c>
    </row>
    <row r="447" spans="1:7" s="5" customFormat="1" ht="15.75" customHeight="1">
      <c r="A447" s="41"/>
      <c r="B447" s="113" t="s">
        <v>467</v>
      </c>
      <c r="C447" s="84" t="s">
        <v>785</v>
      </c>
      <c r="D447" s="270"/>
      <c r="E447" s="82">
        <f t="shared" ref="E447:G447" si="72">E446+7</f>
        <v>45925</v>
      </c>
      <c r="F447" s="82">
        <f t="shared" si="72"/>
        <v>45931</v>
      </c>
      <c r="G447" s="58">
        <f t="shared" si="72"/>
        <v>45938</v>
      </c>
    </row>
    <row r="448" spans="1:7" s="5" customFormat="1" ht="15.75" customHeight="1">
      <c r="A448" s="41"/>
      <c r="B448" s="76"/>
      <c r="C448" s="76"/>
      <c r="D448" s="90"/>
      <c r="E448" s="73"/>
      <c r="F448" s="73"/>
      <c r="G448" s="73"/>
    </row>
    <row r="449" spans="1:7" s="5" customFormat="1" ht="15.75" customHeight="1">
      <c r="A449" s="41"/>
      <c r="B449" s="261" t="s">
        <v>16</v>
      </c>
      <c r="C449" s="261" t="s">
        <v>17</v>
      </c>
      <c r="D449" s="261" t="s">
        <v>183</v>
      </c>
      <c r="E449" s="56" t="s">
        <v>184</v>
      </c>
      <c r="F449" s="56" t="s">
        <v>19</v>
      </c>
      <c r="G449" s="60" t="s">
        <v>275</v>
      </c>
    </row>
    <row r="450" spans="1:7" s="5" customFormat="1" ht="15.75" customHeight="1">
      <c r="A450" s="41"/>
      <c r="B450" s="262"/>
      <c r="C450" s="262"/>
      <c r="D450" s="262"/>
      <c r="E450" s="61" t="s">
        <v>11</v>
      </c>
      <c r="F450" s="71" t="s">
        <v>20</v>
      </c>
      <c r="G450" s="56" t="s">
        <v>21</v>
      </c>
    </row>
    <row r="451" spans="1:7" s="5" customFormat="1" ht="15.75" customHeight="1">
      <c r="A451" s="41"/>
      <c r="B451" s="84" t="s">
        <v>786</v>
      </c>
      <c r="C451" s="84" t="s">
        <v>787</v>
      </c>
      <c r="D451" s="269" t="s">
        <v>296</v>
      </c>
      <c r="E451" s="82">
        <v>45897</v>
      </c>
      <c r="F451" s="82">
        <f>E451+6</f>
        <v>45903</v>
      </c>
      <c r="G451" s="58">
        <f>F451+5</f>
        <v>45908</v>
      </c>
    </row>
    <row r="452" spans="1:7" s="5" customFormat="1" ht="15.75" customHeight="1">
      <c r="A452" s="41"/>
      <c r="B452" s="84" t="s">
        <v>470</v>
      </c>
      <c r="C452" s="84"/>
      <c r="D452" s="263"/>
      <c r="E452" s="82">
        <f t="shared" ref="E452" si="73">E451+7</f>
        <v>45904</v>
      </c>
      <c r="F452" s="82">
        <f t="shared" ref="F452:G455" si="74">F451+7</f>
        <v>45910</v>
      </c>
      <c r="G452" s="58">
        <f t="shared" si="74"/>
        <v>45915</v>
      </c>
    </row>
    <row r="453" spans="1:7" s="5" customFormat="1" ht="15.75" customHeight="1">
      <c r="A453" s="41"/>
      <c r="B453" s="113" t="s">
        <v>788</v>
      </c>
      <c r="C453" s="84" t="s">
        <v>469</v>
      </c>
      <c r="D453" s="263"/>
      <c r="E453" s="82">
        <f t="shared" ref="E453" si="75">E452+7</f>
        <v>45911</v>
      </c>
      <c r="F453" s="82">
        <f t="shared" si="74"/>
        <v>45917</v>
      </c>
      <c r="G453" s="58">
        <f t="shared" si="74"/>
        <v>45922</v>
      </c>
    </row>
    <row r="454" spans="1:7" s="5" customFormat="1" ht="15.75" customHeight="1">
      <c r="A454" s="41"/>
      <c r="B454" s="204" t="s">
        <v>789</v>
      </c>
      <c r="C454" s="84" t="s">
        <v>790</v>
      </c>
      <c r="D454" s="263"/>
      <c r="E454" s="82">
        <f t="shared" ref="E454" si="76">E453+7</f>
        <v>45918</v>
      </c>
      <c r="F454" s="82">
        <f t="shared" si="74"/>
        <v>45924</v>
      </c>
      <c r="G454" s="58">
        <f t="shared" si="74"/>
        <v>45929</v>
      </c>
    </row>
    <row r="455" spans="1:7" s="5" customFormat="1" ht="15.75" customHeight="1">
      <c r="A455" s="41"/>
      <c r="B455" s="84" t="s">
        <v>417</v>
      </c>
      <c r="C455" s="139"/>
      <c r="D455" s="270"/>
      <c r="E455" s="82">
        <f t="shared" ref="E455" si="77">E454+7</f>
        <v>45925</v>
      </c>
      <c r="F455" s="82">
        <f t="shared" si="74"/>
        <v>45931</v>
      </c>
      <c r="G455" s="58">
        <f t="shared" si="74"/>
        <v>45936</v>
      </c>
    </row>
    <row r="456" spans="1:7" s="5" customFormat="1" ht="15.75" customHeight="1">
      <c r="A456" s="41"/>
      <c r="B456" s="68"/>
      <c r="C456" s="68"/>
      <c r="D456" s="69"/>
      <c r="E456" s="69"/>
      <c r="F456" s="70"/>
      <c r="G456" s="70"/>
    </row>
    <row r="457" spans="1:7" s="5" customFormat="1" ht="15.75" customHeight="1">
      <c r="A457" s="41"/>
      <c r="B457" s="68"/>
      <c r="C457" s="68"/>
      <c r="D457" s="69"/>
      <c r="E457" s="69"/>
      <c r="F457" s="70"/>
      <c r="G457" s="70"/>
    </row>
    <row r="458" spans="1:7" s="5" customFormat="1" ht="15.75" customHeight="1">
      <c r="A458" s="266"/>
      <c r="B458" s="266"/>
      <c r="C458" s="68"/>
      <c r="D458" s="69"/>
      <c r="E458" s="69"/>
      <c r="F458" s="70"/>
      <c r="G458" s="70"/>
    </row>
    <row r="459" spans="1:7" s="5" customFormat="1" ht="15.75" customHeight="1">
      <c r="A459" s="41" t="s">
        <v>791</v>
      </c>
      <c r="B459" s="261" t="s">
        <v>189</v>
      </c>
      <c r="C459" s="259" t="s">
        <v>17</v>
      </c>
      <c r="D459" s="259" t="s">
        <v>18</v>
      </c>
      <c r="E459" s="56" t="s">
        <v>185</v>
      </c>
      <c r="F459" s="56" t="s">
        <v>19</v>
      </c>
      <c r="G459" s="60" t="s">
        <v>65</v>
      </c>
    </row>
    <row r="460" spans="1:7" s="5" customFormat="1" ht="15.75" customHeight="1">
      <c r="A460" s="41"/>
      <c r="B460" s="262"/>
      <c r="C460" s="260"/>
      <c r="D460" s="260"/>
      <c r="E460" s="61" t="s">
        <v>11</v>
      </c>
      <c r="F460" s="71" t="s">
        <v>20</v>
      </c>
      <c r="G460" s="56" t="s">
        <v>21</v>
      </c>
    </row>
    <row r="461" spans="1:7" s="5" customFormat="1" ht="15.75" customHeight="1">
      <c r="A461" s="41"/>
      <c r="B461" s="84" t="s">
        <v>792</v>
      </c>
      <c r="C461" s="84" t="s">
        <v>793</v>
      </c>
      <c r="D461" s="256" t="s">
        <v>297</v>
      </c>
      <c r="E461" s="82">
        <v>45903</v>
      </c>
      <c r="F461" s="82">
        <f>E461+5</f>
        <v>45908</v>
      </c>
      <c r="G461" s="58">
        <f>F461+7</f>
        <v>45915</v>
      </c>
    </row>
    <row r="462" spans="1:7" s="5" customFormat="1" ht="15.75" customHeight="1">
      <c r="A462" s="41" t="s">
        <v>199</v>
      </c>
      <c r="B462" s="113" t="s">
        <v>794</v>
      </c>
      <c r="C462" s="84"/>
      <c r="D462" s="263"/>
      <c r="E462" s="82">
        <f t="shared" ref="E462:G465" si="78">E461+7</f>
        <v>45910</v>
      </c>
      <c r="F462" s="82">
        <f t="shared" si="78"/>
        <v>45915</v>
      </c>
      <c r="G462" s="58">
        <f t="shared" si="78"/>
        <v>45922</v>
      </c>
    </row>
    <row r="463" spans="1:7" s="5" customFormat="1" ht="15.75" customHeight="1">
      <c r="A463" s="41"/>
      <c r="B463" s="113" t="s">
        <v>795</v>
      </c>
      <c r="C463" s="84" t="s">
        <v>796</v>
      </c>
      <c r="D463" s="263"/>
      <c r="E463" s="82">
        <f t="shared" si="78"/>
        <v>45917</v>
      </c>
      <c r="F463" s="82">
        <f t="shared" si="78"/>
        <v>45922</v>
      </c>
      <c r="G463" s="58">
        <f t="shared" si="78"/>
        <v>45929</v>
      </c>
    </row>
    <row r="464" spans="1:7" s="5" customFormat="1" ht="15.75" customHeight="1">
      <c r="A464" s="41"/>
      <c r="B464" s="84" t="s">
        <v>797</v>
      </c>
      <c r="C464" s="84" t="s">
        <v>798</v>
      </c>
      <c r="D464" s="263"/>
      <c r="E464" s="82">
        <f t="shared" si="78"/>
        <v>45924</v>
      </c>
      <c r="F464" s="82">
        <f t="shared" si="78"/>
        <v>45929</v>
      </c>
      <c r="G464" s="58">
        <f t="shared" si="78"/>
        <v>45936</v>
      </c>
    </row>
    <row r="465" spans="1:7" s="5" customFormat="1" ht="15.75" customHeight="1">
      <c r="A465" s="41"/>
      <c r="B465" s="84" t="s">
        <v>799</v>
      </c>
      <c r="C465" s="84" t="s">
        <v>800</v>
      </c>
      <c r="D465" s="264"/>
      <c r="E465" s="82">
        <f t="shared" si="78"/>
        <v>45931</v>
      </c>
      <c r="F465" s="82">
        <f t="shared" si="78"/>
        <v>45936</v>
      </c>
      <c r="G465" s="58">
        <f t="shared" si="78"/>
        <v>45943</v>
      </c>
    </row>
    <row r="466" spans="1:7" s="5" customFormat="1" ht="15.75" customHeight="1">
      <c r="A466" s="54"/>
      <c r="B466" s="27"/>
      <c r="C466" s="28"/>
      <c r="D466" s="43"/>
      <c r="E466" s="25"/>
      <c r="F466" s="25"/>
      <c r="G466" s="25"/>
    </row>
    <row r="467" spans="1:7" s="5" customFormat="1" ht="15.75" customHeight="1">
      <c r="A467" s="54"/>
      <c r="B467" s="18"/>
      <c r="C467" s="18"/>
      <c r="D467" s="19"/>
      <c r="E467" s="19"/>
      <c r="F467" s="52"/>
      <c r="G467" s="52"/>
    </row>
    <row r="468" spans="1:7" s="5" customFormat="1" ht="15.75" customHeight="1">
      <c r="A468" s="276"/>
      <c r="B468" s="276"/>
      <c r="C468" s="18"/>
      <c r="D468" s="19"/>
      <c r="E468" s="19"/>
      <c r="F468" s="52"/>
      <c r="G468" s="52"/>
    </row>
    <row r="469" spans="1:7" s="5" customFormat="1" ht="15.75" customHeight="1">
      <c r="A469" s="54" t="s">
        <v>200</v>
      </c>
      <c r="B469" s="320" t="s">
        <v>16</v>
      </c>
      <c r="C469" s="265" t="s">
        <v>17</v>
      </c>
      <c r="D469" s="265" t="s">
        <v>18</v>
      </c>
      <c r="E469" s="48" t="s">
        <v>184</v>
      </c>
      <c r="F469" s="48" t="s">
        <v>19</v>
      </c>
      <c r="G469" s="48" t="s">
        <v>201</v>
      </c>
    </row>
    <row r="470" spans="1:7" s="5" customFormat="1" ht="15.75" customHeight="1">
      <c r="A470" s="54"/>
      <c r="B470" s="321"/>
      <c r="C470" s="255"/>
      <c r="D470" s="255"/>
      <c r="E470" s="48" t="s">
        <v>11</v>
      </c>
      <c r="F470" s="48" t="s">
        <v>20</v>
      </c>
      <c r="G470" s="48" t="s">
        <v>21</v>
      </c>
    </row>
    <row r="471" spans="1:7" s="5" customFormat="1" ht="15.75" customHeight="1">
      <c r="A471" s="41"/>
      <c r="B471" s="84" t="s">
        <v>792</v>
      </c>
      <c r="C471" s="84" t="s">
        <v>793</v>
      </c>
      <c r="D471" s="256" t="s">
        <v>297</v>
      </c>
      <c r="E471" s="82">
        <v>45903</v>
      </c>
      <c r="F471" s="58">
        <f>E471+5</f>
        <v>45908</v>
      </c>
      <c r="G471" s="58">
        <f>F471+10</f>
        <v>45918</v>
      </c>
    </row>
    <row r="472" spans="1:7" s="5" customFormat="1" ht="15.75" customHeight="1">
      <c r="A472" s="41"/>
      <c r="B472" s="113" t="s">
        <v>794</v>
      </c>
      <c r="C472" s="84"/>
      <c r="D472" s="263"/>
      <c r="E472" s="82">
        <f t="shared" ref="E472" si="79">E471+7</f>
        <v>45910</v>
      </c>
      <c r="F472" s="58">
        <f t="shared" ref="F472:G475" si="80">F471+7</f>
        <v>45915</v>
      </c>
      <c r="G472" s="58">
        <f t="shared" si="80"/>
        <v>45925</v>
      </c>
    </row>
    <row r="473" spans="1:7" s="5" customFormat="1" ht="15.75" customHeight="1">
      <c r="A473" s="41" t="s">
        <v>202</v>
      </c>
      <c r="B473" s="113" t="s">
        <v>795</v>
      </c>
      <c r="C473" s="84" t="s">
        <v>796</v>
      </c>
      <c r="D473" s="263"/>
      <c r="E473" s="82">
        <f t="shared" ref="E473" si="81">E472+7</f>
        <v>45917</v>
      </c>
      <c r="F473" s="58">
        <f t="shared" si="80"/>
        <v>45922</v>
      </c>
      <c r="G473" s="58">
        <f t="shared" si="80"/>
        <v>45932</v>
      </c>
    </row>
    <row r="474" spans="1:7" s="5" customFormat="1" ht="15.75" customHeight="1">
      <c r="A474" s="41"/>
      <c r="B474" s="84" t="s">
        <v>797</v>
      </c>
      <c r="C474" s="84" t="s">
        <v>798</v>
      </c>
      <c r="D474" s="263"/>
      <c r="E474" s="82">
        <f t="shared" ref="E474" si="82">E473+7</f>
        <v>45924</v>
      </c>
      <c r="F474" s="58">
        <f t="shared" si="80"/>
        <v>45929</v>
      </c>
      <c r="G474" s="58">
        <f t="shared" si="80"/>
        <v>45939</v>
      </c>
    </row>
    <row r="475" spans="1:7" s="5" customFormat="1" ht="15.75" customHeight="1">
      <c r="A475" s="41"/>
      <c r="B475" s="84" t="s">
        <v>799</v>
      </c>
      <c r="C475" s="84" t="s">
        <v>800</v>
      </c>
      <c r="D475" s="264"/>
      <c r="E475" s="82">
        <f t="shared" ref="E475" si="83">E474+7</f>
        <v>45931</v>
      </c>
      <c r="F475" s="58">
        <f t="shared" si="80"/>
        <v>45936</v>
      </c>
      <c r="G475" s="58">
        <f t="shared" si="80"/>
        <v>45946</v>
      </c>
    </row>
    <row r="476" spans="1:7" s="5" customFormat="1" ht="15.75" customHeight="1">
      <c r="A476" s="41"/>
      <c r="B476" s="34"/>
      <c r="C476" s="76"/>
      <c r="D476" s="78"/>
      <c r="E476" s="73"/>
      <c r="F476" s="73"/>
      <c r="G476" s="73"/>
    </row>
    <row r="477" spans="1:7" s="5" customFormat="1" ht="15.75" customHeight="1">
      <c r="A477" s="266"/>
      <c r="B477" s="266"/>
      <c r="C477" s="68"/>
      <c r="D477" s="69"/>
      <c r="E477" s="69"/>
      <c r="F477" s="70"/>
      <c r="G477" s="70"/>
    </row>
    <row r="478" spans="1:7" s="5" customFormat="1" ht="15.75" customHeight="1">
      <c r="A478" s="41" t="s">
        <v>801</v>
      </c>
      <c r="B478" s="261" t="s">
        <v>16</v>
      </c>
      <c r="C478" s="261" t="s">
        <v>17</v>
      </c>
      <c r="D478" s="259" t="s">
        <v>18</v>
      </c>
      <c r="E478" s="56" t="s">
        <v>185</v>
      </c>
      <c r="F478" s="56" t="s">
        <v>19</v>
      </c>
      <c r="G478" s="56" t="s">
        <v>66</v>
      </c>
    </row>
    <row r="479" spans="1:7" s="5" customFormat="1" ht="15.75" customHeight="1">
      <c r="A479" s="41"/>
      <c r="B479" s="262"/>
      <c r="C479" s="262"/>
      <c r="D479" s="260"/>
      <c r="E479" s="61" t="s">
        <v>11</v>
      </c>
      <c r="F479" s="56" t="s">
        <v>20</v>
      </c>
      <c r="G479" s="56" t="s">
        <v>21</v>
      </c>
    </row>
    <row r="480" spans="1:7" s="5" customFormat="1" ht="15.75" customHeight="1">
      <c r="A480" s="41"/>
      <c r="B480" s="91" t="s">
        <v>471</v>
      </c>
      <c r="C480" s="91" t="s">
        <v>802</v>
      </c>
      <c r="D480" s="256" t="s">
        <v>298</v>
      </c>
      <c r="E480" s="66">
        <v>45903</v>
      </c>
      <c r="F480" s="58">
        <f>E480+5</f>
        <v>45908</v>
      </c>
      <c r="G480" s="58">
        <f>F480+6</f>
        <v>45914</v>
      </c>
    </row>
    <row r="481" spans="1:7" s="5" customFormat="1" ht="15.75" customHeight="1">
      <c r="A481" s="41"/>
      <c r="B481" s="91" t="s">
        <v>803</v>
      </c>
      <c r="C481" s="91" t="s">
        <v>804</v>
      </c>
      <c r="D481" s="257"/>
      <c r="E481" s="66">
        <f t="shared" ref="E481" si="84">E480+7</f>
        <v>45910</v>
      </c>
      <c r="F481" s="58">
        <f t="shared" ref="F481:G484" si="85">F480+7</f>
        <v>45915</v>
      </c>
      <c r="G481" s="58">
        <f t="shared" si="85"/>
        <v>45921</v>
      </c>
    </row>
    <row r="482" spans="1:7" s="5" customFormat="1" ht="15.75" customHeight="1">
      <c r="A482" s="41"/>
      <c r="B482" s="91" t="s">
        <v>805</v>
      </c>
      <c r="C482" s="242" t="s">
        <v>806</v>
      </c>
      <c r="D482" s="257"/>
      <c r="E482" s="66">
        <f t="shared" ref="E482" si="86">E481+7</f>
        <v>45917</v>
      </c>
      <c r="F482" s="58">
        <f t="shared" si="85"/>
        <v>45922</v>
      </c>
      <c r="G482" s="58">
        <f t="shared" si="85"/>
        <v>45928</v>
      </c>
    </row>
    <row r="483" spans="1:7" s="5" customFormat="1" ht="15.75" customHeight="1">
      <c r="A483" s="41"/>
      <c r="B483" s="91" t="s">
        <v>807</v>
      </c>
      <c r="C483" s="91" t="s">
        <v>808</v>
      </c>
      <c r="D483" s="257"/>
      <c r="E483" s="66">
        <f t="shared" ref="E483" si="87">E482+7</f>
        <v>45924</v>
      </c>
      <c r="F483" s="58">
        <f t="shared" si="85"/>
        <v>45929</v>
      </c>
      <c r="G483" s="58">
        <f t="shared" si="85"/>
        <v>45935</v>
      </c>
    </row>
    <row r="484" spans="1:7" s="5" customFormat="1" ht="15.75" customHeight="1">
      <c r="A484" s="41"/>
      <c r="B484" s="91" t="s">
        <v>809</v>
      </c>
      <c r="C484" s="91"/>
      <c r="D484" s="258"/>
      <c r="E484" s="66">
        <f t="shared" ref="E484" si="88">E483+7</f>
        <v>45931</v>
      </c>
      <c r="F484" s="58">
        <f t="shared" si="85"/>
        <v>45936</v>
      </c>
      <c r="G484" s="58">
        <f t="shared" si="85"/>
        <v>45942</v>
      </c>
    </row>
    <row r="485" spans="1:7" s="5" customFormat="1" ht="15.75" customHeight="1">
      <c r="A485" s="41"/>
      <c r="B485" s="68"/>
      <c r="C485" s="68"/>
      <c r="D485" s="69"/>
      <c r="E485" s="69"/>
      <c r="F485" s="70"/>
      <c r="G485" s="70"/>
    </row>
    <row r="486" spans="1:7" s="5" customFormat="1" ht="15.75" customHeight="1">
      <c r="A486" s="41"/>
      <c r="B486" s="268" t="s">
        <v>186</v>
      </c>
      <c r="C486" s="268" t="s">
        <v>17</v>
      </c>
      <c r="D486" s="259" t="s">
        <v>18</v>
      </c>
      <c r="E486" s="56" t="s">
        <v>184</v>
      </c>
      <c r="F486" s="56" t="s">
        <v>19</v>
      </c>
      <c r="G486" s="60" t="s">
        <v>203</v>
      </c>
    </row>
    <row r="487" spans="1:7" s="5" customFormat="1" ht="15.75" customHeight="1">
      <c r="A487" s="41"/>
      <c r="B487" s="268"/>
      <c r="C487" s="268"/>
      <c r="D487" s="260"/>
      <c r="E487" s="61" t="s">
        <v>11</v>
      </c>
      <c r="F487" s="71" t="s">
        <v>20</v>
      </c>
      <c r="G487" s="56" t="s">
        <v>21</v>
      </c>
    </row>
    <row r="488" spans="1:7" s="5" customFormat="1" ht="15.75" customHeight="1">
      <c r="A488" s="41"/>
      <c r="B488" s="91" t="s">
        <v>810</v>
      </c>
      <c r="C488" s="91" t="s">
        <v>811</v>
      </c>
      <c r="D488" s="256" t="s">
        <v>204</v>
      </c>
      <c r="E488" s="66">
        <v>45901</v>
      </c>
      <c r="F488" s="58">
        <f>E488+4</f>
        <v>45905</v>
      </c>
      <c r="G488" s="58">
        <f>F488+8</f>
        <v>45913</v>
      </c>
    </row>
    <row r="489" spans="1:7" s="5" customFormat="1" ht="15.75" customHeight="1">
      <c r="A489" s="41"/>
      <c r="B489" s="91" t="s">
        <v>812</v>
      </c>
      <c r="C489" s="91" t="s">
        <v>813</v>
      </c>
      <c r="D489" s="257"/>
      <c r="E489" s="59">
        <f t="shared" ref="E489:G492" si="89">E488+7</f>
        <v>45908</v>
      </c>
      <c r="F489" s="58">
        <f t="shared" si="89"/>
        <v>45912</v>
      </c>
      <c r="G489" s="58">
        <f t="shared" si="89"/>
        <v>45920</v>
      </c>
    </row>
    <row r="490" spans="1:7" s="5" customFormat="1" ht="15.75" customHeight="1">
      <c r="A490" s="41"/>
      <c r="B490" s="91" t="s">
        <v>814</v>
      </c>
      <c r="C490" s="91" t="s">
        <v>815</v>
      </c>
      <c r="D490" s="257"/>
      <c r="E490" s="59">
        <f t="shared" si="89"/>
        <v>45915</v>
      </c>
      <c r="F490" s="58">
        <f t="shared" si="89"/>
        <v>45919</v>
      </c>
      <c r="G490" s="58">
        <f t="shared" si="89"/>
        <v>45927</v>
      </c>
    </row>
    <row r="491" spans="1:7" s="5" customFormat="1" ht="15.75" customHeight="1">
      <c r="A491" s="41"/>
      <c r="B491" s="91" t="s">
        <v>816</v>
      </c>
      <c r="C491" s="91" t="s">
        <v>817</v>
      </c>
      <c r="D491" s="257"/>
      <c r="E491" s="59">
        <f t="shared" si="89"/>
        <v>45922</v>
      </c>
      <c r="F491" s="58">
        <f t="shared" si="89"/>
        <v>45926</v>
      </c>
      <c r="G491" s="58">
        <f t="shared" si="89"/>
        <v>45934</v>
      </c>
    </row>
    <row r="492" spans="1:7" s="5" customFormat="1" ht="15.75" customHeight="1">
      <c r="A492" s="41"/>
      <c r="B492" s="91" t="s">
        <v>818</v>
      </c>
      <c r="C492" s="91" t="s">
        <v>819</v>
      </c>
      <c r="D492" s="258"/>
      <c r="E492" s="59">
        <f t="shared" si="89"/>
        <v>45929</v>
      </c>
      <c r="F492" s="58">
        <f t="shared" si="89"/>
        <v>45933</v>
      </c>
      <c r="G492" s="58">
        <f t="shared" si="89"/>
        <v>45941</v>
      </c>
    </row>
    <row r="493" spans="1:7" s="5" customFormat="1" ht="15.75" customHeight="1">
      <c r="A493" s="41"/>
      <c r="B493" s="68"/>
      <c r="C493" s="68"/>
      <c r="D493" s="69"/>
      <c r="E493" s="69"/>
      <c r="F493" s="70"/>
      <c r="G493" s="70"/>
    </row>
    <row r="494" spans="1:7" s="5" customFormat="1" ht="15.75" customHeight="1">
      <c r="A494" s="266"/>
      <c r="B494" s="266"/>
      <c r="C494" s="68"/>
      <c r="D494" s="69"/>
      <c r="E494" s="69"/>
      <c r="F494" s="70"/>
      <c r="G494" s="70"/>
    </row>
    <row r="495" spans="1:7" s="5" customFormat="1" ht="15.75" customHeight="1">
      <c r="A495" s="41" t="s">
        <v>472</v>
      </c>
      <c r="B495" s="333" t="s">
        <v>16</v>
      </c>
      <c r="C495" s="333" t="s">
        <v>17</v>
      </c>
      <c r="D495" s="333" t="s">
        <v>18</v>
      </c>
      <c r="E495" s="125" t="s">
        <v>184</v>
      </c>
      <c r="F495" s="92" t="s">
        <v>19</v>
      </c>
      <c r="G495" s="60" t="s">
        <v>205</v>
      </c>
    </row>
    <row r="496" spans="1:7" s="5" customFormat="1" ht="15.75" customHeight="1">
      <c r="A496" s="41"/>
      <c r="B496" s="333"/>
      <c r="C496" s="333"/>
      <c r="D496" s="333"/>
      <c r="E496" s="125" t="s">
        <v>11</v>
      </c>
      <c r="F496" s="93" t="s">
        <v>20</v>
      </c>
      <c r="G496" s="56" t="s">
        <v>21</v>
      </c>
    </row>
    <row r="497" spans="1:7" s="5" customFormat="1" ht="15.75" customHeight="1">
      <c r="A497" s="41"/>
      <c r="B497" s="91" t="s">
        <v>471</v>
      </c>
      <c r="C497" s="91" t="s">
        <v>802</v>
      </c>
      <c r="D497" s="256" t="s">
        <v>298</v>
      </c>
      <c r="E497" s="66">
        <v>45903</v>
      </c>
      <c r="F497" s="116">
        <f>E497+5</f>
        <v>45908</v>
      </c>
      <c r="G497" s="58">
        <f>F497+8</f>
        <v>45916</v>
      </c>
    </row>
    <row r="498" spans="1:7" s="5" customFormat="1" ht="15.75" customHeight="1">
      <c r="A498" s="41"/>
      <c r="B498" s="91" t="s">
        <v>803</v>
      </c>
      <c r="C498" s="91" t="s">
        <v>804</v>
      </c>
      <c r="D498" s="257"/>
      <c r="E498" s="66">
        <f t="shared" ref="E498:G501" si="90">E497+7</f>
        <v>45910</v>
      </c>
      <c r="F498" s="116">
        <f t="shared" si="90"/>
        <v>45915</v>
      </c>
      <c r="G498" s="58">
        <f t="shared" si="90"/>
        <v>45923</v>
      </c>
    </row>
    <row r="499" spans="1:7" s="5" customFormat="1" ht="15.75" customHeight="1">
      <c r="A499" s="41"/>
      <c r="B499" s="91" t="s">
        <v>805</v>
      </c>
      <c r="C499" s="242" t="s">
        <v>806</v>
      </c>
      <c r="D499" s="257"/>
      <c r="E499" s="66">
        <f t="shared" si="90"/>
        <v>45917</v>
      </c>
      <c r="F499" s="116">
        <f t="shared" si="90"/>
        <v>45922</v>
      </c>
      <c r="G499" s="58">
        <f t="shared" si="90"/>
        <v>45930</v>
      </c>
    </row>
    <row r="500" spans="1:7" s="5" customFormat="1" ht="15.75" customHeight="1">
      <c r="A500" s="41"/>
      <c r="B500" s="91" t="s">
        <v>807</v>
      </c>
      <c r="C500" s="91" t="s">
        <v>808</v>
      </c>
      <c r="D500" s="257"/>
      <c r="E500" s="66">
        <f t="shared" si="90"/>
        <v>45924</v>
      </c>
      <c r="F500" s="116">
        <f t="shared" si="90"/>
        <v>45929</v>
      </c>
      <c r="G500" s="58">
        <f t="shared" si="90"/>
        <v>45937</v>
      </c>
    </row>
    <row r="501" spans="1:7" s="5" customFormat="1" ht="15.75" customHeight="1">
      <c r="A501" s="41"/>
      <c r="B501" s="91" t="s">
        <v>809</v>
      </c>
      <c r="C501" s="91"/>
      <c r="D501" s="258"/>
      <c r="E501" s="66">
        <f t="shared" si="90"/>
        <v>45931</v>
      </c>
      <c r="F501" s="116">
        <f t="shared" si="90"/>
        <v>45936</v>
      </c>
      <c r="G501" s="58">
        <f t="shared" si="90"/>
        <v>45944</v>
      </c>
    </row>
    <row r="502" spans="1:7" s="5" customFormat="1" ht="15.75" customHeight="1">
      <c r="A502" s="54"/>
      <c r="B502" s="18"/>
      <c r="C502" s="18"/>
      <c r="D502" s="19"/>
      <c r="E502" s="19"/>
      <c r="F502" s="52"/>
      <c r="G502" s="52"/>
    </row>
    <row r="503" spans="1:7" s="5" customFormat="1" ht="15.75" customHeight="1">
      <c r="A503" s="54"/>
      <c r="B503" s="334"/>
      <c r="C503" s="334"/>
      <c r="D503" s="334"/>
      <c r="E503" s="334"/>
      <c r="F503" s="334"/>
      <c r="G503" s="334"/>
    </row>
    <row r="504" spans="1:7" s="5" customFormat="1" ht="15.75" customHeight="1">
      <c r="A504" s="54"/>
      <c r="B504" s="332" t="s">
        <v>189</v>
      </c>
      <c r="C504" s="332" t="s">
        <v>17</v>
      </c>
      <c r="D504" s="265" t="s">
        <v>18</v>
      </c>
      <c r="E504" s="42" t="s">
        <v>185</v>
      </c>
      <c r="F504" s="42" t="s">
        <v>19</v>
      </c>
      <c r="G504" s="42" t="s">
        <v>67</v>
      </c>
    </row>
    <row r="505" spans="1:7" s="5" customFormat="1" ht="15.75" customHeight="1">
      <c r="A505" s="54"/>
      <c r="B505" s="332"/>
      <c r="C505" s="332"/>
      <c r="D505" s="255"/>
      <c r="E505" s="51" t="s">
        <v>194</v>
      </c>
      <c r="F505" s="20" t="s">
        <v>20</v>
      </c>
      <c r="G505" s="42" t="s">
        <v>21</v>
      </c>
    </row>
    <row r="506" spans="1:7" s="5" customFormat="1" ht="15.75" customHeight="1">
      <c r="A506" s="41"/>
      <c r="B506" s="91" t="s">
        <v>810</v>
      </c>
      <c r="C506" s="91" t="s">
        <v>811</v>
      </c>
      <c r="D506" s="256" t="s">
        <v>204</v>
      </c>
      <c r="E506" s="66">
        <v>45901</v>
      </c>
      <c r="F506" s="58">
        <f>E506+4</f>
        <v>45905</v>
      </c>
      <c r="G506" s="58">
        <f>F506+9</f>
        <v>45914</v>
      </c>
    </row>
    <row r="507" spans="1:7" s="5" customFormat="1" ht="15.75" customHeight="1">
      <c r="A507" s="41"/>
      <c r="B507" s="91" t="s">
        <v>812</v>
      </c>
      <c r="C507" s="91" t="s">
        <v>813</v>
      </c>
      <c r="D507" s="257"/>
      <c r="E507" s="59">
        <f t="shared" ref="E507" si="91">E506+7</f>
        <v>45908</v>
      </c>
      <c r="F507" s="58">
        <f t="shared" ref="F507:G507" si="92">F506+7</f>
        <v>45912</v>
      </c>
      <c r="G507" s="58">
        <f t="shared" si="92"/>
        <v>45921</v>
      </c>
    </row>
    <row r="508" spans="1:7" s="5" customFormat="1" ht="15.75" customHeight="1">
      <c r="A508" s="41"/>
      <c r="B508" s="91" t="s">
        <v>814</v>
      </c>
      <c r="C508" s="91" t="s">
        <v>815</v>
      </c>
      <c r="D508" s="257"/>
      <c r="E508" s="59">
        <f t="shared" ref="E508" si="93">E507+7</f>
        <v>45915</v>
      </c>
      <c r="F508" s="58">
        <f t="shared" ref="F508:G508" si="94">F507+7</f>
        <v>45919</v>
      </c>
      <c r="G508" s="58">
        <f t="shared" si="94"/>
        <v>45928</v>
      </c>
    </row>
    <row r="509" spans="1:7" s="5" customFormat="1" ht="15.75" customHeight="1">
      <c r="A509" s="41"/>
      <c r="B509" s="91" t="s">
        <v>816</v>
      </c>
      <c r="C509" s="91" t="s">
        <v>817</v>
      </c>
      <c r="D509" s="257"/>
      <c r="E509" s="59">
        <f t="shared" ref="E509" si="95">E508+7</f>
        <v>45922</v>
      </c>
      <c r="F509" s="58">
        <f t="shared" ref="F509:G509" si="96">F508+7</f>
        <v>45926</v>
      </c>
      <c r="G509" s="58">
        <f t="shared" si="96"/>
        <v>45935</v>
      </c>
    </row>
    <row r="510" spans="1:7" s="5" customFormat="1" ht="15.75" customHeight="1">
      <c r="A510" s="41"/>
      <c r="B510" s="91" t="s">
        <v>818</v>
      </c>
      <c r="C510" s="91" t="s">
        <v>819</v>
      </c>
      <c r="D510" s="258"/>
      <c r="E510" s="59">
        <f t="shared" ref="E510" si="97">E509+7</f>
        <v>45929</v>
      </c>
      <c r="F510" s="58">
        <f t="shared" ref="F510:G510" si="98">F509+7</f>
        <v>45933</v>
      </c>
      <c r="G510" s="58">
        <f t="shared" si="98"/>
        <v>45942</v>
      </c>
    </row>
    <row r="511" spans="1:7" s="5" customFormat="1" ht="15.75" customHeight="1">
      <c r="A511" s="266"/>
      <c r="B511" s="266"/>
      <c r="C511" s="68"/>
      <c r="D511" s="69"/>
      <c r="E511" s="69"/>
      <c r="F511" s="70"/>
      <c r="G511" s="70"/>
    </row>
    <row r="512" spans="1:7" s="5" customFormat="1" ht="15.75" customHeight="1">
      <c r="A512" s="41"/>
      <c r="B512" s="76"/>
      <c r="C512" s="76"/>
      <c r="D512" s="77"/>
      <c r="E512" s="73"/>
      <c r="F512" s="73"/>
      <c r="G512" s="73"/>
    </row>
    <row r="513" spans="1:7" s="5" customFormat="1" ht="15.75" customHeight="1">
      <c r="A513" s="41" t="s">
        <v>825</v>
      </c>
      <c r="B513" s="261" t="s">
        <v>189</v>
      </c>
      <c r="C513" s="259" t="s">
        <v>17</v>
      </c>
      <c r="D513" s="259" t="s">
        <v>18</v>
      </c>
      <c r="E513" s="56" t="s">
        <v>185</v>
      </c>
      <c r="F513" s="56" t="s">
        <v>19</v>
      </c>
      <c r="G513" s="60" t="s">
        <v>299</v>
      </c>
    </row>
    <row r="514" spans="1:7" s="5" customFormat="1" ht="15.75" customHeight="1">
      <c r="A514" s="41"/>
      <c r="B514" s="262"/>
      <c r="C514" s="260"/>
      <c r="D514" s="260"/>
      <c r="E514" s="61" t="s">
        <v>11</v>
      </c>
      <c r="F514" s="71" t="s">
        <v>20</v>
      </c>
      <c r="G514" s="56" t="s">
        <v>21</v>
      </c>
    </row>
    <row r="515" spans="1:7" s="5" customFormat="1" ht="15.75" customHeight="1">
      <c r="A515" s="41"/>
      <c r="B515" s="167" t="s">
        <v>820</v>
      </c>
      <c r="C515" s="169" t="s">
        <v>821</v>
      </c>
      <c r="D515" s="317" t="s">
        <v>300</v>
      </c>
      <c r="E515" s="82">
        <v>45904</v>
      </c>
      <c r="F515" s="82">
        <f>E515+5</f>
        <v>45909</v>
      </c>
      <c r="G515" s="58">
        <f>F515+8</f>
        <v>45917</v>
      </c>
    </row>
    <row r="516" spans="1:7" s="5" customFormat="1" ht="15.75" customHeight="1">
      <c r="A516" s="41"/>
      <c r="B516" s="167" t="s">
        <v>822</v>
      </c>
      <c r="C516" s="168" t="s">
        <v>823</v>
      </c>
      <c r="D516" s="318"/>
      <c r="E516" s="82">
        <f>E515+7</f>
        <v>45911</v>
      </c>
      <c r="F516" s="82">
        <f t="shared" ref="E516:G519" si="99">F515+7</f>
        <v>45916</v>
      </c>
      <c r="G516" s="58">
        <f t="shared" si="99"/>
        <v>45924</v>
      </c>
    </row>
    <row r="517" spans="1:7" s="5" customFormat="1" ht="15.75" customHeight="1">
      <c r="A517" s="41"/>
      <c r="B517" s="170" t="s">
        <v>421</v>
      </c>
      <c r="C517" s="169" t="s">
        <v>824</v>
      </c>
      <c r="D517" s="318"/>
      <c r="E517" s="82">
        <f t="shared" si="99"/>
        <v>45918</v>
      </c>
      <c r="F517" s="82">
        <f t="shared" si="99"/>
        <v>45923</v>
      </c>
      <c r="G517" s="58">
        <f t="shared" si="99"/>
        <v>45931</v>
      </c>
    </row>
    <row r="518" spans="1:7" s="5" customFormat="1" ht="15.75" customHeight="1">
      <c r="A518" s="41"/>
      <c r="B518" s="167" t="s">
        <v>420</v>
      </c>
      <c r="C518" s="201" t="s">
        <v>826</v>
      </c>
      <c r="D518" s="318"/>
      <c r="E518" s="82">
        <f t="shared" si="99"/>
        <v>45925</v>
      </c>
      <c r="F518" s="82">
        <f t="shared" si="99"/>
        <v>45930</v>
      </c>
      <c r="G518" s="58">
        <f t="shared" si="99"/>
        <v>45938</v>
      </c>
    </row>
    <row r="519" spans="1:7" s="5" customFormat="1" ht="15.75" customHeight="1">
      <c r="A519" s="41"/>
      <c r="B519" s="167" t="s">
        <v>827</v>
      </c>
      <c r="C519" s="169" t="s">
        <v>828</v>
      </c>
      <c r="D519" s="319"/>
      <c r="E519" s="82">
        <f t="shared" si="99"/>
        <v>45932</v>
      </c>
      <c r="F519" s="82">
        <f t="shared" si="99"/>
        <v>45937</v>
      </c>
      <c r="G519" s="58">
        <f t="shared" si="99"/>
        <v>45945</v>
      </c>
    </row>
    <row r="520" spans="1:7" s="5" customFormat="1" ht="15.75" customHeight="1">
      <c r="A520" s="41"/>
      <c r="B520" s="76"/>
      <c r="C520" s="76"/>
      <c r="D520" s="77"/>
      <c r="E520" s="73"/>
      <c r="F520" s="73"/>
      <c r="G520" s="73"/>
    </row>
    <row r="521" spans="1:7" s="5" customFormat="1" ht="15.75" customHeight="1">
      <c r="A521" s="94"/>
      <c r="B521" s="76"/>
      <c r="C521" s="76"/>
      <c r="D521" s="77"/>
      <c r="E521" s="73"/>
      <c r="F521" s="73"/>
      <c r="G521" s="73"/>
    </row>
    <row r="522" spans="1:7" s="5" customFormat="1" ht="15.75" customHeight="1">
      <c r="A522" s="41"/>
      <c r="B522" s="316" t="s">
        <v>16</v>
      </c>
      <c r="C522" s="316" t="s">
        <v>17</v>
      </c>
      <c r="D522" s="316" t="s">
        <v>18</v>
      </c>
      <c r="E522" s="126" t="s">
        <v>185</v>
      </c>
      <c r="F522" s="126" t="s">
        <v>19</v>
      </c>
      <c r="G522" s="126" t="s">
        <v>207</v>
      </c>
    </row>
    <row r="523" spans="1:7" s="5" customFormat="1" ht="15.75" customHeight="1">
      <c r="A523" s="41" t="s">
        <v>829</v>
      </c>
      <c r="B523" s="316"/>
      <c r="C523" s="316"/>
      <c r="D523" s="316"/>
      <c r="E523" s="126" t="s">
        <v>11</v>
      </c>
      <c r="F523" s="126" t="s">
        <v>20</v>
      </c>
      <c r="G523" s="126" t="s">
        <v>21</v>
      </c>
    </row>
    <row r="524" spans="1:7" s="5" customFormat="1" ht="15.75" customHeight="1">
      <c r="A524" s="41"/>
      <c r="B524" s="249" t="s">
        <v>830</v>
      </c>
      <c r="C524" s="249" t="s">
        <v>831</v>
      </c>
      <c r="D524" s="282" t="s">
        <v>208</v>
      </c>
      <c r="E524" s="117">
        <v>45900</v>
      </c>
      <c r="F524" s="117">
        <f>E524+4</f>
        <v>45904</v>
      </c>
      <c r="G524" s="117">
        <f>F524+3</f>
        <v>45907</v>
      </c>
    </row>
    <row r="525" spans="1:7" s="5" customFormat="1" ht="15.75" customHeight="1">
      <c r="A525" s="41"/>
      <c r="B525" s="199" t="s">
        <v>832</v>
      </c>
      <c r="C525" s="193" t="s">
        <v>833</v>
      </c>
      <c r="D525" s="282"/>
      <c r="E525" s="117">
        <f t="shared" ref="E525:G528" si="100">E524+7</f>
        <v>45907</v>
      </c>
      <c r="F525" s="117">
        <f t="shared" si="100"/>
        <v>45911</v>
      </c>
      <c r="G525" s="117">
        <f t="shared" si="100"/>
        <v>45914</v>
      </c>
    </row>
    <row r="526" spans="1:7" s="5" customFormat="1" ht="15.75" customHeight="1">
      <c r="A526" s="41"/>
      <c r="B526" s="145" t="s">
        <v>830</v>
      </c>
      <c r="C526" s="193" t="s">
        <v>833</v>
      </c>
      <c r="D526" s="282"/>
      <c r="E526" s="117">
        <f t="shared" si="100"/>
        <v>45914</v>
      </c>
      <c r="F526" s="117">
        <f t="shared" si="100"/>
        <v>45918</v>
      </c>
      <c r="G526" s="117">
        <f t="shared" si="100"/>
        <v>45921</v>
      </c>
    </row>
    <row r="527" spans="1:7" s="5" customFormat="1" ht="15.75" customHeight="1">
      <c r="A527" s="41"/>
      <c r="B527" s="193" t="s">
        <v>832</v>
      </c>
      <c r="C527" s="241" t="s">
        <v>834</v>
      </c>
      <c r="D527" s="282"/>
      <c r="E527" s="117">
        <f t="shared" si="100"/>
        <v>45921</v>
      </c>
      <c r="F527" s="117">
        <f t="shared" si="100"/>
        <v>45925</v>
      </c>
      <c r="G527" s="117">
        <f t="shared" si="100"/>
        <v>45928</v>
      </c>
    </row>
    <row r="528" spans="1:7" s="5" customFormat="1" ht="15.75" customHeight="1">
      <c r="A528" s="41"/>
      <c r="B528" s="241" t="s">
        <v>473</v>
      </c>
      <c r="C528" s="193"/>
      <c r="D528" s="282"/>
      <c r="E528" s="117">
        <f>E527+7</f>
        <v>45928</v>
      </c>
      <c r="F528" s="117">
        <f t="shared" si="100"/>
        <v>45932</v>
      </c>
      <c r="G528" s="117">
        <f t="shared" si="100"/>
        <v>45935</v>
      </c>
    </row>
    <row r="529" spans="1:8" s="5" customFormat="1" ht="15.75" customHeight="1">
      <c r="A529" s="54"/>
      <c r="B529" s="30"/>
      <c r="D529" s="43"/>
      <c r="E529" s="14"/>
      <c r="F529" s="14"/>
      <c r="G529" s="14"/>
    </row>
    <row r="530" spans="1:8" s="5" customFormat="1" ht="15.75" customHeight="1">
      <c r="A530" s="31" t="s">
        <v>209</v>
      </c>
      <c r="B530" s="32"/>
      <c r="C530" s="32"/>
      <c r="D530" s="32"/>
      <c r="E530" s="32"/>
      <c r="F530" s="32"/>
      <c r="G530" s="32"/>
    </row>
    <row r="531" spans="1:8" s="5" customFormat="1" ht="15.75" customHeight="1">
      <c r="A531" s="278"/>
      <c r="B531" s="278"/>
      <c r="C531" s="22"/>
      <c r="D531" s="9"/>
      <c r="E531" s="9"/>
      <c r="F531" s="53"/>
      <c r="G531" s="53"/>
    </row>
    <row r="532" spans="1:8" s="5" customFormat="1" ht="15.75" customHeight="1">
      <c r="A532" s="54" t="s">
        <v>835</v>
      </c>
      <c r="B532" s="277" t="s">
        <v>186</v>
      </c>
      <c r="C532" s="277" t="s">
        <v>17</v>
      </c>
      <c r="D532" s="280" t="s">
        <v>18</v>
      </c>
      <c r="E532" s="42" t="s">
        <v>184</v>
      </c>
      <c r="F532" s="42" t="s">
        <v>210</v>
      </c>
      <c r="G532" s="42" t="s">
        <v>12</v>
      </c>
    </row>
    <row r="533" spans="1:8" s="5" customFormat="1" ht="15.75" customHeight="1">
      <c r="A533" s="54"/>
      <c r="B533" s="277"/>
      <c r="C533" s="277"/>
      <c r="D533" s="281"/>
      <c r="E533" s="42" t="s">
        <v>11</v>
      </c>
      <c r="F533" s="42" t="s">
        <v>20</v>
      </c>
      <c r="G533" s="42" t="s">
        <v>21</v>
      </c>
    </row>
    <row r="534" spans="1:8" s="5" customFormat="1" ht="15.75" customHeight="1">
      <c r="A534" s="41"/>
      <c r="B534" s="166" t="s">
        <v>422</v>
      </c>
      <c r="C534" s="166" t="s">
        <v>836</v>
      </c>
      <c r="D534" s="267" t="s">
        <v>318</v>
      </c>
      <c r="E534" s="58">
        <v>45902</v>
      </c>
      <c r="F534" s="58">
        <f>E534+4</f>
        <v>45906</v>
      </c>
      <c r="G534" s="58">
        <f>F534+3</f>
        <v>45909</v>
      </c>
      <c r="H534" s="75"/>
    </row>
    <row r="535" spans="1:8" s="5" customFormat="1" ht="15.75" customHeight="1">
      <c r="A535" s="41"/>
      <c r="B535" s="166" t="s">
        <v>837</v>
      </c>
      <c r="C535" s="166" t="s">
        <v>836</v>
      </c>
      <c r="D535" s="263"/>
      <c r="E535" s="58">
        <f t="shared" ref="E535" si="101">E534+7</f>
        <v>45909</v>
      </c>
      <c r="F535" s="58">
        <f t="shared" ref="F535:G538" si="102">F534+7</f>
        <v>45913</v>
      </c>
      <c r="G535" s="58">
        <f t="shared" si="102"/>
        <v>45916</v>
      </c>
      <c r="H535" s="75"/>
    </row>
    <row r="536" spans="1:8" s="5" customFormat="1" ht="15.75" customHeight="1">
      <c r="A536" s="41"/>
      <c r="B536" s="166" t="s">
        <v>838</v>
      </c>
      <c r="C536" s="166" t="s">
        <v>839</v>
      </c>
      <c r="D536" s="263"/>
      <c r="E536" s="58">
        <f t="shared" ref="E536" si="103">E535+7</f>
        <v>45916</v>
      </c>
      <c r="F536" s="58">
        <f t="shared" si="102"/>
        <v>45920</v>
      </c>
      <c r="G536" s="58">
        <f t="shared" si="102"/>
        <v>45923</v>
      </c>
      <c r="H536" s="75"/>
    </row>
    <row r="537" spans="1:8" s="5" customFormat="1" ht="15.75" customHeight="1">
      <c r="A537" s="41"/>
      <c r="B537" s="166" t="s">
        <v>474</v>
      </c>
      <c r="C537" s="166"/>
      <c r="D537" s="263"/>
      <c r="E537" s="58">
        <f t="shared" ref="E537" si="104">E536+7</f>
        <v>45923</v>
      </c>
      <c r="F537" s="58">
        <f t="shared" si="102"/>
        <v>45927</v>
      </c>
      <c r="G537" s="58">
        <f t="shared" si="102"/>
        <v>45930</v>
      </c>
      <c r="H537" s="75"/>
    </row>
    <row r="538" spans="1:8" s="5" customFormat="1" ht="15.75" customHeight="1">
      <c r="A538" s="41"/>
      <c r="B538" s="166" t="s">
        <v>474</v>
      </c>
      <c r="C538" s="166"/>
      <c r="D538" s="264"/>
      <c r="E538" s="58">
        <f t="shared" ref="E538" si="105">E537+7</f>
        <v>45930</v>
      </c>
      <c r="F538" s="58">
        <f t="shared" si="102"/>
        <v>45934</v>
      </c>
      <c r="G538" s="58">
        <f t="shared" si="102"/>
        <v>45937</v>
      </c>
      <c r="H538" s="75"/>
    </row>
    <row r="539" spans="1:8" s="5" customFormat="1" ht="15.75" customHeight="1">
      <c r="A539" s="41"/>
      <c r="B539" s="75"/>
      <c r="C539" s="75"/>
      <c r="D539" s="87"/>
      <c r="E539" s="87"/>
      <c r="F539" s="73"/>
      <c r="G539" s="73"/>
      <c r="H539" s="75"/>
    </row>
    <row r="540" spans="1:8" s="5" customFormat="1" ht="15.75" customHeight="1">
      <c r="A540" s="279"/>
      <c r="B540" s="279"/>
      <c r="C540" s="68"/>
      <c r="D540" s="69"/>
      <c r="E540" s="69"/>
      <c r="F540" s="70"/>
      <c r="G540" s="70"/>
      <c r="H540" s="75"/>
    </row>
    <row r="541" spans="1:8" s="5" customFormat="1" ht="15.75" customHeight="1">
      <c r="A541" s="41" t="s">
        <v>475</v>
      </c>
      <c r="B541" s="261" t="s">
        <v>186</v>
      </c>
      <c r="C541" s="261" t="s">
        <v>17</v>
      </c>
      <c r="D541" s="261" t="s">
        <v>18</v>
      </c>
      <c r="E541" s="56" t="s">
        <v>184</v>
      </c>
      <c r="F541" s="56" t="s">
        <v>19</v>
      </c>
      <c r="G541" s="56" t="s">
        <v>69</v>
      </c>
      <c r="H541" s="75"/>
    </row>
    <row r="542" spans="1:8" s="5" customFormat="1" ht="15.75" customHeight="1">
      <c r="A542" s="41"/>
      <c r="B542" s="262"/>
      <c r="C542" s="262"/>
      <c r="D542" s="262"/>
      <c r="E542" s="56" t="s">
        <v>11</v>
      </c>
      <c r="F542" s="56" t="s">
        <v>20</v>
      </c>
      <c r="G542" s="56" t="s">
        <v>21</v>
      </c>
      <c r="H542" s="75"/>
    </row>
    <row r="543" spans="1:8" s="5" customFormat="1" ht="15.75" customHeight="1">
      <c r="A543" s="75"/>
      <c r="B543" s="166" t="s">
        <v>422</v>
      </c>
      <c r="C543" s="166" t="s">
        <v>836</v>
      </c>
      <c r="D543" s="267" t="s">
        <v>318</v>
      </c>
      <c r="E543" s="58">
        <v>45902</v>
      </c>
      <c r="F543" s="58">
        <f>E543+4</f>
        <v>45906</v>
      </c>
      <c r="G543" s="58">
        <f>F543+2</f>
        <v>45908</v>
      </c>
      <c r="H543" s="75"/>
    </row>
    <row r="544" spans="1:8" s="5" customFormat="1" ht="15.75" customHeight="1">
      <c r="A544" s="41"/>
      <c r="B544" s="166" t="s">
        <v>837</v>
      </c>
      <c r="C544" s="166" t="s">
        <v>836</v>
      </c>
      <c r="D544" s="263"/>
      <c r="E544" s="58">
        <f t="shared" ref="E544:E547" si="106">E543+7</f>
        <v>45909</v>
      </c>
      <c r="F544" s="58">
        <f t="shared" ref="F544:G547" si="107">F543+7</f>
        <v>45913</v>
      </c>
      <c r="G544" s="58">
        <f t="shared" si="107"/>
        <v>45915</v>
      </c>
      <c r="H544" s="75"/>
    </row>
    <row r="545" spans="1:8" s="5" customFormat="1" ht="15.75" customHeight="1">
      <c r="A545" s="41"/>
      <c r="B545" s="166" t="s">
        <v>838</v>
      </c>
      <c r="C545" s="166" t="s">
        <v>839</v>
      </c>
      <c r="D545" s="263"/>
      <c r="E545" s="58">
        <f t="shared" si="106"/>
        <v>45916</v>
      </c>
      <c r="F545" s="58">
        <f t="shared" si="107"/>
        <v>45920</v>
      </c>
      <c r="G545" s="58">
        <f t="shared" si="107"/>
        <v>45922</v>
      </c>
      <c r="H545" s="75"/>
    </row>
    <row r="546" spans="1:8" s="5" customFormat="1" ht="15.75" customHeight="1">
      <c r="A546" s="41"/>
      <c r="B546" s="166" t="s">
        <v>414</v>
      </c>
      <c r="C546" s="166"/>
      <c r="D546" s="263"/>
      <c r="E546" s="58">
        <f t="shared" si="106"/>
        <v>45923</v>
      </c>
      <c r="F546" s="58">
        <f t="shared" si="107"/>
        <v>45927</v>
      </c>
      <c r="G546" s="58">
        <f t="shared" si="107"/>
        <v>45929</v>
      </c>
      <c r="H546" s="75"/>
    </row>
    <row r="547" spans="1:8" s="5" customFormat="1" ht="15.75" customHeight="1">
      <c r="A547" s="41"/>
      <c r="B547" s="166" t="s">
        <v>414</v>
      </c>
      <c r="C547" s="166"/>
      <c r="D547" s="264"/>
      <c r="E547" s="58">
        <f t="shared" si="106"/>
        <v>45930</v>
      </c>
      <c r="F547" s="58">
        <f t="shared" si="107"/>
        <v>45934</v>
      </c>
      <c r="G547" s="58">
        <f t="shared" si="107"/>
        <v>45936</v>
      </c>
      <c r="H547" s="75"/>
    </row>
    <row r="548" spans="1:8" s="5" customFormat="1" ht="15.75" customHeight="1">
      <c r="A548" s="279"/>
      <c r="B548" s="279"/>
      <c r="C548" s="68"/>
      <c r="D548" s="69"/>
      <c r="E548" s="69"/>
      <c r="F548" s="70"/>
      <c r="G548" s="70"/>
      <c r="H548" s="75"/>
    </row>
    <row r="549" spans="1:8" s="5" customFormat="1" ht="15.75" customHeight="1">
      <c r="A549" s="29"/>
      <c r="C549" s="18"/>
      <c r="D549" s="19"/>
      <c r="E549" s="19"/>
      <c r="F549" s="52"/>
      <c r="G549" s="52"/>
    </row>
    <row r="550" spans="1:8" s="5" customFormat="1" ht="15.75" customHeight="1">
      <c r="A550" s="54" t="s">
        <v>840</v>
      </c>
      <c r="B550" s="265" t="s">
        <v>16</v>
      </c>
      <c r="C550" s="265" t="s">
        <v>17</v>
      </c>
      <c r="D550" s="265" t="s">
        <v>18</v>
      </c>
      <c r="E550" s="42" t="s">
        <v>184</v>
      </c>
      <c r="F550" s="42" t="s">
        <v>418</v>
      </c>
      <c r="G550" s="42" t="s">
        <v>276</v>
      </c>
    </row>
    <row r="551" spans="1:8" s="5" customFormat="1" ht="15.75" customHeight="1">
      <c r="A551" s="54"/>
      <c r="B551" s="255"/>
      <c r="C551" s="255"/>
      <c r="D551" s="255"/>
      <c r="E551" s="47" t="s">
        <v>11</v>
      </c>
      <c r="F551" s="42" t="s">
        <v>20</v>
      </c>
      <c r="G551" s="42" t="s">
        <v>21</v>
      </c>
    </row>
    <row r="552" spans="1:8" s="5" customFormat="1" ht="15.75" customHeight="1">
      <c r="B552" s="158" t="s">
        <v>180</v>
      </c>
      <c r="C552" s="158" t="s">
        <v>841</v>
      </c>
      <c r="D552" s="269" t="s">
        <v>211</v>
      </c>
      <c r="E552" s="58">
        <v>45902</v>
      </c>
      <c r="F552" s="59">
        <f>E552+5</f>
        <v>45907</v>
      </c>
      <c r="G552" s="58">
        <f>F552+2</f>
        <v>45909</v>
      </c>
    </row>
    <row r="553" spans="1:8" s="5" customFormat="1" ht="15.75" customHeight="1">
      <c r="A553" s="54"/>
      <c r="B553" s="158" t="s">
        <v>180</v>
      </c>
      <c r="C553" s="158" t="s">
        <v>842</v>
      </c>
      <c r="D553" s="263"/>
      <c r="E553" s="58">
        <f t="shared" ref="E553:E556" si="108">E552+7</f>
        <v>45909</v>
      </c>
      <c r="F553" s="59">
        <f t="shared" ref="F553:G556" si="109">F552+7</f>
        <v>45914</v>
      </c>
      <c r="G553" s="58">
        <f t="shared" si="109"/>
        <v>45916</v>
      </c>
    </row>
    <row r="554" spans="1:8" s="5" customFormat="1" ht="15.75" customHeight="1">
      <c r="A554" s="54"/>
      <c r="B554" s="158" t="s">
        <v>180</v>
      </c>
      <c r="C554" s="158" t="s">
        <v>843</v>
      </c>
      <c r="D554" s="263"/>
      <c r="E554" s="58">
        <f t="shared" si="108"/>
        <v>45916</v>
      </c>
      <c r="F554" s="59">
        <f t="shared" si="109"/>
        <v>45921</v>
      </c>
      <c r="G554" s="58">
        <f t="shared" si="109"/>
        <v>45923</v>
      </c>
    </row>
    <row r="555" spans="1:8" s="5" customFormat="1" ht="15.75" customHeight="1">
      <c r="A555" s="54"/>
      <c r="B555" s="158" t="s">
        <v>180</v>
      </c>
      <c r="C555" s="158" t="s">
        <v>844</v>
      </c>
      <c r="D555" s="263"/>
      <c r="E555" s="58">
        <f t="shared" si="108"/>
        <v>45923</v>
      </c>
      <c r="F555" s="59">
        <f t="shared" si="109"/>
        <v>45928</v>
      </c>
      <c r="G555" s="58">
        <f t="shared" si="109"/>
        <v>45930</v>
      </c>
    </row>
    <row r="556" spans="1:8" s="5" customFormat="1" ht="15.75" customHeight="1">
      <c r="A556" s="54"/>
      <c r="B556" s="141" t="s">
        <v>327</v>
      </c>
      <c r="C556" s="158" t="s">
        <v>845</v>
      </c>
      <c r="D556" s="270"/>
      <c r="E556" s="58">
        <f t="shared" si="108"/>
        <v>45930</v>
      </c>
      <c r="F556" s="59">
        <f t="shared" si="109"/>
        <v>45935</v>
      </c>
      <c r="G556" s="58">
        <f t="shared" si="109"/>
        <v>45937</v>
      </c>
    </row>
    <row r="557" spans="1:8" s="5" customFormat="1" ht="15.75" customHeight="1">
      <c r="A557" s="54"/>
      <c r="B557" s="90"/>
      <c r="C557" s="95"/>
      <c r="D557" s="68"/>
      <c r="E557" s="68"/>
      <c r="F557" s="69"/>
      <c r="G557" s="70"/>
    </row>
    <row r="558" spans="1:8" s="5" customFormat="1" ht="15.75" customHeight="1">
      <c r="A558" s="54"/>
      <c r="B558" s="87"/>
      <c r="C558" s="87"/>
      <c r="D558" s="87"/>
      <c r="E558" s="87"/>
      <c r="F558" s="73"/>
      <c r="G558" s="73"/>
    </row>
    <row r="559" spans="1:8" s="5" customFormat="1" ht="15.75" customHeight="1">
      <c r="A559" s="54"/>
      <c r="B559" s="146"/>
      <c r="C559" s="68"/>
      <c r="D559" s="69"/>
      <c r="E559" s="69"/>
      <c r="F559" s="70"/>
      <c r="G559" s="70"/>
    </row>
    <row r="560" spans="1:8" s="5" customFormat="1" ht="15.75" customHeight="1">
      <c r="A560" s="54"/>
      <c r="B560" s="259" t="s">
        <v>16</v>
      </c>
      <c r="C560" s="259" t="s">
        <v>17</v>
      </c>
      <c r="D560" s="261" t="s">
        <v>18</v>
      </c>
      <c r="E560" s="56" t="s">
        <v>185</v>
      </c>
      <c r="F560" s="56" t="s">
        <v>19</v>
      </c>
      <c r="G560" s="56" t="s">
        <v>71</v>
      </c>
    </row>
    <row r="561" spans="1:7" s="5" customFormat="1" ht="15.75" customHeight="1">
      <c r="A561" s="54" t="s">
        <v>212</v>
      </c>
      <c r="B561" s="260"/>
      <c r="C561" s="260"/>
      <c r="D561" s="262"/>
      <c r="E561" s="57" t="s">
        <v>11</v>
      </c>
      <c r="F561" s="56" t="s">
        <v>20</v>
      </c>
      <c r="G561" s="56" t="s">
        <v>21</v>
      </c>
    </row>
    <row r="562" spans="1:7" s="5" customFormat="1" ht="15.75" customHeight="1">
      <c r="A562" s="54"/>
      <c r="B562" s="158" t="s">
        <v>180</v>
      </c>
      <c r="C562" s="158" t="s">
        <v>841</v>
      </c>
      <c r="D562" s="269" t="s">
        <v>319</v>
      </c>
      <c r="E562" s="58">
        <v>45902</v>
      </c>
      <c r="F562" s="59">
        <f>E562+5</f>
        <v>45907</v>
      </c>
      <c r="G562" s="58">
        <f>F562+3</f>
        <v>45910</v>
      </c>
    </row>
    <row r="563" spans="1:7" s="5" customFormat="1" ht="15.75" customHeight="1">
      <c r="A563" s="54"/>
      <c r="B563" s="158" t="s">
        <v>180</v>
      </c>
      <c r="C563" s="158" t="s">
        <v>842</v>
      </c>
      <c r="D563" s="263"/>
      <c r="E563" s="58">
        <f t="shared" ref="E563:E566" si="110">E562+7</f>
        <v>45909</v>
      </c>
      <c r="F563" s="59">
        <f t="shared" ref="F563:G566" si="111">F562+7</f>
        <v>45914</v>
      </c>
      <c r="G563" s="58">
        <f t="shared" si="111"/>
        <v>45917</v>
      </c>
    </row>
    <row r="564" spans="1:7" s="5" customFormat="1" ht="15.75" customHeight="1">
      <c r="A564" s="54"/>
      <c r="B564" s="158" t="s">
        <v>180</v>
      </c>
      <c r="C564" s="158" t="s">
        <v>843</v>
      </c>
      <c r="D564" s="263"/>
      <c r="E564" s="58">
        <f t="shared" si="110"/>
        <v>45916</v>
      </c>
      <c r="F564" s="59">
        <f t="shared" si="111"/>
        <v>45921</v>
      </c>
      <c r="G564" s="58">
        <f t="shared" si="111"/>
        <v>45924</v>
      </c>
    </row>
    <row r="565" spans="1:7" s="5" customFormat="1" ht="15.75" customHeight="1">
      <c r="A565" s="54"/>
      <c r="B565" s="158" t="s">
        <v>180</v>
      </c>
      <c r="C565" s="158" t="s">
        <v>844</v>
      </c>
      <c r="D565" s="263"/>
      <c r="E565" s="58">
        <f t="shared" si="110"/>
        <v>45923</v>
      </c>
      <c r="F565" s="59">
        <f t="shared" si="111"/>
        <v>45928</v>
      </c>
      <c r="G565" s="58">
        <f t="shared" si="111"/>
        <v>45931</v>
      </c>
    </row>
    <row r="566" spans="1:7" s="5" customFormat="1" ht="15.75" customHeight="1">
      <c r="A566" s="29"/>
      <c r="B566" s="141" t="s">
        <v>326</v>
      </c>
      <c r="C566" s="158" t="s">
        <v>845</v>
      </c>
      <c r="D566" s="270"/>
      <c r="E566" s="58">
        <f t="shared" si="110"/>
        <v>45930</v>
      </c>
      <c r="F566" s="59">
        <f t="shared" si="111"/>
        <v>45935</v>
      </c>
      <c r="G566" s="58">
        <f t="shared" si="111"/>
        <v>45938</v>
      </c>
    </row>
    <row r="567" spans="1:7" s="5" customFormat="1" ht="15.75" customHeight="1">
      <c r="A567" s="54"/>
      <c r="B567" s="146"/>
      <c r="C567" s="68"/>
      <c r="D567" s="69"/>
      <c r="E567" s="69"/>
      <c r="F567" s="70"/>
      <c r="G567" s="70"/>
    </row>
    <row r="568" spans="1:7" s="5" customFormat="1" ht="15.75" customHeight="1">
      <c r="A568" s="54"/>
      <c r="B568" s="146"/>
      <c r="C568" s="68"/>
      <c r="D568" s="69"/>
      <c r="E568" s="69"/>
      <c r="F568" s="70"/>
      <c r="G568" s="70"/>
    </row>
    <row r="569" spans="1:7" s="5" customFormat="1" ht="15.75" customHeight="1">
      <c r="A569" s="54" t="s">
        <v>846</v>
      </c>
      <c r="B569" s="297" t="s">
        <v>16</v>
      </c>
      <c r="C569" s="261" t="s">
        <v>17</v>
      </c>
      <c r="D569" s="261" t="s">
        <v>18</v>
      </c>
      <c r="E569" s="56" t="s">
        <v>185</v>
      </c>
      <c r="F569" s="56" t="s">
        <v>19</v>
      </c>
      <c r="G569" s="56" t="s">
        <v>283</v>
      </c>
    </row>
    <row r="570" spans="1:7" s="5" customFormat="1" ht="15.75" customHeight="1">
      <c r="A570" s="54"/>
      <c r="B570" s="262"/>
      <c r="C570" s="262"/>
      <c r="D570" s="262"/>
      <c r="E570" s="57" t="s">
        <v>11</v>
      </c>
      <c r="F570" s="56" t="s">
        <v>20</v>
      </c>
      <c r="G570" s="56" t="s">
        <v>21</v>
      </c>
    </row>
    <row r="571" spans="1:7" s="5" customFormat="1" ht="15.75" customHeight="1">
      <c r="A571" s="54"/>
      <c r="B571" s="192" t="s">
        <v>320</v>
      </c>
      <c r="C571" s="156" t="s">
        <v>476</v>
      </c>
      <c r="D571" s="267" t="s">
        <v>321</v>
      </c>
      <c r="E571" s="97">
        <v>45900</v>
      </c>
      <c r="F571" s="97">
        <f>E571+3</f>
        <v>45903</v>
      </c>
      <c r="G571" s="97">
        <f>F571+2</f>
        <v>45905</v>
      </c>
    </row>
    <row r="572" spans="1:7" s="5" customFormat="1" ht="15.75" customHeight="1">
      <c r="A572" s="54"/>
      <c r="B572" s="153" t="s">
        <v>320</v>
      </c>
      <c r="C572" s="156" t="s">
        <v>847</v>
      </c>
      <c r="D572" s="273"/>
      <c r="E572" s="97">
        <f t="shared" ref="E572:G575" si="112">E571+7</f>
        <v>45907</v>
      </c>
      <c r="F572" s="97">
        <f t="shared" si="112"/>
        <v>45910</v>
      </c>
      <c r="G572" s="97">
        <f t="shared" si="112"/>
        <v>45912</v>
      </c>
    </row>
    <row r="573" spans="1:7" s="5" customFormat="1" ht="15.75" customHeight="1">
      <c r="A573" s="54"/>
      <c r="B573" s="153" t="s">
        <v>320</v>
      </c>
      <c r="C573" s="156" t="s">
        <v>848</v>
      </c>
      <c r="D573" s="273"/>
      <c r="E573" s="97">
        <f t="shared" si="112"/>
        <v>45914</v>
      </c>
      <c r="F573" s="97">
        <f t="shared" si="112"/>
        <v>45917</v>
      </c>
      <c r="G573" s="97">
        <f t="shared" si="112"/>
        <v>45919</v>
      </c>
    </row>
    <row r="574" spans="1:7" s="5" customFormat="1" ht="15.75" customHeight="1">
      <c r="A574" s="54"/>
      <c r="B574" s="153" t="s">
        <v>320</v>
      </c>
      <c r="C574" s="156" t="s">
        <v>849</v>
      </c>
      <c r="D574" s="273"/>
      <c r="E574" s="97">
        <f t="shared" si="112"/>
        <v>45921</v>
      </c>
      <c r="F574" s="97">
        <f t="shared" si="112"/>
        <v>45924</v>
      </c>
      <c r="G574" s="97">
        <f t="shared" si="112"/>
        <v>45926</v>
      </c>
    </row>
    <row r="575" spans="1:7" s="5" customFormat="1" ht="15.75" customHeight="1">
      <c r="A575" s="54"/>
      <c r="B575" s="153" t="s">
        <v>320</v>
      </c>
      <c r="C575" s="156" t="s">
        <v>850</v>
      </c>
      <c r="D575" s="262"/>
      <c r="E575" s="97">
        <f t="shared" si="112"/>
        <v>45928</v>
      </c>
      <c r="F575" s="97">
        <f t="shared" si="112"/>
        <v>45931</v>
      </c>
      <c r="G575" s="97">
        <f t="shared" si="112"/>
        <v>45933</v>
      </c>
    </row>
    <row r="576" spans="1:7" s="5" customFormat="1" ht="15.75" customHeight="1">
      <c r="A576" s="54"/>
      <c r="B576" s="87"/>
      <c r="C576" s="98"/>
      <c r="D576" s="87"/>
      <c r="E576" s="87"/>
      <c r="F576" s="99"/>
      <c r="G576" s="99"/>
    </row>
    <row r="577" spans="1:7" s="5" customFormat="1" ht="15.75" customHeight="1">
      <c r="A577" s="54"/>
      <c r="B577" s="261" t="s">
        <v>16</v>
      </c>
      <c r="C577" s="261" t="s">
        <v>17</v>
      </c>
      <c r="D577" s="261" t="s">
        <v>18</v>
      </c>
      <c r="E577" s="56" t="s">
        <v>185</v>
      </c>
      <c r="F577" s="56" t="s">
        <v>19</v>
      </c>
      <c r="G577" s="56" t="s">
        <v>72</v>
      </c>
    </row>
    <row r="578" spans="1:7" s="5" customFormat="1" ht="15.75" customHeight="1">
      <c r="A578" s="54"/>
      <c r="B578" s="262"/>
      <c r="C578" s="262"/>
      <c r="D578" s="262"/>
      <c r="E578" s="57" t="s">
        <v>11</v>
      </c>
      <c r="F578" s="56" t="s">
        <v>20</v>
      </c>
      <c r="G578" s="56" t="s">
        <v>21</v>
      </c>
    </row>
    <row r="579" spans="1:7" s="5" customFormat="1" ht="15.75" customHeight="1">
      <c r="A579" s="54"/>
      <c r="B579" s="203" t="s">
        <v>324</v>
      </c>
      <c r="C579" s="203" t="s">
        <v>477</v>
      </c>
      <c r="D579" s="267" t="s">
        <v>331</v>
      </c>
      <c r="E579" s="97">
        <v>45900</v>
      </c>
      <c r="F579" s="58">
        <f>E579+3</f>
        <v>45903</v>
      </c>
      <c r="G579" s="58">
        <f>F579+3</f>
        <v>45906</v>
      </c>
    </row>
    <row r="580" spans="1:7" s="5" customFormat="1" ht="15.75" customHeight="1">
      <c r="A580" s="54"/>
      <c r="B580" s="203" t="s">
        <v>292</v>
      </c>
      <c r="C580" s="203" t="s">
        <v>851</v>
      </c>
      <c r="D580" s="273"/>
      <c r="E580" s="97">
        <f t="shared" ref="E580" si="113">E579+7</f>
        <v>45907</v>
      </c>
      <c r="F580" s="58">
        <f t="shared" ref="F580:G583" si="114">F579+7</f>
        <v>45910</v>
      </c>
      <c r="G580" s="58">
        <f t="shared" si="114"/>
        <v>45913</v>
      </c>
    </row>
    <row r="581" spans="1:7" s="5" customFormat="1" ht="15.75" customHeight="1">
      <c r="A581" s="54"/>
      <c r="B581" s="203" t="s">
        <v>324</v>
      </c>
      <c r="C581" s="203" t="s">
        <v>851</v>
      </c>
      <c r="D581" s="273"/>
      <c r="E581" s="97">
        <f t="shared" ref="E581" si="115">E580+7</f>
        <v>45914</v>
      </c>
      <c r="F581" s="58">
        <f t="shared" si="114"/>
        <v>45917</v>
      </c>
      <c r="G581" s="58">
        <f t="shared" si="114"/>
        <v>45920</v>
      </c>
    </row>
    <row r="582" spans="1:7" s="5" customFormat="1" ht="15.75" customHeight="1">
      <c r="A582" s="54"/>
      <c r="B582" s="203" t="s">
        <v>292</v>
      </c>
      <c r="C582" s="203" t="s">
        <v>852</v>
      </c>
      <c r="D582" s="273"/>
      <c r="E582" s="97">
        <f t="shared" ref="E582" si="116">E581+7</f>
        <v>45921</v>
      </c>
      <c r="F582" s="58">
        <f t="shared" si="114"/>
        <v>45924</v>
      </c>
      <c r="G582" s="58">
        <f t="shared" si="114"/>
        <v>45927</v>
      </c>
    </row>
    <row r="583" spans="1:7" s="5" customFormat="1" ht="15.75" customHeight="1">
      <c r="A583" s="54"/>
      <c r="B583" s="203" t="s">
        <v>324</v>
      </c>
      <c r="C583" s="203" t="s">
        <v>852</v>
      </c>
      <c r="D583" s="262"/>
      <c r="E583" s="97">
        <f t="shared" ref="E583" si="117">E582+7</f>
        <v>45928</v>
      </c>
      <c r="F583" s="58">
        <f t="shared" si="114"/>
        <v>45931</v>
      </c>
      <c r="G583" s="58">
        <f t="shared" si="114"/>
        <v>45934</v>
      </c>
    </row>
    <row r="584" spans="1:7" s="5" customFormat="1" ht="15.75" customHeight="1">
      <c r="A584" s="54"/>
      <c r="B584" s="87"/>
      <c r="C584" s="86"/>
      <c r="D584" s="87"/>
      <c r="E584" s="87"/>
      <c r="F584" s="73"/>
      <c r="G584" s="73"/>
    </row>
    <row r="585" spans="1:7" s="5" customFormat="1" ht="15.75" customHeight="1">
      <c r="A585" s="54"/>
      <c r="B585" s="146"/>
      <c r="C585" s="68"/>
      <c r="D585" s="69"/>
      <c r="E585" s="69"/>
      <c r="F585" s="70"/>
      <c r="G585" s="70"/>
    </row>
    <row r="586" spans="1:7" s="5" customFormat="1" ht="15.75" customHeight="1">
      <c r="A586" s="54" t="s">
        <v>853</v>
      </c>
      <c r="B586" s="261" t="s">
        <v>16</v>
      </c>
      <c r="C586" s="261" t="s">
        <v>17</v>
      </c>
      <c r="D586" s="261" t="s">
        <v>18</v>
      </c>
      <c r="E586" s="56" t="s">
        <v>185</v>
      </c>
      <c r="F586" s="56" t="s">
        <v>19</v>
      </c>
      <c r="G586" s="56" t="s">
        <v>74</v>
      </c>
    </row>
    <row r="587" spans="1:7" s="5" customFormat="1" ht="15.75" customHeight="1">
      <c r="A587" s="54"/>
      <c r="B587" s="262"/>
      <c r="C587" s="262"/>
      <c r="D587" s="262"/>
      <c r="E587" s="57" t="s">
        <v>11</v>
      </c>
      <c r="F587" s="56" t="s">
        <v>20</v>
      </c>
      <c r="G587" s="56" t="s">
        <v>21</v>
      </c>
    </row>
    <row r="588" spans="1:7" s="5" customFormat="1" ht="15.75" customHeight="1">
      <c r="A588" s="54"/>
      <c r="B588" s="203" t="s">
        <v>322</v>
      </c>
      <c r="C588" s="141" t="s">
        <v>481</v>
      </c>
      <c r="D588" s="269" t="s">
        <v>279</v>
      </c>
      <c r="E588" s="66">
        <v>45898</v>
      </c>
      <c r="F588" s="66">
        <f>E588+3</f>
        <v>45901</v>
      </c>
      <c r="G588" s="58">
        <f>F588+3</f>
        <v>45904</v>
      </c>
    </row>
    <row r="589" spans="1:7" s="5" customFormat="1" ht="15.75" customHeight="1">
      <c r="A589" s="54"/>
      <c r="B589" s="203" t="s">
        <v>854</v>
      </c>
      <c r="C589" s="141" t="s">
        <v>855</v>
      </c>
      <c r="D589" s="273"/>
      <c r="E589" s="66">
        <f t="shared" ref="E589:G592" si="118">E588+7</f>
        <v>45905</v>
      </c>
      <c r="F589" s="66">
        <f t="shared" si="118"/>
        <v>45908</v>
      </c>
      <c r="G589" s="58">
        <f t="shared" si="118"/>
        <v>45911</v>
      </c>
    </row>
    <row r="590" spans="1:7" s="5" customFormat="1" ht="15.75" customHeight="1">
      <c r="A590" s="54"/>
      <c r="B590" s="203" t="s">
        <v>856</v>
      </c>
      <c r="C590" s="141" t="s">
        <v>857</v>
      </c>
      <c r="D590" s="273"/>
      <c r="E590" s="66">
        <f t="shared" si="118"/>
        <v>45912</v>
      </c>
      <c r="F590" s="66">
        <f t="shared" si="118"/>
        <v>45915</v>
      </c>
      <c r="G590" s="58">
        <f t="shared" si="118"/>
        <v>45918</v>
      </c>
    </row>
    <row r="591" spans="1:7" s="5" customFormat="1" ht="15.75" customHeight="1">
      <c r="A591" s="54"/>
      <c r="B591" s="203" t="s">
        <v>858</v>
      </c>
      <c r="C591" s="141" t="s">
        <v>859</v>
      </c>
      <c r="D591" s="273"/>
      <c r="E591" s="66">
        <f t="shared" si="118"/>
        <v>45919</v>
      </c>
      <c r="F591" s="66">
        <f t="shared" si="118"/>
        <v>45922</v>
      </c>
      <c r="G591" s="58">
        <f t="shared" si="118"/>
        <v>45925</v>
      </c>
    </row>
    <row r="592" spans="1:7" s="5" customFormat="1" ht="15.75" customHeight="1">
      <c r="A592" s="54"/>
      <c r="B592" s="203" t="s">
        <v>860</v>
      </c>
      <c r="C592" s="141" t="s">
        <v>861</v>
      </c>
      <c r="D592" s="260"/>
      <c r="E592" s="66">
        <f t="shared" si="118"/>
        <v>45926</v>
      </c>
      <c r="F592" s="66">
        <f t="shared" si="118"/>
        <v>45929</v>
      </c>
      <c r="G592" s="58">
        <f t="shared" si="118"/>
        <v>45932</v>
      </c>
    </row>
    <row r="593" spans="1:7" s="5" customFormat="1" ht="15.75" customHeight="1">
      <c r="A593" s="54"/>
      <c r="B593" s="68"/>
      <c r="C593" s="68"/>
      <c r="D593" s="68"/>
      <c r="E593" s="68"/>
      <c r="F593" s="69"/>
      <c r="G593" s="70"/>
    </row>
    <row r="594" spans="1:7" s="5" customFormat="1" ht="15.75" customHeight="1">
      <c r="A594" s="54"/>
      <c r="B594" s="261" t="s">
        <v>189</v>
      </c>
      <c r="C594" s="261" t="s">
        <v>17</v>
      </c>
      <c r="D594" s="261" t="s">
        <v>18</v>
      </c>
      <c r="E594" s="56" t="s">
        <v>185</v>
      </c>
      <c r="F594" s="56" t="s">
        <v>19</v>
      </c>
      <c r="G594" s="56" t="s">
        <v>74</v>
      </c>
    </row>
    <row r="595" spans="1:7" s="5" customFormat="1" ht="15.75" customHeight="1">
      <c r="A595" s="54"/>
      <c r="B595" s="262"/>
      <c r="C595" s="262"/>
      <c r="D595" s="262"/>
      <c r="E595" s="57" t="s">
        <v>11</v>
      </c>
      <c r="F595" s="56" t="s">
        <v>20</v>
      </c>
      <c r="G595" s="56" t="s">
        <v>21</v>
      </c>
    </row>
    <row r="596" spans="1:7" s="5" customFormat="1" ht="15.75" customHeight="1">
      <c r="A596" s="54"/>
      <c r="B596" s="203" t="s">
        <v>332</v>
      </c>
      <c r="C596" s="100" t="s">
        <v>428</v>
      </c>
      <c r="D596" s="256" t="s">
        <v>274</v>
      </c>
      <c r="E596" s="58">
        <v>45907</v>
      </c>
      <c r="F596" s="58">
        <f>E596+3</f>
        <v>45910</v>
      </c>
      <c r="G596" s="58">
        <f>F596+3</f>
        <v>45913</v>
      </c>
    </row>
    <row r="597" spans="1:7" s="5" customFormat="1" ht="15.75" customHeight="1">
      <c r="A597" s="54"/>
      <c r="B597" s="203" t="s">
        <v>332</v>
      </c>
      <c r="C597" s="100" t="s">
        <v>862</v>
      </c>
      <c r="D597" s="263"/>
      <c r="E597" s="58">
        <f t="shared" ref="E597:G600" si="119">E596+7</f>
        <v>45914</v>
      </c>
      <c r="F597" s="58">
        <f t="shared" si="119"/>
        <v>45917</v>
      </c>
      <c r="G597" s="58">
        <f t="shared" si="119"/>
        <v>45920</v>
      </c>
    </row>
    <row r="598" spans="1:7" s="5" customFormat="1" ht="15.75" customHeight="1">
      <c r="A598" s="54"/>
      <c r="B598" s="203" t="s">
        <v>332</v>
      </c>
      <c r="C598" s="100" t="s">
        <v>478</v>
      </c>
      <c r="D598" s="263"/>
      <c r="E598" s="58">
        <f t="shared" si="119"/>
        <v>45921</v>
      </c>
      <c r="F598" s="58">
        <f t="shared" si="119"/>
        <v>45924</v>
      </c>
      <c r="G598" s="58">
        <f t="shared" si="119"/>
        <v>45927</v>
      </c>
    </row>
    <row r="599" spans="1:7" s="5" customFormat="1" ht="15.75" customHeight="1">
      <c r="A599" s="54"/>
      <c r="B599" s="203" t="s">
        <v>332</v>
      </c>
      <c r="C599" s="100" t="s">
        <v>479</v>
      </c>
      <c r="D599" s="263"/>
      <c r="E599" s="58">
        <f t="shared" si="119"/>
        <v>45928</v>
      </c>
      <c r="F599" s="58">
        <f t="shared" si="119"/>
        <v>45931</v>
      </c>
      <c r="G599" s="58">
        <f t="shared" si="119"/>
        <v>45934</v>
      </c>
    </row>
    <row r="600" spans="1:7" s="5" customFormat="1" ht="15.75" customHeight="1">
      <c r="A600" s="54"/>
      <c r="B600" s="203" t="s">
        <v>332</v>
      </c>
      <c r="C600" s="100" t="s">
        <v>480</v>
      </c>
      <c r="D600" s="270"/>
      <c r="E600" s="58">
        <f t="shared" si="119"/>
        <v>45935</v>
      </c>
      <c r="F600" s="58">
        <f t="shared" si="119"/>
        <v>45938</v>
      </c>
      <c r="G600" s="58">
        <f t="shared" si="119"/>
        <v>45941</v>
      </c>
    </row>
    <row r="601" spans="1:7" s="5" customFormat="1" ht="15.75" customHeight="1">
      <c r="A601" s="54"/>
      <c r="B601" s="63"/>
      <c r="C601" s="87"/>
      <c r="D601" s="87"/>
      <c r="E601" s="87"/>
      <c r="F601" s="73"/>
      <c r="G601" s="73"/>
    </row>
    <row r="602" spans="1:7" s="5" customFormat="1" ht="15.75" customHeight="1">
      <c r="A602" s="54"/>
      <c r="B602" s="146"/>
      <c r="C602" s="68"/>
      <c r="D602" s="69"/>
      <c r="E602" s="69"/>
      <c r="F602" s="70"/>
      <c r="G602" s="70"/>
    </row>
    <row r="603" spans="1:7" s="5" customFormat="1" ht="15.75" customHeight="1">
      <c r="A603" s="54"/>
      <c r="B603" s="261" t="s">
        <v>16</v>
      </c>
      <c r="C603" s="261" t="s">
        <v>17</v>
      </c>
      <c r="D603" s="261" t="s">
        <v>18</v>
      </c>
      <c r="E603" s="56" t="s">
        <v>185</v>
      </c>
      <c r="F603" s="56" t="s">
        <v>19</v>
      </c>
      <c r="G603" s="56" t="s">
        <v>282</v>
      </c>
    </row>
    <row r="604" spans="1:7" s="5" customFormat="1" ht="15.75" customHeight="1">
      <c r="A604" s="54" t="s">
        <v>863</v>
      </c>
      <c r="B604" s="262"/>
      <c r="C604" s="262"/>
      <c r="D604" s="262"/>
      <c r="E604" s="57" t="s">
        <v>213</v>
      </c>
      <c r="F604" s="56" t="s">
        <v>20</v>
      </c>
      <c r="G604" s="56" t="s">
        <v>21</v>
      </c>
    </row>
    <row r="605" spans="1:7" s="5" customFormat="1" ht="15.75" customHeight="1">
      <c r="A605" s="54"/>
      <c r="B605" s="202" t="s">
        <v>215</v>
      </c>
      <c r="C605" s="65" t="s">
        <v>864</v>
      </c>
      <c r="D605" s="259" t="s">
        <v>216</v>
      </c>
      <c r="E605" s="58">
        <v>45904</v>
      </c>
      <c r="F605" s="58">
        <f>E605+5</f>
        <v>45909</v>
      </c>
      <c r="G605" s="58">
        <f>F605+3</f>
        <v>45912</v>
      </c>
    </row>
    <row r="606" spans="1:7" s="5" customFormat="1" ht="15.75" customHeight="1">
      <c r="A606" s="54"/>
      <c r="B606" s="191" t="s">
        <v>215</v>
      </c>
      <c r="C606" s="65" t="s">
        <v>785</v>
      </c>
      <c r="D606" s="273"/>
      <c r="E606" s="58">
        <f t="shared" ref="E606" si="120">E605+7</f>
        <v>45911</v>
      </c>
      <c r="F606" s="58">
        <f t="shared" ref="F606:G609" si="121">F605+7</f>
        <v>45916</v>
      </c>
      <c r="G606" s="58">
        <f t="shared" si="121"/>
        <v>45919</v>
      </c>
    </row>
    <row r="607" spans="1:7" s="5" customFormat="1" ht="15.75" customHeight="1">
      <c r="A607" s="54"/>
      <c r="B607" s="191" t="s">
        <v>215</v>
      </c>
      <c r="C607" s="65" t="s">
        <v>865</v>
      </c>
      <c r="D607" s="273"/>
      <c r="E607" s="58">
        <f t="shared" ref="E607" si="122">E606+7</f>
        <v>45918</v>
      </c>
      <c r="F607" s="58">
        <f t="shared" si="121"/>
        <v>45923</v>
      </c>
      <c r="G607" s="58">
        <f t="shared" si="121"/>
        <v>45926</v>
      </c>
    </row>
    <row r="608" spans="1:7" s="5" customFormat="1" ht="15.75" customHeight="1">
      <c r="A608" s="54"/>
      <c r="B608" s="191" t="s">
        <v>215</v>
      </c>
      <c r="C608" s="65" t="s">
        <v>866</v>
      </c>
      <c r="D608" s="273"/>
      <c r="E608" s="58">
        <f t="shared" ref="E608" si="123">E607+7</f>
        <v>45925</v>
      </c>
      <c r="F608" s="58">
        <f t="shared" si="121"/>
        <v>45930</v>
      </c>
      <c r="G608" s="58">
        <f t="shared" si="121"/>
        <v>45933</v>
      </c>
    </row>
    <row r="609" spans="1:7" s="5" customFormat="1" ht="15.75" customHeight="1">
      <c r="A609" s="29"/>
      <c r="B609" s="202" t="s">
        <v>215</v>
      </c>
      <c r="C609" s="65" t="s">
        <v>867</v>
      </c>
      <c r="D609" s="260"/>
      <c r="E609" s="58">
        <f t="shared" ref="E609" si="124">E608+7</f>
        <v>45932</v>
      </c>
      <c r="F609" s="58">
        <f t="shared" si="121"/>
        <v>45937</v>
      </c>
      <c r="G609" s="58">
        <f t="shared" si="121"/>
        <v>45940</v>
      </c>
    </row>
    <row r="610" spans="1:7" s="5" customFormat="1" ht="15.75" customHeight="1">
      <c r="A610" s="54"/>
      <c r="B610" s="87"/>
      <c r="C610" s="87"/>
      <c r="D610" s="87"/>
      <c r="E610" s="73"/>
      <c r="F610" s="73"/>
      <c r="G610" s="73"/>
    </row>
    <row r="611" spans="1:7" s="5" customFormat="1" ht="15.75" customHeight="1">
      <c r="A611" s="54"/>
      <c r="B611" s="146"/>
      <c r="C611" s="68"/>
      <c r="D611" s="69"/>
      <c r="E611" s="69"/>
      <c r="F611" s="70"/>
      <c r="G611" s="70"/>
    </row>
    <row r="612" spans="1:7" s="5" customFormat="1" ht="15.75" customHeight="1">
      <c r="A612" s="54"/>
      <c r="B612" s="261" t="s">
        <v>16</v>
      </c>
      <c r="C612" s="261" t="s">
        <v>17</v>
      </c>
      <c r="D612" s="261" t="s">
        <v>18</v>
      </c>
      <c r="E612" s="56" t="s">
        <v>185</v>
      </c>
      <c r="F612" s="56" t="s">
        <v>19</v>
      </c>
      <c r="G612" s="56" t="s">
        <v>214</v>
      </c>
    </row>
    <row r="613" spans="1:7" s="5" customFormat="1" ht="15.75" customHeight="1">
      <c r="A613" s="54" t="s">
        <v>429</v>
      </c>
      <c r="B613" s="262"/>
      <c r="C613" s="262"/>
      <c r="D613" s="262"/>
      <c r="E613" s="56" t="s">
        <v>11</v>
      </c>
      <c r="F613" s="56" t="s">
        <v>20</v>
      </c>
      <c r="G613" s="56" t="s">
        <v>21</v>
      </c>
    </row>
    <row r="614" spans="1:7" s="5" customFormat="1" ht="15.75" customHeight="1">
      <c r="A614" s="54"/>
      <c r="B614" s="250" t="s">
        <v>215</v>
      </c>
      <c r="C614" s="65" t="s">
        <v>864</v>
      </c>
      <c r="D614" s="259" t="s">
        <v>216</v>
      </c>
      <c r="E614" s="58">
        <v>45904</v>
      </c>
      <c r="F614" s="58">
        <f>E614+5</f>
        <v>45909</v>
      </c>
      <c r="G614" s="58">
        <f>F614+1</f>
        <v>45910</v>
      </c>
    </row>
    <row r="615" spans="1:7" s="5" customFormat="1" ht="15.75" customHeight="1">
      <c r="A615" s="54"/>
      <c r="B615" s="250" t="s">
        <v>215</v>
      </c>
      <c r="C615" s="65" t="s">
        <v>785</v>
      </c>
      <c r="D615" s="273"/>
      <c r="E615" s="58">
        <f t="shared" ref="E615:E618" si="125">E614+7</f>
        <v>45911</v>
      </c>
      <c r="F615" s="58">
        <f t="shared" ref="F615:G618" si="126">F614+7</f>
        <v>45916</v>
      </c>
      <c r="G615" s="58">
        <f t="shared" si="126"/>
        <v>45917</v>
      </c>
    </row>
    <row r="616" spans="1:7" s="5" customFormat="1" ht="15.75" customHeight="1">
      <c r="A616" s="54"/>
      <c r="B616" s="250" t="s">
        <v>215</v>
      </c>
      <c r="C616" s="65" t="s">
        <v>865</v>
      </c>
      <c r="D616" s="273"/>
      <c r="E616" s="58">
        <f t="shared" si="125"/>
        <v>45918</v>
      </c>
      <c r="F616" s="58">
        <f t="shared" si="126"/>
        <v>45923</v>
      </c>
      <c r="G616" s="58">
        <f t="shared" si="126"/>
        <v>45924</v>
      </c>
    </row>
    <row r="617" spans="1:7" s="5" customFormat="1" ht="15.75" customHeight="1">
      <c r="A617" s="54"/>
      <c r="B617" s="250" t="s">
        <v>215</v>
      </c>
      <c r="C617" s="65" t="s">
        <v>866</v>
      </c>
      <c r="D617" s="273"/>
      <c r="E617" s="58">
        <f t="shared" si="125"/>
        <v>45925</v>
      </c>
      <c r="F617" s="58">
        <f t="shared" si="126"/>
        <v>45930</v>
      </c>
      <c r="G617" s="58">
        <f t="shared" si="126"/>
        <v>45931</v>
      </c>
    </row>
    <row r="618" spans="1:7" s="5" customFormat="1" ht="15.75" customHeight="1">
      <c r="A618" s="54"/>
      <c r="B618" s="250" t="s">
        <v>215</v>
      </c>
      <c r="C618" s="65" t="s">
        <v>867</v>
      </c>
      <c r="D618" s="260"/>
      <c r="E618" s="58">
        <f t="shared" si="125"/>
        <v>45932</v>
      </c>
      <c r="F618" s="58">
        <f t="shared" si="126"/>
        <v>45937</v>
      </c>
      <c r="G618" s="58">
        <f t="shared" si="126"/>
        <v>45938</v>
      </c>
    </row>
    <row r="619" spans="1:7" s="5" customFormat="1" ht="15.75" customHeight="1">
      <c r="A619" s="54"/>
      <c r="B619" s="68"/>
      <c r="C619" s="68"/>
      <c r="D619" s="69"/>
      <c r="E619" s="69"/>
      <c r="F619" s="70"/>
      <c r="G619" s="70"/>
    </row>
    <row r="620" spans="1:7" s="5" customFormat="1">
      <c r="A620" s="54"/>
      <c r="B620" s="261" t="s">
        <v>189</v>
      </c>
      <c r="C620" s="261" t="s">
        <v>17</v>
      </c>
      <c r="D620" s="261" t="s">
        <v>18</v>
      </c>
      <c r="E620" s="56" t="s">
        <v>185</v>
      </c>
      <c r="F620" s="56" t="s">
        <v>19</v>
      </c>
      <c r="G620" s="56" t="s">
        <v>75</v>
      </c>
    </row>
    <row r="621" spans="1:7" s="5" customFormat="1" ht="15.75" customHeight="1">
      <c r="A621" s="54"/>
      <c r="B621" s="262"/>
      <c r="C621" s="262"/>
      <c r="D621" s="262"/>
      <c r="E621" s="57" t="s">
        <v>11</v>
      </c>
      <c r="F621" s="56" t="s">
        <v>20</v>
      </c>
      <c r="G621" s="56" t="s">
        <v>21</v>
      </c>
    </row>
    <row r="622" spans="1:7" s="5" customFormat="1" ht="15.75" customHeight="1">
      <c r="A622" s="54"/>
      <c r="B622" s="153" t="s">
        <v>217</v>
      </c>
      <c r="C622" s="65" t="s">
        <v>868</v>
      </c>
      <c r="D622" s="296" t="s">
        <v>286</v>
      </c>
      <c r="E622" s="58">
        <v>45902</v>
      </c>
      <c r="F622" s="58">
        <f>E622+3</f>
        <v>45905</v>
      </c>
      <c r="G622" s="58">
        <f>F622+2</f>
        <v>45907</v>
      </c>
    </row>
    <row r="623" spans="1:7" s="5" customFormat="1" ht="15.75" customHeight="1">
      <c r="A623" s="54"/>
      <c r="B623" s="203" t="s">
        <v>217</v>
      </c>
      <c r="C623" s="65" t="s">
        <v>483</v>
      </c>
      <c r="D623" s="273"/>
      <c r="E623" s="58">
        <f>E622+7</f>
        <v>45909</v>
      </c>
      <c r="F623" s="58">
        <f t="shared" ref="E623:G626" si="127">F622+7</f>
        <v>45912</v>
      </c>
      <c r="G623" s="58">
        <f t="shared" si="127"/>
        <v>45914</v>
      </c>
    </row>
    <row r="624" spans="1:7" s="5" customFormat="1" ht="15.75" customHeight="1">
      <c r="A624" s="54"/>
      <c r="B624" s="203" t="s">
        <v>217</v>
      </c>
      <c r="C624" s="65" t="s">
        <v>784</v>
      </c>
      <c r="D624" s="273"/>
      <c r="E624" s="58">
        <f t="shared" si="127"/>
        <v>45916</v>
      </c>
      <c r="F624" s="58">
        <f t="shared" si="127"/>
        <v>45919</v>
      </c>
      <c r="G624" s="58">
        <f t="shared" si="127"/>
        <v>45921</v>
      </c>
    </row>
    <row r="625" spans="1:7" s="5" customFormat="1" ht="15.75" customHeight="1">
      <c r="A625" s="54"/>
      <c r="B625" s="203" t="s">
        <v>217</v>
      </c>
      <c r="C625" s="65" t="s">
        <v>785</v>
      </c>
      <c r="D625" s="273"/>
      <c r="E625" s="58">
        <f t="shared" si="127"/>
        <v>45923</v>
      </c>
      <c r="F625" s="58">
        <f t="shared" si="127"/>
        <v>45926</v>
      </c>
      <c r="G625" s="58">
        <f t="shared" si="127"/>
        <v>45928</v>
      </c>
    </row>
    <row r="626" spans="1:7" s="5" customFormat="1" ht="15.75" customHeight="1">
      <c r="A626" s="54"/>
      <c r="B626" s="203" t="s">
        <v>217</v>
      </c>
      <c r="C626" s="65" t="s">
        <v>865</v>
      </c>
      <c r="D626" s="262"/>
      <c r="E626" s="58">
        <f t="shared" si="127"/>
        <v>45930</v>
      </c>
      <c r="F626" s="58">
        <f t="shared" si="127"/>
        <v>45933</v>
      </c>
      <c r="G626" s="58">
        <f t="shared" si="127"/>
        <v>45935</v>
      </c>
    </row>
    <row r="627" spans="1:7" s="5" customFormat="1" ht="15.75" customHeight="1">
      <c r="A627" s="54"/>
      <c r="B627" s="87"/>
      <c r="C627" s="87"/>
      <c r="D627" s="87"/>
      <c r="E627" s="87"/>
      <c r="F627" s="73"/>
      <c r="G627" s="73"/>
    </row>
    <row r="628" spans="1:7" s="5" customFormat="1" ht="15.75" customHeight="1">
      <c r="A628" s="54"/>
      <c r="B628" s="146"/>
      <c r="C628" s="68"/>
      <c r="D628" s="69"/>
      <c r="E628" s="69"/>
      <c r="F628" s="70"/>
      <c r="G628" s="70"/>
    </row>
    <row r="629" spans="1:7" s="5" customFormat="1" ht="15.75" customHeight="1">
      <c r="A629" s="54" t="s">
        <v>218</v>
      </c>
      <c r="B629" s="261" t="s">
        <v>16</v>
      </c>
      <c r="C629" s="261" t="s">
        <v>17</v>
      </c>
      <c r="D629" s="261" t="s">
        <v>18</v>
      </c>
      <c r="E629" s="56" t="s">
        <v>185</v>
      </c>
      <c r="F629" s="56" t="s">
        <v>19</v>
      </c>
      <c r="G629" s="56" t="s">
        <v>76</v>
      </c>
    </row>
    <row r="630" spans="1:7" s="5" customFormat="1" ht="15.75" customHeight="1">
      <c r="A630" s="54"/>
      <c r="B630" s="262"/>
      <c r="C630" s="262"/>
      <c r="D630" s="262"/>
      <c r="E630" s="57" t="s">
        <v>11</v>
      </c>
      <c r="F630" s="56" t="s">
        <v>20</v>
      </c>
      <c r="G630" s="56" t="s">
        <v>21</v>
      </c>
    </row>
    <row r="631" spans="1:7" s="5" customFormat="1" ht="15.75" customHeight="1">
      <c r="A631" s="54"/>
      <c r="B631" s="236" t="s">
        <v>215</v>
      </c>
      <c r="C631" s="65" t="s">
        <v>864</v>
      </c>
      <c r="D631" s="259" t="s">
        <v>216</v>
      </c>
      <c r="E631" s="58">
        <v>45904</v>
      </c>
      <c r="F631" s="58">
        <f>E631+5</f>
        <v>45909</v>
      </c>
      <c r="G631" s="58">
        <f>F631+4</f>
        <v>45913</v>
      </c>
    </row>
    <row r="632" spans="1:7" s="5" customFormat="1" ht="15.75" customHeight="1">
      <c r="A632" s="54"/>
      <c r="B632" s="236" t="s">
        <v>215</v>
      </c>
      <c r="C632" s="65" t="s">
        <v>785</v>
      </c>
      <c r="D632" s="273"/>
      <c r="E632" s="58">
        <f t="shared" ref="E632:E635" si="128">E631+7</f>
        <v>45911</v>
      </c>
      <c r="F632" s="58">
        <f t="shared" ref="F632:G635" si="129">F631+7</f>
        <v>45916</v>
      </c>
      <c r="G632" s="58">
        <f t="shared" si="129"/>
        <v>45920</v>
      </c>
    </row>
    <row r="633" spans="1:7" s="5" customFormat="1" ht="15.75" customHeight="1">
      <c r="A633" s="54"/>
      <c r="B633" s="236" t="s">
        <v>215</v>
      </c>
      <c r="C633" s="65" t="s">
        <v>865</v>
      </c>
      <c r="D633" s="273"/>
      <c r="E633" s="58">
        <f t="shared" si="128"/>
        <v>45918</v>
      </c>
      <c r="F633" s="58">
        <f t="shared" si="129"/>
        <v>45923</v>
      </c>
      <c r="G633" s="58">
        <f t="shared" si="129"/>
        <v>45927</v>
      </c>
    </row>
    <row r="634" spans="1:7" s="5" customFormat="1" ht="15.75" customHeight="1">
      <c r="A634" s="54"/>
      <c r="B634" s="236" t="s">
        <v>215</v>
      </c>
      <c r="C634" s="65" t="s">
        <v>866</v>
      </c>
      <c r="D634" s="273"/>
      <c r="E634" s="58">
        <f t="shared" si="128"/>
        <v>45925</v>
      </c>
      <c r="F634" s="58">
        <f t="shared" si="129"/>
        <v>45930</v>
      </c>
      <c r="G634" s="58">
        <f t="shared" si="129"/>
        <v>45934</v>
      </c>
    </row>
    <row r="635" spans="1:7" s="5" customFormat="1" ht="15.75" customHeight="1">
      <c r="A635" s="54"/>
      <c r="B635" s="236" t="s">
        <v>215</v>
      </c>
      <c r="C635" s="65" t="s">
        <v>867</v>
      </c>
      <c r="D635" s="260"/>
      <c r="E635" s="58">
        <f t="shared" si="128"/>
        <v>45932</v>
      </c>
      <c r="F635" s="58">
        <f t="shared" si="129"/>
        <v>45937</v>
      </c>
      <c r="G635" s="58">
        <f t="shared" si="129"/>
        <v>45941</v>
      </c>
    </row>
    <row r="636" spans="1:7" s="5" customFormat="1" ht="15.75" customHeight="1">
      <c r="A636" s="54"/>
      <c r="B636" s="274"/>
      <c r="C636" s="274"/>
      <c r="D636" s="274"/>
      <c r="E636" s="14"/>
      <c r="F636" s="14"/>
      <c r="G636" s="14"/>
    </row>
    <row r="637" spans="1:7" s="5" customFormat="1" ht="15.75" customHeight="1">
      <c r="A637" s="54"/>
      <c r="B637" s="275"/>
      <c r="C637" s="275"/>
      <c r="D637" s="275"/>
      <c r="E637" s="14"/>
      <c r="F637" s="14"/>
      <c r="G637" s="14"/>
    </row>
    <row r="638" spans="1:7" s="5" customFormat="1" ht="15.75" customHeight="1">
      <c r="A638" s="31" t="s">
        <v>209</v>
      </c>
      <c r="B638" s="32"/>
      <c r="C638" s="32"/>
      <c r="D638" s="32"/>
      <c r="E638" s="32"/>
      <c r="F638" s="32"/>
      <c r="G638" s="32"/>
    </row>
    <row r="639" spans="1:7" s="5" customFormat="1" ht="15.75" customHeight="1">
      <c r="A639" s="54"/>
      <c r="B639" s="18"/>
      <c r="C639" s="152"/>
      <c r="D639" s="9"/>
      <c r="E639" s="19"/>
      <c r="F639" s="52"/>
      <c r="G639" s="52"/>
    </row>
    <row r="640" spans="1:7" s="5" customFormat="1" ht="15.75" customHeight="1">
      <c r="A640" s="143" t="s">
        <v>869</v>
      </c>
      <c r="B640" s="280" t="s">
        <v>16</v>
      </c>
      <c r="C640" s="265" t="s">
        <v>17</v>
      </c>
      <c r="D640" s="265" t="s">
        <v>18</v>
      </c>
      <c r="E640" s="42" t="s">
        <v>185</v>
      </c>
      <c r="F640" s="42" t="s">
        <v>19</v>
      </c>
      <c r="G640" s="50" t="s">
        <v>219</v>
      </c>
    </row>
    <row r="641" spans="1:8" s="5" customFormat="1" ht="15.75" customHeight="1">
      <c r="A641" s="54"/>
      <c r="B641" s="281"/>
      <c r="C641" s="255"/>
      <c r="D641" s="255"/>
      <c r="E641" s="51" t="s">
        <v>11</v>
      </c>
      <c r="F641" s="20" t="s">
        <v>20</v>
      </c>
      <c r="G641" s="42" t="s">
        <v>21</v>
      </c>
    </row>
    <row r="642" spans="1:8" s="5" customFormat="1" ht="15.75" customHeight="1">
      <c r="A642" s="54"/>
      <c r="B642" s="203" t="s">
        <v>484</v>
      </c>
      <c r="C642" s="203" t="s">
        <v>870</v>
      </c>
      <c r="D642" s="256" t="s">
        <v>293</v>
      </c>
      <c r="E642" s="82">
        <v>45903</v>
      </c>
      <c r="F642" s="82">
        <f>E642+4</f>
        <v>45907</v>
      </c>
      <c r="G642" s="58">
        <f>F642+5</f>
        <v>45912</v>
      </c>
      <c r="H642" s="75"/>
    </row>
    <row r="643" spans="1:8" s="5" customFormat="1" ht="15.75" customHeight="1">
      <c r="A643" s="54"/>
      <c r="B643" s="84" t="s">
        <v>333</v>
      </c>
      <c r="C643" s="192" t="s">
        <v>871</v>
      </c>
      <c r="D643" s="263"/>
      <c r="E643" s="82">
        <f>E642+7</f>
        <v>45910</v>
      </c>
      <c r="F643" s="82">
        <f t="shared" ref="F643:G646" si="130">F642+7</f>
        <v>45914</v>
      </c>
      <c r="G643" s="58">
        <f t="shared" si="130"/>
        <v>45919</v>
      </c>
      <c r="H643" s="75"/>
    </row>
    <row r="644" spans="1:8" s="5" customFormat="1" ht="15.75" customHeight="1">
      <c r="A644" s="54"/>
      <c r="B644" s="203" t="s">
        <v>484</v>
      </c>
      <c r="C644" s="203" t="s">
        <v>872</v>
      </c>
      <c r="D644" s="263"/>
      <c r="E644" s="82">
        <f t="shared" ref="E644" si="131">E643+7</f>
        <v>45917</v>
      </c>
      <c r="F644" s="82">
        <f t="shared" si="130"/>
        <v>45921</v>
      </c>
      <c r="G644" s="58">
        <f t="shared" si="130"/>
        <v>45926</v>
      </c>
      <c r="H644" s="75"/>
    </row>
    <row r="645" spans="1:8" s="5" customFormat="1" ht="15.75" customHeight="1">
      <c r="A645" s="33"/>
      <c r="B645" s="84" t="s">
        <v>333</v>
      </c>
      <c r="C645" s="203" t="s">
        <v>873</v>
      </c>
      <c r="D645" s="263"/>
      <c r="E645" s="82">
        <f t="shared" ref="E645" si="132">E644+7</f>
        <v>45924</v>
      </c>
      <c r="F645" s="82">
        <f t="shared" si="130"/>
        <v>45928</v>
      </c>
      <c r="G645" s="58">
        <f t="shared" si="130"/>
        <v>45933</v>
      </c>
      <c r="H645" s="75"/>
    </row>
    <row r="646" spans="1:8" s="5" customFormat="1" ht="15.75" customHeight="1">
      <c r="A646" s="54"/>
      <c r="B646" s="203" t="s">
        <v>484</v>
      </c>
      <c r="C646" s="203" t="s">
        <v>874</v>
      </c>
      <c r="D646" s="264"/>
      <c r="E646" s="82">
        <f t="shared" ref="E646" si="133">E645+7</f>
        <v>45931</v>
      </c>
      <c r="F646" s="82">
        <f t="shared" si="130"/>
        <v>45935</v>
      </c>
      <c r="G646" s="58">
        <f t="shared" si="130"/>
        <v>45940</v>
      </c>
      <c r="H646" s="75"/>
    </row>
    <row r="647" spans="1:8" s="5" customFormat="1" ht="15.75" customHeight="1">
      <c r="A647" s="54"/>
      <c r="B647" s="171"/>
      <c r="C647" s="151"/>
      <c r="D647" s="135"/>
      <c r="E647" s="137"/>
      <c r="F647" s="137"/>
      <c r="G647" s="138"/>
      <c r="H647" s="75"/>
    </row>
    <row r="648" spans="1:8" s="5" customFormat="1" ht="15.75" customHeight="1">
      <c r="A648" s="54"/>
      <c r="B648" s="261" t="s">
        <v>16</v>
      </c>
      <c r="C648" s="259" t="s">
        <v>17</v>
      </c>
      <c r="D648" s="259" t="s">
        <v>18</v>
      </c>
      <c r="E648" s="56" t="s">
        <v>185</v>
      </c>
      <c r="F648" s="56" t="s">
        <v>19</v>
      </c>
      <c r="G648" s="60" t="s">
        <v>273</v>
      </c>
      <c r="H648" s="75"/>
    </row>
    <row r="649" spans="1:8" s="5" customFormat="1" ht="15.75" customHeight="1">
      <c r="A649" s="54"/>
      <c r="B649" s="262"/>
      <c r="C649" s="260"/>
      <c r="D649" s="260"/>
      <c r="E649" s="61" t="s">
        <v>11</v>
      </c>
      <c r="F649" s="71" t="s">
        <v>20</v>
      </c>
      <c r="G649" s="56" t="s">
        <v>21</v>
      </c>
      <c r="H649" s="75"/>
    </row>
    <row r="650" spans="1:8" s="5" customFormat="1" ht="32.25" customHeight="1">
      <c r="A650" s="54"/>
      <c r="B650" s="113" t="s">
        <v>875</v>
      </c>
      <c r="C650" s="84" t="s">
        <v>468</v>
      </c>
      <c r="D650" s="269" t="s">
        <v>198</v>
      </c>
      <c r="E650" s="82">
        <v>45900</v>
      </c>
      <c r="F650" s="82">
        <f>E650+3</f>
        <v>45903</v>
      </c>
      <c r="G650" s="58">
        <f>F650+4</f>
        <v>45907</v>
      </c>
      <c r="H650" s="75"/>
    </row>
    <row r="651" spans="1:8" s="5" customFormat="1" ht="35.25" customHeight="1">
      <c r="A651" s="54"/>
      <c r="B651" s="139" t="s">
        <v>485</v>
      </c>
      <c r="C651" s="84" t="s">
        <v>482</v>
      </c>
      <c r="D651" s="263"/>
      <c r="E651" s="82">
        <f t="shared" ref="E651:G654" si="134">E650+7</f>
        <v>45907</v>
      </c>
      <c r="F651" s="82">
        <f t="shared" si="134"/>
        <v>45910</v>
      </c>
      <c r="G651" s="58">
        <f t="shared" si="134"/>
        <v>45914</v>
      </c>
      <c r="H651" s="75"/>
    </row>
    <row r="652" spans="1:8" s="5" customFormat="1" ht="15.75" customHeight="1">
      <c r="A652" s="54"/>
      <c r="B652" s="113" t="s">
        <v>466</v>
      </c>
      <c r="C652" s="84" t="s">
        <v>483</v>
      </c>
      <c r="D652" s="263"/>
      <c r="E652" s="82">
        <f t="shared" si="134"/>
        <v>45914</v>
      </c>
      <c r="F652" s="82">
        <f t="shared" si="134"/>
        <v>45917</v>
      </c>
      <c r="G652" s="58">
        <f t="shared" si="134"/>
        <v>45921</v>
      </c>
      <c r="H652" s="75"/>
    </row>
    <row r="653" spans="1:8" s="5" customFormat="1" ht="15.75" customHeight="1">
      <c r="A653" s="54"/>
      <c r="B653" s="139" t="s">
        <v>430</v>
      </c>
      <c r="C653" s="84" t="s">
        <v>784</v>
      </c>
      <c r="D653" s="263"/>
      <c r="E653" s="82">
        <f t="shared" si="134"/>
        <v>45921</v>
      </c>
      <c r="F653" s="82">
        <f t="shared" si="134"/>
        <v>45924</v>
      </c>
      <c r="G653" s="58">
        <f t="shared" si="134"/>
        <v>45928</v>
      </c>
      <c r="H653" s="75"/>
    </row>
    <row r="654" spans="1:8" s="5" customFormat="1" ht="15.75" customHeight="1">
      <c r="A654" s="54"/>
      <c r="B654" s="113" t="s">
        <v>466</v>
      </c>
      <c r="C654" s="84" t="s">
        <v>785</v>
      </c>
      <c r="D654" s="270"/>
      <c r="E654" s="82">
        <f>E653+7</f>
        <v>45928</v>
      </c>
      <c r="F654" s="82">
        <f t="shared" si="134"/>
        <v>45931</v>
      </c>
      <c r="G654" s="58">
        <f t="shared" si="134"/>
        <v>45935</v>
      </c>
      <c r="H654" s="75"/>
    </row>
    <row r="655" spans="1:8" s="5" customFormat="1" ht="15.75" customHeight="1">
      <c r="A655" s="54"/>
      <c r="B655" s="76"/>
      <c r="C655" s="76"/>
      <c r="D655" s="77"/>
      <c r="E655" s="73"/>
      <c r="F655" s="73"/>
      <c r="G655" s="73"/>
      <c r="H655" s="75"/>
    </row>
    <row r="656" spans="1:8" s="5" customFormat="1" ht="15.75" customHeight="1">
      <c r="A656" s="54"/>
      <c r="B656" s="261" t="s">
        <v>16</v>
      </c>
      <c r="C656" s="259" t="s">
        <v>17</v>
      </c>
      <c r="D656" s="259" t="s">
        <v>18</v>
      </c>
      <c r="E656" s="56" t="s">
        <v>185</v>
      </c>
      <c r="F656" s="56" t="s">
        <v>19</v>
      </c>
      <c r="G656" s="60" t="s">
        <v>219</v>
      </c>
      <c r="H656" s="75"/>
    </row>
    <row r="657" spans="1:8" s="5" customFormat="1" ht="15.75" customHeight="1">
      <c r="A657" s="54"/>
      <c r="B657" s="262"/>
      <c r="C657" s="260"/>
      <c r="D657" s="260"/>
      <c r="E657" s="61" t="s">
        <v>11</v>
      </c>
      <c r="F657" s="71" t="s">
        <v>20</v>
      </c>
      <c r="G657" s="56" t="s">
        <v>21</v>
      </c>
      <c r="H657" s="75"/>
    </row>
    <row r="658" spans="1:8" s="5" customFormat="1" ht="15.75" customHeight="1">
      <c r="A658" s="54"/>
      <c r="B658" s="139" t="s">
        <v>876</v>
      </c>
      <c r="C658" s="84" t="s">
        <v>877</v>
      </c>
      <c r="D658" s="256" t="s">
        <v>277</v>
      </c>
      <c r="E658" s="82">
        <v>45900</v>
      </c>
      <c r="F658" s="82">
        <f>E658+3</f>
        <v>45903</v>
      </c>
      <c r="G658" s="58">
        <f>F658+3</f>
        <v>45906</v>
      </c>
      <c r="H658" s="75"/>
    </row>
    <row r="659" spans="1:8" s="5" customFormat="1" ht="31.5" customHeight="1">
      <c r="A659" s="54"/>
      <c r="B659" s="139" t="s">
        <v>878</v>
      </c>
      <c r="C659" s="84" t="s">
        <v>879</v>
      </c>
      <c r="D659" s="263"/>
      <c r="E659" s="82">
        <f>E658+7</f>
        <v>45907</v>
      </c>
      <c r="F659" s="82">
        <f t="shared" ref="E659:G662" si="135">F658+7</f>
        <v>45910</v>
      </c>
      <c r="G659" s="58">
        <f t="shared" si="135"/>
        <v>45913</v>
      </c>
      <c r="H659" s="75"/>
    </row>
    <row r="660" spans="1:8" s="5" customFormat="1" ht="30.75" customHeight="1">
      <c r="A660" s="54"/>
      <c r="B660" s="139" t="s">
        <v>880</v>
      </c>
      <c r="C660" s="84" t="s">
        <v>486</v>
      </c>
      <c r="D660" s="263"/>
      <c r="E660" s="82">
        <f t="shared" si="135"/>
        <v>45914</v>
      </c>
      <c r="F660" s="82">
        <f t="shared" si="135"/>
        <v>45917</v>
      </c>
      <c r="G660" s="58">
        <f t="shared" si="135"/>
        <v>45920</v>
      </c>
      <c r="H660" s="75"/>
    </row>
    <row r="661" spans="1:8" s="5" customFormat="1" ht="33.75" customHeight="1">
      <c r="A661" s="54"/>
      <c r="B661" s="139" t="s">
        <v>881</v>
      </c>
      <c r="C661" s="84" t="s">
        <v>877</v>
      </c>
      <c r="D661" s="263"/>
      <c r="E661" s="82">
        <f t="shared" si="135"/>
        <v>45921</v>
      </c>
      <c r="F661" s="82">
        <f t="shared" si="135"/>
        <v>45924</v>
      </c>
      <c r="G661" s="58">
        <f t="shared" si="135"/>
        <v>45927</v>
      </c>
      <c r="H661" s="75"/>
    </row>
    <row r="662" spans="1:8" s="5" customFormat="1" ht="32.25" customHeight="1">
      <c r="A662" s="54"/>
      <c r="B662" s="139" t="s">
        <v>882</v>
      </c>
      <c r="C662" s="84" t="s">
        <v>883</v>
      </c>
      <c r="D662" s="264"/>
      <c r="E662" s="82">
        <f t="shared" si="135"/>
        <v>45928</v>
      </c>
      <c r="F662" s="82">
        <f t="shared" si="135"/>
        <v>45931</v>
      </c>
      <c r="G662" s="58">
        <f t="shared" si="135"/>
        <v>45934</v>
      </c>
      <c r="H662" s="75"/>
    </row>
    <row r="663" spans="1:8" s="5" customFormat="1" ht="15.75" customHeight="1">
      <c r="A663" s="54"/>
      <c r="B663" s="15"/>
      <c r="C663" s="34"/>
      <c r="D663" s="44"/>
      <c r="E663" s="14"/>
      <c r="F663" s="14"/>
      <c r="G663" s="14"/>
    </row>
    <row r="664" spans="1:8" s="5" customFormat="1" ht="15.75" customHeight="1">
      <c r="A664" s="54"/>
      <c r="B664" s="15"/>
      <c r="C664" s="15"/>
      <c r="D664" s="43"/>
      <c r="E664" s="14"/>
      <c r="F664" s="14"/>
      <c r="G664" s="14"/>
    </row>
    <row r="665" spans="1:8" s="5" customFormat="1" ht="15.75" customHeight="1">
      <c r="A665" s="291" t="s">
        <v>77</v>
      </c>
      <c r="B665" s="291"/>
      <c r="C665" s="291"/>
      <c r="D665" s="291"/>
      <c r="E665" s="291"/>
      <c r="F665" s="291"/>
      <c r="G665" s="291"/>
    </row>
    <row r="666" spans="1:8" s="5" customFormat="1" ht="15.75" customHeight="1">
      <c r="A666" s="54"/>
      <c r="B666" s="154"/>
      <c r="C666" s="18"/>
      <c r="D666" s="19"/>
      <c r="E666" s="19"/>
      <c r="F666" s="52"/>
      <c r="G666" s="52"/>
    </row>
    <row r="667" spans="1:8" s="5" customFormat="1" ht="15.75" customHeight="1">
      <c r="A667" s="54" t="s">
        <v>884</v>
      </c>
      <c r="B667" s="261" t="s">
        <v>16</v>
      </c>
      <c r="C667" s="261" t="s">
        <v>17</v>
      </c>
      <c r="D667" s="261" t="s">
        <v>18</v>
      </c>
      <c r="E667" s="42" t="s">
        <v>185</v>
      </c>
      <c r="F667" s="42" t="s">
        <v>19</v>
      </c>
      <c r="G667" s="42" t="s">
        <v>220</v>
      </c>
    </row>
    <row r="668" spans="1:8" s="5" customFormat="1" ht="15.75" customHeight="1">
      <c r="A668" s="54"/>
      <c r="B668" s="262"/>
      <c r="C668" s="262"/>
      <c r="D668" s="262"/>
      <c r="E668" s="42" t="s">
        <v>11</v>
      </c>
      <c r="F668" s="42" t="s">
        <v>20</v>
      </c>
      <c r="G668" s="42" t="s">
        <v>221</v>
      </c>
    </row>
    <row r="669" spans="1:8" s="5" customFormat="1" ht="15.75" customHeight="1">
      <c r="A669" s="54"/>
      <c r="B669" s="186" t="s">
        <v>459</v>
      </c>
      <c r="C669" s="187" t="s">
        <v>460</v>
      </c>
      <c r="D669" s="256" t="s">
        <v>487</v>
      </c>
      <c r="E669" s="64">
        <v>45901</v>
      </c>
      <c r="F669" s="64">
        <f>E669+4</f>
        <v>45905</v>
      </c>
      <c r="G669" s="58">
        <f>F669+14</f>
        <v>45919</v>
      </c>
    </row>
    <row r="670" spans="1:8" s="5" customFormat="1" ht="15.75" customHeight="1">
      <c r="A670" s="54"/>
      <c r="B670" s="186" t="s">
        <v>885</v>
      </c>
      <c r="C670" s="187"/>
      <c r="D670" s="263"/>
      <c r="E670" s="59">
        <f>E669+7</f>
        <v>45908</v>
      </c>
      <c r="F670" s="64">
        <f t="shared" ref="E670:G673" si="136">F669+7</f>
        <v>45912</v>
      </c>
      <c r="G670" s="58">
        <f t="shared" si="136"/>
        <v>45926</v>
      </c>
    </row>
    <row r="671" spans="1:8" s="5" customFormat="1" ht="15.75" customHeight="1">
      <c r="A671" s="54"/>
      <c r="B671" s="188" t="s">
        <v>458</v>
      </c>
      <c r="C671" s="187" t="s">
        <v>886</v>
      </c>
      <c r="D671" s="263"/>
      <c r="E671" s="59">
        <f t="shared" si="136"/>
        <v>45915</v>
      </c>
      <c r="F671" s="64">
        <f t="shared" si="136"/>
        <v>45919</v>
      </c>
      <c r="G671" s="58">
        <f t="shared" si="136"/>
        <v>45933</v>
      </c>
    </row>
    <row r="672" spans="1:8" s="5" customFormat="1" ht="15.75" customHeight="1">
      <c r="A672" s="54"/>
      <c r="B672" s="186" t="s">
        <v>887</v>
      </c>
      <c r="C672" s="200" t="s">
        <v>755</v>
      </c>
      <c r="D672" s="263"/>
      <c r="E672" s="59">
        <f t="shared" si="136"/>
        <v>45922</v>
      </c>
      <c r="F672" s="64">
        <f t="shared" si="136"/>
        <v>45926</v>
      </c>
      <c r="G672" s="58">
        <f t="shared" si="136"/>
        <v>45940</v>
      </c>
    </row>
    <row r="673" spans="1:7" s="5" customFormat="1" ht="15.75" customHeight="1">
      <c r="A673" s="54"/>
      <c r="B673" s="186" t="s">
        <v>888</v>
      </c>
      <c r="C673" s="187" t="s">
        <v>889</v>
      </c>
      <c r="D673" s="264"/>
      <c r="E673" s="59">
        <f t="shared" si="136"/>
        <v>45929</v>
      </c>
      <c r="F673" s="64">
        <f t="shared" si="136"/>
        <v>45933</v>
      </c>
      <c r="G673" s="58">
        <f t="shared" si="136"/>
        <v>45947</v>
      </c>
    </row>
    <row r="674" spans="1:7" s="5" customFormat="1" ht="15.75" customHeight="1">
      <c r="A674" s="54"/>
      <c r="B674" s="68"/>
      <c r="C674" s="68"/>
      <c r="D674" s="69"/>
      <c r="E674" s="69"/>
      <c r="F674" s="70"/>
      <c r="G674" s="70"/>
    </row>
    <row r="675" spans="1:7" s="5" customFormat="1" ht="15.75" customHeight="1">
      <c r="A675" s="54"/>
      <c r="B675" s="147"/>
      <c r="C675" s="68"/>
      <c r="D675" s="69"/>
      <c r="E675" s="69"/>
      <c r="F675" s="70"/>
      <c r="G675" s="70"/>
    </row>
    <row r="676" spans="1:7" s="5" customFormat="1" ht="15.75" customHeight="1">
      <c r="A676" s="54" t="s">
        <v>890</v>
      </c>
      <c r="B676" s="261" t="s">
        <v>16</v>
      </c>
      <c r="C676" s="261" t="s">
        <v>17</v>
      </c>
      <c r="D676" s="261" t="s">
        <v>18</v>
      </c>
      <c r="E676" s="56" t="s">
        <v>184</v>
      </c>
      <c r="F676" s="56" t="s">
        <v>19</v>
      </c>
      <c r="G676" s="60" t="s">
        <v>80</v>
      </c>
    </row>
    <row r="677" spans="1:7" s="5" customFormat="1" ht="15.75" customHeight="1">
      <c r="A677" s="54"/>
      <c r="B677" s="262"/>
      <c r="C677" s="262"/>
      <c r="D677" s="262"/>
      <c r="E677" s="57" t="s">
        <v>11</v>
      </c>
      <c r="F677" s="71" t="s">
        <v>20</v>
      </c>
      <c r="G677" s="56" t="s">
        <v>21</v>
      </c>
    </row>
    <row r="678" spans="1:7" s="5" customFormat="1" ht="15.75" customHeight="1">
      <c r="A678" s="54"/>
      <c r="B678" s="175" t="s">
        <v>490</v>
      </c>
      <c r="C678" s="88" t="s">
        <v>491</v>
      </c>
      <c r="D678" s="256" t="s">
        <v>317</v>
      </c>
      <c r="E678" s="64">
        <v>45897</v>
      </c>
      <c r="F678" s="64">
        <f>E678+5</f>
        <v>45902</v>
      </c>
      <c r="G678" s="58">
        <f>F678+17</f>
        <v>45919</v>
      </c>
    </row>
    <row r="679" spans="1:7" s="5" customFormat="1" ht="15.75" customHeight="1">
      <c r="A679" s="54"/>
      <c r="B679" s="175" t="s">
        <v>891</v>
      </c>
      <c r="C679" s="88" t="s">
        <v>892</v>
      </c>
      <c r="D679" s="263"/>
      <c r="E679" s="59">
        <f t="shared" ref="E679:G682" si="137">E678+7</f>
        <v>45904</v>
      </c>
      <c r="F679" s="64">
        <f t="shared" si="137"/>
        <v>45909</v>
      </c>
      <c r="G679" s="58">
        <f t="shared" si="137"/>
        <v>45926</v>
      </c>
    </row>
    <row r="680" spans="1:7" s="5" customFormat="1" ht="15.75" customHeight="1">
      <c r="A680" s="54"/>
      <c r="B680" s="175" t="s">
        <v>893</v>
      </c>
      <c r="C680" s="83" t="s">
        <v>894</v>
      </c>
      <c r="D680" s="263"/>
      <c r="E680" s="59">
        <f>E679+7</f>
        <v>45911</v>
      </c>
      <c r="F680" s="64">
        <f t="shared" si="137"/>
        <v>45916</v>
      </c>
      <c r="G680" s="58">
        <f t="shared" si="137"/>
        <v>45933</v>
      </c>
    </row>
    <row r="681" spans="1:7" s="5" customFormat="1" ht="15.75" customHeight="1">
      <c r="A681" s="54"/>
      <c r="B681" s="175" t="s">
        <v>895</v>
      </c>
      <c r="C681" s="88" t="s">
        <v>896</v>
      </c>
      <c r="D681" s="263"/>
      <c r="E681" s="59">
        <f t="shared" si="137"/>
        <v>45918</v>
      </c>
      <c r="F681" s="64">
        <f t="shared" si="137"/>
        <v>45923</v>
      </c>
      <c r="G681" s="58">
        <f t="shared" si="137"/>
        <v>45940</v>
      </c>
    </row>
    <row r="682" spans="1:7" s="5" customFormat="1" ht="15.75" customHeight="1">
      <c r="A682" s="54"/>
      <c r="B682" s="175" t="s">
        <v>897</v>
      </c>
      <c r="C682" s="205" t="s">
        <v>898</v>
      </c>
      <c r="D682" s="264"/>
      <c r="E682" s="59">
        <f t="shared" si="137"/>
        <v>45925</v>
      </c>
      <c r="F682" s="64">
        <f t="shared" si="137"/>
        <v>45930</v>
      </c>
      <c r="G682" s="58">
        <f t="shared" si="137"/>
        <v>45947</v>
      </c>
    </row>
    <row r="683" spans="1:7" s="5" customFormat="1" ht="15.75" customHeight="1">
      <c r="A683" s="54"/>
      <c r="B683" s="34"/>
      <c r="C683" s="34"/>
      <c r="D683" s="90"/>
      <c r="E683" s="72"/>
      <c r="F683" s="79"/>
      <c r="G683" s="73"/>
    </row>
    <row r="684" spans="1:7" s="5" customFormat="1" ht="15.75" customHeight="1">
      <c r="A684" s="54"/>
      <c r="B684" s="261" t="s">
        <v>16</v>
      </c>
      <c r="C684" s="261" t="s">
        <v>17</v>
      </c>
      <c r="D684" s="261" t="s">
        <v>18</v>
      </c>
      <c r="E684" s="56" t="s">
        <v>181</v>
      </c>
      <c r="F684" s="56" t="s">
        <v>19</v>
      </c>
      <c r="G684" s="60" t="s">
        <v>80</v>
      </c>
    </row>
    <row r="685" spans="1:7" s="5" customFormat="1" ht="15.75" customHeight="1">
      <c r="A685" s="54"/>
      <c r="B685" s="262"/>
      <c r="C685" s="262"/>
      <c r="D685" s="262"/>
      <c r="E685" s="57" t="s">
        <v>11</v>
      </c>
      <c r="F685" s="71" t="s">
        <v>20</v>
      </c>
      <c r="G685" s="56" t="s">
        <v>21</v>
      </c>
    </row>
    <row r="686" spans="1:7" s="5" customFormat="1" ht="15.75" customHeight="1">
      <c r="A686" s="54"/>
      <c r="B686" s="175" t="s">
        <v>492</v>
      </c>
      <c r="C686" s="205" t="s">
        <v>493</v>
      </c>
      <c r="D686" s="256" t="s">
        <v>489</v>
      </c>
      <c r="E686" s="64">
        <v>45902</v>
      </c>
      <c r="F686" s="64">
        <f>E686+5</f>
        <v>45907</v>
      </c>
      <c r="G686" s="58">
        <f>F686+18</f>
        <v>45925</v>
      </c>
    </row>
    <row r="687" spans="1:7" s="5" customFormat="1" ht="15.75" customHeight="1">
      <c r="A687" s="54"/>
      <c r="B687" s="175" t="s">
        <v>899</v>
      </c>
      <c r="C687" s="88"/>
      <c r="D687" s="263"/>
      <c r="E687" s="59">
        <f t="shared" ref="E687:G687" si="138">E686+7</f>
        <v>45909</v>
      </c>
      <c r="F687" s="64">
        <f t="shared" si="138"/>
        <v>45914</v>
      </c>
      <c r="G687" s="58">
        <f t="shared" si="138"/>
        <v>45932</v>
      </c>
    </row>
    <row r="688" spans="1:7" s="5" customFormat="1" ht="15.75" customHeight="1">
      <c r="A688" s="54"/>
      <c r="B688" s="175" t="s">
        <v>900</v>
      </c>
      <c r="C688" s="83" t="s">
        <v>901</v>
      </c>
      <c r="D688" s="263"/>
      <c r="E688" s="59">
        <f t="shared" ref="E688:G688" si="139">E687+7</f>
        <v>45916</v>
      </c>
      <c r="F688" s="64">
        <f t="shared" si="139"/>
        <v>45921</v>
      </c>
      <c r="G688" s="58">
        <f t="shared" si="139"/>
        <v>45939</v>
      </c>
    </row>
    <row r="689" spans="1:7" s="5" customFormat="1" ht="15.75" customHeight="1">
      <c r="A689" s="54"/>
      <c r="B689" s="175" t="s">
        <v>902</v>
      </c>
      <c r="C689" s="88" t="s">
        <v>903</v>
      </c>
      <c r="D689" s="263"/>
      <c r="E689" s="59">
        <f t="shared" ref="E689:G689" si="140">E688+7</f>
        <v>45923</v>
      </c>
      <c r="F689" s="64">
        <f t="shared" si="140"/>
        <v>45928</v>
      </c>
      <c r="G689" s="58">
        <f t="shared" si="140"/>
        <v>45946</v>
      </c>
    </row>
    <row r="690" spans="1:7" s="5" customFormat="1" ht="15.75" customHeight="1">
      <c r="A690" s="54"/>
      <c r="B690" s="175" t="s">
        <v>904</v>
      </c>
      <c r="C690" s="205" t="s">
        <v>905</v>
      </c>
      <c r="D690" s="264"/>
      <c r="E690" s="59">
        <f t="shared" ref="E690:G690" si="141">E689+7</f>
        <v>45930</v>
      </c>
      <c r="F690" s="64">
        <f t="shared" si="141"/>
        <v>45935</v>
      </c>
      <c r="G690" s="58">
        <f t="shared" si="141"/>
        <v>45953</v>
      </c>
    </row>
    <row r="691" spans="1:7" s="5" customFormat="1" ht="15.75" customHeight="1">
      <c r="A691" s="54"/>
      <c r="B691" s="154"/>
      <c r="C691" s="18"/>
      <c r="D691" s="19"/>
      <c r="E691" s="19"/>
      <c r="F691" s="52"/>
      <c r="G691" s="52"/>
    </row>
    <row r="692" spans="1:7" s="5" customFormat="1" ht="15.75" customHeight="1">
      <c r="A692" s="54"/>
      <c r="B692" s="15"/>
      <c r="C692" s="15"/>
      <c r="D692" s="16"/>
      <c r="E692" s="16"/>
      <c r="F692" s="14"/>
      <c r="G692" s="14"/>
    </row>
    <row r="693" spans="1:7" s="5" customFormat="1" ht="15.75" customHeight="1">
      <c r="A693" s="54" t="s">
        <v>494</v>
      </c>
      <c r="B693" s="261" t="s">
        <v>16</v>
      </c>
      <c r="C693" s="261" t="s">
        <v>17</v>
      </c>
      <c r="D693" s="261" t="s">
        <v>223</v>
      </c>
      <c r="E693" s="42" t="s">
        <v>185</v>
      </c>
      <c r="F693" s="42" t="s">
        <v>19</v>
      </c>
      <c r="G693" s="42" t="s">
        <v>81</v>
      </c>
    </row>
    <row r="694" spans="1:7" s="5" customFormat="1" ht="15.75" customHeight="1">
      <c r="A694" s="54"/>
      <c r="B694" s="262"/>
      <c r="C694" s="262"/>
      <c r="D694" s="262"/>
      <c r="E694" s="42" t="s">
        <v>11</v>
      </c>
      <c r="F694" s="42" t="s">
        <v>20</v>
      </c>
      <c r="G694" s="42" t="s">
        <v>21</v>
      </c>
    </row>
    <row r="695" spans="1:7" s="5" customFormat="1" ht="15.75" customHeight="1">
      <c r="A695" s="54"/>
      <c r="B695" s="175" t="s">
        <v>906</v>
      </c>
      <c r="C695" s="204" t="s">
        <v>907</v>
      </c>
      <c r="D695" s="269" t="s">
        <v>488</v>
      </c>
      <c r="E695" s="82">
        <v>45900</v>
      </c>
      <c r="F695" s="82">
        <f>E695+4</f>
        <v>45904</v>
      </c>
      <c r="G695" s="58">
        <f>F695+14</f>
        <v>45918</v>
      </c>
    </row>
    <row r="696" spans="1:7" s="5" customFormat="1" ht="15.75" customHeight="1">
      <c r="A696" s="54"/>
      <c r="B696" s="175" t="s">
        <v>908</v>
      </c>
      <c r="C696" s="204" t="s">
        <v>909</v>
      </c>
      <c r="D696" s="283"/>
      <c r="E696" s="82">
        <f t="shared" ref="E696:G699" si="142">E695+7</f>
        <v>45907</v>
      </c>
      <c r="F696" s="82">
        <f t="shared" si="142"/>
        <v>45911</v>
      </c>
      <c r="G696" s="58">
        <f t="shared" si="142"/>
        <v>45925</v>
      </c>
    </row>
    <row r="697" spans="1:7" s="5" customFormat="1" ht="15.75" customHeight="1">
      <c r="A697" s="54"/>
      <c r="B697" s="172" t="s">
        <v>910</v>
      </c>
      <c r="C697" s="144" t="s">
        <v>911</v>
      </c>
      <c r="D697" s="283"/>
      <c r="E697" s="82">
        <f t="shared" si="142"/>
        <v>45914</v>
      </c>
      <c r="F697" s="82">
        <f t="shared" si="142"/>
        <v>45918</v>
      </c>
      <c r="G697" s="58">
        <f t="shared" si="142"/>
        <v>45932</v>
      </c>
    </row>
    <row r="698" spans="1:7" s="5" customFormat="1" ht="15.75" customHeight="1">
      <c r="A698" s="54"/>
      <c r="B698" s="172" t="s">
        <v>912</v>
      </c>
      <c r="C698" s="144" t="s">
        <v>913</v>
      </c>
      <c r="D698" s="283"/>
      <c r="E698" s="82">
        <f t="shared" si="142"/>
        <v>45921</v>
      </c>
      <c r="F698" s="82">
        <f t="shared" si="142"/>
        <v>45925</v>
      </c>
      <c r="G698" s="58">
        <f t="shared" si="142"/>
        <v>45939</v>
      </c>
    </row>
    <row r="699" spans="1:7" s="5" customFormat="1" ht="15.75" customHeight="1">
      <c r="A699" s="54"/>
      <c r="B699" s="175" t="s">
        <v>914</v>
      </c>
      <c r="C699" s="204" t="s">
        <v>915</v>
      </c>
      <c r="D699" s="270"/>
      <c r="E699" s="82">
        <f t="shared" si="142"/>
        <v>45928</v>
      </c>
      <c r="F699" s="82">
        <f t="shared" si="142"/>
        <v>45932</v>
      </c>
      <c r="G699" s="58">
        <f t="shared" si="142"/>
        <v>45946</v>
      </c>
    </row>
    <row r="700" spans="1:7" s="5" customFormat="1" ht="15.75" customHeight="1">
      <c r="A700" s="54"/>
      <c r="B700" s="76"/>
      <c r="C700" s="76"/>
      <c r="D700" s="77"/>
      <c r="E700" s="73"/>
      <c r="F700" s="73"/>
      <c r="G700" s="73"/>
    </row>
    <row r="701" spans="1:7" s="5" customFormat="1" ht="15.75" customHeight="1">
      <c r="A701" s="54"/>
      <c r="B701" s="76"/>
      <c r="C701" s="76"/>
      <c r="D701" s="77"/>
      <c r="E701" s="77"/>
      <c r="F701" s="73"/>
      <c r="G701" s="73"/>
    </row>
    <row r="702" spans="1:7" s="5" customFormat="1" ht="15.75" customHeight="1">
      <c r="A702" s="54"/>
      <c r="B702" s="147"/>
      <c r="C702" s="68"/>
      <c r="D702" s="69"/>
      <c r="E702" s="69"/>
      <c r="F702" s="70"/>
      <c r="G702" s="70"/>
    </row>
    <row r="703" spans="1:7" s="5" customFormat="1" ht="15.75" customHeight="1">
      <c r="A703" s="54" t="s">
        <v>916</v>
      </c>
      <c r="B703" s="261" t="s">
        <v>16</v>
      </c>
      <c r="C703" s="261" t="s">
        <v>17</v>
      </c>
      <c r="D703" s="261" t="s">
        <v>18</v>
      </c>
      <c r="E703" s="56" t="s">
        <v>185</v>
      </c>
      <c r="F703" s="56" t="s">
        <v>19</v>
      </c>
      <c r="G703" s="60" t="s">
        <v>224</v>
      </c>
    </row>
    <row r="704" spans="1:7" s="5" customFormat="1" ht="15.75" customHeight="1">
      <c r="A704" s="54"/>
      <c r="B704" s="262"/>
      <c r="C704" s="262"/>
      <c r="D704" s="262"/>
      <c r="E704" s="57" t="s">
        <v>11</v>
      </c>
      <c r="F704" s="71" t="s">
        <v>20</v>
      </c>
      <c r="G704" s="56" t="s">
        <v>21</v>
      </c>
    </row>
    <row r="705" spans="1:7" s="5" customFormat="1" ht="15.75" customHeight="1">
      <c r="A705" s="54"/>
      <c r="B705" s="129" t="s">
        <v>917</v>
      </c>
      <c r="C705" s="129" t="s">
        <v>918</v>
      </c>
      <c r="D705" s="269" t="s">
        <v>284</v>
      </c>
      <c r="E705" s="82">
        <v>45904</v>
      </c>
      <c r="F705" s="82">
        <f>E705+4</f>
        <v>45908</v>
      </c>
      <c r="G705" s="58">
        <f>F705+11</f>
        <v>45919</v>
      </c>
    </row>
    <row r="706" spans="1:7" s="5" customFormat="1" ht="15.75" customHeight="1">
      <c r="A706" s="54"/>
      <c r="B706" s="129" t="s">
        <v>919</v>
      </c>
      <c r="C706" s="129" t="s">
        <v>920</v>
      </c>
      <c r="D706" s="263"/>
      <c r="E706" s="82">
        <f t="shared" ref="E706:G709" si="143">E705+7</f>
        <v>45911</v>
      </c>
      <c r="F706" s="82">
        <f t="shared" si="143"/>
        <v>45915</v>
      </c>
      <c r="G706" s="58">
        <f t="shared" si="143"/>
        <v>45926</v>
      </c>
    </row>
    <row r="707" spans="1:7" s="5" customFormat="1" ht="15.75" customHeight="1">
      <c r="A707" s="54"/>
      <c r="B707" s="129" t="s">
        <v>921</v>
      </c>
      <c r="C707" s="129" t="s">
        <v>495</v>
      </c>
      <c r="D707" s="263"/>
      <c r="E707" s="82">
        <f t="shared" si="143"/>
        <v>45918</v>
      </c>
      <c r="F707" s="82">
        <f t="shared" si="143"/>
        <v>45922</v>
      </c>
      <c r="G707" s="58">
        <f t="shared" si="143"/>
        <v>45933</v>
      </c>
    </row>
    <row r="708" spans="1:7" s="5" customFormat="1" ht="15.75" customHeight="1">
      <c r="A708" s="54"/>
      <c r="B708" s="129" t="s">
        <v>922</v>
      </c>
      <c r="C708" s="129" t="s">
        <v>923</v>
      </c>
      <c r="D708" s="263"/>
      <c r="E708" s="82">
        <f t="shared" si="143"/>
        <v>45925</v>
      </c>
      <c r="F708" s="82">
        <f t="shared" si="143"/>
        <v>45929</v>
      </c>
      <c r="G708" s="58">
        <f t="shared" si="143"/>
        <v>45940</v>
      </c>
    </row>
    <row r="709" spans="1:7" s="5" customFormat="1" ht="15.75" customHeight="1">
      <c r="A709" s="54"/>
      <c r="B709" s="129" t="s">
        <v>924</v>
      </c>
      <c r="C709" s="129" t="s">
        <v>925</v>
      </c>
      <c r="D709" s="270"/>
      <c r="E709" s="82">
        <f t="shared" si="143"/>
        <v>45932</v>
      </c>
      <c r="F709" s="82">
        <f t="shared" si="143"/>
        <v>45936</v>
      </c>
      <c r="G709" s="58">
        <f t="shared" si="143"/>
        <v>45947</v>
      </c>
    </row>
    <row r="710" spans="1:7" s="5" customFormat="1" ht="15.75" customHeight="1">
      <c r="A710" s="54"/>
      <c r="B710" s="76"/>
      <c r="C710" s="148"/>
      <c r="D710" s="69"/>
      <c r="E710" s="69"/>
      <c r="F710" s="70"/>
      <c r="G710" s="70"/>
    </row>
    <row r="711" spans="1:7" s="5" customFormat="1" ht="15.75" customHeight="1">
      <c r="A711" s="54"/>
      <c r="B711" s="261" t="s">
        <v>16</v>
      </c>
      <c r="C711" s="259" t="s">
        <v>17</v>
      </c>
      <c r="D711" s="261" t="s">
        <v>18</v>
      </c>
      <c r="E711" s="56" t="s">
        <v>184</v>
      </c>
      <c r="F711" s="56" t="s">
        <v>19</v>
      </c>
      <c r="G711" s="60" t="s">
        <v>225</v>
      </c>
    </row>
    <row r="712" spans="1:7" s="5" customFormat="1" ht="15.75" customHeight="1">
      <c r="A712" s="54"/>
      <c r="B712" s="262"/>
      <c r="C712" s="260"/>
      <c r="D712" s="262"/>
      <c r="E712" s="57" t="s">
        <v>11</v>
      </c>
      <c r="F712" s="71" t="s">
        <v>20</v>
      </c>
      <c r="G712" s="56" t="s">
        <v>21</v>
      </c>
    </row>
    <row r="713" spans="1:7" s="5" customFormat="1" ht="15.75" customHeight="1">
      <c r="A713" s="54"/>
      <c r="B713" s="62" t="s">
        <v>497</v>
      </c>
      <c r="C713" s="203" t="s">
        <v>498</v>
      </c>
      <c r="D713" s="256" t="s">
        <v>182</v>
      </c>
      <c r="E713" s="82">
        <v>45899</v>
      </c>
      <c r="F713" s="82">
        <f>E713+4</f>
        <v>45903</v>
      </c>
      <c r="G713" s="58">
        <f>F713+14</f>
        <v>45917</v>
      </c>
    </row>
    <row r="714" spans="1:7" s="5" customFormat="1" ht="15.75" customHeight="1">
      <c r="A714" s="54"/>
      <c r="B714" s="62" t="s">
        <v>926</v>
      </c>
      <c r="C714" s="153" t="s">
        <v>927</v>
      </c>
      <c r="D714" s="257"/>
      <c r="E714" s="82">
        <f t="shared" ref="E714:G717" si="144">E713+7</f>
        <v>45906</v>
      </c>
      <c r="F714" s="82">
        <f t="shared" si="144"/>
        <v>45910</v>
      </c>
      <c r="G714" s="58">
        <f t="shared" si="144"/>
        <v>45924</v>
      </c>
    </row>
    <row r="715" spans="1:7" s="5" customFormat="1" ht="15.75" customHeight="1">
      <c r="A715" s="54"/>
      <c r="B715" s="198" t="s">
        <v>928</v>
      </c>
      <c r="C715" s="153" t="s">
        <v>929</v>
      </c>
      <c r="D715" s="257"/>
      <c r="E715" s="82">
        <f t="shared" si="144"/>
        <v>45913</v>
      </c>
      <c r="F715" s="82">
        <f t="shared" si="144"/>
        <v>45917</v>
      </c>
      <c r="G715" s="58">
        <f t="shared" si="144"/>
        <v>45931</v>
      </c>
    </row>
    <row r="716" spans="1:7" s="5" customFormat="1" ht="15.75" customHeight="1">
      <c r="A716" s="54"/>
      <c r="B716" s="62" t="s">
        <v>930</v>
      </c>
      <c r="C716" s="153" t="s">
        <v>931</v>
      </c>
      <c r="D716" s="257"/>
      <c r="E716" s="82">
        <f>E715+7</f>
        <v>45920</v>
      </c>
      <c r="F716" s="82">
        <f t="shared" si="144"/>
        <v>45924</v>
      </c>
      <c r="G716" s="58">
        <f t="shared" si="144"/>
        <v>45938</v>
      </c>
    </row>
    <row r="717" spans="1:7" s="5" customFormat="1" ht="15.75" customHeight="1">
      <c r="A717" s="54"/>
      <c r="B717" s="62" t="s">
        <v>496</v>
      </c>
      <c r="C717" s="153" t="s">
        <v>932</v>
      </c>
      <c r="D717" s="258"/>
      <c r="E717" s="82">
        <f t="shared" si="144"/>
        <v>45927</v>
      </c>
      <c r="F717" s="82">
        <f t="shared" si="144"/>
        <v>45931</v>
      </c>
      <c r="G717" s="58">
        <f t="shared" si="144"/>
        <v>45945</v>
      </c>
    </row>
    <row r="718" spans="1:7" s="5" customFormat="1" ht="15.75" customHeight="1">
      <c r="A718" s="54"/>
      <c r="B718" s="15"/>
      <c r="C718" s="152"/>
      <c r="D718" s="9"/>
      <c r="E718" s="19"/>
      <c r="F718" s="52"/>
      <c r="G718" s="52"/>
    </row>
    <row r="719" spans="1:7" s="5" customFormat="1" ht="15.75" customHeight="1">
      <c r="A719" s="54"/>
      <c r="B719" s="18"/>
      <c r="C719" s="15"/>
      <c r="D719" s="16"/>
      <c r="E719" s="14"/>
      <c r="F719" s="14"/>
      <c r="G719" s="14"/>
    </row>
    <row r="720" spans="1:7" s="5" customFormat="1" ht="15.75" customHeight="1">
      <c r="A720" s="291" t="s">
        <v>83</v>
      </c>
      <c r="B720" s="291"/>
      <c r="C720" s="291"/>
      <c r="D720" s="291"/>
      <c r="E720" s="291"/>
      <c r="F720" s="291"/>
      <c r="G720" s="291"/>
    </row>
    <row r="721" spans="1:7" s="5" customFormat="1" ht="15.75" customHeight="1">
      <c r="A721" s="54"/>
      <c r="B721" s="149" t="s">
        <v>190</v>
      </c>
      <c r="C721" s="35"/>
      <c r="D721" s="9"/>
      <c r="E721" s="9"/>
      <c r="F721" s="53"/>
      <c r="G721" s="36"/>
    </row>
    <row r="722" spans="1:7" s="300" customFormat="1" ht="15.75" customHeight="1">
      <c r="A722" s="299" t="s">
        <v>933</v>
      </c>
    </row>
    <row r="723" spans="1:7" s="5" customFormat="1" ht="15.75" customHeight="1">
      <c r="A723" s="54"/>
      <c r="B723" s="280" t="s">
        <v>189</v>
      </c>
      <c r="C723" s="280" t="s">
        <v>17</v>
      </c>
      <c r="D723" s="332" t="s">
        <v>18</v>
      </c>
      <c r="E723" s="42" t="s">
        <v>185</v>
      </c>
      <c r="F723" s="42" t="s">
        <v>19</v>
      </c>
      <c r="G723" s="42" t="s">
        <v>85</v>
      </c>
    </row>
    <row r="724" spans="1:7" s="5" customFormat="1" ht="15.75" customHeight="1">
      <c r="A724" s="54"/>
      <c r="B724" s="281"/>
      <c r="C724" s="281"/>
      <c r="D724" s="332"/>
      <c r="E724" s="42" t="s">
        <v>11</v>
      </c>
      <c r="F724" s="42" t="s">
        <v>20</v>
      </c>
      <c r="G724" s="42" t="s">
        <v>21</v>
      </c>
    </row>
    <row r="725" spans="1:7" s="5" customFormat="1" ht="15.75" customHeight="1">
      <c r="A725" s="54"/>
      <c r="B725" s="62" t="s">
        <v>499</v>
      </c>
      <c r="C725" s="62" t="s">
        <v>500</v>
      </c>
      <c r="D725" s="263" t="s">
        <v>229</v>
      </c>
      <c r="E725" s="58">
        <v>45909</v>
      </c>
      <c r="F725" s="58">
        <f>E725+5</f>
        <v>45914</v>
      </c>
      <c r="G725" s="58">
        <f>F725+17</f>
        <v>45931</v>
      </c>
    </row>
    <row r="726" spans="1:7" s="5" customFormat="1" ht="15.75" customHeight="1">
      <c r="A726" s="54"/>
      <c r="B726" s="166" t="s">
        <v>470</v>
      </c>
      <c r="C726" s="158"/>
      <c r="D726" s="263"/>
      <c r="E726" s="58">
        <f t="shared" ref="E726:G729" si="145">E725+7</f>
        <v>45916</v>
      </c>
      <c r="F726" s="58">
        <f t="shared" si="145"/>
        <v>45921</v>
      </c>
      <c r="G726" s="58">
        <f t="shared" si="145"/>
        <v>45938</v>
      </c>
    </row>
    <row r="727" spans="1:7" s="5" customFormat="1" ht="15.75" customHeight="1">
      <c r="A727" s="54"/>
      <c r="B727" s="158" t="s">
        <v>934</v>
      </c>
      <c r="C727" s="158" t="s">
        <v>935</v>
      </c>
      <c r="D727" s="263"/>
      <c r="E727" s="58">
        <f t="shared" si="145"/>
        <v>45923</v>
      </c>
      <c r="F727" s="58">
        <f t="shared" si="145"/>
        <v>45928</v>
      </c>
      <c r="G727" s="58">
        <f t="shared" si="145"/>
        <v>45945</v>
      </c>
    </row>
    <row r="728" spans="1:7" s="5" customFormat="1" ht="15.75" customHeight="1">
      <c r="A728" s="54"/>
      <c r="B728" s="158" t="s">
        <v>936</v>
      </c>
      <c r="C728" s="158" t="s">
        <v>937</v>
      </c>
      <c r="D728" s="263"/>
      <c r="E728" s="58">
        <f t="shared" si="145"/>
        <v>45930</v>
      </c>
      <c r="F728" s="58">
        <f t="shared" si="145"/>
        <v>45935</v>
      </c>
      <c r="G728" s="58">
        <f t="shared" si="145"/>
        <v>45952</v>
      </c>
    </row>
    <row r="729" spans="1:7" s="5" customFormat="1" ht="15.75" customHeight="1">
      <c r="A729" s="54"/>
      <c r="B729" s="62" t="s">
        <v>938</v>
      </c>
      <c r="C729" s="62" t="s">
        <v>939</v>
      </c>
      <c r="D729" s="270"/>
      <c r="E729" s="58">
        <f t="shared" si="145"/>
        <v>45937</v>
      </c>
      <c r="F729" s="58">
        <f t="shared" si="145"/>
        <v>45942</v>
      </c>
      <c r="G729" s="58">
        <f t="shared" si="145"/>
        <v>45959</v>
      </c>
    </row>
    <row r="730" spans="1:7" s="5" customFormat="1" ht="15.75" customHeight="1">
      <c r="A730" s="54"/>
      <c r="B730" s="76"/>
      <c r="C730" s="63"/>
      <c r="D730" s="77"/>
      <c r="E730" s="73"/>
      <c r="F730" s="73"/>
      <c r="G730" s="73"/>
    </row>
    <row r="731" spans="1:7" s="5" customFormat="1" ht="15.75" customHeight="1">
      <c r="A731" s="54"/>
      <c r="B731" s="148"/>
      <c r="C731" s="101"/>
      <c r="D731" s="69"/>
      <c r="E731" s="69"/>
      <c r="F731" s="102"/>
      <c r="G731" s="102"/>
    </row>
    <row r="732" spans="1:7" s="5" customFormat="1" ht="15.75" customHeight="1">
      <c r="A732" s="54" t="s">
        <v>940</v>
      </c>
      <c r="B732" s="259" t="s">
        <v>189</v>
      </c>
      <c r="C732" s="259" t="s">
        <v>17</v>
      </c>
      <c r="D732" s="259" t="s">
        <v>187</v>
      </c>
      <c r="E732" s="56" t="s">
        <v>185</v>
      </c>
      <c r="F732" s="56" t="s">
        <v>19</v>
      </c>
      <c r="G732" s="103" t="s">
        <v>152</v>
      </c>
    </row>
    <row r="733" spans="1:7" s="5" customFormat="1" ht="15.75" customHeight="1">
      <c r="A733" s="54"/>
      <c r="B733" s="260"/>
      <c r="C733" s="260"/>
      <c r="D733" s="260"/>
      <c r="E733" s="58" t="s">
        <v>11</v>
      </c>
      <c r="F733" s="56" t="s">
        <v>20</v>
      </c>
      <c r="G733" s="56" t="s">
        <v>21</v>
      </c>
    </row>
    <row r="734" spans="1:7" s="5" customFormat="1" ht="15.75" customHeight="1">
      <c r="A734" s="54"/>
      <c r="B734" s="173" t="s">
        <v>501</v>
      </c>
      <c r="C734" s="173" t="s">
        <v>502</v>
      </c>
      <c r="D734" s="263" t="s">
        <v>316</v>
      </c>
      <c r="E734" s="58">
        <v>45901</v>
      </c>
      <c r="F734" s="58">
        <f>E734+5</f>
        <v>45906</v>
      </c>
      <c r="G734" s="58">
        <f>F734+20</f>
        <v>45926</v>
      </c>
    </row>
    <row r="735" spans="1:7" s="5" customFormat="1" ht="15.75" customHeight="1">
      <c r="A735" s="54"/>
      <c r="B735" s="204" t="s">
        <v>941</v>
      </c>
      <c r="C735" s="166"/>
      <c r="D735" s="263"/>
      <c r="E735" s="58">
        <f t="shared" ref="E735" si="146">E734+7</f>
        <v>45908</v>
      </c>
      <c r="F735" s="58">
        <f>F734+7</f>
        <v>45913</v>
      </c>
      <c r="G735" s="58">
        <f>G734+7</f>
        <v>45933</v>
      </c>
    </row>
    <row r="736" spans="1:7" s="5" customFormat="1" ht="15.75" customHeight="1">
      <c r="A736" s="54"/>
      <c r="B736" s="174" t="s">
        <v>942</v>
      </c>
      <c r="C736" s="173" t="s">
        <v>943</v>
      </c>
      <c r="D736" s="263"/>
      <c r="E736" s="58">
        <f t="shared" ref="E736" si="147">E735+7</f>
        <v>45915</v>
      </c>
      <c r="F736" s="58">
        <f t="shared" ref="F736:G738" si="148">F735+7</f>
        <v>45920</v>
      </c>
      <c r="G736" s="58">
        <f t="shared" si="148"/>
        <v>45940</v>
      </c>
    </row>
    <row r="737" spans="1:7" s="5" customFormat="1" ht="15.75" customHeight="1">
      <c r="A737" s="54"/>
      <c r="B737" s="189" t="s">
        <v>944</v>
      </c>
      <c r="C737" s="174" t="s">
        <v>945</v>
      </c>
      <c r="D737" s="263"/>
      <c r="E737" s="58">
        <f t="shared" ref="E737" si="149">E736+7</f>
        <v>45922</v>
      </c>
      <c r="F737" s="58">
        <f t="shared" si="148"/>
        <v>45927</v>
      </c>
      <c r="G737" s="58">
        <f t="shared" si="148"/>
        <v>45947</v>
      </c>
    </row>
    <row r="738" spans="1:7" s="5" customFormat="1" ht="15.75" customHeight="1">
      <c r="A738" s="29"/>
      <c r="B738" s="173" t="s">
        <v>946</v>
      </c>
      <c r="C738" s="173" t="s">
        <v>947</v>
      </c>
      <c r="D738" s="270"/>
      <c r="E738" s="58">
        <f t="shared" ref="E738" si="150">E737+7</f>
        <v>45929</v>
      </c>
      <c r="F738" s="58">
        <f t="shared" si="148"/>
        <v>45934</v>
      </c>
      <c r="G738" s="58">
        <f t="shared" si="148"/>
        <v>45954</v>
      </c>
    </row>
    <row r="739" spans="1:7" s="5" customFormat="1" ht="15.75" customHeight="1">
      <c r="A739" s="54"/>
      <c r="B739" s="15"/>
      <c r="C739" s="15"/>
      <c r="D739" s="16"/>
      <c r="E739" s="14"/>
      <c r="F739" s="14"/>
      <c r="G739" s="14"/>
    </row>
    <row r="740" spans="1:7" s="5" customFormat="1" ht="15.75" customHeight="1">
      <c r="A740" s="54"/>
      <c r="B740" s="152"/>
      <c r="C740" s="37"/>
      <c r="D740" s="19"/>
      <c r="E740" s="19"/>
      <c r="F740" s="52"/>
      <c r="G740" s="38"/>
    </row>
    <row r="741" spans="1:7" s="5" customFormat="1" ht="15.75" customHeight="1">
      <c r="A741" s="54" t="s">
        <v>226</v>
      </c>
      <c r="B741" s="254" t="s">
        <v>16</v>
      </c>
      <c r="C741" s="254" t="s">
        <v>17</v>
      </c>
      <c r="D741" s="254" t="s">
        <v>18</v>
      </c>
      <c r="E741" s="42" t="s">
        <v>185</v>
      </c>
      <c r="F741" s="42" t="s">
        <v>19</v>
      </c>
      <c r="G741" s="50" t="s">
        <v>301</v>
      </c>
    </row>
    <row r="742" spans="1:7" s="5" customFormat="1" ht="15.75" customHeight="1">
      <c r="A742" s="54"/>
      <c r="B742" s="255"/>
      <c r="C742" s="255"/>
      <c r="D742" s="255"/>
      <c r="E742" s="47" t="s">
        <v>11</v>
      </c>
      <c r="F742" s="20" t="s">
        <v>20</v>
      </c>
      <c r="G742" s="42" t="s">
        <v>21</v>
      </c>
    </row>
    <row r="743" spans="1:7" s="5" customFormat="1" ht="15.75" customHeight="1">
      <c r="A743" s="54"/>
      <c r="B743" s="62" t="s">
        <v>499</v>
      </c>
      <c r="C743" s="62" t="s">
        <v>500</v>
      </c>
      <c r="D743" s="263" t="s">
        <v>229</v>
      </c>
      <c r="E743" s="58">
        <v>45909</v>
      </c>
      <c r="F743" s="82">
        <f>E743+5</f>
        <v>45914</v>
      </c>
      <c r="G743" s="58">
        <f>F743+17</f>
        <v>45931</v>
      </c>
    </row>
    <row r="744" spans="1:7" s="5" customFormat="1" ht="15.75" customHeight="1">
      <c r="A744" s="54"/>
      <c r="B744" s="166" t="s">
        <v>470</v>
      </c>
      <c r="C744" s="158"/>
      <c r="D744" s="263"/>
      <c r="E744" s="58">
        <f t="shared" ref="E744" si="151">E743+7</f>
        <v>45916</v>
      </c>
      <c r="F744" s="82">
        <f t="shared" ref="F744:G747" si="152">F743+7</f>
        <v>45921</v>
      </c>
      <c r="G744" s="58">
        <f t="shared" si="152"/>
        <v>45938</v>
      </c>
    </row>
    <row r="745" spans="1:7" s="5" customFormat="1" ht="15.75" customHeight="1">
      <c r="A745" s="54"/>
      <c r="B745" s="158" t="s">
        <v>934</v>
      </c>
      <c r="C745" s="158" t="s">
        <v>935</v>
      </c>
      <c r="D745" s="263"/>
      <c r="E745" s="58">
        <f t="shared" ref="E745" si="153">E744+7</f>
        <v>45923</v>
      </c>
      <c r="F745" s="82">
        <f t="shared" si="152"/>
        <v>45928</v>
      </c>
      <c r="G745" s="58">
        <f t="shared" si="152"/>
        <v>45945</v>
      </c>
    </row>
    <row r="746" spans="1:7" s="5" customFormat="1" ht="15.75" customHeight="1">
      <c r="A746" s="54"/>
      <c r="B746" s="158" t="s">
        <v>936</v>
      </c>
      <c r="C746" s="158" t="s">
        <v>937</v>
      </c>
      <c r="D746" s="263"/>
      <c r="E746" s="58">
        <f t="shared" ref="E746" si="154">E745+7</f>
        <v>45930</v>
      </c>
      <c r="F746" s="82">
        <f t="shared" si="152"/>
        <v>45935</v>
      </c>
      <c r="G746" s="58">
        <f t="shared" si="152"/>
        <v>45952</v>
      </c>
    </row>
    <row r="747" spans="1:7" s="5" customFormat="1" ht="15.75" customHeight="1">
      <c r="A747" s="29"/>
      <c r="B747" s="62" t="s">
        <v>938</v>
      </c>
      <c r="C747" s="62" t="s">
        <v>939</v>
      </c>
      <c r="D747" s="270"/>
      <c r="E747" s="58">
        <f t="shared" ref="E747" si="155">E746+7</f>
        <v>45937</v>
      </c>
      <c r="F747" s="82">
        <f t="shared" si="152"/>
        <v>45942</v>
      </c>
      <c r="G747" s="58">
        <f t="shared" si="152"/>
        <v>45959</v>
      </c>
    </row>
    <row r="748" spans="1:7" s="5" customFormat="1" ht="15.75" customHeight="1">
      <c r="A748" s="54"/>
      <c r="B748" s="104"/>
      <c r="C748" s="101"/>
      <c r="D748" s="69"/>
      <c r="E748" s="69"/>
      <c r="F748" s="70"/>
      <c r="G748" s="102"/>
    </row>
    <row r="749" spans="1:7" s="5" customFormat="1" ht="15.75" customHeight="1">
      <c r="A749" s="54"/>
      <c r="B749" s="148"/>
      <c r="C749" s="101"/>
      <c r="D749" s="69"/>
      <c r="E749" s="69"/>
      <c r="F749" s="70"/>
      <c r="G749" s="102"/>
    </row>
    <row r="750" spans="1:7" s="5" customFormat="1" ht="15.75" customHeight="1">
      <c r="A750" s="54" t="s">
        <v>227</v>
      </c>
      <c r="B750" s="261" t="s">
        <v>16</v>
      </c>
      <c r="C750" s="261" t="s">
        <v>17</v>
      </c>
      <c r="D750" s="259" t="s">
        <v>18</v>
      </c>
      <c r="E750" s="56" t="s">
        <v>184</v>
      </c>
      <c r="F750" s="56" t="s">
        <v>19</v>
      </c>
      <c r="G750" s="56" t="s">
        <v>315</v>
      </c>
    </row>
    <row r="751" spans="1:7" s="5" customFormat="1" ht="15.75" customHeight="1">
      <c r="A751" s="54"/>
      <c r="B751" s="262"/>
      <c r="C751" s="262"/>
      <c r="D751" s="260"/>
      <c r="E751" s="57" t="s">
        <v>11</v>
      </c>
      <c r="F751" s="71" t="s">
        <v>20</v>
      </c>
      <c r="G751" s="56" t="s">
        <v>21</v>
      </c>
    </row>
    <row r="752" spans="1:7" s="5" customFormat="1" ht="15.75" customHeight="1">
      <c r="A752" s="54"/>
      <c r="B752" s="62" t="s">
        <v>499</v>
      </c>
      <c r="C752" s="62" t="s">
        <v>500</v>
      </c>
      <c r="D752" s="256" t="s">
        <v>228</v>
      </c>
      <c r="E752" s="58">
        <v>45909</v>
      </c>
      <c r="F752" s="82">
        <f>E752+5</f>
        <v>45914</v>
      </c>
      <c r="G752" s="58">
        <f>F752+19</f>
        <v>45933</v>
      </c>
    </row>
    <row r="753" spans="1:7" s="5" customFormat="1" ht="15.75" customHeight="1">
      <c r="A753" s="54"/>
      <c r="B753" s="166" t="s">
        <v>470</v>
      </c>
      <c r="C753" s="158"/>
      <c r="D753" s="257"/>
      <c r="E753" s="58">
        <f t="shared" ref="E753:E756" si="156">E752+7</f>
        <v>45916</v>
      </c>
      <c r="F753" s="82">
        <f t="shared" ref="F753:G756" si="157">F752+7</f>
        <v>45921</v>
      </c>
      <c r="G753" s="58">
        <f t="shared" si="157"/>
        <v>45940</v>
      </c>
    </row>
    <row r="754" spans="1:7" s="5" customFormat="1" ht="15.75" customHeight="1">
      <c r="A754" s="54"/>
      <c r="B754" s="158" t="s">
        <v>934</v>
      </c>
      <c r="C754" s="158" t="s">
        <v>935</v>
      </c>
      <c r="D754" s="257"/>
      <c r="E754" s="58">
        <f t="shared" si="156"/>
        <v>45923</v>
      </c>
      <c r="F754" s="82">
        <f t="shared" si="157"/>
        <v>45928</v>
      </c>
      <c r="G754" s="58">
        <f t="shared" si="157"/>
        <v>45947</v>
      </c>
    </row>
    <row r="755" spans="1:7" s="5" customFormat="1" ht="15.75" customHeight="1">
      <c r="A755" s="54"/>
      <c r="B755" s="158" t="s">
        <v>936</v>
      </c>
      <c r="C755" s="158" t="s">
        <v>937</v>
      </c>
      <c r="D755" s="257"/>
      <c r="E755" s="58">
        <f t="shared" si="156"/>
        <v>45930</v>
      </c>
      <c r="F755" s="82">
        <f t="shared" si="157"/>
        <v>45935</v>
      </c>
      <c r="G755" s="58">
        <f t="shared" si="157"/>
        <v>45954</v>
      </c>
    </row>
    <row r="756" spans="1:7" s="5" customFormat="1" ht="15.75" customHeight="1">
      <c r="A756" s="29"/>
      <c r="B756" s="62" t="s">
        <v>938</v>
      </c>
      <c r="C756" s="62" t="s">
        <v>939</v>
      </c>
      <c r="D756" s="258"/>
      <c r="E756" s="58">
        <f t="shared" si="156"/>
        <v>45937</v>
      </c>
      <c r="F756" s="82">
        <f t="shared" si="157"/>
        <v>45942</v>
      </c>
      <c r="G756" s="58">
        <f t="shared" si="157"/>
        <v>45961</v>
      </c>
    </row>
    <row r="757" spans="1:7" s="5" customFormat="1" ht="15.75" customHeight="1">
      <c r="A757" s="54"/>
      <c r="B757" s="76"/>
      <c r="C757" s="148"/>
      <c r="D757" s="77"/>
      <c r="E757" s="77"/>
      <c r="F757" s="105"/>
      <c r="G757" s="73"/>
    </row>
    <row r="758" spans="1:7" s="5" customFormat="1" ht="15.75" customHeight="1">
      <c r="A758" s="54"/>
      <c r="B758" s="148"/>
      <c r="C758" s="101"/>
      <c r="D758" s="69"/>
      <c r="E758" s="69"/>
      <c r="F758" s="70"/>
      <c r="G758" s="102"/>
    </row>
    <row r="759" spans="1:7" s="5" customFormat="1" ht="15.75" customHeight="1">
      <c r="A759" s="54" t="s">
        <v>948</v>
      </c>
      <c r="B759" s="261" t="s">
        <v>189</v>
      </c>
      <c r="C759" s="261" t="s">
        <v>17</v>
      </c>
      <c r="D759" s="259" t="s">
        <v>18</v>
      </c>
      <c r="E759" s="56" t="s">
        <v>185</v>
      </c>
      <c r="F759" s="56" t="s">
        <v>19</v>
      </c>
      <c r="G759" s="56" t="s">
        <v>0</v>
      </c>
    </row>
    <row r="760" spans="1:7" s="5" customFormat="1" ht="15.75" customHeight="1">
      <c r="A760" s="54"/>
      <c r="B760" s="262"/>
      <c r="C760" s="262"/>
      <c r="D760" s="260"/>
      <c r="E760" s="57" t="s">
        <v>11</v>
      </c>
      <c r="F760" s="71" t="s">
        <v>20</v>
      </c>
      <c r="G760" s="56" t="s">
        <v>21</v>
      </c>
    </row>
    <row r="761" spans="1:7" s="5" customFormat="1" ht="15.75" customHeight="1">
      <c r="A761" s="54"/>
      <c r="B761" s="62" t="s">
        <v>499</v>
      </c>
      <c r="C761" s="62" t="s">
        <v>500</v>
      </c>
      <c r="D761" s="263" t="s">
        <v>229</v>
      </c>
      <c r="E761" s="58">
        <v>45909</v>
      </c>
      <c r="F761" s="82">
        <f>E761+5</f>
        <v>45914</v>
      </c>
      <c r="G761" s="58">
        <f>F761+22</f>
        <v>45936</v>
      </c>
    </row>
    <row r="762" spans="1:7" s="5" customFormat="1" ht="15.75" customHeight="1">
      <c r="A762" s="54"/>
      <c r="B762" s="166" t="s">
        <v>470</v>
      </c>
      <c r="C762" s="158"/>
      <c r="D762" s="263"/>
      <c r="E762" s="58">
        <f t="shared" ref="E762:E765" si="158">E761+7</f>
        <v>45916</v>
      </c>
      <c r="F762" s="82">
        <f t="shared" ref="F762:G765" si="159">F761+7</f>
        <v>45921</v>
      </c>
      <c r="G762" s="58">
        <f t="shared" si="159"/>
        <v>45943</v>
      </c>
    </row>
    <row r="763" spans="1:7" s="5" customFormat="1" ht="15.75" customHeight="1">
      <c r="A763" s="54"/>
      <c r="B763" s="158" t="s">
        <v>934</v>
      </c>
      <c r="C763" s="158" t="s">
        <v>935</v>
      </c>
      <c r="D763" s="263"/>
      <c r="E763" s="58">
        <f t="shared" si="158"/>
        <v>45923</v>
      </c>
      <c r="F763" s="82">
        <f t="shared" si="159"/>
        <v>45928</v>
      </c>
      <c r="G763" s="58">
        <f t="shared" si="159"/>
        <v>45950</v>
      </c>
    </row>
    <row r="764" spans="1:7" s="5" customFormat="1" ht="15.75" customHeight="1">
      <c r="A764" s="54"/>
      <c r="B764" s="158" t="s">
        <v>936</v>
      </c>
      <c r="C764" s="158" t="s">
        <v>937</v>
      </c>
      <c r="D764" s="263"/>
      <c r="E764" s="58">
        <f t="shared" si="158"/>
        <v>45930</v>
      </c>
      <c r="F764" s="82">
        <f t="shared" si="159"/>
        <v>45935</v>
      </c>
      <c r="G764" s="58">
        <f t="shared" si="159"/>
        <v>45957</v>
      </c>
    </row>
    <row r="765" spans="1:7" s="5" customFormat="1" ht="15.75" customHeight="1">
      <c r="A765" s="54"/>
      <c r="B765" s="62" t="s">
        <v>938</v>
      </c>
      <c r="C765" s="62" t="s">
        <v>939</v>
      </c>
      <c r="D765" s="270"/>
      <c r="E765" s="58">
        <f t="shared" si="158"/>
        <v>45937</v>
      </c>
      <c r="F765" s="82">
        <f t="shared" si="159"/>
        <v>45942</v>
      </c>
      <c r="G765" s="58">
        <f t="shared" si="159"/>
        <v>45964</v>
      </c>
    </row>
    <row r="766" spans="1:7" s="5" customFormat="1" ht="15.75" customHeight="1">
      <c r="A766" s="54"/>
      <c r="B766" s="15"/>
      <c r="C766" s="15"/>
      <c r="D766" s="16"/>
      <c r="E766" s="14"/>
      <c r="F766" s="14"/>
      <c r="G766" s="14"/>
    </row>
    <row r="767" spans="1:7" s="5" customFormat="1" ht="15.75" customHeight="1">
      <c r="A767" s="54"/>
      <c r="B767" s="76"/>
      <c r="C767" s="63"/>
      <c r="D767" s="77"/>
      <c r="E767" s="73"/>
      <c r="F767" s="73"/>
      <c r="G767" s="73"/>
    </row>
    <row r="768" spans="1:7" s="5" customFormat="1" ht="15.75" customHeight="1">
      <c r="A768" s="54" t="s">
        <v>230</v>
      </c>
      <c r="B768" s="261" t="s">
        <v>189</v>
      </c>
      <c r="C768" s="261" t="s">
        <v>17</v>
      </c>
      <c r="D768" s="259" t="s">
        <v>18</v>
      </c>
      <c r="E768" s="56" t="s">
        <v>185</v>
      </c>
      <c r="F768" s="56" t="s">
        <v>19</v>
      </c>
      <c r="G768" s="60" t="s">
        <v>314</v>
      </c>
    </row>
    <row r="769" spans="1:7" s="5" customFormat="1" ht="15.75" customHeight="1">
      <c r="A769" s="54"/>
      <c r="B769" s="262"/>
      <c r="C769" s="262"/>
      <c r="D769" s="260"/>
      <c r="E769" s="57" t="s">
        <v>11</v>
      </c>
      <c r="F769" s="71" t="s">
        <v>20</v>
      </c>
      <c r="G769" s="56" t="s">
        <v>21</v>
      </c>
    </row>
    <row r="770" spans="1:7" s="5" customFormat="1" ht="15.75" customHeight="1">
      <c r="A770" s="54"/>
      <c r="B770" s="62" t="s">
        <v>499</v>
      </c>
      <c r="C770" s="62" t="s">
        <v>500</v>
      </c>
      <c r="D770" s="298" t="s">
        <v>229</v>
      </c>
      <c r="E770" s="58">
        <v>45909</v>
      </c>
      <c r="F770" s="82">
        <f>E770+5</f>
        <v>45914</v>
      </c>
      <c r="G770" s="58">
        <f>F770+22</f>
        <v>45936</v>
      </c>
    </row>
    <row r="771" spans="1:7" s="5" customFormat="1" ht="15.75" customHeight="1">
      <c r="A771" s="54"/>
      <c r="B771" s="166" t="s">
        <v>470</v>
      </c>
      <c r="C771" s="158"/>
      <c r="D771" s="263"/>
      <c r="E771" s="58">
        <f t="shared" ref="E771:E774" si="160">E770+7</f>
        <v>45916</v>
      </c>
      <c r="F771" s="82">
        <f t="shared" ref="F771:G774" si="161">F770+7</f>
        <v>45921</v>
      </c>
      <c r="G771" s="58">
        <f t="shared" si="161"/>
        <v>45943</v>
      </c>
    </row>
    <row r="772" spans="1:7" s="5" customFormat="1" ht="15.75" customHeight="1">
      <c r="A772" s="54"/>
      <c r="B772" s="158" t="s">
        <v>934</v>
      </c>
      <c r="C772" s="158" t="s">
        <v>935</v>
      </c>
      <c r="D772" s="263"/>
      <c r="E772" s="58">
        <f t="shared" si="160"/>
        <v>45923</v>
      </c>
      <c r="F772" s="82">
        <f t="shared" si="161"/>
        <v>45928</v>
      </c>
      <c r="G772" s="58">
        <f t="shared" si="161"/>
        <v>45950</v>
      </c>
    </row>
    <row r="773" spans="1:7" s="5" customFormat="1" ht="15.75" customHeight="1">
      <c r="A773" s="29"/>
      <c r="B773" s="158" t="s">
        <v>936</v>
      </c>
      <c r="C773" s="158" t="s">
        <v>937</v>
      </c>
      <c r="D773" s="263"/>
      <c r="E773" s="58">
        <f t="shared" si="160"/>
        <v>45930</v>
      </c>
      <c r="F773" s="82">
        <f t="shared" si="161"/>
        <v>45935</v>
      </c>
      <c r="G773" s="58">
        <f t="shared" si="161"/>
        <v>45957</v>
      </c>
    </row>
    <row r="774" spans="1:7" s="5" customFormat="1" ht="15.75" customHeight="1">
      <c r="A774" s="54"/>
      <c r="B774" s="62" t="s">
        <v>938</v>
      </c>
      <c r="C774" s="62" t="s">
        <v>939</v>
      </c>
      <c r="D774" s="270"/>
      <c r="E774" s="58">
        <f t="shared" si="160"/>
        <v>45937</v>
      </c>
      <c r="F774" s="82">
        <f t="shared" si="161"/>
        <v>45942</v>
      </c>
      <c r="G774" s="58">
        <f t="shared" si="161"/>
        <v>45964</v>
      </c>
    </row>
    <row r="775" spans="1:7" s="5" customFormat="1" ht="15.75" customHeight="1">
      <c r="A775" s="54"/>
      <c r="B775" s="76"/>
      <c r="C775" s="63"/>
      <c r="D775" s="77"/>
      <c r="E775" s="73"/>
      <c r="F775" s="73"/>
      <c r="G775" s="73"/>
    </row>
    <row r="776" spans="1:7" s="5" customFormat="1" ht="15.75" customHeight="1">
      <c r="A776" s="54"/>
      <c r="B776" s="15"/>
      <c r="C776" s="15"/>
      <c r="D776" s="16"/>
      <c r="E776" s="14"/>
      <c r="F776" s="14"/>
      <c r="G776" s="14"/>
    </row>
    <row r="777" spans="1:7" s="5" customFormat="1" ht="15.75" customHeight="1">
      <c r="A777" s="291" t="s">
        <v>231</v>
      </c>
      <c r="B777" s="291"/>
      <c r="C777" s="291"/>
      <c r="D777" s="291"/>
      <c r="E777" s="291"/>
      <c r="F777" s="291"/>
      <c r="G777" s="291"/>
    </row>
    <row r="778" spans="1:7" s="5" customFormat="1" ht="15.75" customHeight="1">
      <c r="A778" s="54"/>
      <c r="B778" s="26"/>
      <c r="C778" s="26"/>
      <c r="D778" s="26"/>
      <c r="E778" s="26"/>
      <c r="F778" s="14"/>
      <c r="G778" s="14"/>
    </row>
    <row r="779" spans="1:7" s="5" customFormat="1" ht="15.75" customHeight="1">
      <c r="A779" s="54"/>
      <c r="B779" s="150"/>
      <c r="C779" s="18"/>
      <c r="D779" s="19"/>
      <c r="E779" s="19"/>
      <c r="F779" s="52"/>
      <c r="G779" s="52"/>
    </row>
    <row r="780" spans="1:7" s="5" customFormat="1" ht="15.75" customHeight="1">
      <c r="A780" s="54" t="s">
        <v>949</v>
      </c>
      <c r="B780" s="280" t="s">
        <v>16</v>
      </c>
      <c r="C780" s="265" t="s">
        <v>17</v>
      </c>
      <c r="D780" s="265" t="s">
        <v>232</v>
      </c>
      <c r="E780" s="42" t="s">
        <v>222</v>
      </c>
      <c r="F780" s="42" t="s">
        <v>19</v>
      </c>
      <c r="G780" s="42" t="s">
        <v>233</v>
      </c>
    </row>
    <row r="781" spans="1:7" s="5" customFormat="1" ht="15.75" customHeight="1">
      <c r="A781" s="54"/>
      <c r="B781" s="281"/>
      <c r="C781" s="255"/>
      <c r="D781" s="255"/>
      <c r="E781" s="47" t="s">
        <v>234</v>
      </c>
      <c r="F781" s="42" t="s">
        <v>20</v>
      </c>
      <c r="G781" s="42" t="s">
        <v>21</v>
      </c>
    </row>
    <row r="782" spans="1:7" s="5" customFormat="1" ht="15.75" customHeight="1">
      <c r="A782" s="54"/>
      <c r="B782" s="175" t="s">
        <v>503</v>
      </c>
      <c r="C782" s="203" t="s">
        <v>504</v>
      </c>
      <c r="D782" s="259" t="s">
        <v>269</v>
      </c>
      <c r="E782" s="59">
        <v>45900</v>
      </c>
      <c r="F782" s="58">
        <f>E782+4</f>
        <v>45904</v>
      </c>
      <c r="G782" s="58">
        <f>F782+40</f>
        <v>45944</v>
      </c>
    </row>
    <row r="783" spans="1:7" s="5" customFormat="1" ht="15.75" customHeight="1">
      <c r="A783" s="54"/>
      <c r="B783" s="175" t="s">
        <v>950</v>
      </c>
      <c r="C783" s="203" t="s">
        <v>951</v>
      </c>
      <c r="D783" s="273"/>
      <c r="E783" s="59">
        <f>E782+7</f>
        <v>45907</v>
      </c>
      <c r="F783" s="59">
        <f t="shared" ref="E783:G786" si="162">F782+7</f>
        <v>45911</v>
      </c>
      <c r="G783" s="58">
        <f t="shared" si="162"/>
        <v>45951</v>
      </c>
    </row>
    <row r="784" spans="1:7" s="5" customFormat="1" ht="15.75" customHeight="1">
      <c r="A784" s="33"/>
      <c r="B784" s="175" t="s">
        <v>952</v>
      </c>
      <c r="C784" s="153" t="s">
        <v>953</v>
      </c>
      <c r="D784" s="273"/>
      <c r="E784" s="59">
        <f t="shared" si="162"/>
        <v>45914</v>
      </c>
      <c r="F784" s="59">
        <f t="shared" si="162"/>
        <v>45918</v>
      </c>
      <c r="G784" s="58">
        <f t="shared" si="162"/>
        <v>45958</v>
      </c>
    </row>
    <row r="785" spans="1:7" s="5" customFormat="1" ht="15.75" customHeight="1">
      <c r="A785" s="54"/>
      <c r="B785" s="175" t="s">
        <v>954</v>
      </c>
      <c r="C785" s="153" t="s">
        <v>955</v>
      </c>
      <c r="D785" s="273"/>
      <c r="E785" s="59">
        <f t="shared" si="162"/>
        <v>45921</v>
      </c>
      <c r="F785" s="59">
        <f t="shared" si="162"/>
        <v>45925</v>
      </c>
      <c r="G785" s="58">
        <f t="shared" si="162"/>
        <v>45965</v>
      </c>
    </row>
    <row r="786" spans="1:7" s="5" customFormat="1" ht="15.75" customHeight="1">
      <c r="A786" s="54"/>
      <c r="B786" s="175" t="s">
        <v>956</v>
      </c>
      <c r="C786" s="153" t="s">
        <v>957</v>
      </c>
      <c r="D786" s="260"/>
      <c r="E786" s="59">
        <f t="shared" si="162"/>
        <v>45928</v>
      </c>
      <c r="F786" s="59">
        <f t="shared" si="162"/>
        <v>45932</v>
      </c>
      <c r="G786" s="58">
        <f t="shared" si="162"/>
        <v>45972</v>
      </c>
    </row>
    <row r="787" spans="1:7" s="5" customFormat="1" ht="15.75" customHeight="1">
      <c r="A787" s="54"/>
      <c r="B787" s="87"/>
      <c r="C787" s="87"/>
      <c r="D787" s="87"/>
      <c r="E787" s="87"/>
      <c r="F787" s="73"/>
      <c r="G787" s="73"/>
    </row>
    <row r="788" spans="1:7" s="5" customFormat="1" ht="15.75" customHeight="1">
      <c r="A788" s="54" t="s">
        <v>190</v>
      </c>
      <c r="B788" s="307" t="s">
        <v>16</v>
      </c>
      <c r="C788" s="259" t="s">
        <v>17</v>
      </c>
      <c r="D788" s="259" t="s">
        <v>223</v>
      </c>
      <c r="E788" s="56" t="s">
        <v>185</v>
      </c>
      <c r="F788" s="56" t="s">
        <v>19</v>
      </c>
      <c r="G788" s="56" t="s">
        <v>235</v>
      </c>
    </row>
    <row r="789" spans="1:7" s="5" customFormat="1" ht="15.75" customHeight="1">
      <c r="A789" s="54"/>
      <c r="B789" s="307"/>
      <c r="C789" s="260"/>
      <c r="D789" s="260"/>
      <c r="E789" s="57" t="s">
        <v>194</v>
      </c>
      <c r="F789" s="56" t="s">
        <v>20</v>
      </c>
      <c r="G789" s="56" t="s">
        <v>21</v>
      </c>
    </row>
    <row r="790" spans="1:7" s="5" customFormat="1" ht="15.75" customHeight="1">
      <c r="A790" s="54"/>
      <c r="B790" s="203" t="s">
        <v>958</v>
      </c>
      <c r="C790" s="203"/>
      <c r="D790" s="259" t="s">
        <v>280</v>
      </c>
      <c r="E790" s="59">
        <v>45903</v>
      </c>
      <c r="F790" s="58">
        <f>E790+4</f>
        <v>45907</v>
      </c>
      <c r="G790" s="58">
        <f>F790+41</f>
        <v>45948</v>
      </c>
    </row>
    <row r="791" spans="1:7" s="5" customFormat="1" ht="15.75" customHeight="1">
      <c r="A791" s="54"/>
      <c r="B791" s="203" t="s">
        <v>958</v>
      </c>
      <c r="C791" s="163"/>
      <c r="D791" s="273"/>
      <c r="E791" s="59">
        <f>E790+7</f>
        <v>45910</v>
      </c>
      <c r="F791" s="59">
        <f t="shared" ref="F791:G794" si="163">F790+7</f>
        <v>45914</v>
      </c>
      <c r="G791" s="58">
        <f t="shared" si="163"/>
        <v>45955</v>
      </c>
    </row>
    <row r="792" spans="1:7" s="5" customFormat="1" ht="15.75" customHeight="1">
      <c r="A792" s="33"/>
      <c r="B792" s="203" t="s">
        <v>958</v>
      </c>
      <c r="C792" s="163"/>
      <c r="D792" s="273"/>
      <c r="E792" s="59">
        <f t="shared" ref="E792" si="164">E791+7</f>
        <v>45917</v>
      </c>
      <c r="F792" s="59">
        <f t="shared" si="163"/>
        <v>45921</v>
      </c>
      <c r="G792" s="58">
        <f t="shared" si="163"/>
        <v>45962</v>
      </c>
    </row>
    <row r="793" spans="1:7" s="5" customFormat="1" ht="15.75" customHeight="1">
      <c r="A793" s="54"/>
      <c r="B793" s="163" t="s">
        <v>959</v>
      </c>
      <c r="C793" s="163" t="s">
        <v>960</v>
      </c>
      <c r="D793" s="273"/>
      <c r="E793" s="59">
        <f t="shared" ref="E793" si="165">E792+7</f>
        <v>45924</v>
      </c>
      <c r="F793" s="59">
        <f t="shared" si="163"/>
        <v>45928</v>
      </c>
      <c r="G793" s="58">
        <f t="shared" si="163"/>
        <v>45969</v>
      </c>
    </row>
    <row r="794" spans="1:7" s="5" customFormat="1" ht="15.75" customHeight="1">
      <c r="A794" s="54"/>
      <c r="B794" s="153" t="s">
        <v>961</v>
      </c>
      <c r="C794" s="153"/>
      <c r="D794" s="260"/>
      <c r="E794" s="59">
        <f t="shared" ref="E794" si="166">E793+7</f>
        <v>45931</v>
      </c>
      <c r="F794" s="59">
        <f t="shared" si="163"/>
        <v>45935</v>
      </c>
      <c r="G794" s="58">
        <f t="shared" si="163"/>
        <v>45976</v>
      </c>
    </row>
    <row r="795" spans="1:7" s="5" customFormat="1" ht="15.75" customHeight="1">
      <c r="A795" s="54"/>
      <c r="B795" s="146"/>
      <c r="C795" s="68"/>
      <c r="D795" s="69"/>
      <c r="E795" s="69"/>
      <c r="F795" s="70"/>
      <c r="G795" s="70"/>
    </row>
    <row r="796" spans="1:7" s="5" customFormat="1" ht="15.75" customHeight="1">
      <c r="A796" s="54"/>
      <c r="B796" s="87"/>
      <c r="C796" s="87"/>
      <c r="D796" s="87"/>
      <c r="E796" s="72"/>
      <c r="F796" s="72"/>
      <c r="G796" s="73"/>
    </row>
    <row r="797" spans="1:7" s="5" customFormat="1" ht="15.75" customHeight="1">
      <c r="A797" s="54" t="s">
        <v>236</v>
      </c>
      <c r="B797" s="296" t="s">
        <v>16</v>
      </c>
      <c r="C797" s="259" t="s">
        <v>17</v>
      </c>
      <c r="D797" s="259" t="s">
        <v>223</v>
      </c>
      <c r="E797" s="56" t="s">
        <v>185</v>
      </c>
      <c r="F797" s="56" t="s">
        <v>19</v>
      </c>
      <c r="G797" s="56" t="s">
        <v>237</v>
      </c>
    </row>
    <row r="798" spans="1:7" s="5" customFormat="1" ht="15.75" customHeight="1">
      <c r="A798" s="54"/>
      <c r="B798" s="262"/>
      <c r="C798" s="260"/>
      <c r="D798" s="260"/>
      <c r="E798" s="57" t="s">
        <v>194</v>
      </c>
      <c r="F798" s="56" t="s">
        <v>20</v>
      </c>
      <c r="G798" s="56" t="s">
        <v>21</v>
      </c>
    </row>
    <row r="799" spans="1:7" s="5" customFormat="1" ht="15.75" customHeight="1">
      <c r="A799" s="54"/>
      <c r="B799" s="175" t="s">
        <v>503</v>
      </c>
      <c r="C799" s="203" t="s">
        <v>504</v>
      </c>
      <c r="D799" s="333" t="s">
        <v>238</v>
      </c>
      <c r="E799" s="59">
        <v>45900</v>
      </c>
      <c r="F799" s="58">
        <f>E799+4</f>
        <v>45904</v>
      </c>
      <c r="G799" s="58">
        <f>F799+39</f>
        <v>45943</v>
      </c>
    </row>
    <row r="800" spans="1:7" s="5" customFormat="1" ht="15.75" customHeight="1">
      <c r="A800" s="54"/>
      <c r="B800" s="175" t="s">
        <v>950</v>
      </c>
      <c r="C800" s="203" t="s">
        <v>951</v>
      </c>
      <c r="D800" s="333"/>
      <c r="E800" s="59">
        <f>E799+7</f>
        <v>45907</v>
      </c>
      <c r="F800" s="59">
        <f t="shared" ref="F800:G803" si="167">F799+7</f>
        <v>45911</v>
      </c>
      <c r="G800" s="58">
        <f t="shared" si="167"/>
        <v>45950</v>
      </c>
    </row>
    <row r="801" spans="1:7" s="5" customFormat="1" ht="15.75" customHeight="1">
      <c r="A801" s="54"/>
      <c r="B801" s="175" t="s">
        <v>952</v>
      </c>
      <c r="C801" s="203" t="s">
        <v>953</v>
      </c>
      <c r="D801" s="333"/>
      <c r="E801" s="59">
        <f t="shared" ref="E801" si="168">E800+7</f>
        <v>45914</v>
      </c>
      <c r="F801" s="59">
        <f t="shared" si="167"/>
        <v>45918</v>
      </c>
      <c r="G801" s="58">
        <f t="shared" si="167"/>
        <v>45957</v>
      </c>
    </row>
    <row r="802" spans="1:7" s="5" customFormat="1" ht="15.75" customHeight="1">
      <c r="A802" s="54"/>
      <c r="B802" s="175" t="s">
        <v>954</v>
      </c>
      <c r="C802" s="203" t="s">
        <v>955</v>
      </c>
      <c r="D802" s="333"/>
      <c r="E802" s="59">
        <f t="shared" ref="E802" si="169">E801+7</f>
        <v>45921</v>
      </c>
      <c r="F802" s="59">
        <f t="shared" si="167"/>
        <v>45925</v>
      </c>
      <c r="G802" s="58">
        <f t="shared" si="167"/>
        <v>45964</v>
      </c>
    </row>
    <row r="803" spans="1:7" s="5" customFormat="1" ht="15.75" customHeight="1">
      <c r="A803" s="54"/>
      <c r="B803" s="175" t="s">
        <v>956</v>
      </c>
      <c r="C803" s="203" t="s">
        <v>957</v>
      </c>
      <c r="D803" s="333"/>
      <c r="E803" s="59">
        <f t="shared" ref="E803" si="170">E802+7</f>
        <v>45928</v>
      </c>
      <c r="F803" s="59">
        <f t="shared" si="167"/>
        <v>45932</v>
      </c>
      <c r="G803" s="58">
        <f t="shared" si="167"/>
        <v>45971</v>
      </c>
    </row>
    <row r="804" spans="1:7" s="5" customFormat="1" ht="15.75" customHeight="1">
      <c r="A804" s="54"/>
      <c r="B804" s="87"/>
      <c r="C804" s="87"/>
      <c r="D804" s="87"/>
      <c r="E804" s="87"/>
      <c r="F804" s="73"/>
      <c r="G804" s="73"/>
    </row>
    <row r="805" spans="1:7" s="5" customFormat="1" ht="15.75" customHeight="1">
      <c r="A805" s="54"/>
      <c r="B805" s="307" t="s">
        <v>189</v>
      </c>
      <c r="C805" s="297" t="s">
        <v>17</v>
      </c>
      <c r="D805" s="259" t="s">
        <v>223</v>
      </c>
      <c r="E805" s="56" t="s">
        <v>185</v>
      </c>
      <c r="F805" s="56" t="s">
        <v>19</v>
      </c>
      <c r="G805" s="56" t="s">
        <v>237</v>
      </c>
    </row>
    <row r="806" spans="1:7" s="5" customFormat="1" ht="15.75" customHeight="1">
      <c r="A806" s="54"/>
      <c r="B806" s="307"/>
      <c r="C806" s="262"/>
      <c r="D806" s="260"/>
      <c r="E806" s="57" t="s">
        <v>194</v>
      </c>
      <c r="F806" s="56" t="s">
        <v>20</v>
      </c>
      <c r="G806" s="56" t="s">
        <v>21</v>
      </c>
    </row>
    <row r="807" spans="1:7" s="5" customFormat="1" ht="15.75" customHeight="1">
      <c r="A807" s="54"/>
      <c r="B807" s="203" t="s">
        <v>958</v>
      </c>
      <c r="C807" s="203"/>
      <c r="D807" s="307" t="s">
        <v>285</v>
      </c>
      <c r="E807" s="59">
        <v>45903</v>
      </c>
      <c r="F807" s="58">
        <f>E807+4</f>
        <v>45907</v>
      </c>
      <c r="G807" s="58">
        <f>F807+39</f>
        <v>45946</v>
      </c>
    </row>
    <row r="808" spans="1:7" s="5" customFormat="1" ht="15.75" customHeight="1">
      <c r="A808" s="54"/>
      <c r="B808" s="203" t="s">
        <v>958</v>
      </c>
      <c r="C808" s="163"/>
      <c r="D808" s="307"/>
      <c r="E808" s="59">
        <f>E807+7</f>
        <v>45910</v>
      </c>
      <c r="F808" s="59">
        <f t="shared" ref="F808:G811" si="171">F807+7</f>
        <v>45914</v>
      </c>
      <c r="G808" s="58">
        <f t="shared" si="171"/>
        <v>45953</v>
      </c>
    </row>
    <row r="809" spans="1:7" s="5" customFormat="1" ht="15.75" customHeight="1">
      <c r="A809" s="54"/>
      <c r="B809" s="203" t="s">
        <v>958</v>
      </c>
      <c r="C809" s="163"/>
      <c r="D809" s="307"/>
      <c r="E809" s="59">
        <f t="shared" ref="E809:E811" si="172">E808+7</f>
        <v>45917</v>
      </c>
      <c r="F809" s="59">
        <f t="shared" si="171"/>
        <v>45921</v>
      </c>
      <c r="G809" s="58">
        <f t="shared" si="171"/>
        <v>45960</v>
      </c>
    </row>
    <row r="810" spans="1:7" s="5" customFormat="1" ht="15.75" customHeight="1">
      <c r="A810" s="54" t="s">
        <v>190</v>
      </c>
      <c r="B810" s="163" t="s">
        <v>959</v>
      </c>
      <c r="C810" s="163" t="s">
        <v>960</v>
      </c>
      <c r="D810" s="307"/>
      <c r="E810" s="59">
        <f t="shared" si="172"/>
        <v>45924</v>
      </c>
      <c r="F810" s="59">
        <f t="shared" si="171"/>
        <v>45928</v>
      </c>
      <c r="G810" s="58">
        <f t="shared" si="171"/>
        <v>45967</v>
      </c>
    </row>
    <row r="811" spans="1:7" s="5" customFormat="1" ht="15.75" customHeight="1">
      <c r="A811" s="54"/>
      <c r="B811" s="203" t="s">
        <v>961</v>
      </c>
      <c r="C811" s="203"/>
      <c r="D811" s="307"/>
      <c r="E811" s="59">
        <f t="shared" si="172"/>
        <v>45931</v>
      </c>
      <c r="F811" s="59">
        <f t="shared" si="171"/>
        <v>45935</v>
      </c>
      <c r="G811" s="58">
        <f t="shared" si="171"/>
        <v>45974</v>
      </c>
    </row>
    <row r="812" spans="1:7" s="5" customFormat="1" ht="15.75" customHeight="1">
      <c r="A812" s="54"/>
      <c r="B812" s="26"/>
      <c r="C812" s="26"/>
      <c r="D812" s="26"/>
      <c r="E812" s="13"/>
      <c r="F812" s="13"/>
      <c r="G812" s="14"/>
    </row>
    <row r="813" spans="1:7" s="5" customFormat="1" ht="15.75" customHeight="1">
      <c r="A813" s="54"/>
      <c r="B813" s="26"/>
      <c r="C813" s="26"/>
      <c r="D813" s="26"/>
      <c r="E813" s="13"/>
      <c r="F813" s="13"/>
      <c r="G813" s="14"/>
    </row>
    <row r="814" spans="1:7" s="5" customFormat="1" ht="15.75" customHeight="1">
      <c r="A814" s="54"/>
      <c r="B814" s="26"/>
      <c r="C814" s="26"/>
      <c r="D814" s="26"/>
      <c r="E814" s="13"/>
      <c r="F814" s="13"/>
      <c r="G814" s="14"/>
    </row>
    <row r="815" spans="1:7" s="5" customFormat="1" ht="15.75" customHeight="1">
      <c r="A815" s="54"/>
      <c r="B815" s="280" t="s">
        <v>16</v>
      </c>
      <c r="C815" s="265" t="s">
        <v>17</v>
      </c>
      <c r="D815" s="265" t="s">
        <v>223</v>
      </c>
      <c r="E815" s="42" t="s">
        <v>185</v>
      </c>
      <c r="F815" s="42" t="s">
        <v>19</v>
      </c>
      <c r="G815" s="42" t="s">
        <v>239</v>
      </c>
    </row>
    <row r="816" spans="1:7" s="5" customFormat="1" ht="15.75" customHeight="1">
      <c r="A816" s="54" t="s">
        <v>419</v>
      </c>
      <c r="B816" s="281"/>
      <c r="C816" s="255"/>
      <c r="D816" s="255"/>
      <c r="E816" s="47" t="s">
        <v>194</v>
      </c>
      <c r="F816" s="42" t="s">
        <v>20</v>
      </c>
      <c r="G816" s="42" t="s">
        <v>21</v>
      </c>
    </row>
    <row r="817" spans="1:7" s="5" customFormat="1" ht="15.75" customHeight="1">
      <c r="A817" s="41"/>
      <c r="B817" s="175" t="s">
        <v>503</v>
      </c>
      <c r="C817" s="203" t="s">
        <v>504</v>
      </c>
      <c r="D817" s="307" t="s">
        <v>238</v>
      </c>
      <c r="E817" s="59">
        <v>45900</v>
      </c>
      <c r="F817" s="58">
        <f>E817+4</f>
        <v>45904</v>
      </c>
      <c r="G817" s="58">
        <f>F817+31</f>
        <v>45935</v>
      </c>
    </row>
    <row r="818" spans="1:7" s="5" customFormat="1" ht="15.75" customHeight="1">
      <c r="A818" s="41"/>
      <c r="B818" s="175" t="s">
        <v>950</v>
      </c>
      <c r="C818" s="203" t="s">
        <v>951</v>
      </c>
      <c r="D818" s="307"/>
      <c r="E818" s="59">
        <f>E817+7</f>
        <v>45907</v>
      </c>
      <c r="F818" s="59">
        <f t="shared" ref="F818:G821" si="173">F817+7</f>
        <v>45911</v>
      </c>
      <c r="G818" s="58">
        <f t="shared" si="173"/>
        <v>45942</v>
      </c>
    </row>
    <row r="819" spans="1:7" s="5" customFormat="1" ht="15.75" customHeight="1">
      <c r="A819" s="41"/>
      <c r="B819" s="175" t="s">
        <v>952</v>
      </c>
      <c r="C819" s="203" t="s">
        <v>953</v>
      </c>
      <c r="D819" s="307"/>
      <c r="E819" s="59">
        <f t="shared" ref="E819:E821" si="174">E818+7</f>
        <v>45914</v>
      </c>
      <c r="F819" s="59">
        <f t="shared" si="173"/>
        <v>45918</v>
      </c>
      <c r="G819" s="58">
        <f t="shared" si="173"/>
        <v>45949</v>
      </c>
    </row>
    <row r="820" spans="1:7" s="5" customFormat="1" ht="15.75" customHeight="1">
      <c r="A820" s="41"/>
      <c r="B820" s="175" t="s">
        <v>954</v>
      </c>
      <c r="C820" s="203" t="s">
        <v>955</v>
      </c>
      <c r="D820" s="307"/>
      <c r="E820" s="59">
        <f t="shared" si="174"/>
        <v>45921</v>
      </c>
      <c r="F820" s="59">
        <f t="shared" si="173"/>
        <v>45925</v>
      </c>
      <c r="G820" s="58">
        <f t="shared" si="173"/>
        <v>45956</v>
      </c>
    </row>
    <row r="821" spans="1:7" s="5" customFormat="1" ht="15.75" customHeight="1">
      <c r="A821" s="41"/>
      <c r="B821" s="175" t="s">
        <v>956</v>
      </c>
      <c r="C821" s="203" t="s">
        <v>957</v>
      </c>
      <c r="D821" s="307"/>
      <c r="E821" s="59">
        <f t="shared" si="174"/>
        <v>45928</v>
      </c>
      <c r="F821" s="59">
        <f t="shared" si="173"/>
        <v>45932</v>
      </c>
      <c r="G821" s="58">
        <f t="shared" si="173"/>
        <v>45963</v>
      </c>
    </row>
    <row r="822" spans="1:7" s="5" customFormat="1" ht="15.75" customHeight="1">
      <c r="A822" s="41"/>
      <c r="B822" s="87"/>
      <c r="C822" s="87"/>
      <c r="D822" s="87"/>
      <c r="E822" s="72"/>
      <c r="F822" s="72"/>
      <c r="G822" s="72"/>
    </row>
    <row r="823" spans="1:7" s="5" customFormat="1" ht="15.75" customHeight="1">
      <c r="A823" s="41"/>
      <c r="B823" s="261" t="s">
        <v>189</v>
      </c>
      <c r="C823" s="259" t="s">
        <v>17</v>
      </c>
      <c r="D823" s="269" t="s">
        <v>223</v>
      </c>
      <c r="E823" s="56" t="s">
        <v>185</v>
      </c>
      <c r="F823" s="56" t="s">
        <v>19</v>
      </c>
      <c r="G823" s="56" t="s">
        <v>239</v>
      </c>
    </row>
    <row r="824" spans="1:7" s="5" customFormat="1" ht="15.75" customHeight="1">
      <c r="A824" s="41"/>
      <c r="B824" s="262"/>
      <c r="C824" s="260"/>
      <c r="D824" s="270"/>
      <c r="E824" s="57" t="s">
        <v>194</v>
      </c>
      <c r="F824" s="56" t="s">
        <v>20</v>
      </c>
      <c r="G824" s="56" t="s">
        <v>21</v>
      </c>
    </row>
    <row r="825" spans="1:7" s="5" customFormat="1" ht="15.75" customHeight="1">
      <c r="A825" s="41"/>
      <c r="B825" s="203" t="s">
        <v>958</v>
      </c>
      <c r="C825" s="203"/>
      <c r="D825" s="259" t="s">
        <v>206</v>
      </c>
      <c r="E825" s="59">
        <v>45903</v>
      </c>
      <c r="F825" s="58">
        <f>E825+4</f>
        <v>45907</v>
      </c>
      <c r="G825" s="58">
        <f>F825+33</f>
        <v>45940</v>
      </c>
    </row>
    <row r="826" spans="1:7" s="5" customFormat="1" ht="15.75" customHeight="1">
      <c r="A826" s="41"/>
      <c r="B826" s="203" t="s">
        <v>958</v>
      </c>
      <c r="C826" s="163"/>
      <c r="D826" s="273"/>
      <c r="E826" s="59">
        <f>E825+7</f>
        <v>45910</v>
      </c>
      <c r="F826" s="59">
        <f t="shared" ref="F826:G829" si="175">F825+7</f>
        <v>45914</v>
      </c>
      <c r="G826" s="58">
        <f t="shared" si="175"/>
        <v>45947</v>
      </c>
    </row>
    <row r="827" spans="1:7" s="5" customFormat="1" ht="15.75" customHeight="1">
      <c r="A827" s="41"/>
      <c r="B827" s="203" t="s">
        <v>958</v>
      </c>
      <c r="C827" s="163"/>
      <c r="D827" s="273"/>
      <c r="E827" s="59">
        <f t="shared" ref="E827:E829" si="176">E826+7</f>
        <v>45917</v>
      </c>
      <c r="F827" s="59">
        <f t="shared" si="175"/>
        <v>45921</v>
      </c>
      <c r="G827" s="58">
        <f t="shared" si="175"/>
        <v>45954</v>
      </c>
    </row>
    <row r="828" spans="1:7" s="5" customFormat="1" ht="15.75" customHeight="1">
      <c r="A828" s="41" t="s">
        <v>190</v>
      </c>
      <c r="B828" s="163" t="s">
        <v>959</v>
      </c>
      <c r="C828" s="163" t="s">
        <v>960</v>
      </c>
      <c r="D828" s="273"/>
      <c r="E828" s="59">
        <f t="shared" si="176"/>
        <v>45924</v>
      </c>
      <c r="F828" s="59">
        <f t="shared" si="175"/>
        <v>45928</v>
      </c>
      <c r="G828" s="58">
        <f t="shared" si="175"/>
        <v>45961</v>
      </c>
    </row>
    <row r="829" spans="1:7" s="5" customFormat="1" ht="15.75" customHeight="1">
      <c r="A829" s="41"/>
      <c r="B829" s="203" t="s">
        <v>961</v>
      </c>
      <c r="C829" s="203"/>
      <c r="D829" s="260"/>
      <c r="E829" s="59">
        <f t="shared" si="176"/>
        <v>45931</v>
      </c>
      <c r="F829" s="59">
        <f t="shared" si="175"/>
        <v>45935</v>
      </c>
      <c r="G829" s="58">
        <f t="shared" si="175"/>
        <v>45968</v>
      </c>
    </row>
    <row r="830" spans="1:7" s="5" customFormat="1" ht="15.75" customHeight="1">
      <c r="A830" s="41"/>
      <c r="B830" s="301"/>
      <c r="C830" s="302"/>
      <c r="D830" s="302"/>
      <c r="E830" s="302"/>
      <c r="F830" s="302"/>
      <c r="G830" s="303"/>
    </row>
    <row r="831" spans="1:7" s="5" customFormat="1" ht="15.75" customHeight="1">
      <c r="A831" s="41"/>
      <c r="B831" s="304"/>
      <c r="C831" s="305"/>
      <c r="D831" s="305"/>
      <c r="E831" s="305"/>
      <c r="F831" s="305"/>
      <c r="G831" s="306"/>
    </row>
    <row r="832" spans="1:7" s="5" customFormat="1" ht="15.75" customHeight="1">
      <c r="A832" s="41" t="s">
        <v>962</v>
      </c>
      <c r="B832" s="296" t="s">
        <v>16</v>
      </c>
      <c r="C832" s="269" t="s">
        <v>240</v>
      </c>
      <c r="D832" s="269" t="s">
        <v>223</v>
      </c>
      <c r="E832" s="56" t="s">
        <v>185</v>
      </c>
      <c r="F832" s="56" t="s">
        <v>19</v>
      </c>
      <c r="G832" s="56" t="s">
        <v>97</v>
      </c>
    </row>
    <row r="833" spans="1:7" s="5" customFormat="1" ht="15.75" customHeight="1">
      <c r="A833" s="41"/>
      <c r="B833" s="262"/>
      <c r="C833" s="270"/>
      <c r="D833" s="270"/>
      <c r="E833" s="57" t="s">
        <v>11</v>
      </c>
      <c r="F833" s="56" t="s">
        <v>20</v>
      </c>
      <c r="G833" s="56" t="s">
        <v>21</v>
      </c>
    </row>
    <row r="834" spans="1:7" s="5" customFormat="1" ht="15.75" customHeight="1">
      <c r="A834" s="41"/>
      <c r="B834" s="203" t="s">
        <v>958</v>
      </c>
      <c r="C834" s="203"/>
      <c r="D834" s="259" t="s">
        <v>206</v>
      </c>
      <c r="E834" s="59">
        <v>45903</v>
      </c>
      <c r="F834" s="58">
        <f>E834+4</f>
        <v>45907</v>
      </c>
      <c r="G834" s="58">
        <f>F834+35</f>
        <v>45942</v>
      </c>
    </row>
    <row r="835" spans="1:7" s="5" customFormat="1" ht="15.75" customHeight="1">
      <c r="A835" s="41"/>
      <c r="B835" s="203" t="s">
        <v>958</v>
      </c>
      <c r="C835" s="163"/>
      <c r="D835" s="273"/>
      <c r="E835" s="59">
        <f>E834+7</f>
        <v>45910</v>
      </c>
      <c r="F835" s="59">
        <f t="shared" ref="F835:G838" si="177">F834+7</f>
        <v>45914</v>
      </c>
      <c r="G835" s="58">
        <f t="shared" si="177"/>
        <v>45949</v>
      </c>
    </row>
    <row r="836" spans="1:7" s="5" customFormat="1" ht="15.75" customHeight="1">
      <c r="A836" s="41"/>
      <c r="B836" s="203" t="s">
        <v>958</v>
      </c>
      <c r="C836" s="163"/>
      <c r="D836" s="273"/>
      <c r="E836" s="59">
        <f t="shared" ref="E836:E838" si="178">E835+7</f>
        <v>45917</v>
      </c>
      <c r="F836" s="59">
        <f t="shared" si="177"/>
        <v>45921</v>
      </c>
      <c r="G836" s="58">
        <f t="shared" si="177"/>
        <v>45956</v>
      </c>
    </row>
    <row r="837" spans="1:7" s="5" customFormat="1" ht="15.75" customHeight="1">
      <c r="A837" s="41"/>
      <c r="B837" s="163" t="s">
        <v>959</v>
      </c>
      <c r="C837" s="163" t="s">
        <v>960</v>
      </c>
      <c r="D837" s="273"/>
      <c r="E837" s="59">
        <f t="shared" si="178"/>
        <v>45924</v>
      </c>
      <c r="F837" s="59">
        <f t="shared" si="177"/>
        <v>45928</v>
      </c>
      <c r="G837" s="58">
        <f t="shared" si="177"/>
        <v>45963</v>
      </c>
    </row>
    <row r="838" spans="1:7" s="5" customFormat="1" ht="15.75" customHeight="1">
      <c r="A838" s="41"/>
      <c r="B838" s="203" t="s">
        <v>961</v>
      </c>
      <c r="C838" s="203"/>
      <c r="D838" s="260"/>
      <c r="E838" s="59">
        <f t="shared" si="178"/>
        <v>45931</v>
      </c>
      <c r="F838" s="59">
        <f t="shared" si="177"/>
        <v>45935</v>
      </c>
      <c r="G838" s="58">
        <f t="shared" si="177"/>
        <v>45970</v>
      </c>
    </row>
    <row r="839" spans="1:7" s="5" customFormat="1" ht="15.75" customHeight="1">
      <c r="A839" s="41"/>
      <c r="B839" s="87"/>
      <c r="C839" s="87"/>
      <c r="D839" s="87"/>
      <c r="E839" s="87"/>
      <c r="F839" s="73"/>
      <c r="G839" s="73"/>
    </row>
    <row r="840" spans="1:7" s="5" customFormat="1" ht="15.75" customHeight="1">
      <c r="A840" s="41"/>
      <c r="B840" s="296" t="s">
        <v>16</v>
      </c>
      <c r="C840" s="269" t="s">
        <v>240</v>
      </c>
      <c r="D840" s="269" t="s">
        <v>223</v>
      </c>
      <c r="E840" s="56" t="s">
        <v>185</v>
      </c>
      <c r="F840" s="56" t="s">
        <v>19</v>
      </c>
      <c r="G840" s="56" t="s">
        <v>97</v>
      </c>
    </row>
    <row r="841" spans="1:7" s="5" customFormat="1" ht="15.75" customHeight="1">
      <c r="A841" s="41"/>
      <c r="B841" s="262"/>
      <c r="C841" s="270"/>
      <c r="D841" s="270"/>
      <c r="E841" s="57" t="s">
        <v>11</v>
      </c>
      <c r="F841" s="56" t="s">
        <v>20</v>
      </c>
      <c r="G841" s="56" t="s">
        <v>21</v>
      </c>
    </row>
    <row r="842" spans="1:7" s="5" customFormat="1" ht="15.75" customHeight="1">
      <c r="A842" s="41"/>
      <c r="B842" s="203" t="s">
        <v>431</v>
      </c>
      <c r="C842" s="206" t="s">
        <v>432</v>
      </c>
      <c r="D842" s="259" t="s">
        <v>302</v>
      </c>
      <c r="E842" s="59">
        <v>45898</v>
      </c>
      <c r="F842" s="58">
        <f>E842+4</f>
        <v>45902</v>
      </c>
      <c r="G842" s="58">
        <f>F842+38</f>
        <v>45940</v>
      </c>
    </row>
    <row r="843" spans="1:7" s="5" customFormat="1" ht="15.75" customHeight="1">
      <c r="A843" s="41"/>
      <c r="B843" s="163" t="s">
        <v>505</v>
      </c>
      <c r="C843" s="163" t="s">
        <v>506</v>
      </c>
      <c r="D843" s="273"/>
      <c r="E843" s="59">
        <f>E842+7</f>
        <v>45905</v>
      </c>
      <c r="F843" s="59">
        <f t="shared" ref="F843:G846" si="179">F842+7</f>
        <v>45909</v>
      </c>
      <c r="G843" s="58">
        <f t="shared" si="179"/>
        <v>45947</v>
      </c>
    </row>
    <row r="844" spans="1:7" s="5" customFormat="1" ht="15.75" customHeight="1">
      <c r="A844" s="41"/>
      <c r="B844" s="163" t="s">
        <v>507</v>
      </c>
      <c r="C844" s="163" t="s">
        <v>508</v>
      </c>
      <c r="D844" s="273"/>
      <c r="E844" s="59">
        <f t="shared" ref="E844:E846" si="180">E843+7</f>
        <v>45912</v>
      </c>
      <c r="F844" s="59">
        <f t="shared" si="179"/>
        <v>45916</v>
      </c>
      <c r="G844" s="58">
        <f t="shared" si="179"/>
        <v>45954</v>
      </c>
    </row>
    <row r="845" spans="1:7" s="5" customFormat="1" ht="15.75" customHeight="1">
      <c r="A845" s="41"/>
      <c r="B845" s="163" t="s">
        <v>509</v>
      </c>
      <c r="C845" s="163" t="s">
        <v>510</v>
      </c>
      <c r="D845" s="273"/>
      <c r="E845" s="59">
        <f t="shared" si="180"/>
        <v>45919</v>
      </c>
      <c r="F845" s="59">
        <f t="shared" si="179"/>
        <v>45923</v>
      </c>
      <c r="G845" s="58">
        <f t="shared" si="179"/>
        <v>45961</v>
      </c>
    </row>
    <row r="846" spans="1:7" s="5" customFormat="1" ht="15.75" customHeight="1">
      <c r="A846" s="41"/>
      <c r="B846" s="203" t="s">
        <v>511</v>
      </c>
      <c r="C846" s="206" t="s">
        <v>512</v>
      </c>
      <c r="D846" s="260"/>
      <c r="E846" s="59">
        <f t="shared" si="180"/>
        <v>45926</v>
      </c>
      <c r="F846" s="59">
        <f t="shared" si="179"/>
        <v>45930</v>
      </c>
      <c r="G846" s="58">
        <f t="shared" si="179"/>
        <v>45968</v>
      </c>
    </row>
    <row r="847" spans="1:7" s="5" customFormat="1" ht="15.75" customHeight="1">
      <c r="A847" s="41"/>
      <c r="B847" s="87"/>
      <c r="C847" s="87"/>
      <c r="D847" s="87"/>
      <c r="E847" s="87"/>
      <c r="F847" s="73"/>
      <c r="G847" s="73"/>
    </row>
    <row r="848" spans="1:7" s="5" customFormat="1" ht="15.75" customHeight="1">
      <c r="A848" s="41"/>
      <c r="B848" s="146"/>
      <c r="C848" s="68"/>
      <c r="D848" s="69"/>
      <c r="E848" s="69"/>
      <c r="F848" s="70"/>
      <c r="G848" s="70"/>
    </row>
    <row r="849" spans="1:8" s="5" customFormat="1" ht="15.75" customHeight="1">
      <c r="A849" s="41" t="s">
        <v>963</v>
      </c>
      <c r="B849" s="261" t="s">
        <v>16</v>
      </c>
      <c r="C849" s="269" t="s">
        <v>240</v>
      </c>
      <c r="D849" s="269" t="s">
        <v>223</v>
      </c>
      <c r="E849" s="56" t="s">
        <v>185</v>
      </c>
      <c r="F849" s="56" t="s">
        <v>19</v>
      </c>
      <c r="G849" s="56" t="s">
        <v>241</v>
      </c>
    </row>
    <row r="850" spans="1:8" s="5" customFormat="1" ht="15.75" customHeight="1">
      <c r="A850" s="41"/>
      <c r="B850" s="262"/>
      <c r="C850" s="270"/>
      <c r="D850" s="270"/>
      <c r="E850" s="57" t="s">
        <v>11</v>
      </c>
      <c r="F850" s="56" t="s">
        <v>20</v>
      </c>
      <c r="G850" s="56" t="s">
        <v>21</v>
      </c>
    </row>
    <row r="851" spans="1:8" s="5" customFormat="1" ht="15.75" customHeight="1">
      <c r="A851" s="41"/>
      <c r="B851" s="203" t="s">
        <v>511</v>
      </c>
      <c r="C851" s="206" t="s">
        <v>512</v>
      </c>
      <c r="D851" s="261" t="s">
        <v>303</v>
      </c>
      <c r="E851" s="59">
        <v>45896</v>
      </c>
      <c r="F851" s="58">
        <f>E851+4</f>
        <v>45900</v>
      </c>
      <c r="G851" s="58">
        <f>F851+35</f>
        <v>45935</v>
      </c>
      <c r="H851" s="75"/>
    </row>
    <row r="852" spans="1:8" s="5" customFormat="1" ht="15.75" customHeight="1">
      <c r="A852" s="41"/>
      <c r="B852" s="163" t="s">
        <v>964</v>
      </c>
      <c r="C852" s="163" t="s">
        <v>965</v>
      </c>
      <c r="D852" s="273"/>
      <c r="E852" s="59">
        <f>E851+7</f>
        <v>45903</v>
      </c>
      <c r="F852" s="59">
        <f t="shared" ref="F852:G854" si="181">F851+7</f>
        <v>45907</v>
      </c>
      <c r="G852" s="58">
        <f t="shared" si="181"/>
        <v>45942</v>
      </c>
      <c r="H852" s="75"/>
    </row>
    <row r="853" spans="1:8" s="5" customFormat="1" ht="15.75" customHeight="1">
      <c r="A853" s="41"/>
      <c r="B853" s="163" t="s">
        <v>966</v>
      </c>
      <c r="C853" s="163" t="s">
        <v>967</v>
      </c>
      <c r="D853" s="273"/>
      <c r="E853" s="59">
        <f t="shared" ref="E853:E855" si="182">E852+7</f>
        <v>45910</v>
      </c>
      <c r="F853" s="59">
        <f t="shared" si="181"/>
        <v>45914</v>
      </c>
      <c r="G853" s="58">
        <f t="shared" si="181"/>
        <v>45949</v>
      </c>
      <c r="H853" s="75"/>
    </row>
    <row r="854" spans="1:8" s="5" customFormat="1" ht="15.75" customHeight="1">
      <c r="A854" s="41"/>
      <c r="B854" s="163" t="s">
        <v>968</v>
      </c>
      <c r="C854" s="163" t="s">
        <v>969</v>
      </c>
      <c r="D854" s="273"/>
      <c r="E854" s="59">
        <f t="shared" si="182"/>
        <v>45917</v>
      </c>
      <c r="F854" s="59">
        <f t="shared" si="181"/>
        <v>45921</v>
      </c>
      <c r="G854" s="58">
        <f t="shared" si="181"/>
        <v>45956</v>
      </c>
      <c r="H854" s="75"/>
    </row>
    <row r="855" spans="1:8" s="5" customFormat="1" ht="15.75" customHeight="1">
      <c r="A855" s="41"/>
      <c r="B855" s="203" t="s">
        <v>970</v>
      </c>
      <c r="C855" s="206" t="s">
        <v>971</v>
      </c>
      <c r="D855" s="262"/>
      <c r="E855" s="59">
        <f t="shared" si="182"/>
        <v>45924</v>
      </c>
      <c r="F855" s="59">
        <f>F854+7</f>
        <v>45928</v>
      </c>
      <c r="G855" s="58">
        <f>G854+7</f>
        <v>45963</v>
      </c>
      <c r="H855" s="75"/>
    </row>
    <row r="856" spans="1:8" s="5" customFormat="1" ht="15.75" customHeight="1">
      <c r="A856" s="41"/>
      <c r="B856" s="87"/>
      <c r="C856" s="87"/>
      <c r="D856" s="87"/>
      <c r="E856" s="87"/>
      <c r="F856" s="73"/>
      <c r="G856" s="73"/>
      <c r="H856" s="75"/>
    </row>
    <row r="857" spans="1:8" s="5" customFormat="1" ht="15.75" customHeight="1">
      <c r="A857" s="41"/>
      <c r="B857" s="146"/>
      <c r="C857" s="68"/>
      <c r="D857" s="69"/>
      <c r="E857" s="69"/>
      <c r="F857" s="70"/>
      <c r="G857" s="70"/>
      <c r="H857" s="75"/>
    </row>
    <row r="858" spans="1:8" s="5" customFormat="1" ht="15.75" customHeight="1">
      <c r="A858" s="41" t="s">
        <v>972</v>
      </c>
      <c r="B858" s="261" t="s">
        <v>16</v>
      </c>
      <c r="C858" s="269" t="s">
        <v>240</v>
      </c>
      <c r="D858" s="269" t="s">
        <v>223</v>
      </c>
      <c r="E858" s="56" t="s">
        <v>185</v>
      </c>
      <c r="F858" s="56" t="s">
        <v>19</v>
      </c>
      <c r="G858" s="56" t="s">
        <v>98</v>
      </c>
      <c r="H858" s="75"/>
    </row>
    <row r="859" spans="1:8" s="5" customFormat="1" ht="15.75" customHeight="1">
      <c r="A859" s="41"/>
      <c r="B859" s="262"/>
      <c r="C859" s="270"/>
      <c r="D859" s="270"/>
      <c r="E859" s="57" t="s">
        <v>11</v>
      </c>
      <c r="F859" s="56" t="s">
        <v>20</v>
      </c>
      <c r="G859" s="56" t="s">
        <v>21</v>
      </c>
      <c r="H859" s="75"/>
    </row>
    <row r="860" spans="1:8" s="5" customFormat="1" ht="15.75" customHeight="1">
      <c r="A860" s="41"/>
      <c r="B860" s="175" t="s">
        <v>513</v>
      </c>
      <c r="C860" s="176" t="s">
        <v>514</v>
      </c>
      <c r="D860" s="272" t="s">
        <v>270</v>
      </c>
      <c r="E860" s="59">
        <v>45900</v>
      </c>
      <c r="F860" s="58">
        <f>E860+4</f>
        <v>45904</v>
      </c>
      <c r="G860" s="58">
        <f>F860+35</f>
        <v>45939</v>
      </c>
      <c r="H860" s="75"/>
    </row>
    <row r="861" spans="1:8" s="5" customFormat="1" ht="15.75" customHeight="1">
      <c r="A861" s="41"/>
      <c r="B861" s="175" t="s">
        <v>973</v>
      </c>
      <c r="C861" s="176" t="s">
        <v>518</v>
      </c>
      <c r="D861" s="286"/>
      <c r="E861" s="59">
        <f>E860+7</f>
        <v>45907</v>
      </c>
      <c r="F861" s="58">
        <f t="shared" ref="F861:G864" si="183">F860+7</f>
        <v>45911</v>
      </c>
      <c r="G861" s="58">
        <f t="shared" si="183"/>
        <v>45946</v>
      </c>
      <c r="H861" s="75"/>
    </row>
    <row r="862" spans="1:8" s="5" customFormat="1" ht="15.75" customHeight="1">
      <c r="A862" s="41"/>
      <c r="B862" s="175" t="s">
        <v>974</v>
      </c>
      <c r="C862" s="176" t="s">
        <v>975</v>
      </c>
      <c r="D862" s="286"/>
      <c r="E862" s="59">
        <f t="shared" ref="E862:E864" si="184">E861+7</f>
        <v>45914</v>
      </c>
      <c r="F862" s="58">
        <f t="shared" si="183"/>
        <v>45918</v>
      </c>
      <c r="G862" s="58">
        <f t="shared" si="183"/>
        <v>45953</v>
      </c>
      <c r="H862" s="75"/>
    </row>
    <row r="863" spans="1:8" s="5" customFormat="1" ht="15.75" customHeight="1">
      <c r="A863" s="41"/>
      <c r="B863" s="175" t="s">
        <v>976</v>
      </c>
      <c r="C863" s="176" t="s">
        <v>977</v>
      </c>
      <c r="D863" s="286"/>
      <c r="E863" s="59">
        <f>E862+7</f>
        <v>45921</v>
      </c>
      <c r="F863" s="58">
        <f t="shared" si="183"/>
        <v>45925</v>
      </c>
      <c r="G863" s="58">
        <f t="shared" si="183"/>
        <v>45960</v>
      </c>
      <c r="H863" s="75"/>
    </row>
    <row r="864" spans="1:8" s="5" customFormat="1" ht="15.75" customHeight="1">
      <c r="A864" s="41"/>
      <c r="B864" s="175" t="s">
        <v>978</v>
      </c>
      <c r="C864" s="176" t="s">
        <v>979</v>
      </c>
      <c r="D864" s="287"/>
      <c r="E864" s="59">
        <f t="shared" si="184"/>
        <v>45928</v>
      </c>
      <c r="F864" s="58">
        <f t="shared" si="183"/>
        <v>45932</v>
      </c>
      <c r="G864" s="58">
        <f t="shared" si="183"/>
        <v>45967</v>
      </c>
      <c r="H864" s="75"/>
    </row>
    <row r="865" spans="1:8" s="5" customFormat="1" ht="15.75" customHeight="1">
      <c r="A865" s="41"/>
      <c r="B865" s="87"/>
      <c r="C865" s="87"/>
      <c r="D865" s="34"/>
      <c r="E865" s="73"/>
      <c r="F865" s="73"/>
      <c r="G865" s="73"/>
      <c r="H865" s="75"/>
    </row>
    <row r="866" spans="1:8" s="5" customFormat="1" ht="15.75" customHeight="1">
      <c r="A866" s="41"/>
      <c r="B866" s="261" t="s">
        <v>16</v>
      </c>
      <c r="C866" s="269" t="s">
        <v>240</v>
      </c>
      <c r="D866" s="269" t="s">
        <v>223</v>
      </c>
      <c r="E866" s="56" t="s">
        <v>185</v>
      </c>
      <c r="F866" s="56" t="s">
        <v>19</v>
      </c>
      <c r="G866" s="56" t="s">
        <v>98</v>
      </c>
      <c r="H866" s="75"/>
    </row>
    <row r="867" spans="1:8" s="5" customFormat="1" ht="15.75" customHeight="1">
      <c r="A867" s="41"/>
      <c r="B867" s="262"/>
      <c r="C867" s="270"/>
      <c r="D867" s="270"/>
      <c r="E867" s="57" t="s">
        <v>11</v>
      </c>
      <c r="F867" s="56" t="s">
        <v>20</v>
      </c>
      <c r="G867" s="56" t="s">
        <v>21</v>
      </c>
      <c r="H867" s="75"/>
    </row>
    <row r="868" spans="1:8" s="5" customFormat="1" ht="15.75" customHeight="1">
      <c r="A868" s="41"/>
      <c r="B868" s="83" t="s">
        <v>515</v>
      </c>
      <c r="C868" s="83" t="s">
        <v>516</v>
      </c>
      <c r="D868" s="292" t="s">
        <v>289</v>
      </c>
      <c r="E868" s="59">
        <v>45900</v>
      </c>
      <c r="F868" s="58">
        <f>E868+4</f>
        <v>45904</v>
      </c>
      <c r="G868" s="58">
        <f>F868+28</f>
        <v>45932</v>
      </c>
      <c r="H868" s="75"/>
    </row>
    <row r="869" spans="1:8" s="5" customFormat="1" ht="15.75" customHeight="1">
      <c r="A869" s="41"/>
      <c r="B869" s="161" t="s">
        <v>980</v>
      </c>
      <c r="C869" s="142" t="s">
        <v>981</v>
      </c>
      <c r="D869" s="293"/>
      <c r="E869" s="59">
        <f>E868+7</f>
        <v>45907</v>
      </c>
      <c r="F869" s="58">
        <f t="shared" ref="F869:G872" si="185">F868+7</f>
        <v>45911</v>
      </c>
      <c r="G869" s="58">
        <f t="shared" si="185"/>
        <v>45939</v>
      </c>
      <c r="H869" s="75"/>
    </row>
    <row r="870" spans="1:8" s="5" customFormat="1" ht="15.75" customHeight="1">
      <c r="A870" s="41"/>
      <c r="B870" s="161" t="s">
        <v>982</v>
      </c>
      <c r="C870" s="142" t="s">
        <v>983</v>
      </c>
      <c r="D870" s="294"/>
      <c r="E870" s="59">
        <f t="shared" ref="E870:E872" si="186">E869+7</f>
        <v>45914</v>
      </c>
      <c r="F870" s="58">
        <f t="shared" si="185"/>
        <v>45918</v>
      </c>
      <c r="G870" s="58">
        <f t="shared" si="185"/>
        <v>45946</v>
      </c>
      <c r="H870" s="75"/>
    </row>
    <row r="871" spans="1:8" s="5" customFormat="1" ht="15.75" customHeight="1">
      <c r="A871" s="41"/>
      <c r="B871" s="161" t="s">
        <v>984</v>
      </c>
      <c r="C871" s="142" t="s">
        <v>985</v>
      </c>
      <c r="D871" s="294"/>
      <c r="E871" s="59">
        <f t="shared" si="186"/>
        <v>45921</v>
      </c>
      <c r="F871" s="58">
        <f t="shared" si="185"/>
        <v>45925</v>
      </c>
      <c r="G871" s="58">
        <f t="shared" si="185"/>
        <v>45953</v>
      </c>
      <c r="H871" s="75"/>
    </row>
    <row r="872" spans="1:8" s="5" customFormat="1" ht="15.75" customHeight="1">
      <c r="A872" s="41"/>
      <c r="B872" s="83" t="s">
        <v>986</v>
      </c>
      <c r="C872" s="83" t="s">
        <v>987</v>
      </c>
      <c r="D872" s="295"/>
      <c r="E872" s="59">
        <f t="shared" si="186"/>
        <v>45928</v>
      </c>
      <c r="F872" s="58">
        <f t="shared" si="185"/>
        <v>45932</v>
      </c>
      <c r="G872" s="58">
        <f t="shared" si="185"/>
        <v>45960</v>
      </c>
      <c r="H872" s="75"/>
    </row>
    <row r="873" spans="1:8" s="5" customFormat="1" ht="15.75" customHeight="1">
      <c r="A873" s="41"/>
      <c r="B873" s="87"/>
      <c r="C873" s="106"/>
      <c r="D873" s="34"/>
      <c r="E873" s="73"/>
      <c r="F873" s="73"/>
      <c r="G873" s="73"/>
    </row>
    <row r="874" spans="1:8" s="5" customFormat="1" ht="15.75" customHeight="1">
      <c r="A874" s="41"/>
      <c r="B874" s="87"/>
      <c r="C874" s="87"/>
      <c r="D874" s="34"/>
      <c r="E874" s="73"/>
      <c r="F874" s="73"/>
      <c r="G874" s="73"/>
    </row>
    <row r="875" spans="1:8" s="5" customFormat="1" ht="15.75" customHeight="1">
      <c r="A875" s="41"/>
      <c r="B875" s="146"/>
      <c r="C875" s="68"/>
      <c r="D875" s="69"/>
      <c r="E875" s="69"/>
      <c r="F875" s="70"/>
      <c r="G875" s="70"/>
    </row>
    <row r="876" spans="1:8" s="5" customFormat="1" ht="15.75" customHeight="1">
      <c r="A876" s="41"/>
      <c r="B876" s="87"/>
      <c r="C876" s="87"/>
      <c r="D876" s="87"/>
      <c r="E876" s="87"/>
      <c r="F876" s="73"/>
      <c r="G876" s="73"/>
    </row>
    <row r="877" spans="1:8" s="5" customFormat="1" ht="15.75" customHeight="1">
      <c r="A877" s="41" t="s">
        <v>988</v>
      </c>
      <c r="B877" s="261" t="s">
        <v>16</v>
      </c>
      <c r="C877" s="269" t="s">
        <v>240</v>
      </c>
      <c r="D877" s="269" t="s">
        <v>223</v>
      </c>
      <c r="E877" s="56" t="s">
        <v>185</v>
      </c>
      <c r="F877" s="56" t="s">
        <v>19</v>
      </c>
      <c r="G877" s="56" t="s">
        <v>243</v>
      </c>
    </row>
    <row r="878" spans="1:8" s="5" customFormat="1" ht="15.75" customHeight="1">
      <c r="A878" s="41"/>
      <c r="B878" s="262"/>
      <c r="C878" s="270"/>
      <c r="D878" s="270"/>
      <c r="E878" s="57" t="s">
        <v>11</v>
      </c>
      <c r="F878" s="56" t="s">
        <v>20</v>
      </c>
      <c r="G878" s="56" t="s">
        <v>244</v>
      </c>
    </row>
    <row r="879" spans="1:8" s="5" customFormat="1" ht="15.75" customHeight="1">
      <c r="A879" s="41"/>
      <c r="B879" s="67" t="s">
        <v>989</v>
      </c>
      <c r="C879" s="67" t="s">
        <v>990</v>
      </c>
      <c r="D879" s="272" t="s">
        <v>272</v>
      </c>
      <c r="E879" s="59">
        <v>45908</v>
      </c>
      <c r="F879" s="58">
        <f>E879+4</f>
        <v>45912</v>
      </c>
      <c r="G879" s="58">
        <f>F879+33</f>
        <v>45945</v>
      </c>
    </row>
    <row r="880" spans="1:8" s="5" customFormat="1" ht="15.75" customHeight="1">
      <c r="A880" s="41"/>
      <c r="B880" s="177" t="s">
        <v>991</v>
      </c>
      <c r="C880" s="179" t="s">
        <v>992</v>
      </c>
      <c r="D880" s="286"/>
      <c r="E880" s="59">
        <f>E879+7</f>
        <v>45915</v>
      </c>
      <c r="F880" s="58">
        <f t="shared" ref="F880:G883" si="187">F879+7</f>
        <v>45919</v>
      </c>
      <c r="G880" s="58">
        <f t="shared" si="187"/>
        <v>45952</v>
      </c>
    </row>
    <row r="881" spans="1:7" s="5" customFormat="1" ht="15.75" customHeight="1">
      <c r="A881" s="41"/>
      <c r="B881" s="177" t="s">
        <v>993</v>
      </c>
      <c r="C881" s="178" t="s">
        <v>994</v>
      </c>
      <c r="D881" s="286"/>
      <c r="E881" s="59">
        <f t="shared" ref="E881:E883" si="188">E880+7</f>
        <v>45922</v>
      </c>
      <c r="F881" s="58">
        <f t="shared" si="187"/>
        <v>45926</v>
      </c>
      <c r="G881" s="58">
        <f t="shared" si="187"/>
        <v>45959</v>
      </c>
    </row>
    <row r="882" spans="1:7" s="5" customFormat="1" ht="15.75" customHeight="1">
      <c r="A882" s="41"/>
      <c r="B882" s="177" t="s">
        <v>995</v>
      </c>
      <c r="C882" s="178" t="s">
        <v>996</v>
      </c>
      <c r="D882" s="286"/>
      <c r="E882" s="59">
        <f t="shared" si="188"/>
        <v>45929</v>
      </c>
      <c r="F882" s="58">
        <f t="shared" si="187"/>
        <v>45933</v>
      </c>
      <c r="G882" s="58">
        <f t="shared" si="187"/>
        <v>45966</v>
      </c>
    </row>
    <row r="883" spans="1:7" s="5" customFormat="1" ht="15.75" customHeight="1">
      <c r="A883" s="41"/>
      <c r="B883" s="67" t="s">
        <v>997</v>
      </c>
      <c r="C883" s="67" t="s">
        <v>434</v>
      </c>
      <c r="D883" s="287"/>
      <c r="E883" s="59">
        <f t="shared" si="188"/>
        <v>45936</v>
      </c>
      <c r="F883" s="58">
        <f t="shared" si="187"/>
        <v>45940</v>
      </c>
      <c r="G883" s="58">
        <f t="shared" si="187"/>
        <v>45973</v>
      </c>
    </row>
    <row r="884" spans="1:7" s="5" customFormat="1" ht="15.75" customHeight="1">
      <c r="A884" s="41"/>
      <c r="B884" s="87"/>
      <c r="C884" s="87"/>
      <c r="D884" s="87"/>
      <c r="E884" s="87"/>
      <c r="F884" s="73"/>
      <c r="G884" s="73"/>
    </row>
    <row r="885" spans="1:7" s="5" customFormat="1" ht="15.75" customHeight="1">
      <c r="A885" s="41"/>
      <c r="B885" s="63"/>
      <c r="C885" s="87"/>
      <c r="D885" s="34"/>
      <c r="E885" s="73"/>
      <c r="F885" s="73"/>
      <c r="G885" s="73"/>
    </row>
    <row r="886" spans="1:7" s="5" customFormat="1" ht="15.75" customHeight="1">
      <c r="A886" s="41"/>
      <c r="B886" s="146"/>
      <c r="C886" s="68"/>
      <c r="D886" s="69"/>
      <c r="E886" s="69"/>
      <c r="F886" s="70"/>
      <c r="G886" s="70"/>
    </row>
    <row r="887" spans="1:7" s="5" customFormat="1" ht="15.75" customHeight="1">
      <c r="A887" s="41" t="s">
        <v>424</v>
      </c>
      <c r="B887" s="288" t="s">
        <v>16</v>
      </c>
      <c r="C887" s="269" t="s">
        <v>245</v>
      </c>
      <c r="D887" s="269" t="s">
        <v>183</v>
      </c>
      <c r="E887" s="56" t="s">
        <v>184</v>
      </c>
      <c r="F887" s="56" t="s">
        <v>19</v>
      </c>
      <c r="G887" s="56" t="s">
        <v>100</v>
      </c>
    </row>
    <row r="888" spans="1:7" s="5" customFormat="1" ht="15.75" customHeight="1">
      <c r="A888" s="41"/>
      <c r="B888" s="262"/>
      <c r="C888" s="270"/>
      <c r="D888" s="270"/>
      <c r="E888" s="57" t="s">
        <v>11</v>
      </c>
      <c r="F888" s="56" t="s">
        <v>20</v>
      </c>
      <c r="G888" s="56" t="s">
        <v>21</v>
      </c>
    </row>
    <row r="889" spans="1:7" s="5" customFormat="1" ht="15.75" customHeight="1">
      <c r="A889" s="41"/>
      <c r="B889" s="175" t="s">
        <v>513</v>
      </c>
      <c r="C889" s="176" t="s">
        <v>514</v>
      </c>
      <c r="D889" s="272" t="s">
        <v>246</v>
      </c>
      <c r="E889" s="59">
        <v>45900</v>
      </c>
      <c r="F889" s="58">
        <f>E889+4</f>
        <v>45904</v>
      </c>
      <c r="G889" s="58">
        <f>F889+43</f>
        <v>45947</v>
      </c>
    </row>
    <row r="890" spans="1:7" s="5" customFormat="1" ht="15.75" customHeight="1">
      <c r="A890" s="41"/>
      <c r="B890" s="175" t="s">
        <v>973</v>
      </c>
      <c r="C890" s="176" t="s">
        <v>518</v>
      </c>
      <c r="D890" s="286"/>
      <c r="E890" s="59">
        <f>E889+7</f>
        <v>45907</v>
      </c>
      <c r="F890" s="58">
        <f t="shared" ref="F890:G893" si="189">F889+7</f>
        <v>45911</v>
      </c>
      <c r="G890" s="58">
        <f t="shared" si="189"/>
        <v>45954</v>
      </c>
    </row>
    <row r="891" spans="1:7" s="5" customFormat="1" ht="15.75" customHeight="1">
      <c r="A891" s="41"/>
      <c r="B891" s="175" t="s">
        <v>974</v>
      </c>
      <c r="C891" s="176" t="s">
        <v>975</v>
      </c>
      <c r="D891" s="286"/>
      <c r="E891" s="59">
        <f t="shared" ref="E891:E893" si="190">E890+7</f>
        <v>45914</v>
      </c>
      <c r="F891" s="58">
        <f t="shared" si="189"/>
        <v>45918</v>
      </c>
      <c r="G891" s="58">
        <f t="shared" si="189"/>
        <v>45961</v>
      </c>
    </row>
    <row r="892" spans="1:7" s="5" customFormat="1" ht="15.75" customHeight="1">
      <c r="A892" s="41"/>
      <c r="B892" s="175" t="s">
        <v>976</v>
      </c>
      <c r="C892" s="176" t="s">
        <v>977</v>
      </c>
      <c r="D892" s="286"/>
      <c r="E892" s="59">
        <f t="shared" si="190"/>
        <v>45921</v>
      </c>
      <c r="F892" s="58">
        <f t="shared" si="189"/>
        <v>45925</v>
      </c>
      <c r="G892" s="58">
        <f t="shared" si="189"/>
        <v>45968</v>
      </c>
    </row>
    <row r="893" spans="1:7" s="5" customFormat="1" ht="15.75" customHeight="1">
      <c r="A893" s="41"/>
      <c r="B893" s="175" t="s">
        <v>978</v>
      </c>
      <c r="C893" s="176" t="s">
        <v>979</v>
      </c>
      <c r="D893" s="287"/>
      <c r="E893" s="59">
        <f t="shared" si="190"/>
        <v>45928</v>
      </c>
      <c r="F893" s="58">
        <f t="shared" si="189"/>
        <v>45932</v>
      </c>
      <c r="G893" s="58">
        <f t="shared" si="189"/>
        <v>45975</v>
      </c>
    </row>
    <row r="894" spans="1:7" s="5" customFormat="1" ht="15.75" customHeight="1">
      <c r="A894" s="41"/>
      <c r="B894" s="87"/>
      <c r="C894" s="87"/>
      <c r="D894" s="34"/>
      <c r="E894" s="73"/>
      <c r="F894" s="73"/>
      <c r="G894" s="73"/>
    </row>
    <row r="895" spans="1:7" s="5" customFormat="1" ht="15.75" customHeight="1">
      <c r="A895" s="41"/>
      <c r="B895" s="87"/>
      <c r="C895" s="87"/>
      <c r="D895" s="34"/>
      <c r="E895" s="73"/>
      <c r="F895" s="73"/>
      <c r="G895" s="73"/>
    </row>
    <row r="896" spans="1:7" s="5" customFormat="1" ht="15.75" customHeight="1">
      <c r="A896" s="41"/>
      <c r="B896" s="87"/>
      <c r="C896" s="87"/>
      <c r="D896" s="87"/>
      <c r="E896" s="87"/>
      <c r="F896" s="73"/>
      <c r="G896" s="73"/>
    </row>
    <row r="897" spans="1:7" s="5" customFormat="1" ht="15.75" customHeight="1">
      <c r="A897" s="41"/>
      <c r="B897" s="146"/>
      <c r="C897" s="68"/>
      <c r="D897" s="69"/>
      <c r="E897" s="69"/>
      <c r="F897" s="70"/>
      <c r="G897" s="70"/>
    </row>
    <row r="898" spans="1:7" s="5" customFormat="1" ht="15.75" customHeight="1">
      <c r="A898" s="41" t="s">
        <v>247</v>
      </c>
      <c r="B898" s="261" t="s">
        <v>186</v>
      </c>
      <c r="C898" s="269" t="s">
        <v>245</v>
      </c>
      <c r="D898" s="269" t="s">
        <v>183</v>
      </c>
      <c r="E898" s="56" t="s">
        <v>184</v>
      </c>
      <c r="F898" s="56" t="s">
        <v>19</v>
      </c>
      <c r="G898" s="56" t="s">
        <v>90</v>
      </c>
    </row>
    <row r="899" spans="1:7" s="5" customFormat="1" ht="15.75" customHeight="1">
      <c r="A899" s="41"/>
      <c r="B899" s="262"/>
      <c r="C899" s="270"/>
      <c r="D899" s="270"/>
      <c r="E899" s="57" t="s">
        <v>11</v>
      </c>
      <c r="F899" s="56" t="s">
        <v>20</v>
      </c>
      <c r="G899" s="56" t="s">
        <v>21</v>
      </c>
    </row>
    <row r="900" spans="1:7" s="5" customFormat="1" ht="15.75" customHeight="1">
      <c r="A900" s="41"/>
      <c r="B900" s="83" t="s">
        <v>515</v>
      </c>
      <c r="C900" s="83" t="s">
        <v>516</v>
      </c>
      <c r="D900" s="292" t="s">
        <v>242</v>
      </c>
      <c r="E900" s="59">
        <v>45900</v>
      </c>
      <c r="F900" s="58">
        <f>E900+6</f>
        <v>45906</v>
      </c>
      <c r="G900" s="58">
        <f>F900+27</f>
        <v>45933</v>
      </c>
    </row>
    <row r="901" spans="1:7" s="5" customFormat="1" ht="15.75" customHeight="1">
      <c r="A901" s="41"/>
      <c r="B901" s="161" t="s">
        <v>980</v>
      </c>
      <c r="C901" s="142" t="s">
        <v>981</v>
      </c>
      <c r="D901" s="293"/>
      <c r="E901" s="59">
        <f>E900+7</f>
        <v>45907</v>
      </c>
      <c r="F901" s="58">
        <f t="shared" ref="F901:G904" si="191">F900+7</f>
        <v>45913</v>
      </c>
      <c r="G901" s="58">
        <f t="shared" si="191"/>
        <v>45940</v>
      </c>
    </row>
    <row r="902" spans="1:7" s="5" customFormat="1" ht="15.75" customHeight="1">
      <c r="A902" s="41"/>
      <c r="B902" s="161" t="s">
        <v>982</v>
      </c>
      <c r="C902" s="142" t="s">
        <v>983</v>
      </c>
      <c r="D902" s="293"/>
      <c r="E902" s="59">
        <f t="shared" ref="E902:E904" si="192">E901+7</f>
        <v>45914</v>
      </c>
      <c r="F902" s="58">
        <f t="shared" si="191"/>
        <v>45920</v>
      </c>
      <c r="G902" s="58">
        <f t="shared" si="191"/>
        <v>45947</v>
      </c>
    </row>
    <row r="903" spans="1:7" s="5" customFormat="1" ht="15.75" customHeight="1">
      <c r="A903" s="41"/>
      <c r="B903" s="161" t="s">
        <v>984</v>
      </c>
      <c r="C903" s="142" t="s">
        <v>985</v>
      </c>
      <c r="D903" s="293"/>
      <c r="E903" s="59">
        <f t="shared" si="192"/>
        <v>45921</v>
      </c>
      <c r="F903" s="58">
        <f t="shared" si="191"/>
        <v>45927</v>
      </c>
      <c r="G903" s="58">
        <f t="shared" si="191"/>
        <v>45954</v>
      </c>
    </row>
    <row r="904" spans="1:7" s="5" customFormat="1" ht="15.75" customHeight="1">
      <c r="A904" s="41"/>
      <c r="B904" s="83" t="s">
        <v>986</v>
      </c>
      <c r="C904" s="83" t="s">
        <v>987</v>
      </c>
      <c r="D904" s="295"/>
      <c r="E904" s="59">
        <f t="shared" si="192"/>
        <v>45928</v>
      </c>
      <c r="F904" s="58">
        <f t="shared" si="191"/>
        <v>45934</v>
      </c>
      <c r="G904" s="58">
        <f t="shared" si="191"/>
        <v>45961</v>
      </c>
    </row>
    <row r="905" spans="1:7" s="5" customFormat="1" ht="15.75" customHeight="1">
      <c r="A905" s="41"/>
      <c r="B905" s="34"/>
      <c r="C905" s="34"/>
      <c r="D905" s="136"/>
      <c r="E905" s="72"/>
      <c r="F905" s="73"/>
      <c r="G905" s="73"/>
    </row>
    <row r="906" spans="1:7" s="5" customFormat="1" ht="15.75" customHeight="1">
      <c r="A906" s="41"/>
      <c r="B906" s="87"/>
      <c r="C906" s="87"/>
      <c r="D906" s="34"/>
      <c r="E906" s="73"/>
      <c r="F906" s="73"/>
      <c r="G906" s="73"/>
    </row>
    <row r="907" spans="1:7" s="5" customFormat="1" ht="15.75" customHeight="1">
      <c r="A907" s="41" t="s">
        <v>248</v>
      </c>
      <c r="B907" s="261" t="s">
        <v>16</v>
      </c>
      <c r="C907" s="269" t="s">
        <v>240</v>
      </c>
      <c r="D907" s="269" t="s">
        <v>223</v>
      </c>
      <c r="E907" s="56" t="s">
        <v>185</v>
      </c>
      <c r="F907" s="56" t="s">
        <v>19</v>
      </c>
      <c r="G907" s="56" t="s">
        <v>101</v>
      </c>
    </row>
    <row r="908" spans="1:7" s="5" customFormat="1" ht="15.75" customHeight="1">
      <c r="A908" s="41"/>
      <c r="B908" s="262"/>
      <c r="C908" s="270"/>
      <c r="D908" s="270"/>
      <c r="E908" s="57" t="s">
        <v>11</v>
      </c>
      <c r="F908" s="56" t="s">
        <v>20</v>
      </c>
      <c r="G908" s="56" t="s">
        <v>21</v>
      </c>
    </row>
    <row r="909" spans="1:7" s="5" customFormat="1" ht="15.75" customHeight="1">
      <c r="A909" s="41"/>
      <c r="B909" s="175" t="s">
        <v>513</v>
      </c>
      <c r="C909" s="176" t="s">
        <v>514</v>
      </c>
      <c r="D909" s="272" t="s">
        <v>246</v>
      </c>
      <c r="E909" s="59">
        <v>45900</v>
      </c>
      <c r="F909" s="58">
        <f>E909+4</f>
        <v>45904</v>
      </c>
      <c r="G909" s="58">
        <f>F909+25</f>
        <v>45929</v>
      </c>
    </row>
    <row r="910" spans="1:7" s="5" customFormat="1" ht="15.75" customHeight="1">
      <c r="A910" s="41"/>
      <c r="B910" s="175" t="s">
        <v>973</v>
      </c>
      <c r="C910" s="176" t="s">
        <v>518</v>
      </c>
      <c r="D910" s="286"/>
      <c r="E910" s="59">
        <f>E909+7</f>
        <v>45907</v>
      </c>
      <c r="F910" s="58">
        <f t="shared" ref="F910:G913" si="193">F909+7</f>
        <v>45911</v>
      </c>
      <c r="G910" s="58">
        <f t="shared" si="193"/>
        <v>45936</v>
      </c>
    </row>
    <row r="911" spans="1:7" s="5" customFormat="1" ht="15.75" customHeight="1">
      <c r="A911" s="41"/>
      <c r="B911" s="175" t="s">
        <v>974</v>
      </c>
      <c r="C911" s="176" t="s">
        <v>975</v>
      </c>
      <c r="D911" s="286"/>
      <c r="E911" s="59">
        <f t="shared" ref="E911:E913" si="194">E910+7</f>
        <v>45914</v>
      </c>
      <c r="F911" s="58">
        <f t="shared" si="193"/>
        <v>45918</v>
      </c>
      <c r="G911" s="58">
        <f t="shared" si="193"/>
        <v>45943</v>
      </c>
    </row>
    <row r="912" spans="1:7" s="5" customFormat="1" ht="15.75" customHeight="1">
      <c r="A912" s="41"/>
      <c r="B912" s="175" t="s">
        <v>976</v>
      </c>
      <c r="C912" s="176" t="s">
        <v>977</v>
      </c>
      <c r="D912" s="286"/>
      <c r="E912" s="59">
        <f>E911+7</f>
        <v>45921</v>
      </c>
      <c r="F912" s="58">
        <f t="shared" si="193"/>
        <v>45925</v>
      </c>
      <c r="G912" s="58">
        <f t="shared" si="193"/>
        <v>45950</v>
      </c>
    </row>
    <row r="913" spans="1:7" s="5" customFormat="1" ht="15.75" customHeight="1">
      <c r="A913" s="41"/>
      <c r="B913" s="175" t="s">
        <v>978</v>
      </c>
      <c r="C913" s="176" t="s">
        <v>979</v>
      </c>
      <c r="D913" s="287"/>
      <c r="E913" s="59">
        <f t="shared" si="194"/>
        <v>45928</v>
      </c>
      <c r="F913" s="58">
        <f t="shared" si="193"/>
        <v>45932</v>
      </c>
      <c r="G913" s="58">
        <f t="shared" si="193"/>
        <v>45957</v>
      </c>
    </row>
    <row r="914" spans="1:7" s="5" customFormat="1" ht="15.75" customHeight="1">
      <c r="A914" s="41"/>
      <c r="B914" s="107"/>
      <c r="C914" s="68"/>
      <c r="D914" s="69"/>
      <c r="E914" s="69"/>
      <c r="F914" s="70"/>
      <c r="G914" s="70"/>
    </row>
    <row r="915" spans="1:7" s="5" customFormat="1" ht="15.75" customHeight="1">
      <c r="A915" s="41"/>
      <c r="B915" s="261" t="s">
        <v>189</v>
      </c>
      <c r="C915" s="269" t="s">
        <v>240</v>
      </c>
      <c r="D915" s="269" t="s">
        <v>223</v>
      </c>
      <c r="E915" s="56" t="s">
        <v>185</v>
      </c>
      <c r="F915" s="56" t="s">
        <v>19</v>
      </c>
      <c r="G915" s="56" t="s">
        <v>101</v>
      </c>
    </row>
    <row r="916" spans="1:7" s="5" customFormat="1" ht="15.75" customHeight="1">
      <c r="A916" s="41"/>
      <c r="B916" s="262"/>
      <c r="C916" s="270"/>
      <c r="D916" s="270"/>
      <c r="E916" s="57" t="s">
        <v>517</v>
      </c>
      <c r="F916" s="56" t="s">
        <v>20</v>
      </c>
      <c r="G916" s="56" t="s">
        <v>21</v>
      </c>
    </row>
    <row r="917" spans="1:7" s="5" customFormat="1" ht="15.75" customHeight="1">
      <c r="A917" s="41"/>
      <c r="B917" s="83" t="s">
        <v>515</v>
      </c>
      <c r="C917" s="83" t="s">
        <v>516</v>
      </c>
      <c r="D917" s="272" t="s">
        <v>242</v>
      </c>
      <c r="E917" s="59">
        <v>45900</v>
      </c>
      <c r="F917" s="58">
        <f>E917+6</f>
        <v>45906</v>
      </c>
      <c r="G917" s="58">
        <f>F917+19</f>
        <v>45925</v>
      </c>
    </row>
    <row r="918" spans="1:7" s="5" customFormat="1" ht="15.75" customHeight="1">
      <c r="A918" s="41"/>
      <c r="B918" s="161" t="s">
        <v>980</v>
      </c>
      <c r="C918" s="142" t="s">
        <v>981</v>
      </c>
      <c r="D918" s="286"/>
      <c r="E918" s="59">
        <f>E917+7</f>
        <v>45907</v>
      </c>
      <c r="F918" s="58">
        <f t="shared" ref="F918:G921" si="195">F917+7</f>
        <v>45913</v>
      </c>
      <c r="G918" s="58">
        <f t="shared" si="195"/>
        <v>45932</v>
      </c>
    </row>
    <row r="919" spans="1:7" s="5" customFormat="1" ht="15.75" customHeight="1">
      <c r="A919" s="41"/>
      <c r="B919" s="161" t="s">
        <v>982</v>
      </c>
      <c r="C919" s="142" t="s">
        <v>983</v>
      </c>
      <c r="D919" s="286"/>
      <c r="E919" s="59">
        <f t="shared" ref="E919:E921" si="196">E918+7</f>
        <v>45914</v>
      </c>
      <c r="F919" s="58">
        <f t="shared" si="195"/>
        <v>45920</v>
      </c>
      <c r="G919" s="58">
        <f t="shared" si="195"/>
        <v>45939</v>
      </c>
    </row>
    <row r="920" spans="1:7" s="5" customFormat="1" ht="15.75" customHeight="1">
      <c r="A920" s="41"/>
      <c r="B920" s="161" t="s">
        <v>984</v>
      </c>
      <c r="C920" s="142" t="s">
        <v>985</v>
      </c>
      <c r="D920" s="286"/>
      <c r="E920" s="59">
        <f t="shared" si="196"/>
        <v>45921</v>
      </c>
      <c r="F920" s="58">
        <f t="shared" si="195"/>
        <v>45927</v>
      </c>
      <c r="G920" s="58">
        <f t="shared" si="195"/>
        <v>45946</v>
      </c>
    </row>
    <row r="921" spans="1:7" s="5" customFormat="1" ht="15.75" customHeight="1">
      <c r="A921" s="41"/>
      <c r="B921" s="83" t="s">
        <v>986</v>
      </c>
      <c r="C921" s="83" t="s">
        <v>987</v>
      </c>
      <c r="D921" s="287"/>
      <c r="E921" s="59">
        <f t="shared" si="196"/>
        <v>45928</v>
      </c>
      <c r="F921" s="58">
        <f t="shared" si="195"/>
        <v>45934</v>
      </c>
      <c r="G921" s="58">
        <f t="shared" si="195"/>
        <v>45953</v>
      </c>
    </row>
    <row r="922" spans="1:7" s="5" customFormat="1" ht="15.75" customHeight="1">
      <c r="A922" s="41"/>
      <c r="B922" s="107"/>
      <c r="C922" s="68"/>
      <c r="D922" s="69"/>
      <c r="E922" s="69"/>
      <c r="F922" s="70"/>
      <c r="G922" s="70"/>
    </row>
    <row r="923" spans="1:7" s="5" customFormat="1" ht="15.75" customHeight="1">
      <c r="A923" s="41"/>
      <c r="B923" s="87"/>
      <c r="C923" s="87"/>
      <c r="D923" s="87"/>
      <c r="E923" s="87"/>
      <c r="F923" s="73"/>
      <c r="G923" s="73"/>
    </row>
    <row r="924" spans="1:7" s="5" customFormat="1" ht="15.75" customHeight="1">
      <c r="A924" s="41" t="s">
        <v>998</v>
      </c>
      <c r="B924" s="261" t="s">
        <v>189</v>
      </c>
      <c r="C924" s="269" t="s">
        <v>240</v>
      </c>
      <c r="D924" s="269" t="s">
        <v>223</v>
      </c>
      <c r="E924" s="56" t="s">
        <v>185</v>
      </c>
      <c r="F924" s="56" t="s">
        <v>19</v>
      </c>
      <c r="G924" s="56" t="s">
        <v>304</v>
      </c>
    </row>
    <row r="925" spans="1:7" s="5" customFormat="1" ht="15.75" customHeight="1">
      <c r="A925" s="41"/>
      <c r="B925" s="262"/>
      <c r="C925" s="270"/>
      <c r="D925" s="270"/>
      <c r="E925" s="56" t="s">
        <v>11</v>
      </c>
      <c r="F925" s="56" t="s">
        <v>20</v>
      </c>
      <c r="G925" s="56" t="s">
        <v>21</v>
      </c>
    </row>
    <row r="926" spans="1:7" s="5" customFormat="1" ht="15.75" customHeight="1">
      <c r="A926" s="41"/>
      <c r="B926" s="67" t="s">
        <v>999</v>
      </c>
      <c r="C926" s="67" t="s">
        <v>1000</v>
      </c>
      <c r="D926" s="285" t="s">
        <v>249</v>
      </c>
      <c r="E926" s="58">
        <v>45901</v>
      </c>
      <c r="F926" s="97">
        <f>E926+5</f>
        <v>45906</v>
      </c>
      <c r="G926" s="97">
        <f>F926+34</f>
        <v>45940</v>
      </c>
    </row>
    <row r="927" spans="1:7" s="5" customFormat="1" ht="15.75" customHeight="1">
      <c r="A927" s="41"/>
      <c r="B927" s="163" t="s">
        <v>1001</v>
      </c>
      <c r="C927" s="163" t="s">
        <v>1002</v>
      </c>
      <c r="D927" s="285"/>
      <c r="E927" s="58">
        <f t="shared" ref="E927" si="197">E926+7</f>
        <v>45908</v>
      </c>
      <c r="F927" s="97">
        <f t="shared" ref="F927:G930" si="198">F926+7</f>
        <v>45913</v>
      </c>
      <c r="G927" s="97">
        <f t="shared" si="198"/>
        <v>45947</v>
      </c>
    </row>
    <row r="928" spans="1:7" s="5" customFormat="1" ht="15.75" customHeight="1">
      <c r="A928" s="41"/>
      <c r="B928" s="163" t="s">
        <v>1003</v>
      </c>
      <c r="C928" s="163" t="s">
        <v>1004</v>
      </c>
      <c r="D928" s="285"/>
      <c r="E928" s="58">
        <f t="shared" ref="E928" si="199">E927+7</f>
        <v>45915</v>
      </c>
      <c r="F928" s="97">
        <f t="shared" si="198"/>
        <v>45920</v>
      </c>
      <c r="G928" s="97">
        <f t="shared" si="198"/>
        <v>45954</v>
      </c>
    </row>
    <row r="929" spans="1:7" s="5" customFormat="1" ht="15.75" customHeight="1">
      <c r="A929" s="41"/>
      <c r="B929" s="67" t="s">
        <v>1005</v>
      </c>
      <c r="C929" s="67" t="s">
        <v>1006</v>
      </c>
      <c r="D929" s="285"/>
      <c r="E929" s="58">
        <f t="shared" ref="E929" si="200">E928+7</f>
        <v>45922</v>
      </c>
      <c r="F929" s="97">
        <f t="shared" si="198"/>
        <v>45927</v>
      </c>
      <c r="G929" s="97">
        <f t="shared" si="198"/>
        <v>45961</v>
      </c>
    </row>
    <row r="930" spans="1:7" s="5" customFormat="1" ht="15.75" customHeight="1">
      <c r="A930" s="41"/>
      <c r="B930" s="67" t="s">
        <v>1007</v>
      </c>
      <c r="C930" s="67" t="s">
        <v>1008</v>
      </c>
      <c r="D930" s="285"/>
      <c r="E930" s="58">
        <f t="shared" ref="E930" si="201">E929+7</f>
        <v>45929</v>
      </c>
      <c r="F930" s="97">
        <f t="shared" si="198"/>
        <v>45934</v>
      </c>
      <c r="G930" s="97">
        <f t="shared" si="198"/>
        <v>45968</v>
      </c>
    </row>
    <row r="931" spans="1:7" s="5" customFormat="1" ht="15.75" customHeight="1">
      <c r="A931" s="41"/>
      <c r="B931" s="87"/>
      <c r="C931" s="87"/>
      <c r="D931" s="87"/>
      <c r="E931" s="87"/>
      <c r="F931" s="119"/>
      <c r="G931" s="119"/>
    </row>
    <row r="932" spans="1:7" s="5" customFormat="1" ht="15.75" customHeight="1">
      <c r="A932" s="41"/>
      <c r="B932" s="87"/>
      <c r="C932" s="87"/>
      <c r="D932" s="87"/>
      <c r="E932" s="87"/>
      <c r="F932" s="73"/>
      <c r="G932" s="73"/>
    </row>
    <row r="933" spans="1:7" s="5" customFormat="1" ht="15.75" customHeight="1">
      <c r="A933" s="41"/>
      <c r="B933" s="146"/>
      <c r="C933" s="68"/>
      <c r="D933" s="69"/>
      <c r="E933" s="69"/>
      <c r="F933" s="70"/>
      <c r="G933" s="70"/>
    </row>
    <row r="934" spans="1:7" s="5" customFormat="1" ht="15.75" customHeight="1">
      <c r="A934" s="41" t="s">
        <v>250</v>
      </c>
      <c r="B934" s="261" t="s">
        <v>16</v>
      </c>
      <c r="C934" s="269" t="s">
        <v>245</v>
      </c>
      <c r="D934" s="290" t="s">
        <v>183</v>
      </c>
      <c r="E934" s="56" t="s">
        <v>184</v>
      </c>
      <c r="F934" s="56" t="s">
        <v>184</v>
      </c>
      <c r="G934" s="56" t="s">
        <v>251</v>
      </c>
    </row>
    <row r="935" spans="1:7" s="5" customFormat="1" ht="15.75" customHeight="1">
      <c r="A935" s="41"/>
      <c r="B935" s="262"/>
      <c r="C935" s="270"/>
      <c r="D935" s="290"/>
      <c r="E935" s="56" t="s">
        <v>328</v>
      </c>
      <c r="F935" s="56" t="s">
        <v>20</v>
      </c>
      <c r="G935" s="56" t="s">
        <v>21</v>
      </c>
    </row>
    <row r="936" spans="1:7" s="5" customFormat="1" ht="15.75" customHeight="1">
      <c r="A936" s="41"/>
      <c r="B936" s="67" t="s">
        <v>999</v>
      </c>
      <c r="C936" s="67" t="s">
        <v>1000</v>
      </c>
      <c r="D936" s="285" t="s">
        <v>249</v>
      </c>
      <c r="E936" s="58">
        <v>45901</v>
      </c>
      <c r="F936" s="58">
        <f>E936+5</f>
        <v>45906</v>
      </c>
      <c r="G936" s="58">
        <f>F936+44</f>
        <v>45950</v>
      </c>
    </row>
    <row r="937" spans="1:7" s="5" customFormat="1" ht="15.75" customHeight="1">
      <c r="A937" s="41" t="s">
        <v>252</v>
      </c>
      <c r="B937" s="163" t="s">
        <v>1001</v>
      </c>
      <c r="C937" s="163" t="s">
        <v>1002</v>
      </c>
      <c r="D937" s="285"/>
      <c r="E937" s="58">
        <f t="shared" ref="E937:E940" si="202">E936+7</f>
        <v>45908</v>
      </c>
      <c r="F937" s="58">
        <f t="shared" ref="F937:G940" si="203">F936+7</f>
        <v>45913</v>
      </c>
      <c r="G937" s="58">
        <f t="shared" si="203"/>
        <v>45957</v>
      </c>
    </row>
    <row r="938" spans="1:7" s="5" customFormat="1" ht="15.75" customHeight="1">
      <c r="A938" s="41"/>
      <c r="B938" s="163" t="s">
        <v>1003</v>
      </c>
      <c r="C938" s="163" t="s">
        <v>1004</v>
      </c>
      <c r="D938" s="285"/>
      <c r="E938" s="58">
        <f t="shared" si="202"/>
        <v>45915</v>
      </c>
      <c r="F938" s="58">
        <f t="shared" si="203"/>
        <v>45920</v>
      </c>
      <c r="G938" s="58">
        <f t="shared" si="203"/>
        <v>45964</v>
      </c>
    </row>
    <row r="939" spans="1:7" s="5" customFormat="1" ht="15.75" customHeight="1">
      <c r="A939" s="41"/>
      <c r="B939" s="67" t="s">
        <v>1005</v>
      </c>
      <c r="C939" s="67" t="s">
        <v>1006</v>
      </c>
      <c r="D939" s="285"/>
      <c r="E939" s="58">
        <f t="shared" si="202"/>
        <v>45922</v>
      </c>
      <c r="F939" s="58">
        <f t="shared" si="203"/>
        <v>45927</v>
      </c>
      <c r="G939" s="58">
        <f t="shared" si="203"/>
        <v>45971</v>
      </c>
    </row>
    <row r="940" spans="1:7" s="5" customFormat="1" ht="15.75" customHeight="1">
      <c r="A940" s="41"/>
      <c r="B940" s="67" t="s">
        <v>1007</v>
      </c>
      <c r="C940" s="67" t="s">
        <v>1008</v>
      </c>
      <c r="D940" s="285"/>
      <c r="E940" s="58">
        <f t="shared" si="202"/>
        <v>45929</v>
      </c>
      <c r="F940" s="58">
        <f t="shared" si="203"/>
        <v>45934</v>
      </c>
      <c r="G940" s="58">
        <f t="shared" si="203"/>
        <v>45978</v>
      </c>
    </row>
    <row r="941" spans="1:7" s="5" customFormat="1" ht="15.75" customHeight="1">
      <c r="A941" s="41"/>
      <c r="B941" s="87"/>
      <c r="C941" s="87"/>
      <c r="D941" s="87"/>
      <c r="E941" s="87"/>
      <c r="F941" s="73"/>
      <c r="G941" s="73"/>
    </row>
    <row r="942" spans="1:7" s="5" customFormat="1" ht="15.75" customHeight="1">
      <c r="A942" s="41"/>
      <c r="B942" s="146"/>
      <c r="C942" s="68"/>
      <c r="D942" s="69"/>
      <c r="E942" s="69"/>
      <c r="F942" s="70"/>
      <c r="G942" s="70"/>
    </row>
    <row r="943" spans="1:7" s="5" customFormat="1" ht="15.75" customHeight="1">
      <c r="A943" s="41"/>
      <c r="B943" s="87"/>
      <c r="C943" s="87"/>
      <c r="D943" s="87"/>
      <c r="E943" s="73"/>
      <c r="F943" s="73"/>
      <c r="G943" s="73"/>
    </row>
    <row r="944" spans="1:7" s="5" customFormat="1" ht="15.75" customHeight="1">
      <c r="A944" s="41" t="s">
        <v>1009</v>
      </c>
      <c r="B944" s="261" t="s">
        <v>16</v>
      </c>
      <c r="C944" s="269" t="s">
        <v>240</v>
      </c>
      <c r="D944" s="290" t="s">
        <v>223</v>
      </c>
      <c r="E944" s="56" t="s">
        <v>185</v>
      </c>
      <c r="F944" s="56" t="s">
        <v>19</v>
      </c>
      <c r="G944" s="56" t="s">
        <v>308</v>
      </c>
    </row>
    <row r="945" spans="1:7" s="5" customFormat="1" ht="15.75" customHeight="1">
      <c r="A945" s="41"/>
      <c r="B945" s="262"/>
      <c r="C945" s="270"/>
      <c r="D945" s="290"/>
      <c r="E945" s="56" t="s">
        <v>11</v>
      </c>
      <c r="F945" s="56" t="s">
        <v>20</v>
      </c>
      <c r="G945" s="56" t="s">
        <v>21</v>
      </c>
    </row>
    <row r="946" spans="1:7" s="5" customFormat="1" ht="15.75" customHeight="1">
      <c r="A946" s="41"/>
      <c r="B946" s="175" t="s">
        <v>1010</v>
      </c>
      <c r="C946" s="62" t="s">
        <v>1011</v>
      </c>
      <c r="D946" s="256" t="s">
        <v>305</v>
      </c>
      <c r="E946" s="58">
        <v>45902</v>
      </c>
      <c r="F946" s="58">
        <f>E946+5</f>
        <v>45907</v>
      </c>
      <c r="G946" s="58">
        <f>F946+27</f>
        <v>45934</v>
      </c>
    </row>
    <row r="947" spans="1:7" s="5" customFormat="1" ht="15.75" customHeight="1">
      <c r="A947" s="41" t="s">
        <v>190</v>
      </c>
      <c r="B947" s="67" t="s">
        <v>1012</v>
      </c>
      <c r="C947" s="62" t="s">
        <v>1013</v>
      </c>
      <c r="D947" s="286"/>
      <c r="E947" s="58">
        <f t="shared" ref="E947" si="204">E946+7</f>
        <v>45909</v>
      </c>
      <c r="F947" s="58">
        <f t="shared" ref="F947:G950" si="205">F946+7</f>
        <v>45914</v>
      </c>
      <c r="G947" s="58">
        <f t="shared" si="205"/>
        <v>45941</v>
      </c>
    </row>
    <row r="948" spans="1:7" s="5" customFormat="1" ht="15.75" customHeight="1">
      <c r="A948" s="41"/>
      <c r="B948" s="175" t="s">
        <v>1014</v>
      </c>
      <c r="C948" s="198" t="s">
        <v>1015</v>
      </c>
      <c r="D948" s="286"/>
      <c r="E948" s="58">
        <f t="shared" ref="E948" si="206">E947+7</f>
        <v>45916</v>
      </c>
      <c r="F948" s="58">
        <f t="shared" si="205"/>
        <v>45921</v>
      </c>
      <c r="G948" s="58">
        <f t="shared" si="205"/>
        <v>45948</v>
      </c>
    </row>
    <row r="949" spans="1:7" s="5" customFormat="1" ht="15.75" customHeight="1">
      <c r="A949" s="41"/>
      <c r="B949" s="175" t="s">
        <v>1016</v>
      </c>
      <c r="C949" s="62" t="s">
        <v>1017</v>
      </c>
      <c r="D949" s="286"/>
      <c r="E949" s="58">
        <f t="shared" ref="E949" si="207">E948+7</f>
        <v>45923</v>
      </c>
      <c r="F949" s="58">
        <f t="shared" si="205"/>
        <v>45928</v>
      </c>
      <c r="G949" s="58">
        <f t="shared" si="205"/>
        <v>45955</v>
      </c>
    </row>
    <row r="950" spans="1:7" s="5" customFormat="1" ht="15.75" customHeight="1">
      <c r="A950" s="41"/>
      <c r="B950" s="175" t="s">
        <v>1018</v>
      </c>
      <c r="C950" s="62" t="s">
        <v>979</v>
      </c>
      <c r="D950" s="287"/>
      <c r="E950" s="58">
        <f t="shared" ref="E950" si="208">E949+7</f>
        <v>45930</v>
      </c>
      <c r="F950" s="58">
        <f t="shared" si="205"/>
        <v>45935</v>
      </c>
      <c r="G950" s="58">
        <f t="shared" si="205"/>
        <v>45962</v>
      </c>
    </row>
    <row r="951" spans="1:7" s="5" customFormat="1" ht="15.75" customHeight="1">
      <c r="A951" s="41"/>
      <c r="B951" s="87"/>
      <c r="C951" s="87"/>
      <c r="D951" s="87"/>
      <c r="E951" s="87"/>
      <c r="F951" s="73"/>
      <c r="G951" s="73"/>
    </row>
    <row r="952" spans="1:7" s="5" customFormat="1" ht="15.75" customHeight="1">
      <c r="A952" s="41"/>
      <c r="B952" s="146"/>
      <c r="C952" s="68"/>
      <c r="D952" s="69"/>
      <c r="E952" s="69"/>
      <c r="F952" s="70"/>
      <c r="G952" s="70"/>
    </row>
    <row r="953" spans="1:7" s="5" customFormat="1" ht="15.75" customHeight="1">
      <c r="A953" s="41" t="s">
        <v>253</v>
      </c>
      <c r="B953" s="269" t="s">
        <v>189</v>
      </c>
      <c r="C953" s="269" t="s">
        <v>240</v>
      </c>
      <c r="D953" s="269" t="s">
        <v>223</v>
      </c>
      <c r="E953" s="56" t="s">
        <v>185</v>
      </c>
      <c r="F953" s="56" t="s">
        <v>19</v>
      </c>
      <c r="G953" s="56" t="s">
        <v>306</v>
      </c>
    </row>
    <row r="954" spans="1:7" s="5" customFormat="1" ht="15.75" customHeight="1">
      <c r="A954" s="41"/>
      <c r="B954" s="270"/>
      <c r="C954" s="270"/>
      <c r="D954" s="270"/>
      <c r="E954" s="56" t="s">
        <v>11</v>
      </c>
      <c r="F954" s="56" t="s">
        <v>20</v>
      </c>
      <c r="G954" s="56" t="s">
        <v>21</v>
      </c>
    </row>
    <row r="955" spans="1:7" s="5" customFormat="1" ht="15.75" customHeight="1">
      <c r="A955" s="41"/>
      <c r="B955" s="175" t="s">
        <v>1010</v>
      </c>
      <c r="C955" s="62" t="s">
        <v>1011</v>
      </c>
      <c r="D955" s="256" t="s">
        <v>305</v>
      </c>
      <c r="E955" s="58">
        <v>45902</v>
      </c>
      <c r="F955" s="58">
        <f>E955+5</f>
        <v>45907</v>
      </c>
      <c r="G955" s="58">
        <f>F955+30</f>
        <v>45937</v>
      </c>
    </row>
    <row r="956" spans="1:7" s="5" customFormat="1" ht="15.75" customHeight="1">
      <c r="A956" s="94"/>
      <c r="B956" s="67" t="s">
        <v>1012</v>
      </c>
      <c r="C956" s="62" t="s">
        <v>1013</v>
      </c>
      <c r="D956" s="286"/>
      <c r="E956" s="58">
        <f>E955+7</f>
        <v>45909</v>
      </c>
      <c r="F956" s="58">
        <f t="shared" ref="F956:G959" si="209">F955+7</f>
        <v>45914</v>
      </c>
      <c r="G956" s="58">
        <f t="shared" si="209"/>
        <v>45944</v>
      </c>
    </row>
    <row r="957" spans="1:7" s="5" customFormat="1" ht="15.75" customHeight="1">
      <c r="A957" s="41"/>
      <c r="B957" s="175" t="s">
        <v>1014</v>
      </c>
      <c r="C957" s="198" t="s">
        <v>1015</v>
      </c>
      <c r="D957" s="286"/>
      <c r="E957" s="58">
        <f t="shared" ref="E957:E959" si="210">E956+7</f>
        <v>45916</v>
      </c>
      <c r="F957" s="58">
        <f t="shared" si="209"/>
        <v>45921</v>
      </c>
      <c r="G957" s="58">
        <f t="shared" si="209"/>
        <v>45951</v>
      </c>
    </row>
    <row r="958" spans="1:7" s="5" customFormat="1" ht="15.75" customHeight="1">
      <c r="A958" s="41"/>
      <c r="B958" s="175" t="s">
        <v>1016</v>
      </c>
      <c r="C958" s="62" t="s">
        <v>1017</v>
      </c>
      <c r="D958" s="286"/>
      <c r="E958" s="58">
        <f t="shared" si="210"/>
        <v>45923</v>
      </c>
      <c r="F958" s="58">
        <f t="shared" si="209"/>
        <v>45928</v>
      </c>
      <c r="G958" s="58">
        <f t="shared" si="209"/>
        <v>45958</v>
      </c>
    </row>
    <row r="959" spans="1:7" s="5" customFormat="1" ht="15.75" customHeight="1">
      <c r="A959" s="94"/>
      <c r="B959" s="175" t="s">
        <v>1018</v>
      </c>
      <c r="C959" s="62" t="s">
        <v>979</v>
      </c>
      <c r="D959" s="287"/>
      <c r="E959" s="58">
        <f t="shared" si="210"/>
        <v>45930</v>
      </c>
      <c r="F959" s="58">
        <f t="shared" si="209"/>
        <v>45935</v>
      </c>
      <c r="G959" s="58">
        <f t="shared" si="209"/>
        <v>45965</v>
      </c>
    </row>
    <row r="960" spans="1:7" s="5" customFormat="1" ht="15.75" customHeight="1">
      <c r="A960" s="41"/>
      <c r="B960" s="87"/>
      <c r="C960" s="87"/>
      <c r="D960" s="87"/>
      <c r="E960" s="73"/>
      <c r="F960" s="73"/>
      <c r="G960" s="73"/>
    </row>
    <row r="961" spans="1:9" s="5" customFormat="1" ht="15.75" customHeight="1">
      <c r="A961" s="41"/>
      <c r="B961" s="87"/>
      <c r="C961" s="87"/>
      <c r="D961" s="87"/>
      <c r="E961" s="87"/>
      <c r="F961" s="73"/>
      <c r="G961" s="73"/>
    </row>
    <row r="962" spans="1:9" s="5" customFormat="1" ht="15.75" customHeight="1">
      <c r="A962" s="41"/>
      <c r="B962" s="146"/>
      <c r="C962" s="68"/>
      <c r="D962" s="69"/>
      <c r="E962" s="69"/>
      <c r="F962" s="70"/>
      <c r="G962" s="70"/>
    </row>
    <row r="963" spans="1:9" s="5" customFormat="1" ht="15.75" customHeight="1">
      <c r="A963" s="41" t="s">
        <v>519</v>
      </c>
      <c r="B963" s="269" t="s">
        <v>189</v>
      </c>
      <c r="C963" s="269" t="s">
        <v>240</v>
      </c>
      <c r="D963" s="269" t="s">
        <v>223</v>
      </c>
      <c r="E963" s="56" t="s">
        <v>185</v>
      </c>
      <c r="F963" s="56" t="s">
        <v>19</v>
      </c>
      <c r="G963" s="56" t="s">
        <v>254</v>
      </c>
    </row>
    <row r="964" spans="1:9" s="5" customFormat="1" ht="15.75" customHeight="1">
      <c r="A964" s="41"/>
      <c r="B964" s="270"/>
      <c r="C964" s="270"/>
      <c r="D964" s="270"/>
      <c r="E964" s="56" t="s">
        <v>11</v>
      </c>
      <c r="F964" s="56" t="s">
        <v>20</v>
      </c>
      <c r="G964" s="56" t="s">
        <v>21</v>
      </c>
    </row>
    <row r="965" spans="1:9" s="5" customFormat="1" ht="15.75" customHeight="1">
      <c r="A965" s="41"/>
      <c r="B965" s="175" t="s">
        <v>1010</v>
      </c>
      <c r="C965" s="62" t="s">
        <v>1011</v>
      </c>
      <c r="D965" s="285" t="s">
        <v>307</v>
      </c>
      <c r="E965" s="58">
        <v>45902</v>
      </c>
      <c r="F965" s="58">
        <f>E965+5</f>
        <v>45907</v>
      </c>
      <c r="G965" s="58">
        <f>F965+30</f>
        <v>45937</v>
      </c>
    </row>
    <row r="966" spans="1:9" s="5" customFormat="1" ht="15.75" customHeight="1">
      <c r="A966" s="41"/>
      <c r="B966" s="67" t="s">
        <v>1012</v>
      </c>
      <c r="C966" s="62" t="s">
        <v>1013</v>
      </c>
      <c r="D966" s="285"/>
      <c r="E966" s="58">
        <f t="shared" ref="E966:E969" si="211">E965+7</f>
        <v>45909</v>
      </c>
      <c r="F966" s="58">
        <f t="shared" ref="F966:G969" si="212">F965+7</f>
        <v>45914</v>
      </c>
      <c r="G966" s="58">
        <f t="shared" si="212"/>
        <v>45944</v>
      </c>
    </row>
    <row r="967" spans="1:9" s="5" customFormat="1" ht="15.75" customHeight="1">
      <c r="A967" s="41"/>
      <c r="B967" s="175" t="s">
        <v>1014</v>
      </c>
      <c r="C967" s="198" t="s">
        <v>1015</v>
      </c>
      <c r="D967" s="285"/>
      <c r="E967" s="58">
        <f t="shared" si="211"/>
        <v>45916</v>
      </c>
      <c r="F967" s="58">
        <f t="shared" si="212"/>
        <v>45921</v>
      </c>
      <c r="G967" s="58">
        <f t="shared" si="212"/>
        <v>45951</v>
      </c>
    </row>
    <row r="968" spans="1:9" s="5" customFormat="1" ht="15.75" customHeight="1">
      <c r="A968" s="41"/>
      <c r="B968" s="175" t="s">
        <v>1016</v>
      </c>
      <c r="C968" s="62" t="s">
        <v>1017</v>
      </c>
      <c r="D968" s="285"/>
      <c r="E968" s="58">
        <f t="shared" si="211"/>
        <v>45923</v>
      </c>
      <c r="F968" s="58">
        <f t="shared" si="212"/>
        <v>45928</v>
      </c>
      <c r="G968" s="58">
        <f t="shared" si="212"/>
        <v>45958</v>
      </c>
    </row>
    <row r="969" spans="1:9" s="5" customFormat="1" ht="15.75" customHeight="1">
      <c r="A969" s="41"/>
      <c r="B969" s="175" t="s">
        <v>1018</v>
      </c>
      <c r="C969" s="62" t="s">
        <v>979</v>
      </c>
      <c r="D969" s="285"/>
      <c r="E969" s="58">
        <f t="shared" si="211"/>
        <v>45930</v>
      </c>
      <c r="F969" s="58">
        <f t="shared" si="212"/>
        <v>45935</v>
      </c>
      <c r="G969" s="58">
        <f t="shared" si="212"/>
        <v>45965</v>
      </c>
    </row>
    <row r="970" spans="1:9" s="5" customFormat="1" ht="15.75" customHeight="1">
      <c r="A970" s="41"/>
      <c r="B970" s="87"/>
      <c r="C970" s="87"/>
      <c r="D970" s="87"/>
      <c r="E970" s="73"/>
      <c r="F970" s="73"/>
      <c r="G970" s="73"/>
    </row>
    <row r="971" spans="1:9" s="5" customFormat="1" ht="15.75" customHeight="1">
      <c r="A971" s="312" t="s">
        <v>103</v>
      </c>
      <c r="B971" s="312"/>
      <c r="C971" s="312"/>
      <c r="D971" s="312"/>
      <c r="E971" s="312"/>
      <c r="F971" s="312"/>
      <c r="G971" s="312"/>
    </row>
    <row r="972" spans="1:9" s="5" customFormat="1" ht="15.75" customHeight="1">
      <c r="A972" s="41"/>
      <c r="B972" s="146"/>
      <c r="C972" s="68"/>
      <c r="D972" s="69"/>
      <c r="E972" s="69"/>
      <c r="F972" s="70"/>
      <c r="G972" s="70"/>
    </row>
    <row r="973" spans="1:9" s="5" customFormat="1" ht="15.75" customHeight="1">
      <c r="A973" s="41" t="s">
        <v>1019</v>
      </c>
      <c r="B973" s="261" t="s">
        <v>16</v>
      </c>
      <c r="C973" s="261" t="s">
        <v>17</v>
      </c>
      <c r="D973" s="261" t="s">
        <v>18</v>
      </c>
      <c r="E973" s="56" t="s">
        <v>185</v>
      </c>
      <c r="F973" s="56" t="s">
        <v>19</v>
      </c>
      <c r="G973" s="56" t="s">
        <v>309</v>
      </c>
    </row>
    <row r="974" spans="1:9" s="5" customFormat="1" ht="15.75" customHeight="1">
      <c r="A974" s="41"/>
      <c r="B974" s="262"/>
      <c r="C974" s="262"/>
      <c r="D974" s="262"/>
      <c r="E974" s="57" t="s">
        <v>11</v>
      </c>
      <c r="F974" s="56" t="s">
        <v>20</v>
      </c>
      <c r="G974" s="56" t="s">
        <v>21</v>
      </c>
    </row>
    <row r="975" spans="1:9" s="5" customFormat="1" ht="15.75" customHeight="1">
      <c r="A975" s="41"/>
      <c r="B975" s="180" t="s">
        <v>1020</v>
      </c>
      <c r="C975" s="181" t="s">
        <v>1021</v>
      </c>
      <c r="D975" s="259" t="s">
        <v>323</v>
      </c>
      <c r="E975" s="58">
        <v>45903</v>
      </c>
      <c r="F975" s="58">
        <f>E975+6</f>
        <v>45909</v>
      </c>
      <c r="G975" s="59">
        <f>F975+29</f>
        <v>45938</v>
      </c>
      <c r="H975" s="75"/>
      <c r="I975" s="75"/>
    </row>
    <row r="976" spans="1:9" s="5" customFormat="1" ht="15.75" customHeight="1">
      <c r="A976" s="41"/>
      <c r="B976" s="180" t="s">
        <v>1022</v>
      </c>
      <c r="C976" s="181" t="s">
        <v>1023</v>
      </c>
      <c r="D976" s="289"/>
      <c r="E976" s="58">
        <f>E975+7</f>
        <v>45910</v>
      </c>
      <c r="F976" s="58">
        <f t="shared" ref="E976:G979" si="213">F975+7</f>
        <v>45916</v>
      </c>
      <c r="G976" s="58">
        <f t="shared" si="213"/>
        <v>45945</v>
      </c>
      <c r="H976" s="75"/>
      <c r="I976" s="75"/>
    </row>
    <row r="977" spans="1:9" s="5" customFormat="1" ht="15.75" customHeight="1">
      <c r="A977" s="41"/>
      <c r="B977" s="180" t="s">
        <v>1024</v>
      </c>
      <c r="C977" s="181" t="s">
        <v>1025</v>
      </c>
      <c r="D977" s="289"/>
      <c r="E977" s="58">
        <f t="shared" si="213"/>
        <v>45917</v>
      </c>
      <c r="F977" s="58">
        <f t="shared" si="213"/>
        <v>45923</v>
      </c>
      <c r="G977" s="58">
        <f t="shared" si="213"/>
        <v>45952</v>
      </c>
      <c r="H977" s="75"/>
      <c r="I977" s="75"/>
    </row>
    <row r="978" spans="1:9" s="5" customFormat="1" ht="15.75" customHeight="1">
      <c r="A978" s="94"/>
      <c r="B978" s="180" t="s">
        <v>1026</v>
      </c>
      <c r="C978" s="181" t="s">
        <v>1027</v>
      </c>
      <c r="D978" s="289"/>
      <c r="E978" s="58">
        <f t="shared" si="213"/>
        <v>45924</v>
      </c>
      <c r="F978" s="58">
        <f t="shared" si="213"/>
        <v>45930</v>
      </c>
      <c r="G978" s="58">
        <f t="shared" si="213"/>
        <v>45959</v>
      </c>
      <c r="H978" s="75"/>
      <c r="I978" s="75"/>
    </row>
    <row r="979" spans="1:9" s="5" customFormat="1" ht="15.75" customHeight="1">
      <c r="A979" s="41"/>
      <c r="B979" s="180" t="s">
        <v>1028</v>
      </c>
      <c r="C979" s="181" t="s">
        <v>1029</v>
      </c>
      <c r="D979" s="260"/>
      <c r="E979" s="58">
        <f t="shared" si="213"/>
        <v>45931</v>
      </c>
      <c r="F979" s="58">
        <f t="shared" si="213"/>
        <v>45937</v>
      </c>
      <c r="G979" s="58">
        <f t="shared" si="213"/>
        <v>45966</v>
      </c>
      <c r="H979" s="75"/>
      <c r="I979" s="75"/>
    </row>
    <row r="980" spans="1:9" s="5" customFormat="1" ht="15.75" customHeight="1">
      <c r="A980" s="41"/>
      <c r="B980" s="146"/>
      <c r="C980" s="108"/>
      <c r="D980" s="69"/>
      <c r="E980" s="69"/>
      <c r="F980" s="109"/>
      <c r="G980" s="70"/>
      <c r="H980" s="75"/>
      <c r="I980" s="75"/>
    </row>
    <row r="981" spans="1:9" s="5" customFormat="1" ht="15.75" customHeight="1">
      <c r="A981" s="41" t="s">
        <v>1030</v>
      </c>
      <c r="B981" s="269" t="s">
        <v>186</v>
      </c>
      <c r="C981" s="269" t="s">
        <v>245</v>
      </c>
      <c r="D981" s="269" t="s">
        <v>183</v>
      </c>
      <c r="E981" s="56" t="s">
        <v>184</v>
      </c>
      <c r="F981" s="56" t="s">
        <v>19</v>
      </c>
      <c r="G981" s="56" t="s">
        <v>104</v>
      </c>
      <c r="H981" s="75"/>
      <c r="I981" s="75"/>
    </row>
    <row r="982" spans="1:9" s="5" customFormat="1" ht="15.75" customHeight="1">
      <c r="A982" s="41"/>
      <c r="B982" s="270"/>
      <c r="C982" s="270"/>
      <c r="D982" s="270"/>
      <c r="E982" s="56" t="s">
        <v>11</v>
      </c>
      <c r="F982" s="56" t="s">
        <v>20</v>
      </c>
      <c r="G982" s="56" t="s">
        <v>21</v>
      </c>
      <c r="H982" s="75"/>
      <c r="I982" s="75"/>
    </row>
    <row r="983" spans="1:9" s="5" customFormat="1" ht="15.75" customHeight="1">
      <c r="A983" s="41"/>
      <c r="B983" s="114" t="s">
        <v>522</v>
      </c>
      <c r="C983" s="130" t="s">
        <v>523</v>
      </c>
      <c r="D983" s="269" t="s">
        <v>271</v>
      </c>
      <c r="E983" s="58">
        <v>45904</v>
      </c>
      <c r="F983" s="66">
        <f>E983+6</f>
        <v>45910</v>
      </c>
      <c r="G983" s="59">
        <f>F983+15</f>
        <v>45925</v>
      </c>
      <c r="H983" s="75"/>
      <c r="I983" s="75"/>
    </row>
    <row r="984" spans="1:9" s="5" customFormat="1" ht="15.75" customHeight="1">
      <c r="A984" s="75"/>
      <c r="B984" s="158" t="s">
        <v>1038</v>
      </c>
      <c r="C984" s="158" t="s">
        <v>1039</v>
      </c>
      <c r="D984" s="263"/>
      <c r="E984" s="58">
        <f t="shared" ref="E984" si="214">E983+7</f>
        <v>45911</v>
      </c>
      <c r="F984" s="66">
        <f t="shared" ref="F984:G987" si="215">F983+7</f>
        <v>45917</v>
      </c>
      <c r="G984" s="58">
        <f t="shared" si="215"/>
        <v>45932</v>
      </c>
      <c r="H984" s="75"/>
      <c r="I984" s="75"/>
    </row>
    <row r="985" spans="1:9" s="5" customFormat="1" ht="15.75" customHeight="1">
      <c r="A985" s="41"/>
      <c r="B985" s="158" t="s">
        <v>1040</v>
      </c>
      <c r="C985" s="158" t="s">
        <v>1041</v>
      </c>
      <c r="D985" s="263"/>
      <c r="E985" s="58">
        <f t="shared" ref="E985" si="216">E984+7</f>
        <v>45918</v>
      </c>
      <c r="F985" s="66">
        <f t="shared" si="215"/>
        <v>45924</v>
      </c>
      <c r="G985" s="58">
        <f t="shared" si="215"/>
        <v>45939</v>
      </c>
      <c r="H985" s="75"/>
      <c r="I985" s="75"/>
    </row>
    <row r="986" spans="1:9" s="5" customFormat="1" ht="15.75" customHeight="1">
      <c r="A986" s="41"/>
      <c r="B986" s="158" t="s">
        <v>1042</v>
      </c>
      <c r="C986" s="158" t="s">
        <v>1043</v>
      </c>
      <c r="D986" s="263"/>
      <c r="E986" s="58">
        <f t="shared" ref="E986" si="217">E985+7</f>
        <v>45925</v>
      </c>
      <c r="F986" s="66">
        <f t="shared" si="215"/>
        <v>45931</v>
      </c>
      <c r="G986" s="58">
        <f t="shared" si="215"/>
        <v>45946</v>
      </c>
      <c r="H986" s="75"/>
      <c r="I986" s="75"/>
    </row>
    <row r="987" spans="1:9" s="5" customFormat="1" ht="15.75" customHeight="1">
      <c r="A987" s="41"/>
      <c r="B987" s="114" t="s">
        <v>521</v>
      </c>
      <c r="C987" s="130" t="s">
        <v>1044</v>
      </c>
      <c r="D987" s="270"/>
      <c r="E987" s="58">
        <f>E986+7</f>
        <v>45932</v>
      </c>
      <c r="F987" s="66">
        <f t="shared" si="215"/>
        <v>45938</v>
      </c>
      <c r="G987" s="58">
        <f t="shared" si="215"/>
        <v>45953</v>
      </c>
      <c r="H987" s="75"/>
      <c r="I987" s="75"/>
    </row>
    <row r="988" spans="1:9" s="5" customFormat="1" ht="15.75" customHeight="1">
      <c r="A988" s="41"/>
      <c r="B988" s="75"/>
      <c r="C988" s="75"/>
      <c r="D988" s="87"/>
      <c r="E988" s="87"/>
      <c r="F988" s="110"/>
      <c r="G988" s="110"/>
      <c r="H988" s="75"/>
      <c r="I988" s="75"/>
    </row>
    <row r="989" spans="1:9" s="5" customFormat="1" ht="15.75" customHeight="1">
      <c r="A989" s="41"/>
      <c r="B989" s="261" t="s">
        <v>189</v>
      </c>
      <c r="C989" s="261" t="s">
        <v>17</v>
      </c>
      <c r="D989" s="261" t="s">
        <v>187</v>
      </c>
      <c r="E989" s="56" t="s">
        <v>185</v>
      </c>
      <c r="F989" s="56" t="s">
        <v>19</v>
      </c>
      <c r="G989" s="56" t="s">
        <v>104</v>
      </c>
      <c r="H989" s="75"/>
      <c r="I989" s="75"/>
    </row>
    <row r="990" spans="1:9" s="5" customFormat="1" ht="15.75" customHeight="1">
      <c r="A990" s="41"/>
      <c r="B990" s="262"/>
      <c r="C990" s="262"/>
      <c r="D990" s="262"/>
      <c r="E990" s="57" t="s">
        <v>11</v>
      </c>
      <c r="F990" s="56" t="s">
        <v>20</v>
      </c>
      <c r="G990" s="56" t="s">
        <v>21</v>
      </c>
      <c r="H990" s="75"/>
      <c r="I990" s="75"/>
    </row>
    <row r="991" spans="1:9" s="5" customFormat="1" ht="15.75" customHeight="1">
      <c r="A991" s="41"/>
      <c r="B991" s="158" t="s">
        <v>525</v>
      </c>
      <c r="C991" s="114" t="s">
        <v>435</v>
      </c>
      <c r="D991" s="290" t="s">
        <v>334</v>
      </c>
      <c r="E991" s="58">
        <v>45902</v>
      </c>
      <c r="F991" s="58">
        <f>E991+6</f>
        <v>45908</v>
      </c>
      <c r="G991" s="58">
        <f>F991+16</f>
        <v>45924</v>
      </c>
      <c r="H991" s="75"/>
      <c r="I991" s="75"/>
    </row>
    <row r="992" spans="1:9" s="5" customFormat="1" ht="15.75" customHeight="1">
      <c r="A992" s="41"/>
      <c r="B992" s="158" t="s">
        <v>1045</v>
      </c>
      <c r="C992" s="114" t="s">
        <v>524</v>
      </c>
      <c r="D992" s="290"/>
      <c r="E992" s="58">
        <f>E991+7</f>
        <v>45909</v>
      </c>
      <c r="F992" s="58">
        <f t="shared" ref="F992:G995" si="218">F991+7</f>
        <v>45915</v>
      </c>
      <c r="G992" s="58">
        <f t="shared" si="218"/>
        <v>45931</v>
      </c>
      <c r="H992" s="75"/>
      <c r="I992" s="75"/>
    </row>
    <row r="993" spans="1:9" s="5" customFormat="1" ht="15.75" customHeight="1">
      <c r="A993" s="41"/>
      <c r="B993" s="158" t="s">
        <v>1046</v>
      </c>
      <c r="C993" s="140" t="s">
        <v>433</v>
      </c>
      <c r="D993" s="290"/>
      <c r="E993" s="58">
        <f t="shared" ref="E993" si="219">E992+7</f>
        <v>45916</v>
      </c>
      <c r="F993" s="58">
        <f t="shared" si="218"/>
        <v>45922</v>
      </c>
      <c r="G993" s="58">
        <f t="shared" si="218"/>
        <v>45938</v>
      </c>
      <c r="H993" s="75"/>
      <c r="I993" s="75"/>
    </row>
    <row r="994" spans="1:9" s="5" customFormat="1" ht="15.75" customHeight="1">
      <c r="A994" s="41"/>
      <c r="B994" s="158" t="s">
        <v>1047</v>
      </c>
      <c r="C994" s="114" t="s">
        <v>434</v>
      </c>
      <c r="D994" s="290"/>
      <c r="E994" s="58">
        <f t="shared" ref="E994" si="220">E993+7</f>
        <v>45923</v>
      </c>
      <c r="F994" s="58">
        <f t="shared" si="218"/>
        <v>45929</v>
      </c>
      <c r="G994" s="58">
        <f t="shared" si="218"/>
        <v>45945</v>
      </c>
      <c r="H994" s="75"/>
      <c r="I994" s="75"/>
    </row>
    <row r="995" spans="1:9" s="5" customFormat="1" ht="15.75" customHeight="1">
      <c r="A995" s="41"/>
      <c r="B995" s="158" t="s">
        <v>1031</v>
      </c>
      <c r="C995" s="114"/>
      <c r="D995" s="290"/>
      <c r="E995" s="58">
        <f t="shared" ref="E995" si="221">E994+7</f>
        <v>45930</v>
      </c>
      <c r="F995" s="58">
        <f t="shared" si="218"/>
        <v>45936</v>
      </c>
      <c r="G995" s="58">
        <f t="shared" si="218"/>
        <v>45952</v>
      </c>
      <c r="H995" s="75"/>
      <c r="I995" s="75"/>
    </row>
    <row r="996" spans="1:9" s="5" customFormat="1" ht="15.75" customHeight="1">
      <c r="A996" s="279"/>
      <c r="B996" s="279"/>
      <c r="C996" s="279"/>
      <c r="D996" s="279"/>
      <c r="E996" s="279"/>
      <c r="F996" s="279"/>
      <c r="G996" s="279"/>
      <c r="H996" s="279"/>
      <c r="I996" s="279"/>
    </row>
    <row r="997" spans="1:9" s="5" customFormat="1" ht="15.75" customHeight="1">
      <c r="A997" s="41"/>
      <c r="B997" s="269" t="s">
        <v>189</v>
      </c>
      <c r="C997" s="269" t="s">
        <v>240</v>
      </c>
      <c r="D997" s="269" t="s">
        <v>223</v>
      </c>
      <c r="E997" s="58" t="s">
        <v>255</v>
      </c>
      <c r="F997" s="58" t="s">
        <v>19</v>
      </c>
      <c r="G997" s="58" t="s">
        <v>104</v>
      </c>
      <c r="H997" s="75"/>
      <c r="I997" s="75"/>
    </row>
    <row r="998" spans="1:9" s="5" customFormat="1" ht="15.75" customHeight="1">
      <c r="A998" s="41"/>
      <c r="B998" s="270"/>
      <c r="C998" s="270"/>
      <c r="D998" s="270"/>
      <c r="E998" s="58" t="s">
        <v>11</v>
      </c>
      <c r="F998" s="58" t="s">
        <v>20</v>
      </c>
      <c r="G998" s="58" t="s">
        <v>21</v>
      </c>
      <c r="H998" s="75"/>
      <c r="I998" s="75"/>
    </row>
    <row r="999" spans="1:9" s="5" customFormat="1" ht="15.75" customHeight="1">
      <c r="A999" s="41"/>
      <c r="B999" s="158" t="s">
        <v>1048</v>
      </c>
      <c r="C999" s="114" t="s">
        <v>1049</v>
      </c>
      <c r="D999" s="269" t="s">
        <v>256</v>
      </c>
      <c r="E999" s="58">
        <v>45904</v>
      </c>
      <c r="F999" s="58">
        <f>E999+5</f>
        <v>45909</v>
      </c>
      <c r="G999" s="58">
        <f>F999+14</f>
        <v>45923</v>
      </c>
      <c r="H999" s="75"/>
      <c r="I999" s="75"/>
    </row>
    <row r="1000" spans="1:9" s="5" customFormat="1" ht="15.75" customHeight="1">
      <c r="A1000" s="41"/>
      <c r="B1000" s="238" t="s">
        <v>1050</v>
      </c>
      <c r="C1000" s="114" t="s">
        <v>1051</v>
      </c>
      <c r="D1000" s="263"/>
      <c r="E1000" s="58">
        <f t="shared" ref="E1000:G1003" si="222">E999+7</f>
        <v>45911</v>
      </c>
      <c r="F1000" s="58">
        <f t="shared" si="222"/>
        <v>45916</v>
      </c>
      <c r="G1000" s="58">
        <f t="shared" si="222"/>
        <v>45930</v>
      </c>
      <c r="H1000" s="75"/>
      <c r="I1000" s="75"/>
    </row>
    <row r="1001" spans="1:9" s="5" customFormat="1" ht="15.75" customHeight="1">
      <c r="A1001" s="41"/>
      <c r="B1001" s="182" t="s">
        <v>1052</v>
      </c>
      <c r="C1001" s="114" t="s">
        <v>1053</v>
      </c>
      <c r="D1001" s="263"/>
      <c r="E1001" s="58">
        <f t="shared" si="222"/>
        <v>45918</v>
      </c>
      <c r="F1001" s="58">
        <f t="shared" si="222"/>
        <v>45923</v>
      </c>
      <c r="G1001" s="58">
        <f t="shared" si="222"/>
        <v>45937</v>
      </c>
      <c r="H1001" s="75"/>
      <c r="I1001" s="75"/>
    </row>
    <row r="1002" spans="1:9" s="5" customFormat="1" ht="15.75" customHeight="1">
      <c r="A1002" s="41"/>
      <c r="B1002" s="158" t="s">
        <v>1054</v>
      </c>
      <c r="C1002" s="114" t="s">
        <v>1055</v>
      </c>
      <c r="D1002" s="263"/>
      <c r="E1002" s="58">
        <f t="shared" si="222"/>
        <v>45925</v>
      </c>
      <c r="F1002" s="58">
        <f t="shared" si="222"/>
        <v>45930</v>
      </c>
      <c r="G1002" s="58">
        <f t="shared" si="222"/>
        <v>45944</v>
      </c>
      <c r="H1002" s="75"/>
      <c r="I1002" s="75"/>
    </row>
    <row r="1003" spans="1:9" s="5" customFormat="1" ht="15.75" customHeight="1">
      <c r="A1003" s="41"/>
      <c r="B1003" s="158" t="s">
        <v>1056</v>
      </c>
      <c r="C1003" s="114" t="s">
        <v>1057</v>
      </c>
      <c r="D1003" s="270"/>
      <c r="E1003" s="58">
        <f t="shared" si="222"/>
        <v>45932</v>
      </c>
      <c r="F1003" s="58">
        <f t="shared" si="222"/>
        <v>45937</v>
      </c>
      <c r="G1003" s="58">
        <f t="shared" si="222"/>
        <v>45951</v>
      </c>
      <c r="H1003" s="75"/>
      <c r="I1003" s="75"/>
    </row>
    <row r="1004" spans="1:9" s="5" customFormat="1" ht="15.75" customHeight="1">
      <c r="A1004" s="309"/>
      <c r="B1004" s="309"/>
      <c r="C1004" s="309"/>
      <c r="D1004" s="309"/>
      <c r="E1004" s="309"/>
      <c r="F1004" s="309"/>
      <c r="G1004" s="309"/>
      <c r="H1004" s="309"/>
      <c r="I1004" s="75"/>
    </row>
    <row r="1005" spans="1:9" s="5" customFormat="1" ht="15.75" customHeight="1">
      <c r="A1005" s="41"/>
      <c r="B1005" s="269" t="s">
        <v>189</v>
      </c>
      <c r="C1005" s="269" t="s">
        <v>240</v>
      </c>
      <c r="D1005" s="269" t="s">
        <v>223</v>
      </c>
      <c r="E1005" s="58" t="s">
        <v>255</v>
      </c>
      <c r="F1005" s="58" t="s">
        <v>19</v>
      </c>
      <c r="G1005" s="59" t="s">
        <v>104</v>
      </c>
      <c r="H1005" s="75"/>
      <c r="I1005" s="75"/>
    </row>
    <row r="1006" spans="1:9" s="5" customFormat="1" ht="15.75" customHeight="1">
      <c r="A1006" s="41"/>
      <c r="B1006" s="270"/>
      <c r="C1006" s="270"/>
      <c r="D1006" s="270"/>
      <c r="E1006" s="58" t="s">
        <v>11</v>
      </c>
      <c r="F1006" s="58" t="s">
        <v>20</v>
      </c>
      <c r="G1006" s="58" t="s">
        <v>21</v>
      </c>
      <c r="H1006" s="75"/>
      <c r="I1006" s="75"/>
    </row>
    <row r="1007" spans="1:9" s="75" customFormat="1" ht="15.75" customHeight="1">
      <c r="A1007" s="41"/>
      <c r="B1007" s="158" t="s">
        <v>526</v>
      </c>
      <c r="C1007" s="183" t="s">
        <v>527</v>
      </c>
      <c r="D1007" s="310" t="s">
        <v>281</v>
      </c>
      <c r="E1007" s="58">
        <v>45901</v>
      </c>
      <c r="F1007" s="58">
        <f>E1007+6</f>
        <v>45907</v>
      </c>
      <c r="G1007" s="58">
        <f>F1007+15</f>
        <v>45922</v>
      </c>
    </row>
    <row r="1008" spans="1:9" s="75" customFormat="1" ht="15.75" customHeight="1">
      <c r="A1008" s="41"/>
      <c r="B1008" s="182" t="s">
        <v>1058</v>
      </c>
      <c r="C1008" s="141" t="s">
        <v>1059</v>
      </c>
      <c r="D1008" s="311"/>
      <c r="E1008" s="58">
        <f t="shared" ref="E1008:G1011" si="223">E1007+7</f>
        <v>45908</v>
      </c>
      <c r="F1008" s="58">
        <f t="shared" si="223"/>
        <v>45914</v>
      </c>
      <c r="G1008" s="58">
        <f t="shared" si="223"/>
        <v>45929</v>
      </c>
    </row>
    <row r="1009" spans="1:8" s="75" customFormat="1" ht="15.75" customHeight="1">
      <c r="A1009" s="41"/>
      <c r="B1009" s="158" t="s">
        <v>1060</v>
      </c>
      <c r="C1009" s="158" t="s">
        <v>1061</v>
      </c>
      <c r="D1009" s="311"/>
      <c r="E1009" s="58">
        <f t="shared" si="223"/>
        <v>45915</v>
      </c>
      <c r="F1009" s="58">
        <f t="shared" si="223"/>
        <v>45921</v>
      </c>
      <c r="G1009" s="58">
        <f t="shared" si="223"/>
        <v>45936</v>
      </c>
    </row>
    <row r="1010" spans="1:8" s="75" customFormat="1" ht="15.75" customHeight="1">
      <c r="A1010" s="41"/>
      <c r="B1010" s="158" t="s">
        <v>1062</v>
      </c>
      <c r="C1010" s="183" t="s">
        <v>1063</v>
      </c>
      <c r="D1010" s="311"/>
      <c r="E1010" s="59">
        <f t="shared" si="223"/>
        <v>45922</v>
      </c>
      <c r="F1010" s="58">
        <f t="shared" si="223"/>
        <v>45928</v>
      </c>
      <c r="G1010" s="58">
        <f t="shared" si="223"/>
        <v>45943</v>
      </c>
    </row>
    <row r="1011" spans="1:8" s="75" customFormat="1" ht="15.75" customHeight="1">
      <c r="A1011" s="94"/>
      <c r="B1011" s="114" t="s">
        <v>1064</v>
      </c>
      <c r="C1011" s="114" t="s">
        <v>1065</v>
      </c>
      <c r="D1011" s="311"/>
      <c r="E1011" s="120">
        <f t="shared" si="223"/>
        <v>45929</v>
      </c>
      <c r="F1011" s="120">
        <f t="shared" si="223"/>
        <v>45935</v>
      </c>
      <c r="G1011" s="120">
        <f t="shared" si="223"/>
        <v>45950</v>
      </c>
    </row>
    <row r="1012" spans="1:8" s="75" customFormat="1" ht="15.75" customHeight="1">
      <c r="A1012" s="94"/>
      <c r="B1012" s="39"/>
      <c r="C1012" s="40"/>
      <c r="D1012" s="34"/>
      <c r="E1012" s="111"/>
      <c r="F1012" s="111"/>
      <c r="G1012" s="111"/>
    </row>
    <row r="1013" spans="1:8" s="75" customFormat="1" ht="15.75" customHeight="1">
      <c r="A1013" s="94"/>
      <c r="B1013" s="63"/>
      <c r="C1013" s="63"/>
    </row>
    <row r="1014" spans="1:8" s="75" customFormat="1" ht="15.75" customHeight="1">
      <c r="A1014" s="41" t="s">
        <v>329</v>
      </c>
      <c r="B1014" s="269" t="s">
        <v>189</v>
      </c>
      <c r="C1014" s="269" t="s">
        <v>240</v>
      </c>
      <c r="D1014" s="269" t="s">
        <v>223</v>
      </c>
      <c r="E1014" s="58" t="s">
        <v>255</v>
      </c>
      <c r="F1014" s="58" t="s">
        <v>19</v>
      </c>
      <c r="G1014" s="58" t="s">
        <v>108</v>
      </c>
    </row>
    <row r="1015" spans="1:8" s="75" customFormat="1" ht="15.75" customHeight="1">
      <c r="A1015" s="41"/>
      <c r="B1015" s="270"/>
      <c r="C1015" s="270"/>
      <c r="D1015" s="270"/>
      <c r="E1015" s="58" t="s">
        <v>11</v>
      </c>
      <c r="F1015" s="58" t="s">
        <v>20</v>
      </c>
      <c r="G1015" s="58" t="s">
        <v>21</v>
      </c>
    </row>
    <row r="1016" spans="1:8" s="75" customFormat="1" ht="15.75" customHeight="1">
      <c r="A1016" s="41"/>
      <c r="B1016" s="158" t="s">
        <v>1048</v>
      </c>
      <c r="C1016" s="114" t="s">
        <v>1049</v>
      </c>
      <c r="D1016" s="269" t="s">
        <v>256</v>
      </c>
      <c r="E1016" s="58">
        <v>45902</v>
      </c>
      <c r="F1016" s="58">
        <f>E1016+6</f>
        <v>45908</v>
      </c>
      <c r="G1016" s="58">
        <f>F1016+21</f>
        <v>45929</v>
      </c>
    </row>
    <row r="1017" spans="1:8" s="75" customFormat="1" ht="15.75" customHeight="1">
      <c r="A1017" s="41"/>
      <c r="B1017" s="238" t="s">
        <v>1050</v>
      </c>
      <c r="C1017" s="114" t="s">
        <v>1051</v>
      </c>
      <c r="D1017" s="263"/>
      <c r="E1017" s="58">
        <f t="shared" ref="E1017" si="224">E1016+7</f>
        <v>45909</v>
      </c>
      <c r="F1017" s="58">
        <f t="shared" ref="F1017:G1020" si="225">F1016+7</f>
        <v>45915</v>
      </c>
      <c r="G1017" s="58">
        <f t="shared" si="225"/>
        <v>45936</v>
      </c>
    </row>
    <row r="1018" spans="1:8" s="75" customFormat="1" ht="15.75" customHeight="1">
      <c r="B1018" s="182" t="s">
        <v>1052</v>
      </c>
      <c r="C1018" s="114" t="s">
        <v>1053</v>
      </c>
      <c r="D1018" s="263"/>
      <c r="E1018" s="58">
        <f t="shared" ref="E1018" si="226">E1017+7</f>
        <v>45916</v>
      </c>
      <c r="F1018" s="58">
        <f t="shared" si="225"/>
        <v>45922</v>
      </c>
      <c r="G1018" s="58">
        <f t="shared" si="225"/>
        <v>45943</v>
      </c>
    </row>
    <row r="1019" spans="1:8" s="75" customFormat="1" ht="15.75" customHeight="1">
      <c r="A1019" s="41"/>
      <c r="B1019" s="158" t="s">
        <v>1054</v>
      </c>
      <c r="C1019" s="114" t="s">
        <v>1055</v>
      </c>
      <c r="D1019" s="263"/>
      <c r="E1019" s="58">
        <f t="shared" ref="E1019" si="227">E1018+7</f>
        <v>45923</v>
      </c>
      <c r="F1019" s="58">
        <f t="shared" si="225"/>
        <v>45929</v>
      </c>
      <c r="G1019" s="58">
        <f t="shared" si="225"/>
        <v>45950</v>
      </c>
    </row>
    <row r="1020" spans="1:8" s="75" customFormat="1" ht="15.75" customHeight="1">
      <c r="A1020" s="94"/>
      <c r="B1020" s="158" t="s">
        <v>1056</v>
      </c>
      <c r="C1020" s="114" t="s">
        <v>1057</v>
      </c>
      <c r="D1020" s="270"/>
      <c r="E1020" s="58">
        <f t="shared" ref="E1020" si="228">E1019+7</f>
        <v>45930</v>
      </c>
      <c r="F1020" s="58">
        <f t="shared" si="225"/>
        <v>45936</v>
      </c>
      <c r="G1020" s="58">
        <f t="shared" si="225"/>
        <v>45957</v>
      </c>
    </row>
    <row r="1021" spans="1:8" s="75" customFormat="1" ht="15.75" customHeight="1">
      <c r="A1021" s="279"/>
      <c r="B1021" s="279"/>
      <c r="C1021" s="279"/>
      <c r="D1021" s="279"/>
      <c r="E1021" s="279"/>
      <c r="F1021" s="279"/>
      <c r="G1021" s="279"/>
      <c r="H1021" s="279"/>
    </row>
    <row r="1022" spans="1:8" s="75" customFormat="1" ht="15.75" customHeight="1">
      <c r="A1022" s="41" t="s">
        <v>1066</v>
      </c>
      <c r="B1022" s="284" t="s">
        <v>188</v>
      </c>
      <c r="C1022" s="284" t="s">
        <v>193</v>
      </c>
      <c r="D1022" s="269" t="s">
        <v>223</v>
      </c>
      <c r="E1022" s="58" t="s">
        <v>255</v>
      </c>
      <c r="F1022" s="58" t="s">
        <v>19</v>
      </c>
      <c r="G1022" s="58" t="s">
        <v>257</v>
      </c>
    </row>
    <row r="1023" spans="1:8" s="75" customFormat="1" ht="15.75" customHeight="1">
      <c r="A1023" s="41"/>
      <c r="B1023" s="270"/>
      <c r="C1023" s="270"/>
      <c r="D1023" s="270"/>
      <c r="E1023" s="58" t="s">
        <v>11</v>
      </c>
      <c r="F1023" s="58" t="s">
        <v>20</v>
      </c>
      <c r="G1023" s="58" t="s">
        <v>21</v>
      </c>
    </row>
    <row r="1024" spans="1:8" s="75" customFormat="1" ht="15.75" customHeight="1">
      <c r="B1024" s="141" t="s">
        <v>1067</v>
      </c>
      <c r="C1024" s="157" t="s">
        <v>529</v>
      </c>
      <c r="D1024" s="269" t="s">
        <v>310</v>
      </c>
      <c r="E1024" s="58">
        <v>45901</v>
      </c>
      <c r="F1024" s="58">
        <f>E1024+4</f>
        <v>45905</v>
      </c>
      <c r="G1024" s="58">
        <f>F1024+18</f>
        <v>45923</v>
      </c>
    </row>
    <row r="1025" spans="1:8" s="75" customFormat="1" ht="15.75" customHeight="1">
      <c r="A1025" s="41"/>
      <c r="B1025" s="155" t="s">
        <v>1068</v>
      </c>
      <c r="C1025" s="246" t="s">
        <v>1069</v>
      </c>
      <c r="D1025" s="263"/>
      <c r="E1025" s="58">
        <f t="shared" ref="E1025:G1028" si="229">E1024+7</f>
        <v>45908</v>
      </c>
      <c r="F1025" s="58">
        <f t="shared" si="229"/>
        <v>45912</v>
      </c>
      <c r="G1025" s="58">
        <f t="shared" si="229"/>
        <v>45930</v>
      </c>
    </row>
    <row r="1026" spans="1:8" s="75" customFormat="1" ht="15.75" customHeight="1">
      <c r="A1026" s="41"/>
      <c r="B1026" s="155" t="s">
        <v>1070</v>
      </c>
      <c r="C1026" s="141" t="s">
        <v>1071</v>
      </c>
      <c r="D1026" s="263"/>
      <c r="E1026" s="58">
        <f t="shared" si="229"/>
        <v>45915</v>
      </c>
      <c r="F1026" s="58">
        <f t="shared" si="229"/>
        <v>45919</v>
      </c>
      <c r="G1026" s="58">
        <f t="shared" si="229"/>
        <v>45937</v>
      </c>
    </row>
    <row r="1027" spans="1:8" s="75" customFormat="1" ht="15.75" customHeight="1">
      <c r="A1027" s="41"/>
      <c r="B1027" s="155" t="s">
        <v>528</v>
      </c>
      <c r="C1027" s="141" t="s">
        <v>1072</v>
      </c>
      <c r="D1027" s="263"/>
      <c r="E1027" s="59">
        <f t="shared" si="229"/>
        <v>45922</v>
      </c>
      <c r="F1027" s="121">
        <f t="shared" si="229"/>
        <v>45926</v>
      </c>
      <c r="G1027" s="121">
        <f t="shared" si="229"/>
        <v>45944</v>
      </c>
    </row>
    <row r="1028" spans="1:8" s="75" customFormat="1" ht="15.75" customHeight="1">
      <c r="A1028" s="41"/>
      <c r="B1028" s="141" t="s">
        <v>1073</v>
      </c>
      <c r="C1028" s="157" t="s">
        <v>1074</v>
      </c>
      <c r="D1028" s="270"/>
      <c r="E1028" s="115">
        <f t="shared" si="229"/>
        <v>45929</v>
      </c>
      <c r="F1028" s="122">
        <f t="shared" si="229"/>
        <v>45933</v>
      </c>
      <c r="G1028" s="121">
        <f t="shared" si="229"/>
        <v>45951</v>
      </c>
    </row>
    <row r="1029" spans="1:8" s="279" customFormat="1" ht="15.75" customHeight="1"/>
    <row r="1030" spans="1:8" s="75" customFormat="1" ht="15.75" customHeight="1">
      <c r="A1030" s="41" t="s">
        <v>1075</v>
      </c>
      <c r="B1030" s="308" t="s">
        <v>189</v>
      </c>
      <c r="C1030" s="308" t="s">
        <v>240</v>
      </c>
      <c r="D1030" s="269" t="s">
        <v>223</v>
      </c>
      <c r="E1030" s="58" t="s">
        <v>255</v>
      </c>
      <c r="F1030" s="58" t="s">
        <v>19</v>
      </c>
      <c r="G1030" s="59" t="s">
        <v>109</v>
      </c>
    </row>
    <row r="1031" spans="1:8" s="75" customFormat="1" ht="15.75" customHeight="1">
      <c r="A1031" s="41"/>
      <c r="B1031" s="308"/>
      <c r="C1031" s="308"/>
      <c r="D1031" s="270"/>
      <c r="E1031" s="58" t="s">
        <v>194</v>
      </c>
      <c r="F1031" s="58" t="s">
        <v>20</v>
      </c>
      <c r="G1031" s="58" t="s">
        <v>21</v>
      </c>
    </row>
    <row r="1032" spans="1:8" s="75" customFormat="1" ht="15.75" customHeight="1">
      <c r="A1032" s="41"/>
      <c r="B1032" s="158" t="s">
        <v>1031</v>
      </c>
      <c r="C1032" s="114"/>
      <c r="D1032" s="340" t="s">
        <v>290</v>
      </c>
      <c r="E1032" s="58">
        <v>45900</v>
      </c>
      <c r="F1032" s="58">
        <f>E1032+5</f>
        <v>45905</v>
      </c>
      <c r="G1032" s="58">
        <f>F1032+30</f>
        <v>45935</v>
      </c>
    </row>
    <row r="1033" spans="1:8" s="75" customFormat="1" ht="15.75" customHeight="1">
      <c r="A1033" s="41"/>
      <c r="B1033" s="180" t="s">
        <v>1032</v>
      </c>
      <c r="C1033" s="185" t="s">
        <v>1033</v>
      </c>
      <c r="D1033" s="340"/>
      <c r="E1033" s="58">
        <f t="shared" ref="E1033" si="230">E1032+7</f>
        <v>45907</v>
      </c>
      <c r="F1033" s="58">
        <f t="shared" ref="F1033:G1035" si="231">F1032+7</f>
        <v>45912</v>
      </c>
      <c r="G1033" s="58">
        <f t="shared" si="231"/>
        <v>45942</v>
      </c>
    </row>
    <row r="1034" spans="1:8" s="75" customFormat="1" ht="15.75" customHeight="1">
      <c r="A1034" s="41"/>
      <c r="B1034" s="194" t="s">
        <v>1034</v>
      </c>
      <c r="C1034" s="195" t="s">
        <v>1035</v>
      </c>
      <c r="D1034" s="340"/>
      <c r="E1034" s="58">
        <f t="shared" ref="E1034" si="232">E1033+7</f>
        <v>45914</v>
      </c>
      <c r="F1034" s="58">
        <f t="shared" si="231"/>
        <v>45919</v>
      </c>
      <c r="G1034" s="58">
        <f t="shared" si="231"/>
        <v>45949</v>
      </c>
    </row>
    <row r="1035" spans="1:8" s="75" customFormat="1" ht="15.75" customHeight="1">
      <c r="A1035" s="41"/>
      <c r="B1035" s="158" t="s">
        <v>1036</v>
      </c>
      <c r="C1035" s="185" t="s">
        <v>1037</v>
      </c>
      <c r="D1035" s="340"/>
      <c r="E1035" s="59">
        <f t="shared" ref="E1035" si="233">E1034+7</f>
        <v>45921</v>
      </c>
      <c r="F1035" s="58">
        <f t="shared" si="231"/>
        <v>45926</v>
      </c>
      <c r="G1035" s="58">
        <f t="shared" si="231"/>
        <v>45956</v>
      </c>
    </row>
    <row r="1036" spans="1:8" s="75" customFormat="1" ht="15.75" customHeight="1">
      <c r="A1036" s="41"/>
      <c r="B1036" s="158" t="s">
        <v>520</v>
      </c>
      <c r="C1036" s="114"/>
      <c r="D1036" s="340"/>
      <c r="E1036" s="120">
        <f t="shared" ref="E1036" si="234">E1035+7</f>
        <v>45928</v>
      </c>
      <c r="F1036" s="58">
        <f>F1035+7</f>
        <v>45933</v>
      </c>
      <c r="G1036" s="58">
        <f>G1035+7</f>
        <v>45963</v>
      </c>
    </row>
    <row r="1037" spans="1:8" s="75" customFormat="1" ht="15.75" customHeight="1">
      <c r="A1037" s="279"/>
      <c r="B1037" s="279"/>
      <c r="C1037" s="279"/>
      <c r="D1037" s="279"/>
      <c r="E1037" s="279"/>
      <c r="F1037" s="279"/>
      <c r="G1037" s="279"/>
      <c r="H1037" s="279"/>
    </row>
    <row r="1038" spans="1:8" s="75" customFormat="1" ht="15.75" customHeight="1">
      <c r="A1038" s="279"/>
      <c r="B1038" s="279"/>
      <c r="C1038" s="279"/>
      <c r="D1038" s="279"/>
      <c r="E1038" s="279"/>
      <c r="F1038" s="279"/>
      <c r="G1038" s="279"/>
      <c r="H1038" s="279"/>
    </row>
    <row r="1039" spans="1:8" s="75" customFormat="1" ht="15.75" customHeight="1">
      <c r="A1039" s="41"/>
      <c r="B1039" s="308" t="s">
        <v>189</v>
      </c>
      <c r="C1039" s="308" t="s">
        <v>240</v>
      </c>
      <c r="D1039" s="269" t="s">
        <v>223</v>
      </c>
      <c r="E1039" s="58" t="s">
        <v>255</v>
      </c>
      <c r="F1039" s="58" t="s">
        <v>255</v>
      </c>
      <c r="G1039" s="59" t="s">
        <v>258</v>
      </c>
    </row>
    <row r="1040" spans="1:8" s="75" customFormat="1" ht="15.75" customHeight="1">
      <c r="A1040" s="41"/>
      <c r="B1040" s="308"/>
      <c r="C1040" s="308"/>
      <c r="D1040" s="270"/>
      <c r="E1040" s="58" t="s">
        <v>11</v>
      </c>
      <c r="F1040" s="58" t="s">
        <v>259</v>
      </c>
      <c r="G1040" s="58" t="s">
        <v>260</v>
      </c>
    </row>
    <row r="1041" spans="1:8" s="75" customFormat="1" ht="15.75" customHeight="1">
      <c r="A1041" s="41"/>
      <c r="B1041" s="114" t="s">
        <v>530</v>
      </c>
      <c r="C1041" s="118" t="s">
        <v>531</v>
      </c>
      <c r="D1041" s="267" t="s">
        <v>330</v>
      </c>
      <c r="E1041" s="58">
        <v>45897</v>
      </c>
      <c r="F1041" s="58">
        <f>E1041+5</f>
        <v>45902</v>
      </c>
      <c r="G1041" s="58">
        <f>F1041+33</f>
        <v>45935</v>
      </c>
    </row>
    <row r="1042" spans="1:8" s="75" customFormat="1" ht="15.75" customHeight="1">
      <c r="A1042" s="41"/>
      <c r="B1042" s="140" t="s">
        <v>1076</v>
      </c>
      <c r="C1042" s="118" t="s">
        <v>1077</v>
      </c>
      <c r="D1042" s="342"/>
      <c r="E1042" s="58">
        <f t="shared" ref="E1042:G1045" si="235">E1041+7</f>
        <v>45904</v>
      </c>
      <c r="F1042" s="58">
        <f t="shared" si="235"/>
        <v>45909</v>
      </c>
      <c r="G1042" s="58">
        <f t="shared" si="235"/>
        <v>45942</v>
      </c>
    </row>
    <row r="1043" spans="1:8" s="75" customFormat="1" ht="15.75" customHeight="1">
      <c r="A1043" s="41"/>
      <c r="B1043" s="114" t="s">
        <v>1078</v>
      </c>
      <c r="C1043" s="118" t="s">
        <v>1079</v>
      </c>
      <c r="D1043" s="342"/>
      <c r="E1043" s="58">
        <f t="shared" si="235"/>
        <v>45911</v>
      </c>
      <c r="F1043" s="58">
        <f t="shared" si="235"/>
        <v>45916</v>
      </c>
      <c r="G1043" s="58">
        <f t="shared" si="235"/>
        <v>45949</v>
      </c>
    </row>
    <row r="1044" spans="1:8" s="75" customFormat="1" ht="15.75" customHeight="1">
      <c r="A1044" s="41"/>
      <c r="B1044" s="114" t="s">
        <v>1080</v>
      </c>
      <c r="C1044" s="118" t="s">
        <v>1081</v>
      </c>
      <c r="D1044" s="342"/>
      <c r="E1044" s="59">
        <f t="shared" si="235"/>
        <v>45918</v>
      </c>
      <c r="F1044" s="58">
        <f t="shared" si="235"/>
        <v>45923</v>
      </c>
      <c r="G1044" s="58">
        <f t="shared" si="235"/>
        <v>45956</v>
      </c>
    </row>
    <row r="1045" spans="1:8" s="75" customFormat="1" ht="15.75" customHeight="1">
      <c r="A1045" s="41"/>
      <c r="B1045" s="114" t="s">
        <v>1082</v>
      </c>
      <c r="C1045" s="118" t="s">
        <v>1083</v>
      </c>
      <c r="D1045" s="343"/>
      <c r="E1045" s="120">
        <f t="shared" si="235"/>
        <v>45925</v>
      </c>
      <c r="F1045" s="120">
        <f t="shared" si="235"/>
        <v>45930</v>
      </c>
      <c r="G1045" s="120">
        <f t="shared" si="235"/>
        <v>45963</v>
      </c>
    </row>
    <row r="1046" spans="1:8" s="75" customFormat="1" ht="15.75" customHeight="1">
      <c r="A1046" s="279"/>
      <c r="B1046" s="279"/>
      <c r="C1046" s="279"/>
      <c r="D1046" s="279"/>
      <c r="E1046" s="279"/>
      <c r="F1046" s="279"/>
      <c r="G1046" s="279"/>
      <c r="H1046" s="279"/>
    </row>
    <row r="1047" spans="1:8" s="75" customFormat="1" ht="15.75" customHeight="1">
      <c r="A1047" s="279"/>
      <c r="B1047" s="279"/>
      <c r="C1047" s="279"/>
      <c r="D1047" s="279"/>
      <c r="E1047" s="279"/>
      <c r="F1047" s="279"/>
      <c r="G1047" s="279"/>
      <c r="H1047" s="279"/>
    </row>
    <row r="1048" spans="1:8" s="75" customFormat="1" ht="15.75" customHeight="1">
      <c r="A1048" s="41" t="s">
        <v>1084</v>
      </c>
      <c r="B1048" s="340" t="s">
        <v>189</v>
      </c>
      <c r="C1048" s="340" t="s">
        <v>240</v>
      </c>
      <c r="D1048" s="340" t="s">
        <v>223</v>
      </c>
      <c r="E1048" s="66" t="s">
        <v>255</v>
      </c>
      <c r="F1048" s="58" t="s">
        <v>19</v>
      </c>
      <c r="G1048" s="58" t="s">
        <v>261</v>
      </c>
    </row>
    <row r="1049" spans="1:8" s="75" customFormat="1" ht="15.75" customHeight="1">
      <c r="A1049" s="41"/>
      <c r="B1049" s="340"/>
      <c r="C1049" s="340"/>
      <c r="D1049" s="340"/>
      <c r="E1049" s="66" t="s">
        <v>11</v>
      </c>
      <c r="F1049" s="58" t="s">
        <v>20</v>
      </c>
      <c r="G1049" s="58" t="s">
        <v>21</v>
      </c>
    </row>
    <row r="1050" spans="1:8" s="75" customFormat="1" ht="15.75" customHeight="1">
      <c r="A1050" s="41"/>
      <c r="B1050" s="158" t="s">
        <v>1087</v>
      </c>
      <c r="C1050" s="158" t="s">
        <v>532</v>
      </c>
      <c r="D1050" s="269" t="s">
        <v>1085</v>
      </c>
      <c r="E1050" s="66">
        <v>45876</v>
      </c>
      <c r="F1050" s="58">
        <f>E1050+4</f>
        <v>45880</v>
      </c>
      <c r="G1050" s="58">
        <f>F1050+41</f>
        <v>45921</v>
      </c>
    </row>
    <row r="1051" spans="1:8" s="75" customFormat="1" ht="15.75" customHeight="1">
      <c r="B1051" s="237" t="s">
        <v>537</v>
      </c>
      <c r="C1051" s="158" t="s">
        <v>533</v>
      </c>
      <c r="D1051" s="263"/>
      <c r="E1051" s="66">
        <f t="shared" ref="E1051:G1054" si="236">E1050+7</f>
        <v>45883</v>
      </c>
      <c r="F1051" s="58">
        <f t="shared" si="236"/>
        <v>45887</v>
      </c>
      <c r="G1051" s="58">
        <f t="shared" si="236"/>
        <v>45928</v>
      </c>
    </row>
    <row r="1052" spans="1:8" s="75" customFormat="1" ht="15.75" customHeight="1">
      <c r="A1052" s="41"/>
      <c r="B1052" s="237" t="s">
        <v>538</v>
      </c>
      <c r="C1052" s="158" t="s">
        <v>534</v>
      </c>
      <c r="D1052" s="263"/>
      <c r="E1052" s="66">
        <f t="shared" si="236"/>
        <v>45890</v>
      </c>
      <c r="F1052" s="58">
        <f t="shared" si="236"/>
        <v>45894</v>
      </c>
      <c r="G1052" s="58">
        <f t="shared" si="236"/>
        <v>45935</v>
      </c>
    </row>
    <row r="1053" spans="1:8" s="75" customFormat="1" ht="15.75" customHeight="1">
      <c r="A1053" s="41"/>
      <c r="B1053" s="237" t="s">
        <v>539</v>
      </c>
      <c r="C1053" s="158" t="s">
        <v>535</v>
      </c>
      <c r="D1053" s="263"/>
      <c r="E1053" s="66">
        <f t="shared" si="236"/>
        <v>45897</v>
      </c>
      <c r="F1053" s="58">
        <f t="shared" si="236"/>
        <v>45901</v>
      </c>
      <c r="G1053" s="58">
        <f t="shared" si="236"/>
        <v>45942</v>
      </c>
    </row>
    <row r="1054" spans="1:8" s="75" customFormat="1" ht="15.75" customHeight="1">
      <c r="A1054" s="41"/>
      <c r="B1054" s="158" t="s">
        <v>540</v>
      </c>
      <c r="C1054" s="158" t="s">
        <v>536</v>
      </c>
      <c r="D1054" s="270"/>
      <c r="E1054" s="66">
        <f t="shared" si="236"/>
        <v>45904</v>
      </c>
      <c r="F1054" s="58">
        <f t="shared" si="236"/>
        <v>45908</v>
      </c>
      <c r="G1054" s="58">
        <f t="shared" si="236"/>
        <v>45949</v>
      </c>
    </row>
    <row r="1055" spans="1:8" s="279" customFormat="1" ht="15.75" customHeight="1"/>
    <row r="1056" spans="1:8" s="75" customFormat="1" ht="15.75" customHeight="1">
      <c r="A1056" s="41" t="s">
        <v>1086</v>
      </c>
      <c r="B1056" s="261" t="s">
        <v>189</v>
      </c>
      <c r="C1056" s="261" t="s">
        <v>17</v>
      </c>
      <c r="D1056" s="269" t="s">
        <v>223</v>
      </c>
      <c r="E1056" s="58" t="s">
        <v>255</v>
      </c>
      <c r="F1056" s="58" t="s">
        <v>19</v>
      </c>
      <c r="G1056" s="59" t="s">
        <v>262</v>
      </c>
    </row>
    <row r="1057" spans="1:8" s="75" customFormat="1" ht="15.75" customHeight="1">
      <c r="A1057" s="41"/>
      <c r="B1057" s="262"/>
      <c r="C1057" s="262"/>
      <c r="D1057" s="270"/>
      <c r="E1057" s="58" t="s">
        <v>11</v>
      </c>
      <c r="F1057" s="58" t="s">
        <v>20</v>
      </c>
      <c r="G1057" s="58" t="s">
        <v>21</v>
      </c>
    </row>
    <row r="1058" spans="1:8" s="75" customFormat="1" ht="15.75" customHeight="1">
      <c r="B1058" s="114" t="s">
        <v>1088</v>
      </c>
      <c r="C1058" s="114" t="s">
        <v>1089</v>
      </c>
      <c r="D1058" s="269" t="s">
        <v>311</v>
      </c>
      <c r="E1058" s="58">
        <v>45904</v>
      </c>
      <c r="F1058" s="58">
        <f>E1058+6</f>
        <v>45910</v>
      </c>
      <c r="G1058" s="58">
        <f>F1058+15</f>
        <v>45925</v>
      </c>
    </row>
    <row r="1059" spans="1:8" s="75" customFormat="1" ht="15.75" customHeight="1">
      <c r="A1059" s="41"/>
      <c r="B1059" s="114" t="s">
        <v>1090</v>
      </c>
      <c r="C1059" s="114" t="s">
        <v>1091</v>
      </c>
      <c r="D1059" s="263"/>
      <c r="E1059" s="58">
        <f t="shared" ref="E1059:G1062" si="237">E1058+7</f>
        <v>45911</v>
      </c>
      <c r="F1059" s="58">
        <f t="shared" si="237"/>
        <v>45917</v>
      </c>
      <c r="G1059" s="58">
        <f t="shared" si="237"/>
        <v>45932</v>
      </c>
    </row>
    <row r="1060" spans="1:8" s="75" customFormat="1" ht="15.75" customHeight="1">
      <c r="A1060" s="41"/>
      <c r="B1060" s="114" t="s">
        <v>1092</v>
      </c>
      <c r="C1060" s="114" t="s">
        <v>1093</v>
      </c>
      <c r="D1060" s="263"/>
      <c r="E1060" s="58">
        <f t="shared" si="237"/>
        <v>45918</v>
      </c>
      <c r="F1060" s="58">
        <f t="shared" si="237"/>
        <v>45924</v>
      </c>
      <c r="G1060" s="58">
        <f t="shared" si="237"/>
        <v>45939</v>
      </c>
    </row>
    <row r="1061" spans="1:8" s="75" customFormat="1" ht="15.75" customHeight="1">
      <c r="A1061" s="41"/>
      <c r="B1061" s="114" t="s">
        <v>541</v>
      </c>
      <c r="C1061" s="114" t="s">
        <v>1094</v>
      </c>
      <c r="D1061" s="263"/>
      <c r="E1061" s="59">
        <f t="shared" si="237"/>
        <v>45925</v>
      </c>
      <c r="F1061" s="58">
        <f t="shared" si="237"/>
        <v>45931</v>
      </c>
      <c r="G1061" s="58">
        <f t="shared" si="237"/>
        <v>45946</v>
      </c>
    </row>
    <row r="1062" spans="1:8" s="75" customFormat="1" ht="15.75" customHeight="1">
      <c r="A1062" s="96"/>
      <c r="B1062" s="114" t="s">
        <v>1095</v>
      </c>
      <c r="C1062" s="114" t="s">
        <v>1096</v>
      </c>
      <c r="D1062" s="270"/>
      <c r="E1062" s="59">
        <f t="shared" si="237"/>
        <v>45932</v>
      </c>
      <c r="F1062" s="58">
        <f t="shared" si="237"/>
        <v>45938</v>
      </c>
      <c r="G1062" s="58">
        <f t="shared" si="237"/>
        <v>45953</v>
      </c>
      <c r="H1062" s="96"/>
    </row>
    <row r="1063" spans="1:8" s="75" customFormat="1" ht="15.75" customHeight="1">
      <c r="A1063" s="41"/>
    </row>
    <row r="1064" spans="1:8" s="75" customFormat="1" ht="15.75" customHeight="1">
      <c r="A1064" s="123" t="s">
        <v>263</v>
      </c>
      <c r="B1064" s="261" t="s">
        <v>189</v>
      </c>
      <c r="C1064" s="261" t="s">
        <v>17</v>
      </c>
      <c r="D1064" s="285" t="s">
        <v>223</v>
      </c>
      <c r="E1064" s="58" t="s">
        <v>255</v>
      </c>
      <c r="F1064" s="58" t="s">
        <v>19</v>
      </c>
      <c r="G1064" s="59" t="s">
        <v>264</v>
      </c>
    </row>
    <row r="1065" spans="1:8" s="75" customFormat="1" ht="15.75" customHeight="1">
      <c r="B1065" s="262"/>
      <c r="C1065" s="262"/>
      <c r="D1065" s="285"/>
      <c r="E1065" s="58" t="s">
        <v>11</v>
      </c>
      <c r="F1065" s="58" t="s">
        <v>20</v>
      </c>
      <c r="G1065" s="58" t="s">
        <v>21</v>
      </c>
    </row>
    <row r="1066" spans="1:8" s="75" customFormat="1" ht="15.75" customHeight="1">
      <c r="A1066" s="94"/>
      <c r="B1066" s="114" t="s">
        <v>1088</v>
      </c>
      <c r="C1066" s="114" t="s">
        <v>1089</v>
      </c>
      <c r="D1066" s="269" t="s">
        <v>311</v>
      </c>
      <c r="E1066" s="58">
        <v>45904</v>
      </c>
      <c r="F1066" s="58">
        <f>E1066+6</f>
        <v>45910</v>
      </c>
      <c r="G1066" s="58">
        <f>F1066+15</f>
        <v>45925</v>
      </c>
    </row>
    <row r="1067" spans="1:8" s="75" customFormat="1" ht="15.75" customHeight="1">
      <c r="A1067" s="94"/>
      <c r="B1067" s="114" t="s">
        <v>1090</v>
      </c>
      <c r="C1067" s="114" t="s">
        <v>1091</v>
      </c>
      <c r="D1067" s="263"/>
      <c r="E1067" s="58">
        <f t="shared" ref="E1067" si="238">E1066+7</f>
        <v>45911</v>
      </c>
      <c r="F1067" s="58">
        <f t="shared" ref="F1067:G1070" si="239">F1066+7</f>
        <v>45917</v>
      </c>
      <c r="G1067" s="58">
        <f t="shared" si="239"/>
        <v>45932</v>
      </c>
    </row>
    <row r="1068" spans="1:8" s="75" customFormat="1" ht="15.75" customHeight="1">
      <c r="A1068" s="41"/>
      <c r="B1068" s="114" t="s">
        <v>1092</v>
      </c>
      <c r="C1068" s="114" t="s">
        <v>1093</v>
      </c>
      <c r="D1068" s="263"/>
      <c r="E1068" s="58">
        <f t="shared" ref="E1068" si="240">E1067+7</f>
        <v>45918</v>
      </c>
      <c r="F1068" s="58">
        <f t="shared" si="239"/>
        <v>45924</v>
      </c>
      <c r="G1068" s="58">
        <f t="shared" si="239"/>
        <v>45939</v>
      </c>
    </row>
    <row r="1069" spans="1:8" s="75" customFormat="1" ht="15.75" customHeight="1">
      <c r="A1069" s="41"/>
      <c r="B1069" s="114" t="s">
        <v>541</v>
      </c>
      <c r="C1069" s="114" t="s">
        <v>1094</v>
      </c>
      <c r="D1069" s="263"/>
      <c r="E1069" s="59">
        <f t="shared" ref="E1069" si="241">E1068+7</f>
        <v>45925</v>
      </c>
      <c r="F1069" s="58">
        <f t="shared" si="239"/>
        <v>45931</v>
      </c>
      <c r="G1069" s="58">
        <f t="shared" si="239"/>
        <v>45946</v>
      </c>
    </row>
    <row r="1070" spans="1:8" s="75" customFormat="1" ht="15.75" customHeight="1">
      <c r="A1070" s="41"/>
      <c r="B1070" s="114" t="s">
        <v>1095</v>
      </c>
      <c r="C1070" s="114" t="s">
        <v>1096</v>
      </c>
      <c r="D1070" s="270"/>
      <c r="E1070" s="59">
        <f t="shared" ref="E1070" si="242">E1069+7</f>
        <v>45932</v>
      </c>
      <c r="F1070" s="58">
        <f t="shared" si="239"/>
        <v>45938</v>
      </c>
      <c r="G1070" s="58">
        <f t="shared" si="239"/>
        <v>45953</v>
      </c>
    </row>
    <row r="1071" spans="1:8" s="6" customFormat="1" ht="14.25">
      <c r="A1071" s="341"/>
      <c r="B1071" s="341"/>
      <c r="C1071" s="341"/>
      <c r="D1071" s="341"/>
      <c r="E1071" s="341"/>
      <c r="F1071" s="341"/>
      <c r="G1071" s="341"/>
    </row>
    <row r="1072" spans="1:8" s="5" customFormat="1" ht="15.75" customHeight="1">
      <c r="A1072" s="341"/>
      <c r="B1072" s="341"/>
      <c r="C1072" s="341"/>
      <c r="D1072" s="341"/>
      <c r="E1072" s="341"/>
      <c r="F1072" s="341"/>
      <c r="G1072" s="341"/>
    </row>
    <row r="1073" spans="1:8" s="5" customFormat="1" ht="15.75" customHeight="1">
      <c r="A1073" s="291" t="s">
        <v>265</v>
      </c>
      <c r="B1073" s="291"/>
      <c r="C1073" s="291"/>
      <c r="D1073" s="291"/>
      <c r="E1073" s="291"/>
      <c r="F1073" s="291"/>
      <c r="G1073" s="291"/>
    </row>
    <row r="1074" spans="1:8" s="6" customFormat="1" ht="14.25">
      <c r="A1074" s="341"/>
      <c r="B1074" s="341"/>
      <c r="C1074" s="341"/>
      <c r="D1074" s="341"/>
      <c r="E1074" s="341"/>
      <c r="F1074" s="341"/>
      <c r="G1074" s="341"/>
    </row>
    <row r="1075" spans="1:8" s="5" customFormat="1" ht="15.75" customHeight="1">
      <c r="A1075" s="54" t="s">
        <v>542</v>
      </c>
      <c r="B1075" s="265" t="s">
        <v>189</v>
      </c>
      <c r="C1075" s="265" t="s">
        <v>240</v>
      </c>
      <c r="D1075" s="265" t="s">
        <v>223</v>
      </c>
      <c r="E1075" s="55" t="s">
        <v>255</v>
      </c>
      <c r="F1075" s="55" t="s">
        <v>19</v>
      </c>
      <c r="G1075" s="55" t="s">
        <v>111</v>
      </c>
    </row>
    <row r="1076" spans="1:8" s="5" customFormat="1" ht="15.75" customHeight="1">
      <c r="A1076" s="54"/>
      <c r="B1076" s="255"/>
      <c r="C1076" s="255"/>
      <c r="D1076" s="255"/>
      <c r="E1076" s="12" t="s">
        <v>11</v>
      </c>
      <c r="F1076" s="12" t="s">
        <v>20</v>
      </c>
      <c r="G1076" s="12" t="s">
        <v>21</v>
      </c>
    </row>
    <row r="1077" spans="1:8" s="5" customFormat="1" ht="15.75" customHeight="1">
      <c r="A1077" s="41"/>
      <c r="B1077" s="114" t="s">
        <v>1097</v>
      </c>
      <c r="C1077" s="114" t="s">
        <v>1098</v>
      </c>
      <c r="D1077" s="269" t="s">
        <v>287</v>
      </c>
      <c r="E1077" s="58">
        <v>45901</v>
      </c>
      <c r="F1077" s="58">
        <f>E1077+4</f>
        <v>45905</v>
      </c>
      <c r="G1077" s="58">
        <f>F1077+18</f>
        <v>45923</v>
      </c>
      <c r="H1077" s="75"/>
    </row>
    <row r="1078" spans="1:8" s="5" customFormat="1" ht="15.75" customHeight="1">
      <c r="A1078" s="94"/>
      <c r="B1078" s="140" t="s">
        <v>1099</v>
      </c>
      <c r="C1078" s="114" t="s">
        <v>543</v>
      </c>
      <c r="D1078" s="263"/>
      <c r="E1078" s="58">
        <f>E1077+7</f>
        <v>45908</v>
      </c>
      <c r="F1078" s="58">
        <f t="shared" ref="E1078:G1081" si="243">F1077+7</f>
        <v>45912</v>
      </c>
      <c r="G1078" s="58">
        <f t="shared" si="243"/>
        <v>45930</v>
      </c>
      <c r="H1078" s="75"/>
    </row>
    <row r="1079" spans="1:8" s="5" customFormat="1" ht="15.75" customHeight="1">
      <c r="A1079" s="41"/>
      <c r="B1079" s="140" t="s">
        <v>1100</v>
      </c>
      <c r="C1079" s="114" t="s">
        <v>543</v>
      </c>
      <c r="D1079" s="263"/>
      <c r="E1079" s="58">
        <f t="shared" si="243"/>
        <v>45915</v>
      </c>
      <c r="F1079" s="58">
        <f t="shared" si="243"/>
        <v>45919</v>
      </c>
      <c r="G1079" s="58">
        <f t="shared" si="243"/>
        <v>45937</v>
      </c>
      <c r="H1079" s="75"/>
    </row>
    <row r="1080" spans="1:8" s="5" customFormat="1" ht="15.75" customHeight="1">
      <c r="A1080" s="41"/>
      <c r="B1080" s="114" t="s">
        <v>1101</v>
      </c>
      <c r="C1080" s="114" t="s">
        <v>1098</v>
      </c>
      <c r="D1080" s="263"/>
      <c r="E1080" s="58">
        <f t="shared" si="243"/>
        <v>45922</v>
      </c>
      <c r="F1080" s="58">
        <f t="shared" si="243"/>
        <v>45926</v>
      </c>
      <c r="G1080" s="58">
        <f t="shared" si="243"/>
        <v>45944</v>
      </c>
      <c r="H1080" s="75"/>
    </row>
    <row r="1081" spans="1:8" s="5" customFormat="1" ht="15.75" customHeight="1">
      <c r="A1081" s="41"/>
      <c r="B1081" s="140" t="s">
        <v>1102</v>
      </c>
      <c r="C1081" s="114" t="s">
        <v>1103</v>
      </c>
      <c r="D1081" s="270"/>
      <c r="E1081" s="58">
        <f t="shared" si="243"/>
        <v>45929</v>
      </c>
      <c r="F1081" s="58">
        <f t="shared" si="243"/>
        <v>45933</v>
      </c>
      <c r="G1081" s="58">
        <f t="shared" si="243"/>
        <v>45951</v>
      </c>
      <c r="H1081" s="75"/>
    </row>
    <row r="1082" spans="1:8" s="5" customFormat="1" ht="15.75" customHeight="1">
      <c r="A1082" s="41"/>
      <c r="B1082" s="76"/>
      <c r="C1082" s="197"/>
      <c r="D1082" s="90"/>
      <c r="E1082" s="73"/>
      <c r="F1082" s="73"/>
      <c r="G1082" s="73"/>
      <c r="H1082" s="75"/>
    </row>
    <row r="1083" spans="1:8" s="49" customFormat="1" ht="15.75" customHeight="1">
      <c r="A1083" s="112"/>
      <c r="B1083" s="147"/>
      <c r="C1083" s="147"/>
      <c r="D1083" s="112"/>
      <c r="E1083" s="112"/>
      <c r="F1083" s="112"/>
      <c r="G1083" s="112"/>
      <c r="H1083" s="112"/>
    </row>
    <row r="1084" spans="1:8" s="5" customFormat="1" ht="15.75" customHeight="1">
      <c r="A1084" s="41" t="s">
        <v>544</v>
      </c>
      <c r="B1084" s="268" t="s">
        <v>188</v>
      </c>
      <c r="C1084" s="268" t="s">
        <v>240</v>
      </c>
      <c r="D1084" s="259" t="s">
        <v>223</v>
      </c>
      <c r="E1084" s="58" t="s">
        <v>255</v>
      </c>
      <c r="F1084" s="58" t="s">
        <v>19</v>
      </c>
      <c r="G1084" s="58" t="s">
        <v>312</v>
      </c>
      <c r="H1084" s="75"/>
    </row>
    <row r="1085" spans="1:8" s="5" customFormat="1" ht="15.75" customHeight="1">
      <c r="A1085" s="41"/>
      <c r="B1085" s="268"/>
      <c r="C1085" s="268"/>
      <c r="D1085" s="260"/>
      <c r="E1085" s="58" t="s">
        <v>11</v>
      </c>
      <c r="F1085" s="58" t="s">
        <v>20</v>
      </c>
      <c r="G1085" s="58" t="s">
        <v>21</v>
      </c>
      <c r="H1085" s="75"/>
    </row>
    <row r="1086" spans="1:8" s="5" customFormat="1" ht="15.75" customHeight="1">
      <c r="A1086" s="41"/>
      <c r="B1086" s="114" t="s">
        <v>1097</v>
      </c>
      <c r="C1086" s="114" t="s">
        <v>1098</v>
      </c>
      <c r="D1086" s="269" t="s">
        <v>266</v>
      </c>
      <c r="E1086" s="58">
        <v>45901</v>
      </c>
      <c r="F1086" s="66">
        <f>E1086+4</f>
        <v>45905</v>
      </c>
      <c r="G1086" s="66">
        <f>F1086+18</f>
        <v>45923</v>
      </c>
      <c r="H1086" s="75"/>
    </row>
    <row r="1087" spans="1:8" s="5" customFormat="1" ht="15.75" customHeight="1">
      <c r="A1087" s="41"/>
      <c r="B1087" s="140" t="s">
        <v>1099</v>
      </c>
      <c r="C1087" s="114" t="s">
        <v>543</v>
      </c>
      <c r="D1087" s="263"/>
      <c r="E1087" s="58">
        <f t="shared" ref="E1087" si="244">E1086+7</f>
        <v>45908</v>
      </c>
      <c r="F1087" s="66">
        <f t="shared" ref="F1087:F1090" si="245">F1086+7</f>
        <v>45912</v>
      </c>
      <c r="G1087" s="66">
        <f>F1087+17</f>
        <v>45929</v>
      </c>
      <c r="H1087" s="75"/>
    </row>
    <row r="1088" spans="1:8" s="5" customFormat="1" ht="15.75" customHeight="1">
      <c r="A1088" s="41"/>
      <c r="B1088" s="140" t="s">
        <v>1100</v>
      </c>
      <c r="C1088" s="114" t="s">
        <v>543</v>
      </c>
      <c r="D1088" s="263"/>
      <c r="E1088" s="58">
        <f t="shared" ref="E1088" si="246">E1087+7</f>
        <v>45915</v>
      </c>
      <c r="F1088" s="66">
        <f t="shared" si="245"/>
        <v>45919</v>
      </c>
      <c r="G1088" s="66">
        <f>F1088+17</f>
        <v>45936</v>
      </c>
      <c r="H1088" s="75"/>
    </row>
    <row r="1089" spans="1:8" s="5" customFormat="1" ht="15.75" customHeight="1">
      <c r="A1089" s="41"/>
      <c r="B1089" s="114" t="s">
        <v>1101</v>
      </c>
      <c r="C1089" s="114" t="s">
        <v>1098</v>
      </c>
      <c r="D1089" s="263"/>
      <c r="E1089" s="58">
        <f t="shared" ref="E1089" si="247">E1088+7</f>
        <v>45922</v>
      </c>
      <c r="F1089" s="66">
        <f t="shared" si="245"/>
        <v>45926</v>
      </c>
      <c r="G1089" s="66">
        <f>F1089+17</f>
        <v>45943</v>
      </c>
      <c r="H1089" s="75"/>
    </row>
    <row r="1090" spans="1:8" s="5" customFormat="1" ht="15.75" customHeight="1">
      <c r="A1090" s="41"/>
      <c r="B1090" s="140" t="s">
        <v>1102</v>
      </c>
      <c r="C1090" s="114" t="s">
        <v>1103</v>
      </c>
      <c r="D1090" s="270"/>
      <c r="E1090" s="58">
        <f t="shared" ref="E1090" si="248">E1089+7</f>
        <v>45929</v>
      </c>
      <c r="F1090" s="66">
        <f t="shared" si="245"/>
        <v>45933</v>
      </c>
      <c r="G1090" s="66">
        <f>F1090+17</f>
        <v>45950</v>
      </c>
      <c r="H1090" s="75"/>
    </row>
    <row r="1091" spans="1:8" s="5" customFormat="1" ht="15.75" customHeight="1">
      <c r="A1091" s="266"/>
      <c r="B1091" s="266"/>
      <c r="C1091" s="266"/>
      <c r="D1091" s="266"/>
      <c r="E1091" s="266"/>
      <c r="F1091" s="266"/>
      <c r="G1091" s="266"/>
      <c r="H1091" s="75"/>
    </row>
    <row r="1092" spans="1:8" s="5" customFormat="1" ht="15.75" customHeight="1">
      <c r="A1092" s="41"/>
      <c r="B1092" s="268" t="s">
        <v>189</v>
      </c>
      <c r="C1092" s="268" t="s">
        <v>240</v>
      </c>
      <c r="D1092" s="333" t="s">
        <v>223</v>
      </c>
      <c r="E1092" s="66" t="s">
        <v>255</v>
      </c>
      <c r="F1092" s="66" t="s">
        <v>19</v>
      </c>
      <c r="G1092" s="66" t="s">
        <v>313</v>
      </c>
      <c r="H1092" s="75"/>
    </row>
    <row r="1093" spans="1:8" s="5" customFormat="1" ht="15.75" customHeight="1">
      <c r="A1093" s="41"/>
      <c r="B1093" s="268"/>
      <c r="C1093" s="268"/>
      <c r="D1093" s="333"/>
      <c r="E1093" s="66" t="s">
        <v>11</v>
      </c>
      <c r="F1093" s="66" t="s">
        <v>20</v>
      </c>
      <c r="G1093" s="66" t="s">
        <v>21</v>
      </c>
      <c r="H1093" s="75"/>
    </row>
    <row r="1094" spans="1:8" s="5" customFormat="1" ht="15.75" customHeight="1">
      <c r="A1094" s="41"/>
      <c r="B1094" s="155" t="s">
        <v>1105</v>
      </c>
      <c r="C1094" s="184" t="s">
        <v>1106</v>
      </c>
      <c r="D1094" s="284" t="s">
        <v>291</v>
      </c>
      <c r="E1094" s="66">
        <v>45903</v>
      </c>
      <c r="F1094" s="66">
        <f>E1094+4</f>
        <v>45907</v>
      </c>
      <c r="G1094" s="66">
        <f>F1094+13</f>
        <v>45920</v>
      </c>
      <c r="H1094" s="75"/>
    </row>
    <row r="1095" spans="1:8" s="5" customFormat="1" ht="15.75" customHeight="1">
      <c r="A1095" s="41"/>
      <c r="B1095" s="155" t="s">
        <v>545</v>
      </c>
      <c r="C1095" s="184" t="s">
        <v>1107</v>
      </c>
      <c r="D1095" s="283"/>
      <c r="E1095" s="66">
        <f t="shared" ref="E1095:G1098" si="249">E1094+7</f>
        <v>45910</v>
      </c>
      <c r="F1095" s="66">
        <f t="shared" si="249"/>
        <v>45914</v>
      </c>
      <c r="G1095" s="66">
        <f t="shared" si="249"/>
        <v>45927</v>
      </c>
      <c r="H1095" s="75"/>
    </row>
    <row r="1096" spans="1:8" s="5" customFormat="1" ht="15.75" customHeight="1">
      <c r="A1096" s="41"/>
      <c r="B1096" s="155" t="s">
        <v>1108</v>
      </c>
      <c r="C1096" s="184" t="s">
        <v>1109</v>
      </c>
      <c r="D1096" s="283"/>
      <c r="E1096" s="66">
        <f t="shared" si="249"/>
        <v>45917</v>
      </c>
      <c r="F1096" s="66">
        <f t="shared" si="249"/>
        <v>45921</v>
      </c>
      <c r="G1096" s="66">
        <f t="shared" si="249"/>
        <v>45934</v>
      </c>
      <c r="H1096" s="75"/>
    </row>
    <row r="1097" spans="1:8" s="5" customFormat="1" ht="15.75" customHeight="1">
      <c r="A1097" s="41"/>
      <c r="B1097" s="251" t="s">
        <v>1110</v>
      </c>
      <c r="C1097" s="184" t="s">
        <v>1111</v>
      </c>
      <c r="D1097" s="283"/>
      <c r="E1097" s="66">
        <f t="shared" si="249"/>
        <v>45924</v>
      </c>
      <c r="F1097" s="66">
        <f t="shared" si="249"/>
        <v>45928</v>
      </c>
      <c r="G1097" s="66">
        <f t="shared" si="249"/>
        <v>45941</v>
      </c>
      <c r="H1097" s="75"/>
    </row>
    <row r="1098" spans="1:8" s="5" customFormat="1" ht="15.75" customHeight="1">
      <c r="A1098" s="41"/>
      <c r="B1098" s="155" t="s">
        <v>1112</v>
      </c>
      <c r="C1098" s="246" t="s">
        <v>1113</v>
      </c>
      <c r="D1098" s="270"/>
      <c r="E1098" s="124">
        <f>E1097+7</f>
        <v>45931</v>
      </c>
      <c r="F1098" s="124">
        <f t="shared" si="249"/>
        <v>45935</v>
      </c>
      <c r="G1098" s="124">
        <f t="shared" si="249"/>
        <v>45948</v>
      </c>
      <c r="H1098" s="75"/>
    </row>
    <row r="1099" spans="1:8" s="5" customFormat="1" ht="15.75" customHeight="1">
      <c r="A1099" s="112"/>
      <c r="B1099" s="147"/>
      <c r="C1099" s="147"/>
      <c r="D1099" s="112"/>
      <c r="E1099" s="112"/>
      <c r="F1099" s="112"/>
      <c r="G1099" s="112"/>
      <c r="H1099" s="112"/>
    </row>
    <row r="1100" spans="1:8" s="5" customFormat="1" ht="15.75" customHeight="1">
      <c r="A1100" s="112"/>
      <c r="B1100" s="147"/>
      <c r="C1100" s="147"/>
      <c r="D1100" s="112"/>
      <c r="E1100" s="112"/>
      <c r="F1100" s="112"/>
      <c r="G1100" s="112"/>
      <c r="H1100" s="112"/>
    </row>
    <row r="1101" spans="1:8" s="5" customFormat="1" ht="15.75" customHeight="1">
      <c r="A1101" s="41" t="s">
        <v>1104</v>
      </c>
      <c r="B1101" s="337" t="s">
        <v>16</v>
      </c>
      <c r="C1101" s="338" t="s">
        <v>17</v>
      </c>
      <c r="D1101" s="259" t="s">
        <v>223</v>
      </c>
      <c r="E1101" s="58" t="s">
        <v>255</v>
      </c>
      <c r="F1101" s="58" t="s">
        <v>19</v>
      </c>
      <c r="G1101" s="58" t="s">
        <v>312</v>
      </c>
      <c r="H1101" s="75"/>
    </row>
    <row r="1102" spans="1:8" s="5" customFormat="1" ht="15.75" customHeight="1">
      <c r="A1102" s="41"/>
      <c r="B1102" s="319"/>
      <c r="C1102" s="339"/>
      <c r="D1102" s="260"/>
      <c r="E1102" s="58" t="s">
        <v>11</v>
      </c>
      <c r="F1102" s="58" t="s">
        <v>20</v>
      </c>
      <c r="G1102" s="58" t="s">
        <v>21</v>
      </c>
      <c r="H1102" s="75"/>
    </row>
    <row r="1103" spans="1:8" s="5" customFormat="1" ht="15.75" customHeight="1">
      <c r="A1103" s="41"/>
      <c r="B1103" s="114" t="s">
        <v>1097</v>
      </c>
      <c r="C1103" s="114" t="s">
        <v>1098</v>
      </c>
      <c r="D1103" s="269" t="s">
        <v>266</v>
      </c>
      <c r="E1103" s="58">
        <v>45901</v>
      </c>
      <c r="F1103" s="66">
        <f>E1103+4</f>
        <v>45905</v>
      </c>
      <c r="G1103" s="66">
        <f>F1103+18</f>
        <v>45923</v>
      </c>
      <c r="H1103" s="75"/>
    </row>
    <row r="1104" spans="1:8" s="5" customFormat="1" ht="15.75" customHeight="1">
      <c r="A1104" s="41"/>
      <c r="B1104" s="140" t="s">
        <v>1099</v>
      </c>
      <c r="C1104" s="114" t="s">
        <v>543</v>
      </c>
      <c r="D1104" s="283"/>
      <c r="E1104" s="58">
        <f t="shared" ref="E1104" si="250">E1103+7</f>
        <v>45908</v>
      </c>
      <c r="F1104" s="66">
        <f>F1103+7</f>
        <v>45912</v>
      </c>
      <c r="G1104" s="66">
        <f>G1103+7</f>
        <v>45930</v>
      </c>
      <c r="H1104" s="75"/>
    </row>
    <row r="1105" spans="1:8" s="5" customFormat="1" ht="15.75" customHeight="1">
      <c r="A1105" s="41"/>
      <c r="B1105" s="140" t="s">
        <v>1100</v>
      </c>
      <c r="C1105" s="114" t="s">
        <v>543</v>
      </c>
      <c r="D1105" s="283"/>
      <c r="E1105" s="58">
        <f t="shared" ref="E1105" si="251">E1104+7</f>
        <v>45915</v>
      </c>
      <c r="F1105" s="66">
        <f t="shared" ref="F1105:F1107" si="252">F1104+7</f>
        <v>45919</v>
      </c>
      <c r="G1105" s="66">
        <f>F1105+17</f>
        <v>45936</v>
      </c>
      <c r="H1105" s="75"/>
    </row>
    <row r="1106" spans="1:8" s="5" customFormat="1" ht="15.75" customHeight="1">
      <c r="A1106" s="41"/>
      <c r="B1106" s="114" t="s">
        <v>1101</v>
      </c>
      <c r="C1106" s="114" t="s">
        <v>1098</v>
      </c>
      <c r="D1106" s="283"/>
      <c r="E1106" s="58">
        <f t="shared" ref="E1106" si="253">E1105+7</f>
        <v>45922</v>
      </c>
      <c r="F1106" s="131">
        <f t="shared" si="252"/>
        <v>45926</v>
      </c>
      <c r="G1106" s="131">
        <f>F1106+17</f>
        <v>45943</v>
      </c>
      <c r="H1106" s="75"/>
    </row>
    <row r="1107" spans="1:8" s="5" customFormat="1" ht="15.75" customHeight="1">
      <c r="A1107" s="41"/>
      <c r="B1107" s="140" t="s">
        <v>1102</v>
      </c>
      <c r="C1107" s="114" t="s">
        <v>1103</v>
      </c>
      <c r="D1107" s="270"/>
      <c r="E1107" s="58">
        <f t="shared" ref="E1107" si="254">E1106+7</f>
        <v>45929</v>
      </c>
      <c r="F1107" s="131">
        <f t="shared" si="252"/>
        <v>45933</v>
      </c>
      <c r="G1107" s="131">
        <f>F1107+17</f>
        <v>45950</v>
      </c>
      <c r="H1107" s="75"/>
    </row>
    <row r="1108" spans="1:8" s="5" customFormat="1" ht="15.75" customHeight="1">
      <c r="A1108" s="266"/>
      <c r="B1108" s="266"/>
      <c r="C1108" s="266"/>
      <c r="D1108" s="266"/>
      <c r="E1108" s="266"/>
      <c r="F1108" s="266"/>
      <c r="G1108" s="266"/>
      <c r="H1108" s="266"/>
    </row>
    <row r="1109" spans="1:8" s="5" customFormat="1" ht="15.75" customHeight="1">
      <c r="A1109" s="41"/>
      <c r="B1109" s="259" t="s">
        <v>189</v>
      </c>
      <c r="C1109" s="259" t="s">
        <v>240</v>
      </c>
      <c r="D1109" s="259" t="s">
        <v>223</v>
      </c>
      <c r="E1109" s="56" t="s">
        <v>185</v>
      </c>
      <c r="F1109" s="56" t="s">
        <v>19</v>
      </c>
      <c r="G1109" s="66" t="s">
        <v>313</v>
      </c>
      <c r="H1109" s="75"/>
    </row>
    <row r="1110" spans="1:8" s="5" customFormat="1" ht="15.75" customHeight="1">
      <c r="A1110" s="41"/>
      <c r="B1110" s="260"/>
      <c r="C1110" s="260"/>
      <c r="D1110" s="260"/>
      <c r="E1110" s="57" t="s">
        <v>194</v>
      </c>
      <c r="F1110" s="71" t="s">
        <v>20</v>
      </c>
      <c r="G1110" s="56" t="s">
        <v>21</v>
      </c>
      <c r="H1110" s="75"/>
    </row>
    <row r="1111" spans="1:8" s="5" customFormat="1" ht="15.75" customHeight="1">
      <c r="A1111" s="41"/>
      <c r="B1111" s="155" t="s">
        <v>1105</v>
      </c>
      <c r="C1111" s="184" t="s">
        <v>1106</v>
      </c>
      <c r="D1111" s="256" t="s">
        <v>267</v>
      </c>
      <c r="E1111" s="66">
        <v>45903</v>
      </c>
      <c r="F1111" s="58">
        <f>E1111+5</f>
        <v>45908</v>
      </c>
      <c r="G1111" s="58">
        <f>F1111+18</f>
        <v>45926</v>
      </c>
      <c r="H1111" s="75"/>
    </row>
    <row r="1112" spans="1:8" s="5" customFormat="1" ht="15.75" customHeight="1">
      <c r="A1112" s="41"/>
      <c r="B1112" s="155" t="s">
        <v>545</v>
      </c>
      <c r="C1112" s="184" t="s">
        <v>1107</v>
      </c>
      <c r="D1112" s="342"/>
      <c r="E1112" s="66">
        <f t="shared" ref="E1112" si="255">E1111+7</f>
        <v>45910</v>
      </c>
      <c r="F1112" s="58">
        <f t="shared" ref="F1112:G1115" si="256">F1111+7</f>
        <v>45915</v>
      </c>
      <c r="G1112" s="58">
        <f t="shared" si="256"/>
        <v>45933</v>
      </c>
      <c r="H1112" s="75"/>
    </row>
    <row r="1113" spans="1:8" s="5" customFormat="1" ht="15.75" customHeight="1">
      <c r="A1113" s="94"/>
      <c r="B1113" s="155" t="s">
        <v>1108</v>
      </c>
      <c r="C1113" s="184" t="s">
        <v>1109</v>
      </c>
      <c r="D1113" s="342"/>
      <c r="E1113" s="66">
        <f t="shared" ref="E1113" si="257">E1112+7</f>
        <v>45917</v>
      </c>
      <c r="F1113" s="58">
        <f t="shared" si="256"/>
        <v>45922</v>
      </c>
      <c r="G1113" s="58">
        <f t="shared" si="256"/>
        <v>45940</v>
      </c>
      <c r="H1113" s="75"/>
    </row>
    <row r="1114" spans="1:8" s="5" customFormat="1" ht="15.75" customHeight="1">
      <c r="A1114" s="74" t="s">
        <v>268</v>
      </c>
      <c r="B1114" s="251" t="s">
        <v>1110</v>
      </c>
      <c r="C1114" s="184" t="s">
        <v>1111</v>
      </c>
      <c r="D1114" s="342"/>
      <c r="E1114" s="66">
        <f t="shared" ref="E1114" si="258">E1113+7</f>
        <v>45924</v>
      </c>
      <c r="F1114" s="58">
        <f t="shared" si="256"/>
        <v>45929</v>
      </c>
      <c r="G1114" s="58">
        <f t="shared" si="256"/>
        <v>45947</v>
      </c>
      <c r="H1114" s="75"/>
    </row>
    <row r="1115" spans="1:8" s="5" customFormat="1" ht="15.75" customHeight="1">
      <c r="A1115" s="94"/>
      <c r="B1115" s="155" t="s">
        <v>1112</v>
      </c>
      <c r="C1115" s="246" t="s">
        <v>1113</v>
      </c>
      <c r="D1115" s="343"/>
      <c r="E1115" s="124">
        <f>E1114+7</f>
        <v>45931</v>
      </c>
      <c r="F1115" s="120">
        <f t="shared" si="256"/>
        <v>45936</v>
      </c>
      <c r="G1115" s="120">
        <f t="shared" si="256"/>
        <v>45954</v>
      </c>
      <c r="H1115" s="75"/>
    </row>
    <row r="1116" spans="1:8" s="5" customFormat="1">
      <c r="A1116" s="29"/>
    </row>
    <row r="1117" spans="1:8" s="6" customFormat="1">
      <c r="A1117" s="45"/>
      <c r="B1117" s="5"/>
      <c r="C1117" s="5"/>
    </row>
    <row r="1118" spans="1:8" s="6" customFormat="1">
      <c r="A1118" s="45"/>
      <c r="B1118" s="5"/>
      <c r="C1118" s="5"/>
    </row>
    <row r="1119" spans="1:8" s="6" customFormat="1">
      <c r="A1119" s="45"/>
      <c r="B1119" s="5"/>
      <c r="C1119" s="5"/>
    </row>
    <row r="1120" spans="1:8" s="6" customFormat="1">
      <c r="A1120" s="45"/>
      <c r="B1120" s="5"/>
      <c r="C1120" s="5"/>
    </row>
  </sheetData>
  <mergeCells count="571">
    <mergeCell ref="C963:C964"/>
    <mergeCell ref="C981:C982"/>
    <mergeCell ref="D973:D974"/>
    <mergeCell ref="D963:D964"/>
    <mergeCell ref="D934:D935"/>
    <mergeCell ref="D924:D925"/>
    <mergeCell ref="B849:B850"/>
    <mergeCell ref="D788:D789"/>
    <mergeCell ref="C1030:C1031"/>
    <mergeCell ref="B1030:B1031"/>
    <mergeCell ref="B815:B816"/>
    <mergeCell ref="D817:D821"/>
    <mergeCell ref="C858:C859"/>
    <mergeCell ref="B805:B806"/>
    <mergeCell ref="D825:D829"/>
    <mergeCell ref="D840:D841"/>
    <mergeCell ref="D842:D846"/>
    <mergeCell ref="D832:D833"/>
    <mergeCell ref="C887:C888"/>
    <mergeCell ref="D866:D867"/>
    <mergeCell ref="D858:D859"/>
    <mergeCell ref="C849:C850"/>
    <mergeCell ref="C832:C833"/>
    <mergeCell ref="D815:D816"/>
    <mergeCell ref="D860:D864"/>
    <mergeCell ref="C973:C974"/>
    <mergeCell ref="B973:B974"/>
    <mergeCell ref="D989:D990"/>
    <mergeCell ref="C750:C751"/>
    <mergeCell ref="D750:D751"/>
    <mergeCell ref="D834:D838"/>
    <mergeCell ref="D799:D803"/>
    <mergeCell ref="D695:D699"/>
    <mergeCell ref="D703:D704"/>
    <mergeCell ref="C703:C704"/>
    <mergeCell ref="B953:B954"/>
    <mergeCell ref="D955:D959"/>
    <mergeCell ref="D917:D921"/>
    <mergeCell ref="C953:C954"/>
    <mergeCell ref="D953:D954"/>
    <mergeCell ref="D944:D945"/>
    <mergeCell ref="C944:C945"/>
    <mergeCell ref="C934:C935"/>
    <mergeCell ref="B924:B925"/>
    <mergeCell ref="B934:B935"/>
    <mergeCell ref="C924:C925"/>
    <mergeCell ref="B780:B781"/>
    <mergeCell ref="B788:B789"/>
    <mergeCell ref="D790:D794"/>
    <mergeCell ref="D805:D806"/>
    <mergeCell ref="D782:D786"/>
    <mergeCell ref="B703:B704"/>
    <mergeCell ref="D1111:D1115"/>
    <mergeCell ref="A1037:H1038"/>
    <mergeCell ref="A1046:H1046"/>
    <mergeCell ref="A1091:G1091"/>
    <mergeCell ref="A1108:H1108"/>
    <mergeCell ref="C1048:C1049"/>
    <mergeCell ref="B1048:B1049"/>
    <mergeCell ref="D1048:D1049"/>
    <mergeCell ref="C1109:C1110"/>
    <mergeCell ref="D1109:D1110"/>
    <mergeCell ref="D1101:D1102"/>
    <mergeCell ref="B1092:B1093"/>
    <mergeCell ref="C1092:C1093"/>
    <mergeCell ref="D1092:D1093"/>
    <mergeCell ref="D1075:D1076"/>
    <mergeCell ref="D1039:D1040"/>
    <mergeCell ref="C1039:C1040"/>
    <mergeCell ref="B1109:B1110"/>
    <mergeCell ref="A1055:XFD1055"/>
    <mergeCell ref="D1041:D1045"/>
    <mergeCell ref="D1066:D1070"/>
    <mergeCell ref="A1073:G1073"/>
    <mergeCell ref="A1071:G1072"/>
    <mergeCell ref="B577:B578"/>
    <mergeCell ref="D543:D547"/>
    <mergeCell ref="D552:D556"/>
    <mergeCell ref="D571:D575"/>
    <mergeCell ref="D560:D561"/>
    <mergeCell ref="A548:B548"/>
    <mergeCell ref="D569:D570"/>
    <mergeCell ref="D577:D578"/>
    <mergeCell ref="C569:C570"/>
    <mergeCell ref="D562:D566"/>
    <mergeCell ref="B569:B570"/>
    <mergeCell ref="C577:C578"/>
    <mergeCell ref="D622:D626"/>
    <mergeCell ref="D642:D646"/>
    <mergeCell ref="B640:B641"/>
    <mergeCell ref="D713:D717"/>
    <mergeCell ref="D711:D712"/>
    <mergeCell ref="B732:B733"/>
    <mergeCell ref="D723:D724"/>
    <mergeCell ref="C732:C733"/>
    <mergeCell ref="B711:B712"/>
    <mergeCell ref="D1094:D1098"/>
    <mergeCell ref="B1101:B1102"/>
    <mergeCell ref="C1075:C1076"/>
    <mergeCell ref="C1101:C1102"/>
    <mergeCell ref="B1075:B1076"/>
    <mergeCell ref="D1086:D1090"/>
    <mergeCell ref="C915:C916"/>
    <mergeCell ref="B877:B878"/>
    <mergeCell ref="B898:B899"/>
    <mergeCell ref="D879:D883"/>
    <mergeCell ref="D887:D888"/>
    <mergeCell ref="C997:C998"/>
    <mergeCell ref="D877:D878"/>
    <mergeCell ref="C877:C878"/>
    <mergeCell ref="D1077:D1081"/>
    <mergeCell ref="D1084:D1085"/>
    <mergeCell ref="C1084:C1085"/>
    <mergeCell ref="B1084:B1085"/>
    <mergeCell ref="D1056:D1057"/>
    <mergeCell ref="B1056:B1057"/>
    <mergeCell ref="D1058:D1062"/>
    <mergeCell ref="C1056:C1057"/>
    <mergeCell ref="D1032:D1036"/>
    <mergeCell ref="A1074:G1074"/>
    <mergeCell ref="D732:D733"/>
    <mergeCell ref="C723:C724"/>
    <mergeCell ref="D629:D630"/>
    <mergeCell ref="D586:D587"/>
    <mergeCell ref="C594:C595"/>
    <mergeCell ref="C586:C587"/>
    <mergeCell ref="D614:D618"/>
    <mergeCell ref="D588:D592"/>
    <mergeCell ref="B620:B621"/>
    <mergeCell ref="C612:C613"/>
    <mergeCell ref="B594:B595"/>
    <mergeCell ref="B612:B613"/>
    <mergeCell ref="D612:D613"/>
    <mergeCell ref="B586:B587"/>
    <mergeCell ref="D605:D609"/>
    <mergeCell ref="C603:C604"/>
    <mergeCell ref="C711:C712"/>
    <mergeCell ref="B656:B657"/>
    <mergeCell ref="B629:B630"/>
    <mergeCell ref="C629:C630"/>
    <mergeCell ref="C620:C621"/>
    <mergeCell ref="A665:G665"/>
    <mergeCell ref="B693:B694"/>
    <mergeCell ref="C676:C677"/>
    <mergeCell ref="D251:D255"/>
    <mergeCell ref="D270:D274"/>
    <mergeCell ref="B277:B278"/>
    <mergeCell ref="D268:D269"/>
    <mergeCell ref="B268:B269"/>
    <mergeCell ref="A267:B267"/>
    <mergeCell ref="D277:D278"/>
    <mergeCell ref="A285:G285"/>
    <mergeCell ref="B296:B297"/>
    <mergeCell ref="D296:D297"/>
    <mergeCell ref="C296:C297"/>
    <mergeCell ref="D298:D302"/>
    <mergeCell ref="A294:B294"/>
    <mergeCell ref="A286:B286"/>
    <mergeCell ref="C287:C288"/>
    <mergeCell ref="B287:B288"/>
    <mergeCell ref="D240:D241"/>
    <mergeCell ref="B459:B460"/>
    <mergeCell ref="B478:B479"/>
    <mergeCell ref="A477:B477"/>
    <mergeCell ref="D279:D283"/>
    <mergeCell ref="D260:D264"/>
    <mergeCell ref="A276:B276"/>
    <mergeCell ref="C277:C278"/>
    <mergeCell ref="A266:B266"/>
    <mergeCell ref="C268:C269"/>
    <mergeCell ref="D287:D288"/>
    <mergeCell ref="D289:D293"/>
    <mergeCell ref="C369:C370"/>
    <mergeCell ref="D341:D342"/>
    <mergeCell ref="A332:B332"/>
    <mergeCell ref="B333:B334"/>
    <mergeCell ref="B351:B352"/>
    <mergeCell ref="A350:B350"/>
    <mergeCell ref="B360:B361"/>
    <mergeCell ref="C504:C505"/>
    <mergeCell ref="D504:D505"/>
    <mergeCell ref="C495:C496"/>
    <mergeCell ref="D495:D496"/>
    <mergeCell ref="B503:G503"/>
    <mergeCell ref="B504:B505"/>
    <mergeCell ref="D488:D492"/>
    <mergeCell ref="D390:D394"/>
    <mergeCell ref="A304:B304"/>
    <mergeCell ref="D461:D465"/>
    <mergeCell ref="D471:D475"/>
    <mergeCell ref="B486:B487"/>
    <mergeCell ref="B495:B496"/>
    <mergeCell ref="D486:D487"/>
    <mergeCell ref="B305:B306"/>
    <mergeCell ref="D316:D320"/>
    <mergeCell ref="C378:C379"/>
    <mergeCell ref="D305:D306"/>
    <mergeCell ref="C305:C306"/>
    <mergeCell ref="D307:D311"/>
    <mergeCell ref="D343:D347"/>
    <mergeCell ref="D362:D366"/>
    <mergeCell ref="A359:B359"/>
    <mergeCell ref="A331:G331"/>
    <mergeCell ref="A230:B230"/>
    <mergeCell ref="C205:C206"/>
    <mergeCell ref="A239:G239"/>
    <mergeCell ref="A257:B257"/>
    <mergeCell ref="B258:B259"/>
    <mergeCell ref="C258:C259"/>
    <mergeCell ref="D242:D246"/>
    <mergeCell ref="D258:D259"/>
    <mergeCell ref="B240:B241"/>
    <mergeCell ref="C249:C250"/>
    <mergeCell ref="D205:D206"/>
    <mergeCell ref="D233:D237"/>
    <mergeCell ref="C222:C223"/>
    <mergeCell ref="D222:D223"/>
    <mergeCell ref="D207:D211"/>
    <mergeCell ref="A221:B221"/>
    <mergeCell ref="C240:C241"/>
    <mergeCell ref="B231:B232"/>
    <mergeCell ref="B222:B223"/>
    <mergeCell ref="D231:D232"/>
    <mergeCell ref="A248:B248"/>
    <mergeCell ref="D249:D250"/>
    <mergeCell ref="C231:C232"/>
    <mergeCell ref="B249:B250"/>
    <mergeCell ref="C196:C197"/>
    <mergeCell ref="D179:D183"/>
    <mergeCell ref="B205:B206"/>
    <mergeCell ref="B213:B214"/>
    <mergeCell ref="C213:C214"/>
    <mergeCell ref="D213:D214"/>
    <mergeCell ref="D215:D219"/>
    <mergeCell ref="A185:G185"/>
    <mergeCell ref="C187:C188"/>
    <mergeCell ref="B196:B197"/>
    <mergeCell ref="D198:D202"/>
    <mergeCell ref="D196:D197"/>
    <mergeCell ref="A204:B204"/>
    <mergeCell ref="D189:D193"/>
    <mergeCell ref="A186:B186"/>
    <mergeCell ref="B187:B188"/>
    <mergeCell ref="D187:D188"/>
    <mergeCell ref="A40:B40"/>
    <mergeCell ref="A59:B59"/>
    <mergeCell ref="D103:D104"/>
    <mergeCell ref="D32:D33"/>
    <mergeCell ref="D26:D30"/>
    <mergeCell ref="B14:B15"/>
    <mergeCell ref="D94:D95"/>
    <mergeCell ref="C103:C104"/>
    <mergeCell ref="D79:D83"/>
    <mergeCell ref="C94:C95"/>
    <mergeCell ref="D71:D75"/>
    <mergeCell ref="D69:D70"/>
    <mergeCell ref="C60:C61"/>
    <mergeCell ref="D43:D47"/>
    <mergeCell ref="D52:D56"/>
    <mergeCell ref="D60:D61"/>
    <mergeCell ref="D62:D66"/>
    <mergeCell ref="C50:C51"/>
    <mergeCell ref="C77:C78"/>
    <mergeCell ref="B77:B78"/>
    <mergeCell ref="B60:B61"/>
    <mergeCell ref="A76:B76"/>
    <mergeCell ref="B69:B70"/>
    <mergeCell ref="D85:D86"/>
    <mergeCell ref="A1:G1"/>
    <mergeCell ref="A2:B2"/>
    <mergeCell ref="A3:G3"/>
    <mergeCell ref="B32:B33"/>
    <mergeCell ref="B4:B5"/>
    <mergeCell ref="A31:B31"/>
    <mergeCell ref="D14:D15"/>
    <mergeCell ref="C14:C15"/>
    <mergeCell ref="D4:D5"/>
    <mergeCell ref="C4:C5"/>
    <mergeCell ref="D6:D10"/>
    <mergeCell ref="D16:D20"/>
    <mergeCell ref="C24:C25"/>
    <mergeCell ref="D24:D25"/>
    <mergeCell ref="C32:C33"/>
    <mergeCell ref="B11:G11"/>
    <mergeCell ref="A23:B23"/>
    <mergeCell ref="B24:B25"/>
    <mergeCell ref="B177:B178"/>
    <mergeCell ref="D167:D168"/>
    <mergeCell ref="C149:C150"/>
    <mergeCell ref="A166:B166"/>
    <mergeCell ref="B149:B150"/>
    <mergeCell ref="D149:D150"/>
    <mergeCell ref="A148:B148"/>
    <mergeCell ref="D160:D164"/>
    <mergeCell ref="D158:D159"/>
    <mergeCell ref="B158:B159"/>
    <mergeCell ref="C158:C159"/>
    <mergeCell ref="C167:C168"/>
    <mergeCell ref="D151:D155"/>
    <mergeCell ref="A157:B157"/>
    <mergeCell ref="B167:B168"/>
    <mergeCell ref="A176:B176"/>
    <mergeCell ref="C177:C178"/>
    <mergeCell ref="D177:D178"/>
    <mergeCell ref="D169:D173"/>
    <mergeCell ref="C41:C42"/>
    <mergeCell ref="A93:B93"/>
    <mergeCell ref="D224:D228"/>
    <mergeCell ref="D41:D42"/>
    <mergeCell ref="D34:D38"/>
    <mergeCell ref="B41:B42"/>
    <mergeCell ref="D130:D131"/>
    <mergeCell ref="D132:D136"/>
    <mergeCell ref="D96:D100"/>
    <mergeCell ref="A84:B84"/>
    <mergeCell ref="C85:C86"/>
    <mergeCell ref="B85:B86"/>
    <mergeCell ref="B94:B95"/>
    <mergeCell ref="A120:B120"/>
    <mergeCell ref="A102:B102"/>
    <mergeCell ref="B130:B131"/>
    <mergeCell ref="A129:B129"/>
    <mergeCell ref="A146:B146"/>
    <mergeCell ref="A101:B101"/>
    <mergeCell ref="C130:C131"/>
    <mergeCell ref="B50:B51"/>
    <mergeCell ref="D77:D78"/>
    <mergeCell ref="C121:C122"/>
    <mergeCell ref="A111:B111"/>
    <mergeCell ref="C69:C70"/>
    <mergeCell ref="D50:D51"/>
    <mergeCell ref="A313:B313"/>
    <mergeCell ref="B314:B315"/>
    <mergeCell ref="D314:D315"/>
    <mergeCell ref="C314:C315"/>
    <mergeCell ref="B322:B323"/>
    <mergeCell ref="C322:C323"/>
    <mergeCell ref="D322:D323"/>
    <mergeCell ref="D87:D91"/>
    <mergeCell ref="B103:B104"/>
    <mergeCell ref="B112:B113"/>
    <mergeCell ref="B121:B122"/>
    <mergeCell ref="D105:D109"/>
    <mergeCell ref="D114:D118"/>
    <mergeCell ref="C112:C113"/>
    <mergeCell ref="D121:D122"/>
    <mergeCell ref="A147:G147"/>
    <mergeCell ref="D112:D113"/>
    <mergeCell ref="D123:D127"/>
    <mergeCell ref="B138:B139"/>
    <mergeCell ref="C138:C139"/>
    <mergeCell ref="D138:D139"/>
    <mergeCell ref="D140:D144"/>
    <mergeCell ref="D324:D328"/>
    <mergeCell ref="D388:D389"/>
    <mergeCell ref="D333:D334"/>
    <mergeCell ref="C333:C334"/>
    <mergeCell ref="A340:B340"/>
    <mergeCell ref="D378:D379"/>
    <mergeCell ref="D380:D384"/>
    <mergeCell ref="A386:G386"/>
    <mergeCell ref="B378:B379"/>
    <mergeCell ref="C388:C389"/>
    <mergeCell ref="A387:B387"/>
    <mergeCell ref="D360:D361"/>
    <mergeCell ref="B388:B389"/>
    <mergeCell ref="D353:D357"/>
    <mergeCell ref="D351:D352"/>
    <mergeCell ref="B341:B342"/>
    <mergeCell ref="C351:C352"/>
    <mergeCell ref="B369:B370"/>
    <mergeCell ref="C360:C361"/>
    <mergeCell ref="C341:C342"/>
    <mergeCell ref="A368:B368"/>
    <mergeCell ref="D369:D370"/>
    <mergeCell ref="A377:B377"/>
    <mergeCell ref="D335:D339"/>
    <mergeCell ref="D371:D375"/>
    <mergeCell ref="B603:B604"/>
    <mergeCell ref="D594:D595"/>
    <mergeCell ref="D603:D604"/>
    <mergeCell ref="C522:C523"/>
    <mergeCell ref="B522:B523"/>
    <mergeCell ref="D515:D519"/>
    <mergeCell ref="C478:C479"/>
    <mergeCell ref="D478:D479"/>
    <mergeCell ref="D469:D470"/>
    <mergeCell ref="C469:C470"/>
    <mergeCell ref="D513:D514"/>
    <mergeCell ref="D522:D523"/>
    <mergeCell ref="B469:B470"/>
    <mergeCell ref="D579:D583"/>
    <mergeCell ref="D596:D600"/>
    <mergeCell ref="D441:D442"/>
    <mergeCell ref="A494:B494"/>
    <mergeCell ref="D434:D438"/>
    <mergeCell ref="B449:B450"/>
    <mergeCell ref="C449:C450"/>
    <mergeCell ref="D449:D450"/>
    <mergeCell ref="D451:D455"/>
    <mergeCell ref="A458:B458"/>
    <mergeCell ref="D1050:D1054"/>
    <mergeCell ref="B1039:B1040"/>
    <mergeCell ref="B997:B998"/>
    <mergeCell ref="B963:B964"/>
    <mergeCell ref="D999:D1003"/>
    <mergeCell ref="C1064:C1065"/>
    <mergeCell ref="B1064:B1065"/>
    <mergeCell ref="D1064:D1065"/>
    <mergeCell ref="D915:D916"/>
    <mergeCell ref="A1004:H1004"/>
    <mergeCell ref="D981:D982"/>
    <mergeCell ref="D1024:D1028"/>
    <mergeCell ref="A1029:XFD1029"/>
    <mergeCell ref="D1005:D1006"/>
    <mergeCell ref="C1005:C1006"/>
    <mergeCell ref="B1005:B1006"/>
    <mergeCell ref="B981:B982"/>
    <mergeCell ref="B989:B990"/>
    <mergeCell ref="D997:D998"/>
    <mergeCell ref="D983:D987"/>
    <mergeCell ref="A996:I996"/>
    <mergeCell ref="D1007:D1011"/>
    <mergeCell ref="C989:C990"/>
    <mergeCell ref="A971:G971"/>
    <mergeCell ref="A1047:H1047"/>
    <mergeCell ref="A1021:H1021"/>
    <mergeCell ref="D907:D908"/>
    <mergeCell ref="C907:C908"/>
    <mergeCell ref="D909:D913"/>
    <mergeCell ref="B907:B908"/>
    <mergeCell ref="C788:C789"/>
    <mergeCell ref="B797:B798"/>
    <mergeCell ref="C815:C816"/>
    <mergeCell ref="B866:B867"/>
    <mergeCell ref="D1016:D1020"/>
    <mergeCell ref="B830:G831"/>
    <mergeCell ref="D807:D811"/>
    <mergeCell ref="C823:C824"/>
    <mergeCell ref="D965:D969"/>
    <mergeCell ref="B944:B945"/>
    <mergeCell ref="C898:C899"/>
    <mergeCell ref="B840:B841"/>
    <mergeCell ref="C840:C841"/>
    <mergeCell ref="B915:B916"/>
    <mergeCell ref="B858:B859"/>
    <mergeCell ref="B823:B824"/>
    <mergeCell ref="D889:D893"/>
    <mergeCell ref="D797:D798"/>
    <mergeCell ref="D868:D872"/>
    <mergeCell ref="D900:D904"/>
    <mergeCell ref="B832:B833"/>
    <mergeCell ref="C866:C867"/>
    <mergeCell ref="C805:C806"/>
    <mergeCell ref="C797:C798"/>
    <mergeCell ref="D743:D747"/>
    <mergeCell ref="D770:D774"/>
    <mergeCell ref="A722:XFD722"/>
    <mergeCell ref="C741:C742"/>
    <mergeCell ref="D752:D756"/>
    <mergeCell ref="B750:B751"/>
    <mergeCell ref="D761:D765"/>
    <mergeCell ref="B759:B760"/>
    <mergeCell ref="B768:B769"/>
    <mergeCell ref="D823:D824"/>
    <mergeCell ref="D734:D738"/>
    <mergeCell ref="C780:C781"/>
    <mergeCell ref="D780:D781"/>
    <mergeCell ref="D768:D769"/>
    <mergeCell ref="C768:C769"/>
    <mergeCell ref="D849:D850"/>
    <mergeCell ref="D851:D855"/>
    <mergeCell ref="B723:B724"/>
    <mergeCell ref="D1103:D1107"/>
    <mergeCell ref="D725:D729"/>
    <mergeCell ref="D656:D657"/>
    <mergeCell ref="D640:D641"/>
    <mergeCell ref="C640:C641"/>
    <mergeCell ref="B1022:B1023"/>
    <mergeCell ref="C1022:C1023"/>
    <mergeCell ref="D1022:D1023"/>
    <mergeCell ref="D1030:D1031"/>
    <mergeCell ref="D1014:D1015"/>
    <mergeCell ref="C1014:C1015"/>
    <mergeCell ref="B1014:B1015"/>
    <mergeCell ref="D926:D930"/>
    <mergeCell ref="D936:D940"/>
    <mergeCell ref="D946:D950"/>
    <mergeCell ref="B887:B888"/>
    <mergeCell ref="D975:D979"/>
    <mergeCell ref="D991:D995"/>
    <mergeCell ref="C759:C760"/>
    <mergeCell ref="D759:D760"/>
    <mergeCell ref="A777:G777"/>
    <mergeCell ref="D898:D899"/>
    <mergeCell ref="D705:D709"/>
    <mergeCell ref="A720:G720"/>
    <mergeCell ref="C667:C668"/>
    <mergeCell ref="D676:D677"/>
    <mergeCell ref="C693:C694"/>
    <mergeCell ref="D678:D682"/>
    <mergeCell ref="D669:D673"/>
    <mergeCell ref="B667:B668"/>
    <mergeCell ref="D667:D668"/>
    <mergeCell ref="D693:D694"/>
    <mergeCell ref="D658:D662"/>
    <mergeCell ref="B676:B677"/>
    <mergeCell ref="D631:D635"/>
    <mergeCell ref="D648:D649"/>
    <mergeCell ref="B636:D637"/>
    <mergeCell ref="C648:C649"/>
    <mergeCell ref="D620:D621"/>
    <mergeCell ref="C656:C657"/>
    <mergeCell ref="D650:D654"/>
    <mergeCell ref="B648:B649"/>
    <mergeCell ref="D443:D447"/>
    <mergeCell ref="A468:B468"/>
    <mergeCell ref="D459:D460"/>
    <mergeCell ref="C459:C460"/>
    <mergeCell ref="B532:B533"/>
    <mergeCell ref="C532:C533"/>
    <mergeCell ref="D541:D542"/>
    <mergeCell ref="A531:B531"/>
    <mergeCell ref="B541:B542"/>
    <mergeCell ref="A540:B540"/>
    <mergeCell ref="D532:D533"/>
    <mergeCell ref="C560:C561"/>
    <mergeCell ref="B513:B514"/>
    <mergeCell ref="C550:C551"/>
    <mergeCell ref="D550:D551"/>
    <mergeCell ref="D524:D528"/>
    <mergeCell ref="A440:B440"/>
    <mergeCell ref="B441:B442"/>
    <mergeCell ref="C441:C442"/>
    <mergeCell ref="A396:B396"/>
    <mergeCell ref="B405:B406"/>
    <mergeCell ref="D407:D411"/>
    <mergeCell ref="C397:C398"/>
    <mergeCell ref="D416:D420"/>
    <mergeCell ref="B414:B415"/>
    <mergeCell ref="B397:B398"/>
    <mergeCell ref="A413:B413"/>
    <mergeCell ref="D405:D406"/>
    <mergeCell ref="D414:D415"/>
    <mergeCell ref="D399:D403"/>
    <mergeCell ref="C405:C406"/>
    <mergeCell ref="D397:D398"/>
    <mergeCell ref="D741:D742"/>
    <mergeCell ref="B741:B742"/>
    <mergeCell ref="D480:D484"/>
    <mergeCell ref="C513:C514"/>
    <mergeCell ref="C414:C415"/>
    <mergeCell ref="C423:C424"/>
    <mergeCell ref="B423:B424"/>
    <mergeCell ref="D423:D424"/>
    <mergeCell ref="D425:D429"/>
    <mergeCell ref="B432:B433"/>
    <mergeCell ref="C432:C433"/>
    <mergeCell ref="D432:D433"/>
    <mergeCell ref="B550:B551"/>
    <mergeCell ref="B560:B561"/>
    <mergeCell ref="B684:B685"/>
    <mergeCell ref="C684:C685"/>
    <mergeCell ref="D684:D685"/>
    <mergeCell ref="D686:D690"/>
    <mergeCell ref="A511:B511"/>
    <mergeCell ref="C541:C542"/>
    <mergeCell ref="D534:D538"/>
    <mergeCell ref="D506:D510"/>
    <mergeCell ref="C486:C487"/>
    <mergeCell ref="D497:D501"/>
  </mergeCells>
  <phoneticPr fontId="11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2"/>
  <sheetViews>
    <sheetView showGridLines="0" workbookViewId="0">
      <selection activeCell="I21" sqref="I21"/>
    </sheetView>
  </sheetViews>
  <sheetFormatPr defaultColWidth="9" defaultRowHeight="16.5"/>
  <cols>
    <col min="1" max="1" width="15.25" style="347" customWidth="1"/>
    <col min="2" max="2" width="31.75" style="346" customWidth="1"/>
    <col min="3" max="3" width="20.25" style="346" customWidth="1"/>
    <col min="4" max="4" width="23.125" style="345" customWidth="1"/>
    <col min="5" max="5" width="14.625" style="344" customWidth="1"/>
    <col min="6" max="6" width="18.5" style="344" customWidth="1"/>
    <col min="7" max="7" width="16.375" style="344" customWidth="1"/>
    <col min="8" max="8" width="20.75" style="344" bestFit="1" customWidth="1"/>
    <col min="9" max="16384" width="9" style="344"/>
  </cols>
  <sheetData>
    <row r="1" spans="1:11" ht="62.25" customHeight="1">
      <c r="A1" s="536" t="s">
        <v>2449</v>
      </c>
      <c r="B1" s="536"/>
      <c r="C1" s="536"/>
      <c r="D1" s="536"/>
      <c r="E1" s="536"/>
      <c r="F1" s="536"/>
      <c r="G1" s="536"/>
      <c r="H1" s="523"/>
      <c r="I1" s="396"/>
      <c r="J1" s="535"/>
      <c r="K1" s="535"/>
    </row>
    <row r="2" spans="1:11" ht="36" customHeight="1">
      <c r="A2" s="530" t="s">
        <v>13</v>
      </c>
      <c r="B2" s="530"/>
      <c r="C2" s="534"/>
      <c r="D2" s="533"/>
      <c r="E2" s="532"/>
      <c r="F2" s="532"/>
      <c r="G2" s="531"/>
      <c r="H2" s="523"/>
      <c r="I2" s="396"/>
      <c r="J2" s="529"/>
      <c r="K2" s="528"/>
    </row>
    <row r="3" spans="1:11" ht="23.25" customHeight="1">
      <c r="A3" s="530" t="s">
        <v>2448</v>
      </c>
      <c r="B3" s="530"/>
      <c r="C3" s="530"/>
      <c r="D3" s="530"/>
      <c r="E3" s="530"/>
      <c r="F3" s="530"/>
      <c r="G3" s="530"/>
      <c r="H3" s="523"/>
      <c r="I3" s="396"/>
      <c r="J3" s="529"/>
      <c r="K3" s="528"/>
    </row>
    <row r="4" spans="1:11">
      <c r="A4" s="527" t="s">
        <v>112</v>
      </c>
      <c r="B4" s="526"/>
      <c r="C4" s="526"/>
      <c r="D4" s="525"/>
      <c r="E4" s="524"/>
      <c r="F4" s="524"/>
      <c r="G4" s="524"/>
      <c r="H4" s="523"/>
    </row>
    <row r="5" spans="1:11">
      <c r="A5" s="407" t="s">
        <v>2447</v>
      </c>
      <c r="B5" s="399"/>
      <c r="C5" s="399"/>
      <c r="D5" s="483"/>
      <c r="E5" s="407"/>
      <c r="F5" s="407"/>
      <c r="G5" s="401"/>
      <c r="H5" s="522"/>
    </row>
    <row r="6" spans="1:11">
      <c r="A6" s="435"/>
      <c r="B6" s="360" t="s">
        <v>1929</v>
      </c>
      <c r="C6" s="360" t="s">
        <v>17</v>
      </c>
      <c r="D6" s="430" t="s">
        <v>18</v>
      </c>
      <c r="E6" s="424" t="s">
        <v>113</v>
      </c>
      <c r="F6" s="424" t="s">
        <v>113</v>
      </c>
      <c r="G6" s="424" t="s">
        <v>2399</v>
      </c>
    </row>
    <row r="7" spans="1:11">
      <c r="B7" s="358"/>
      <c r="C7" s="358"/>
      <c r="D7" s="429"/>
      <c r="E7" s="424" t="s">
        <v>1125</v>
      </c>
      <c r="F7" s="424" t="s">
        <v>20</v>
      </c>
      <c r="G7" s="424" t="s">
        <v>21</v>
      </c>
    </row>
    <row r="8" spans="1:11" ht="16.5" customHeight="1">
      <c r="B8" s="354" t="s">
        <v>2446</v>
      </c>
      <c r="C8" s="354" t="s">
        <v>2429</v>
      </c>
      <c r="D8" s="406" t="s">
        <v>2445</v>
      </c>
      <c r="E8" s="348">
        <f>F8-6</f>
        <v>45898</v>
      </c>
      <c r="F8" s="348">
        <v>45904</v>
      </c>
      <c r="G8" s="348">
        <f>F8+32</f>
        <v>45936</v>
      </c>
    </row>
    <row r="9" spans="1:11">
      <c r="B9" s="374" t="s">
        <v>1841</v>
      </c>
      <c r="C9" s="374"/>
      <c r="D9" s="511"/>
      <c r="E9" s="373">
        <f>F9-6</f>
        <v>45905</v>
      </c>
      <c r="F9" s="373">
        <f>F8+7</f>
        <v>45911</v>
      </c>
      <c r="G9" s="373">
        <f>F9+32</f>
        <v>45943</v>
      </c>
    </row>
    <row r="10" spans="1:11">
      <c r="B10" s="354" t="s">
        <v>2444</v>
      </c>
      <c r="C10" s="354" t="s">
        <v>2426</v>
      </c>
      <c r="D10" s="511"/>
      <c r="E10" s="348">
        <f>F10-6</f>
        <v>45912</v>
      </c>
      <c r="F10" s="348">
        <f>F9+7</f>
        <v>45918</v>
      </c>
      <c r="G10" s="348">
        <f>F10+32</f>
        <v>45950</v>
      </c>
      <c r="H10" s="521"/>
    </row>
    <row r="11" spans="1:11">
      <c r="B11" s="354" t="s">
        <v>2425</v>
      </c>
      <c r="C11" s="354" t="s">
        <v>2424</v>
      </c>
      <c r="D11" s="511"/>
      <c r="E11" s="348">
        <f>F11-6</f>
        <v>45919</v>
      </c>
      <c r="F11" s="348">
        <f>F10+7</f>
        <v>45925</v>
      </c>
      <c r="G11" s="348">
        <f>F11+32</f>
        <v>45957</v>
      </c>
    </row>
    <row r="12" spans="1:11">
      <c r="B12" s="354" t="s">
        <v>2423</v>
      </c>
      <c r="C12" s="354" t="s">
        <v>2422</v>
      </c>
      <c r="D12" s="404"/>
      <c r="E12" s="348">
        <f>F12-6</f>
        <v>45926</v>
      </c>
      <c r="F12" s="348">
        <f>F11+7</f>
        <v>45932</v>
      </c>
      <c r="G12" s="348">
        <f>F12+32</f>
        <v>45964</v>
      </c>
    </row>
    <row r="13" spans="1:11">
      <c r="B13" s="344"/>
      <c r="C13" s="344"/>
    </row>
    <row r="14" spans="1:11">
      <c r="B14" s="360" t="s">
        <v>1917</v>
      </c>
      <c r="C14" s="360" t="s">
        <v>17</v>
      </c>
      <c r="D14" s="430" t="s">
        <v>18</v>
      </c>
      <c r="E14" s="424" t="s">
        <v>113</v>
      </c>
      <c r="F14" s="424" t="s">
        <v>113</v>
      </c>
      <c r="G14" s="424" t="s">
        <v>2383</v>
      </c>
    </row>
    <row r="15" spans="1:11">
      <c r="B15" s="358"/>
      <c r="C15" s="358"/>
      <c r="D15" s="429"/>
      <c r="E15" s="424" t="s">
        <v>1125</v>
      </c>
      <c r="F15" s="424" t="s">
        <v>20</v>
      </c>
      <c r="G15" s="424" t="s">
        <v>21</v>
      </c>
    </row>
    <row r="16" spans="1:11" ht="16.5" customHeight="1">
      <c r="B16" s="354" t="s">
        <v>2443</v>
      </c>
      <c r="C16" s="354" t="s">
        <v>548</v>
      </c>
      <c r="D16" s="406" t="s">
        <v>2286</v>
      </c>
      <c r="E16" s="348">
        <f>F16-4</f>
        <v>45903</v>
      </c>
      <c r="F16" s="348">
        <v>45907</v>
      </c>
      <c r="G16" s="348">
        <f>F16+33</f>
        <v>45940</v>
      </c>
    </row>
    <row r="17" spans="1:7">
      <c r="B17" s="354" t="s">
        <v>2267</v>
      </c>
      <c r="C17" s="354" t="s">
        <v>169</v>
      </c>
      <c r="D17" s="511"/>
      <c r="E17" s="348">
        <f>F17-4</f>
        <v>45910</v>
      </c>
      <c r="F17" s="348">
        <f>F16+7</f>
        <v>45914</v>
      </c>
      <c r="G17" s="348">
        <f>F17+33</f>
        <v>45947</v>
      </c>
    </row>
    <row r="18" spans="1:7">
      <c r="B18" s="354" t="s">
        <v>2261</v>
      </c>
      <c r="C18" s="354" t="s">
        <v>134</v>
      </c>
      <c r="D18" s="511"/>
      <c r="E18" s="348">
        <f>F18-4</f>
        <v>45917</v>
      </c>
      <c r="F18" s="348">
        <f>F17+7</f>
        <v>45921</v>
      </c>
      <c r="G18" s="348">
        <f>F18+33</f>
        <v>45954</v>
      </c>
    </row>
    <row r="19" spans="1:7">
      <c r="B19" s="354" t="s">
        <v>2387</v>
      </c>
      <c r="C19" s="354" t="s">
        <v>169</v>
      </c>
      <c r="D19" s="511"/>
      <c r="E19" s="348">
        <f>F19-4</f>
        <v>45924</v>
      </c>
      <c r="F19" s="348">
        <f>F18+7</f>
        <v>45928</v>
      </c>
      <c r="G19" s="348">
        <f>F19+33</f>
        <v>45961</v>
      </c>
    </row>
    <row r="20" spans="1:7">
      <c r="B20" s="354" t="s">
        <v>2284</v>
      </c>
      <c r="C20" s="354" t="s">
        <v>169</v>
      </c>
      <c r="D20" s="404"/>
      <c r="E20" s="348">
        <f>F20-4</f>
        <v>45931</v>
      </c>
      <c r="F20" s="348">
        <f>F19+7</f>
        <v>45935</v>
      </c>
      <c r="G20" s="348">
        <f>F20+33</f>
        <v>45968</v>
      </c>
    </row>
    <row r="21" spans="1:7">
      <c r="B21" s="344"/>
      <c r="C21" s="344"/>
    </row>
    <row r="22" spans="1:7">
      <c r="B22" s="364"/>
      <c r="C22" s="364"/>
      <c r="D22" s="495"/>
      <c r="E22" s="364"/>
      <c r="F22" s="364"/>
      <c r="G22" s="364"/>
    </row>
    <row r="23" spans="1:7">
      <c r="A23" s="483" t="s">
        <v>122</v>
      </c>
      <c r="B23" s="344"/>
      <c r="C23" s="344"/>
      <c r="E23" s="407"/>
      <c r="F23" s="407"/>
      <c r="G23" s="401"/>
    </row>
    <row r="24" spans="1:7">
      <c r="B24" s="360" t="s">
        <v>1929</v>
      </c>
      <c r="C24" s="360" t="s">
        <v>17</v>
      </c>
      <c r="D24" s="430" t="s">
        <v>18</v>
      </c>
      <c r="E24" s="424" t="s">
        <v>113</v>
      </c>
      <c r="F24" s="424" t="s">
        <v>113</v>
      </c>
      <c r="G24" s="424" t="s">
        <v>2442</v>
      </c>
    </row>
    <row r="25" spans="1:7">
      <c r="B25" s="358"/>
      <c r="C25" s="358"/>
      <c r="D25" s="429"/>
      <c r="E25" s="424" t="s">
        <v>1125</v>
      </c>
      <c r="F25" s="424" t="s">
        <v>20</v>
      </c>
      <c r="G25" s="424" t="s">
        <v>21</v>
      </c>
    </row>
    <row r="26" spans="1:7" ht="16.5" customHeight="1">
      <c r="B26" s="354" t="s">
        <v>2441</v>
      </c>
      <c r="C26" s="354" t="s">
        <v>2440</v>
      </c>
      <c r="D26" s="406" t="s">
        <v>2364</v>
      </c>
      <c r="E26" s="348">
        <f>F26-5</f>
        <v>45896</v>
      </c>
      <c r="F26" s="348">
        <v>45901</v>
      </c>
      <c r="G26" s="348">
        <f>F26+32</f>
        <v>45933</v>
      </c>
    </row>
    <row r="27" spans="1:7">
      <c r="B27" s="354" t="s">
        <v>2363</v>
      </c>
      <c r="C27" s="354" t="s">
        <v>2362</v>
      </c>
      <c r="D27" s="511"/>
      <c r="E27" s="348">
        <f>F27-5</f>
        <v>45903</v>
      </c>
      <c r="F27" s="348">
        <f>F26+7</f>
        <v>45908</v>
      </c>
      <c r="G27" s="348">
        <f>F27+32</f>
        <v>45940</v>
      </c>
    </row>
    <row r="28" spans="1:7">
      <c r="B28" s="354" t="s">
        <v>2361</v>
      </c>
      <c r="C28" s="354" t="s">
        <v>2360</v>
      </c>
      <c r="D28" s="511"/>
      <c r="E28" s="348">
        <f>F28-5</f>
        <v>45910</v>
      </c>
      <c r="F28" s="348">
        <f>F27+7</f>
        <v>45915</v>
      </c>
      <c r="G28" s="348">
        <f>F28+32</f>
        <v>45947</v>
      </c>
    </row>
    <row r="29" spans="1:7">
      <c r="B29" s="354" t="s">
        <v>557</v>
      </c>
      <c r="C29" s="354" t="s">
        <v>2357</v>
      </c>
      <c r="D29" s="511"/>
      <c r="E29" s="348">
        <f>F29-5</f>
        <v>45917</v>
      </c>
      <c r="F29" s="348">
        <f>F28+7</f>
        <v>45922</v>
      </c>
      <c r="G29" s="348">
        <f>F29+32</f>
        <v>45954</v>
      </c>
    </row>
    <row r="30" spans="1:7">
      <c r="B30" s="354" t="s">
        <v>2355</v>
      </c>
      <c r="C30" s="354" t="s">
        <v>2354</v>
      </c>
      <c r="D30" s="404"/>
      <c r="E30" s="348">
        <f>F30-5</f>
        <v>45924</v>
      </c>
      <c r="F30" s="348">
        <f>F29+7</f>
        <v>45929</v>
      </c>
      <c r="G30" s="348">
        <f>F30+32</f>
        <v>45961</v>
      </c>
    </row>
    <row r="31" spans="1:7">
      <c r="B31" s="520"/>
      <c r="C31" s="482"/>
      <c r="D31" s="483"/>
      <c r="E31" s="407"/>
      <c r="F31" s="407"/>
      <c r="G31" s="364"/>
    </row>
    <row r="32" spans="1:7">
      <c r="A32" s="407" t="s">
        <v>25</v>
      </c>
      <c r="B32" s="344"/>
      <c r="C32" s="344"/>
      <c r="E32" s="407"/>
      <c r="F32" s="407"/>
      <c r="G32" s="401"/>
    </row>
    <row r="33" spans="2:7">
      <c r="B33" s="360" t="s">
        <v>1745</v>
      </c>
      <c r="C33" s="360" t="s">
        <v>17</v>
      </c>
      <c r="D33" s="430" t="s">
        <v>18</v>
      </c>
      <c r="E33" s="424" t="s">
        <v>113</v>
      </c>
      <c r="F33" s="424" t="s">
        <v>113</v>
      </c>
      <c r="G33" s="424" t="s">
        <v>2439</v>
      </c>
    </row>
    <row r="34" spans="2:7">
      <c r="B34" s="358"/>
      <c r="C34" s="358"/>
      <c r="D34" s="429"/>
      <c r="E34" s="424" t="s">
        <v>1125</v>
      </c>
      <c r="F34" s="424" t="s">
        <v>20</v>
      </c>
      <c r="G34" s="424" t="s">
        <v>21</v>
      </c>
    </row>
    <row r="35" spans="2:7" ht="16.5" customHeight="1">
      <c r="B35" s="354" t="s">
        <v>2438</v>
      </c>
      <c r="C35" s="354" t="s">
        <v>2420</v>
      </c>
      <c r="D35" s="406" t="s">
        <v>2437</v>
      </c>
      <c r="E35" s="348">
        <f>F35-5</f>
        <v>45901</v>
      </c>
      <c r="F35" s="348">
        <v>45906</v>
      </c>
      <c r="G35" s="348">
        <f>F35+29</f>
        <v>45935</v>
      </c>
    </row>
    <row r="36" spans="2:7">
      <c r="B36" s="354" t="s">
        <v>566</v>
      </c>
      <c r="C36" s="354" t="s">
        <v>2417</v>
      </c>
      <c r="D36" s="511"/>
      <c r="E36" s="348">
        <f>F36-5</f>
        <v>45908</v>
      </c>
      <c r="F36" s="348">
        <f>F35+7</f>
        <v>45913</v>
      </c>
      <c r="G36" s="348">
        <f>F36+29</f>
        <v>45942</v>
      </c>
    </row>
    <row r="37" spans="2:7">
      <c r="B37" s="354" t="s">
        <v>2416</v>
      </c>
      <c r="C37" s="354" t="s">
        <v>2415</v>
      </c>
      <c r="D37" s="511"/>
      <c r="E37" s="348">
        <f>F37-5</f>
        <v>45915</v>
      </c>
      <c r="F37" s="348">
        <f>F36+7</f>
        <v>45920</v>
      </c>
      <c r="G37" s="348">
        <f>F37+29</f>
        <v>45949</v>
      </c>
    </row>
    <row r="38" spans="2:7">
      <c r="B38" s="354" t="s">
        <v>2414</v>
      </c>
      <c r="C38" s="354" t="s">
        <v>2413</v>
      </c>
      <c r="D38" s="511"/>
      <c r="E38" s="348">
        <f>F38-5</f>
        <v>45922</v>
      </c>
      <c r="F38" s="348">
        <f>F37+7</f>
        <v>45927</v>
      </c>
      <c r="G38" s="348">
        <f>F38+29</f>
        <v>45956</v>
      </c>
    </row>
    <row r="39" spans="2:7">
      <c r="B39" s="354" t="s">
        <v>2412</v>
      </c>
      <c r="C39" s="354" t="s">
        <v>2411</v>
      </c>
      <c r="D39" s="404"/>
      <c r="E39" s="348">
        <f>F39-5</f>
        <v>45929</v>
      </c>
      <c r="F39" s="348">
        <f>F38+7</f>
        <v>45934</v>
      </c>
      <c r="G39" s="348">
        <f>F39+29</f>
        <v>45963</v>
      </c>
    </row>
    <row r="40" spans="2:7">
      <c r="B40" s="389"/>
      <c r="C40" s="389"/>
      <c r="D40" s="409"/>
      <c r="E40" s="364"/>
      <c r="F40" s="364"/>
      <c r="G40" s="364"/>
    </row>
    <row r="41" spans="2:7">
      <c r="B41" s="360" t="s">
        <v>1929</v>
      </c>
      <c r="C41" s="360" t="s">
        <v>17</v>
      </c>
      <c r="D41" s="430" t="s">
        <v>18</v>
      </c>
      <c r="E41" s="424" t="s">
        <v>113</v>
      </c>
      <c r="F41" s="424" t="s">
        <v>113</v>
      </c>
      <c r="G41" s="424" t="s">
        <v>2436</v>
      </c>
    </row>
    <row r="42" spans="2:7">
      <c r="B42" s="358"/>
      <c r="C42" s="358"/>
      <c r="D42" s="429"/>
      <c r="E42" s="424" t="s">
        <v>1125</v>
      </c>
      <c r="F42" s="424" t="s">
        <v>20</v>
      </c>
      <c r="G42" s="424" t="s">
        <v>21</v>
      </c>
    </row>
    <row r="43" spans="2:7" ht="17.25" customHeight="1">
      <c r="B43" s="374" t="s">
        <v>2435</v>
      </c>
      <c r="C43" s="374"/>
      <c r="D43" s="406" t="s">
        <v>2434</v>
      </c>
      <c r="E43" s="373">
        <f>F43-4</f>
        <v>45897</v>
      </c>
      <c r="F43" s="373">
        <v>45901</v>
      </c>
      <c r="G43" s="373">
        <f>F43+37</f>
        <v>45938</v>
      </c>
    </row>
    <row r="44" spans="2:7">
      <c r="B44" s="354" t="s">
        <v>2433</v>
      </c>
      <c r="C44" s="354" t="s">
        <v>107</v>
      </c>
      <c r="D44" s="511"/>
      <c r="E44" s="348">
        <f>F44-4</f>
        <v>45904</v>
      </c>
      <c r="F44" s="348">
        <f>F43+7</f>
        <v>45908</v>
      </c>
      <c r="G44" s="348">
        <f>F44+37</f>
        <v>45945</v>
      </c>
    </row>
    <row r="45" spans="2:7">
      <c r="B45" s="354" t="s">
        <v>2346</v>
      </c>
      <c r="C45" s="354" t="s">
        <v>2345</v>
      </c>
      <c r="D45" s="511"/>
      <c r="E45" s="348">
        <f>F45-4</f>
        <v>45911</v>
      </c>
      <c r="F45" s="348">
        <f>F44+7</f>
        <v>45915</v>
      </c>
      <c r="G45" s="348">
        <f>F45+37</f>
        <v>45952</v>
      </c>
    </row>
    <row r="46" spans="2:7">
      <c r="B46" s="354" t="s">
        <v>2432</v>
      </c>
      <c r="C46" s="354" t="s">
        <v>40</v>
      </c>
      <c r="D46" s="404"/>
      <c r="E46" s="348">
        <f>F46-4</f>
        <v>45918</v>
      </c>
      <c r="F46" s="348">
        <f>F45+7</f>
        <v>45922</v>
      </c>
      <c r="G46" s="348">
        <f>F46+37</f>
        <v>45959</v>
      </c>
    </row>
    <row r="47" spans="2:7">
      <c r="B47" s="354" t="s">
        <v>2431</v>
      </c>
      <c r="C47" s="354" t="s">
        <v>168</v>
      </c>
      <c r="D47" s="423"/>
      <c r="E47" s="348"/>
      <c r="F47" s="348"/>
      <c r="G47" s="348"/>
    </row>
    <row r="48" spans="2:7">
      <c r="B48" s="364"/>
      <c r="C48" s="364"/>
      <c r="D48" s="409"/>
      <c r="E48" s="364"/>
      <c r="F48" s="364"/>
      <c r="G48" s="364"/>
    </row>
    <row r="49" spans="1:7">
      <c r="A49" s="407" t="s">
        <v>27</v>
      </c>
      <c r="B49" s="344"/>
      <c r="C49" s="344"/>
    </row>
    <row r="50" spans="1:7">
      <c r="A50" s="435"/>
      <c r="B50" s="360" t="s">
        <v>188</v>
      </c>
      <c r="C50" s="360" t="s">
        <v>17</v>
      </c>
      <c r="D50" s="430" t="s">
        <v>18</v>
      </c>
      <c r="E50" s="424" t="s">
        <v>113</v>
      </c>
      <c r="F50" s="424" t="s">
        <v>113</v>
      </c>
      <c r="G50" s="424" t="s">
        <v>2351</v>
      </c>
    </row>
    <row r="51" spans="1:7">
      <c r="A51" s="435"/>
      <c r="B51" s="358"/>
      <c r="C51" s="358"/>
      <c r="D51" s="429"/>
      <c r="E51" s="424" t="s">
        <v>1125</v>
      </c>
      <c r="F51" s="424" t="s">
        <v>20</v>
      </c>
      <c r="G51" s="424" t="s">
        <v>21</v>
      </c>
    </row>
    <row r="52" spans="1:7" ht="16.5" customHeight="1">
      <c r="A52" s="435"/>
      <c r="B52" s="354" t="s">
        <v>2430</v>
      </c>
      <c r="C52" s="354" t="s">
        <v>2429</v>
      </c>
      <c r="D52" s="406" t="s">
        <v>2428</v>
      </c>
      <c r="E52" s="348">
        <f>F52-6</f>
        <v>45898</v>
      </c>
      <c r="F52" s="348">
        <v>45904</v>
      </c>
      <c r="G52" s="348">
        <f>F52+32</f>
        <v>45936</v>
      </c>
    </row>
    <row r="53" spans="1:7">
      <c r="A53" s="435"/>
      <c r="B53" s="374" t="s">
        <v>1841</v>
      </c>
      <c r="C53" s="374"/>
      <c r="D53" s="511"/>
      <c r="E53" s="373">
        <f>F53-6</f>
        <v>45905</v>
      </c>
      <c r="F53" s="373">
        <f>F52+7</f>
        <v>45911</v>
      </c>
      <c r="G53" s="373">
        <f>F53+32</f>
        <v>45943</v>
      </c>
    </row>
    <row r="54" spans="1:7">
      <c r="A54" s="435"/>
      <c r="B54" s="354" t="s">
        <v>2427</v>
      </c>
      <c r="C54" s="354" t="s">
        <v>2426</v>
      </c>
      <c r="D54" s="511"/>
      <c r="E54" s="348">
        <f>F54-6</f>
        <v>45912</v>
      </c>
      <c r="F54" s="348">
        <f>F53+7</f>
        <v>45918</v>
      </c>
      <c r="G54" s="348">
        <f>F54+32</f>
        <v>45950</v>
      </c>
    </row>
    <row r="55" spans="1:7">
      <c r="A55" s="435"/>
      <c r="B55" s="354" t="s">
        <v>2425</v>
      </c>
      <c r="C55" s="354" t="s">
        <v>2424</v>
      </c>
      <c r="D55" s="511"/>
      <c r="E55" s="348">
        <f>F55-6</f>
        <v>45919</v>
      </c>
      <c r="F55" s="348">
        <f>F54+7</f>
        <v>45925</v>
      </c>
      <c r="G55" s="348">
        <f>F55+32</f>
        <v>45957</v>
      </c>
    </row>
    <row r="56" spans="1:7">
      <c r="A56" s="435"/>
      <c r="B56" s="354" t="s">
        <v>2423</v>
      </c>
      <c r="C56" s="354" t="s">
        <v>2422</v>
      </c>
      <c r="D56" s="404"/>
      <c r="E56" s="348">
        <f>F56-6</f>
        <v>45926</v>
      </c>
      <c r="F56" s="348">
        <f>F55+7</f>
        <v>45932</v>
      </c>
      <c r="G56" s="348">
        <f>F56+32</f>
        <v>45964</v>
      </c>
    </row>
    <row r="57" spans="1:7">
      <c r="A57" s="435"/>
      <c r="B57" s="407"/>
      <c r="C57" s="407"/>
      <c r="D57" s="483"/>
      <c r="E57" s="407"/>
      <c r="F57" s="407"/>
      <c r="G57" s="407"/>
    </row>
    <row r="58" spans="1:7">
      <c r="B58" s="360" t="s">
        <v>1929</v>
      </c>
      <c r="C58" s="360" t="s">
        <v>17</v>
      </c>
      <c r="D58" s="430" t="s">
        <v>18</v>
      </c>
      <c r="E58" s="424" t="s">
        <v>113</v>
      </c>
      <c r="F58" s="424" t="s">
        <v>113</v>
      </c>
      <c r="G58" s="424" t="s">
        <v>2386</v>
      </c>
    </row>
    <row r="59" spans="1:7">
      <c r="B59" s="358"/>
      <c r="C59" s="358"/>
      <c r="D59" s="429"/>
      <c r="E59" s="424" t="s">
        <v>1125</v>
      </c>
      <c r="F59" s="424" t="s">
        <v>20</v>
      </c>
      <c r="G59" s="424" t="s">
        <v>21</v>
      </c>
    </row>
    <row r="60" spans="1:7" ht="16.5" customHeight="1">
      <c r="B60" s="354" t="s">
        <v>2269</v>
      </c>
      <c r="C60" s="354" t="s">
        <v>2287</v>
      </c>
      <c r="D60" s="406" t="s">
        <v>2262</v>
      </c>
      <c r="E60" s="348">
        <f>F60-4</f>
        <v>45903</v>
      </c>
      <c r="F60" s="348">
        <v>45907</v>
      </c>
      <c r="G60" s="348">
        <f>F60+30</f>
        <v>45937</v>
      </c>
    </row>
    <row r="61" spans="1:7">
      <c r="B61" s="354" t="s">
        <v>549</v>
      </c>
      <c r="C61" s="354" t="s">
        <v>169</v>
      </c>
      <c r="D61" s="511"/>
      <c r="E61" s="348">
        <f>F61-4</f>
        <v>45910</v>
      </c>
      <c r="F61" s="348">
        <f>F60+7</f>
        <v>45914</v>
      </c>
      <c r="G61" s="348">
        <f>F61+30</f>
        <v>45944</v>
      </c>
    </row>
    <row r="62" spans="1:7">
      <c r="B62" s="354" t="s">
        <v>2261</v>
      </c>
      <c r="C62" s="354" t="s">
        <v>134</v>
      </c>
      <c r="D62" s="511"/>
      <c r="E62" s="348">
        <f>F62-4</f>
        <v>45917</v>
      </c>
      <c r="F62" s="348">
        <f>F61+7</f>
        <v>45921</v>
      </c>
      <c r="G62" s="348">
        <f>F62+30</f>
        <v>45951</v>
      </c>
    </row>
    <row r="63" spans="1:7">
      <c r="B63" s="354" t="s">
        <v>553</v>
      </c>
      <c r="C63" s="354" t="s">
        <v>169</v>
      </c>
      <c r="D63" s="511"/>
      <c r="E63" s="348">
        <f>F63-4</f>
        <v>45924</v>
      </c>
      <c r="F63" s="348">
        <f>F62+7</f>
        <v>45928</v>
      </c>
      <c r="G63" s="348">
        <f>F63+30</f>
        <v>45958</v>
      </c>
    </row>
    <row r="64" spans="1:7">
      <c r="B64" s="354" t="s">
        <v>2421</v>
      </c>
      <c r="C64" s="354" t="s">
        <v>169</v>
      </c>
      <c r="D64" s="404"/>
      <c r="E64" s="348">
        <f>F64-4</f>
        <v>45931</v>
      </c>
      <c r="F64" s="348">
        <f>F63+7</f>
        <v>45935</v>
      </c>
      <c r="G64" s="348">
        <f>F64+30</f>
        <v>45965</v>
      </c>
    </row>
    <row r="65" spans="1:7">
      <c r="B65" s="364"/>
      <c r="C65" s="364"/>
      <c r="D65" s="409"/>
      <c r="E65" s="364"/>
      <c r="F65" s="364"/>
      <c r="G65" s="364"/>
    </row>
    <row r="66" spans="1:7">
      <c r="A66" s="407" t="s">
        <v>2410</v>
      </c>
      <c r="B66" s="389"/>
      <c r="C66" s="389"/>
      <c r="D66" s="409"/>
      <c r="E66" s="364"/>
      <c r="F66" s="364"/>
      <c r="G66" s="364"/>
    </row>
    <row r="67" spans="1:7">
      <c r="B67" s="360" t="s">
        <v>188</v>
      </c>
      <c r="C67" s="360" t="s">
        <v>17</v>
      </c>
      <c r="D67" s="430" t="s">
        <v>18</v>
      </c>
      <c r="E67" s="424" t="s">
        <v>113</v>
      </c>
      <c r="F67" s="424" t="s">
        <v>113</v>
      </c>
      <c r="G67" s="424" t="s">
        <v>350</v>
      </c>
    </row>
    <row r="68" spans="1:7">
      <c r="B68" s="358"/>
      <c r="C68" s="358"/>
      <c r="D68" s="429"/>
      <c r="E68" s="424" t="s">
        <v>1125</v>
      </c>
      <c r="F68" s="424" t="s">
        <v>20</v>
      </c>
      <c r="G68" s="424" t="s">
        <v>21</v>
      </c>
    </row>
    <row r="69" spans="1:7" ht="16.5" customHeight="1">
      <c r="B69" s="354" t="s">
        <v>564</v>
      </c>
      <c r="C69" s="354" t="s">
        <v>2420</v>
      </c>
      <c r="D69" s="406" t="s">
        <v>2419</v>
      </c>
      <c r="E69" s="348">
        <f>F69-5</f>
        <v>45901</v>
      </c>
      <c r="F69" s="348">
        <v>45906</v>
      </c>
      <c r="G69" s="348">
        <f>F69+27</f>
        <v>45933</v>
      </c>
    </row>
    <row r="70" spans="1:7">
      <c r="B70" s="354" t="s">
        <v>2418</v>
      </c>
      <c r="C70" s="354" t="s">
        <v>2417</v>
      </c>
      <c r="D70" s="511"/>
      <c r="E70" s="348">
        <f>F70-5</f>
        <v>45908</v>
      </c>
      <c r="F70" s="348">
        <f>F69+7</f>
        <v>45913</v>
      </c>
      <c r="G70" s="348">
        <f>F70+27</f>
        <v>45940</v>
      </c>
    </row>
    <row r="71" spans="1:7">
      <c r="B71" s="354" t="s">
        <v>2416</v>
      </c>
      <c r="C71" s="354" t="s">
        <v>2415</v>
      </c>
      <c r="D71" s="511"/>
      <c r="E71" s="348">
        <f>F71-5</f>
        <v>45915</v>
      </c>
      <c r="F71" s="348">
        <f>F70+7</f>
        <v>45920</v>
      </c>
      <c r="G71" s="348">
        <f>F71+27</f>
        <v>45947</v>
      </c>
    </row>
    <row r="72" spans="1:7">
      <c r="B72" s="354" t="s">
        <v>2414</v>
      </c>
      <c r="C72" s="354" t="s">
        <v>2413</v>
      </c>
      <c r="D72" s="511"/>
      <c r="E72" s="348">
        <f>F72-5</f>
        <v>45922</v>
      </c>
      <c r="F72" s="348">
        <f>F71+7</f>
        <v>45927</v>
      </c>
      <c r="G72" s="348">
        <f>F72+27</f>
        <v>45954</v>
      </c>
    </row>
    <row r="73" spans="1:7">
      <c r="B73" s="354" t="s">
        <v>2412</v>
      </c>
      <c r="C73" s="354" t="s">
        <v>2411</v>
      </c>
      <c r="D73" s="404"/>
      <c r="E73" s="348">
        <f>F73-5</f>
        <v>45929</v>
      </c>
      <c r="F73" s="348">
        <f>F72+7</f>
        <v>45934</v>
      </c>
      <c r="G73" s="348">
        <f>F73+27</f>
        <v>45961</v>
      </c>
    </row>
    <row r="74" spans="1:7">
      <c r="B74" s="389"/>
      <c r="C74" s="389"/>
      <c r="D74" s="409"/>
      <c r="E74" s="364"/>
      <c r="F74" s="364"/>
      <c r="G74" s="364"/>
    </row>
    <row r="75" spans="1:7">
      <c r="B75" s="389"/>
      <c r="C75" s="389"/>
      <c r="D75" s="409"/>
      <c r="E75" s="364"/>
      <c r="F75" s="364"/>
      <c r="G75" s="364"/>
    </row>
    <row r="76" spans="1:7">
      <c r="B76" s="360" t="s">
        <v>188</v>
      </c>
      <c r="C76" s="360" t="s">
        <v>17</v>
      </c>
      <c r="D76" s="430" t="s">
        <v>18</v>
      </c>
      <c r="E76" s="424" t="s">
        <v>113</v>
      </c>
      <c r="F76" s="424" t="s">
        <v>113</v>
      </c>
      <c r="G76" s="424" t="s">
        <v>2410</v>
      </c>
    </row>
    <row r="77" spans="1:7">
      <c r="B77" s="358"/>
      <c r="C77" s="358"/>
      <c r="D77" s="429"/>
      <c r="E77" s="424" t="s">
        <v>1125</v>
      </c>
      <c r="F77" s="424" t="s">
        <v>20</v>
      </c>
      <c r="G77" s="424" t="s">
        <v>21</v>
      </c>
    </row>
    <row r="78" spans="1:7" ht="16.5" customHeight="1">
      <c r="B78" s="374" t="s">
        <v>2338</v>
      </c>
      <c r="C78" s="374"/>
      <c r="D78" s="406" t="s">
        <v>2349</v>
      </c>
      <c r="E78" s="373">
        <f>F78-4</f>
        <v>45897</v>
      </c>
      <c r="F78" s="373">
        <v>45901</v>
      </c>
      <c r="G78" s="373">
        <f>F78+34</f>
        <v>45935</v>
      </c>
    </row>
    <row r="79" spans="1:7">
      <c r="B79" s="354" t="s">
        <v>2409</v>
      </c>
      <c r="C79" s="354" t="s">
        <v>107</v>
      </c>
      <c r="D79" s="511"/>
      <c r="E79" s="348">
        <f>F79-4</f>
        <v>45904</v>
      </c>
      <c r="F79" s="348">
        <f>F78+7</f>
        <v>45908</v>
      </c>
      <c r="G79" s="348">
        <f>F79+34</f>
        <v>45942</v>
      </c>
    </row>
    <row r="80" spans="1:7" ht="16.5" customHeight="1">
      <c r="B80" s="354" t="s">
        <v>2346</v>
      </c>
      <c r="C80" s="354" t="s">
        <v>2345</v>
      </c>
      <c r="D80" s="511"/>
      <c r="E80" s="348">
        <f>F80-4</f>
        <v>45911</v>
      </c>
      <c r="F80" s="348">
        <f>F79+7</f>
        <v>45915</v>
      </c>
      <c r="G80" s="348">
        <f>F80+34</f>
        <v>45949</v>
      </c>
    </row>
    <row r="81" spans="1:7">
      <c r="B81" s="354" t="s">
        <v>2343</v>
      </c>
      <c r="C81" s="354" t="s">
        <v>40</v>
      </c>
      <c r="D81" s="404"/>
      <c r="E81" s="348">
        <f>F81-4</f>
        <v>45918</v>
      </c>
      <c r="F81" s="348">
        <f>F80+7</f>
        <v>45922</v>
      </c>
      <c r="G81" s="348">
        <f>F81+34</f>
        <v>45956</v>
      </c>
    </row>
    <row r="82" spans="1:7">
      <c r="B82" s="354" t="s">
        <v>2341</v>
      </c>
      <c r="C82" s="354" t="s">
        <v>168</v>
      </c>
      <c r="D82" s="423"/>
      <c r="E82" s="348"/>
      <c r="F82" s="348"/>
      <c r="G82" s="348"/>
    </row>
    <row r="83" spans="1:7">
      <c r="B83" s="389"/>
      <c r="C83" s="389"/>
      <c r="D83" s="409"/>
      <c r="E83" s="364"/>
      <c r="F83" s="364"/>
      <c r="G83" s="364"/>
    </row>
    <row r="84" spans="1:7">
      <c r="A84" s="407" t="s">
        <v>2408</v>
      </c>
      <c r="B84" s="407"/>
      <c r="C84" s="407"/>
      <c r="G84" s="401"/>
    </row>
    <row r="85" spans="1:7">
      <c r="B85" s="360" t="s">
        <v>188</v>
      </c>
      <c r="C85" s="360" t="s">
        <v>17</v>
      </c>
      <c r="D85" s="430" t="s">
        <v>18</v>
      </c>
      <c r="E85" s="424" t="s">
        <v>113</v>
      </c>
      <c r="F85" s="424" t="s">
        <v>113</v>
      </c>
      <c r="G85" s="424" t="s">
        <v>2407</v>
      </c>
    </row>
    <row r="86" spans="1:7">
      <c r="B86" s="358"/>
      <c r="C86" s="358"/>
      <c r="D86" s="429"/>
      <c r="E86" s="424" t="s">
        <v>1125</v>
      </c>
      <c r="F86" s="424" t="s">
        <v>20</v>
      </c>
      <c r="G86" s="424" t="s">
        <v>21</v>
      </c>
    </row>
    <row r="87" spans="1:7" ht="16.5" customHeight="1">
      <c r="B87" s="354" t="s">
        <v>2269</v>
      </c>
      <c r="C87" s="354" t="s">
        <v>548</v>
      </c>
      <c r="D87" s="406" t="s">
        <v>2382</v>
      </c>
      <c r="E87" s="348">
        <f>F87-4</f>
        <v>45903</v>
      </c>
      <c r="F87" s="348">
        <v>45907</v>
      </c>
      <c r="G87" s="348">
        <f>F87+35</f>
        <v>45942</v>
      </c>
    </row>
    <row r="88" spans="1:7">
      <c r="B88" s="354" t="s">
        <v>2381</v>
      </c>
      <c r="C88" s="354" t="s">
        <v>169</v>
      </c>
      <c r="D88" s="511"/>
      <c r="E88" s="348">
        <f>F88-4</f>
        <v>45910</v>
      </c>
      <c r="F88" s="348">
        <f>F87+7</f>
        <v>45914</v>
      </c>
      <c r="G88" s="348">
        <f>F88+35</f>
        <v>45949</v>
      </c>
    </row>
    <row r="89" spans="1:7">
      <c r="B89" s="354" t="s">
        <v>2261</v>
      </c>
      <c r="C89" s="354" t="s">
        <v>134</v>
      </c>
      <c r="D89" s="511"/>
      <c r="E89" s="348">
        <f>F89-4</f>
        <v>45917</v>
      </c>
      <c r="F89" s="348">
        <f>F88+7</f>
        <v>45921</v>
      </c>
      <c r="G89" s="348">
        <f>F89+35</f>
        <v>45956</v>
      </c>
    </row>
    <row r="90" spans="1:7">
      <c r="B90" s="354" t="s">
        <v>553</v>
      </c>
      <c r="C90" s="354" t="s">
        <v>169</v>
      </c>
      <c r="D90" s="511"/>
      <c r="E90" s="348">
        <f>F90-4</f>
        <v>45924</v>
      </c>
      <c r="F90" s="348">
        <f>F89+7</f>
        <v>45928</v>
      </c>
      <c r="G90" s="348">
        <f>F90+35</f>
        <v>45963</v>
      </c>
    </row>
    <row r="91" spans="1:7">
      <c r="B91" s="354" t="s">
        <v>2259</v>
      </c>
      <c r="C91" s="354" t="s">
        <v>169</v>
      </c>
      <c r="D91" s="404"/>
      <c r="E91" s="348">
        <f>F91-4</f>
        <v>45931</v>
      </c>
      <c r="F91" s="348">
        <f>F90+7</f>
        <v>45935</v>
      </c>
      <c r="G91" s="348">
        <f>F91+35</f>
        <v>45970</v>
      </c>
    </row>
    <row r="92" spans="1:7">
      <c r="B92" s="364"/>
      <c r="C92" s="364"/>
      <c r="D92" s="409"/>
      <c r="E92" s="364"/>
      <c r="F92" s="364"/>
      <c r="G92" s="364"/>
    </row>
    <row r="93" spans="1:7">
      <c r="B93" s="360" t="s">
        <v>188</v>
      </c>
      <c r="C93" s="360" t="s">
        <v>17</v>
      </c>
      <c r="D93" s="430" t="s">
        <v>18</v>
      </c>
      <c r="E93" s="424" t="s">
        <v>113</v>
      </c>
      <c r="F93" s="424" t="s">
        <v>113</v>
      </c>
      <c r="G93" s="424" t="s">
        <v>2406</v>
      </c>
    </row>
    <row r="94" spans="1:7">
      <c r="B94" s="358"/>
      <c r="C94" s="358"/>
      <c r="D94" s="429"/>
      <c r="E94" s="424" t="s">
        <v>1125</v>
      </c>
      <c r="F94" s="424" t="s">
        <v>20</v>
      </c>
      <c r="G94" s="424" t="s">
        <v>21</v>
      </c>
    </row>
    <row r="95" spans="1:7" ht="16.5" customHeight="1">
      <c r="B95" s="354" t="s">
        <v>2405</v>
      </c>
      <c r="C95" s="354" t="s">
        <v>2396</v>
      </c>
      <c r="D95" s="406" t="s">
        <v>2404</v>
      </c>
      <c r="E95" s="348">
        <f>F95-4</f>
        <v>45903</v>
      </c>
      <c r="F95" s="348">
        <v>45907</v>
      </c>
      <c r="G95" s="348">
        <f>F95+38</f>
        <v>45945</v>
      </c>
    </row>
    <row r="96" spans="1:7">
      <c r="B96" s="374" t="s">
        <v>2338</v>
      </c>
      <c r="C96" s="374"/>
      <c r="D96" s="511"/>
      <c r="E96" s="373">
        <f>F96-4</f>
        <v>45910</v>
      </c>
      <c r="F96" s="373">
        <f>F95+7</f>
        <v>45914</v>
      </c>
      <c r="G96" s="373">
        <f>F96+38</f>
        <v>45952</v>
      </c>
    </row>
    <row r="97" spans="1:8" ht="16.5" customHeight="1">
      <c r="B97" s="354" t="s">
        <v>2394</v>
      </c>
      <c r="C97" s="354" t="s">
        <v>2393</v>
      </c>
      <c r="D97" s="511"/>
      <c r="E97" s="348">
        <f>F97-4</f>
        <v>45917</v>
      </c>
      <c r="F97" s="348">
        <f>F96+7</f>
        <v>45921</v>
      </c>
      <c r="G97" s="348">
        <f>F97+38</f>
        <v>45959</v>
      </c>
    </row>
    <row r="98" spans="1:8">
      <c r="B98" s="354" t="s">
        <v>2403</v>
      </c>
      <c r="C98" s="354" t="s">
        <v>163</v>
      </c>
      <c r="D98" s="404"/>
      <c r="E98" s="348">
        <f>F98-4</f>
        <v>45924</v>
      </c>
      <c r="F98" s="348">
        <f>F97+7</f>
        <v>45928</v>
      </c>
      <c r="G98" s="348">
        <f>F98+38</f>
        <v>45966</v>
      </c>
    </row>
    <row r="99" spans="1:8">
      <c r="B99" s="354"/>
      <c r="C99" s="354"/>
      <c r="D99" s="423"/>
      <c r="E99" s="348">
        <f>F99-4</f>
        <v>45931</v>
      </c>
      <c r="F99" s="348">
        <f>F98+7</f>
        <v>45935</v>
      </c>
      <c r="G99" s="348">
        <f>F99+38</f>
        <v>45973</v>
      </c>
    </row>
    <row r="100" spans="1:8" s="396" customFormat="1">
      <c r="A100" s="417" t="s">
        <v>2402</v>
      </c>
      <c r="B100" s="419"/>
      <c r="C100" s="419"/>
      <c r="D100" s="418"/>
      <c r="E100" s="417"/>
      <c r="F100" s="417"/>
      <c r="G100" s="417"/>
      <c r="H100" s="401"/>
    </row>
    <row r="101" spans="1:8">
      <c r="A101" s="407" t="s">
        <v>366</v>
      </c>
      <c r="B101" s="399"/>
      <c r="C101" s="399"/>
      <c r="D101" s="400"/>
      <c r="E101" s="399"/>
      <c r="F101" s="407"/>
      <c r="G101" s="407"/>
      <c r="H101" s="396"/>
    </row>
    <row r="102" spans="1:8">
      <c r="A102" s="435"/>
      <c r="B102" s="360" t="s">
        <v>16</v>
      </c>
      <c r="C102" s="360" t="s">
        <v>17</v>
      </c>
      <c r="D102" s="430" t="s">
        <v>18</v>
      </c>
      <c r="E102" s="424" t="s">
        <v>113</v>
      </c>
      <c r="F102" s="424" t="s">
        <v>113</v>
      </c>
      <c r="G102" s="424" t="s">
        <v>2386</v>
      </c>
      <c r="H102" s="424" t="s">
        <v>2398</v>
      </c>
    </row>
    <row r="103" spans="1:8">
      <c r="A103" s="435"/>
      <c r="B103" s="358"/>
      <c r="C103" s="358"/>
      <c r="D103" s="429"/>
      <c r="E103" s="424" t="s">
        <v>1125</v>
      </c>
      <c r="F103" s="424" t="s">
        <v>20</v>
      </c>
      <c r="G103" s="424" t="s">
        <v>21</v>
      </c>
      <c r="H103" s="424" t="s">
        <v>1927</v>
      </c>
    </row>
    <row r="104" spans="1:8" ht="16.5" customHeight="1">
      <c r="A104" s="435"/>
      <c r="B104" s="354" t="s">
        <v>2401</v>
      </c>
      <c r="C104" s="354" t="s">
        <v>548</v>
      </c>
      <c r="D104" s="406" t="s">
        <v>2382</v>
      </c>
      <c r="E104" s="348">
        <f>F104-4</f>
        <v>45903</v>
      </c>
      <c r="F104" s="348">
        <v>45907</v>
      </c>
      <c r="G104" s="348">
        <f>F104+30</f>
        <v>45937</v>
      </c>
      <c r="H104" s="348" t="s">
        <v>2400</v>
      </c>
    </row>
    <row r="105" spans="1:8">
      <c r="A105" s="435"/>
      <c r="B105" s="354" t="s">
        <v>2267</v>
      </c>
      <c r="C105" s="354" t="s">
        <v>169</v>
      </c>
      <c r="D105" s="511"/>
      <c r="E105" s="348">
        <f>F105-4</f>
        <v>45910</v>
      </c>
      <c r="F105" s="348">
        <f>F104+7</f>
        <v>45914</v>
      </c>
      <c r="G105" s="348">
        <f>F105+30</f>
        <v>45944</v>
      </c>
      <c r="H105" s="348" t="s">
        <v>2372</v>
      </c>
    </row>
    <row r="106" spans="1:8">
      <c r="A106" s="435"/>
      <c r="B106" s="354" t="s">
        <v>2261</v>
      </c>
      <c r="C106" s="354" t="s">
        <v>134</v>
      </c>
      <c r="D106" s="511"/>
      <c r="E106" s="348">
        <f>F106-4</f>
        <v>45917</v>
      </c>
      <c r="F106" s="348">
        <f>F105+7</f>
        <v>45921</v>
      </c>
      <c r="G106" s="348">
        <f>F106+30</f>
        <v>45951</v>
      </c>
      <c r="H106" s="348" t="s">
        <v>2372</v>
      </c>
    </row>
    <row r="107" spans="1:8">
      <c r="A107" s="435"/>
      <c r="B107" s="354" t="s">
        <v>553</v>
      </c>
      <c r="C107" s="354" t="s">
        <v>169</v>
      </c>
      <c r="D107" s="511"/>
      <c r="E107" s="348">
        <f>F107-4</f>
        <v>45924</v>
      </c>
      <c r="F107" s="348">
        <f>F106+7</f>
        <v>45928</v>
      </c>
      <c r="G107" s="348">
        <f>F107+30</f>
        <v>45958</v>
      </c>
      <c r="H107" s="348" t="s">
        <v>2371</v>
      </c>
    </row>
    <row r="108" spans="1:8">
      <c r="A108" s="435"/>
      <c r="B108" s="354" t="s">
        <v>2284</v>
      </c>
      <c r="C108" s="354" t="s">
        <v>169</v>
      </c>
      <c r="D108" s="404"/>
      <c r="E108" s="348">
        <f>F108-4</f>
        <v>45931</v>
      </c>
      <c r="F108" s="348">
        <f>F107+7</f>
        <v>45935</v>
      </c>
      <c r="G108" s="348">
        <f>F108+30</f>
        <v>45965</v>
      </c>
      <c r="H108" s="348" t="s">
        <v>2371</v>
      </c>
    </row>
    <row r="109" spans="1:8">
      <c r="A109" s="435"/>
      <c r="B109" s="364"/>
      <c r="C109" s="364"/>
      <c r="D109" s="409"/>
      <c r="E109" s="364"/>
      <c r="F109" s="364"/>
      <c r="G109" s="364"/>
      <c r="H109" s="364"/>
    </row>
    <row r="110" spans="1:8">
      <c r="A110" s="435"/>
      <c r="B110" s="360" t="s">
        <v>188</v>
      </c>
      <c r="C110" s="360" t="s">
        <v>17</v>
      </c>
      <c r="D110" s="430" t="s">
        <v>18</v>
      </c>
      <c r="E110" s="424" t="s">
        <v>113</v>
      </c>
      <c r="F110" s="424" t="s">
        <v>113</v>
      </c>
      <c r="G110" s="424" t="s">
        <v>2399</v>
      </c>
      <c r="H110" s="424" t="s">
        <v>2398</v>
      </c>
    </row>
    <row r="111" spans="1:8">
      <c r="A111" s="435"/>
      <c r="B111" s="358"/>
      <c r="C111" s="358"/>
      <c r="D111" s="429"/>
      <c r="E111" s="424" t="s">
        <v>1125</v>
      </c>
      <c r="F111" s="424" t="s">
        <v>20</v>
      </c>
      <c r="G111" s="424" t="s">
        <v>21</v>
      </c>
      <c r="H111" s="424" t="s">
        <v>1777</v>
      </c>
    </row>
    <row r="112" spans="1:8" ht="16.5" customHeight="1">
      <c r="A112" s="435"/>
      <c r="B112" s="354" t="s">
        <v>2397</v>
      </c>
      <c r="C112" s="354" t="s">
        <v>2396</v>
      </c>
      <c r="D112" s="406" t="s">
        <v>2395</v>
      </c>
      <c r="E112" s="348">
        <f>F112-4</f>
        <v>45903</v>
      </c>
      <c r="F112" s="348">
        <v>45907</v>
      </c>
      <c r="G112" s="348">
        <f>F112+34</f>
        <v>45941</v>
      </c>
      <c r="H112" s="348" t="s">
        <v>2370</v>
      </c>
    </row>
    <row r="113" spans="1:8">
      <c r="A113" s="435"/>
      <c r="B113" s="374" t="s">
        <v>1201</v>
      </c>
      <c r="C113" s="374"/>
      <c r="D113" s="511"/>
      <c r="E113" s="373">
        <f>F113-4</f>
        <v>45910</v>
      </c>
      <c r="F113" s="373">
        <f>F112+7</f>
        <v>45914</v>
      </c>
      <c r="G113" s="373">
        <f>F113+34</f>
        <v>45948</v>
      </c>
      <c r="H113" s="373" t="s">
        <v>2372</v>
      </c>
    </row>
    <row r="114" spans="1:8">
      <c r="A114" s="435"/>
      <c r="B114" s="354" t="s">
        <v>2394</v>
      </c>
      <c r="C114" s="354" t="s">
        <v>2393</v>
      </c>
      <c r="D114" s="511"/>
      <c r="E114" s="348">
        <f>F114-4</f>
        <v>45917</v>
      </c>
      <c r="F114" s="348">
        <f>F113+7</f>
        <v>45921</v>
      </c>
      <c r="G114" s="348">
        <f>F114+34</f>
        <v>45955</v>
      </c>
      <c r="H114" s="348" t="s">
        <v>2368</v>
      </c>
    </row>
    <row r="115" spans="1:8">
      <c r="A115" s="435"/>
      <c r="B115" s="354" t="s">
        <v>2392</v>
      </c>
      <c r="C115" s="354" t="s">
        <v>163</v>
      </c>
      <c r="D115" s="404"/>
      <c r="E115" s="348">
        <f>F115-4</f>
        <v>45924</v>
      </c>
      <c r="F115" s="348">
        <f>F114+7</f>
        <v>45928</v>
      </c>
      <c r="G115" s="348">
        <f>F115+34</f>
        <v>45962</v>
      </c>
      <c r="H115" s="348" t="s">
        <v>2372</v>
      </c>
    </row>
    <row r="116" spans="1:8">
      <c r="A116" s="435"/>
      <c r="B116" s="354"/>
      <c r="C116" s="354"/>
      <c r="D116" s="423"/>
      <c r="E116" s="348">
        <f>F116-4</f>
        <v>45931</v>
      </c>
      <c r="F116" s="348">
        <f>F115+7</f>
        <v>45935</v>
      </c>
      <c r="G116" s="348">
        <f>F116+34</f>
        <v>45969</v>
      </c>
      <c r="H116" s="348" t="s">
        <v>2371</v>
      </c>
    </row>
    <row r="117" spans="1:8">
      <c r="A117" s="435"/>
      <c r="B117" s="364"/>
      <c r="C117" s="364"/>
      <c r="D117" s="409"/>
      <c r="E117" s="364"/>
      <c r="F117" s="364"/>
    </row>
    <row r="118" spans="1:8">
      <c r="A118" s="407" t="s">
        <v>2391</v>
      </c>
      <c r="C118" s="519"/>
      <c r="E118" s="364"/>
      <c r="F118" s="364"/>
      <c r="G118" s="364"/>
    </row>
    <row r="119" spans="1:8">
      <c r="B119" s="360" t="s">
        <v>16</v>
      </c>
      <c r="C119" s="360" t="s">
        <v>17</v>
      </c>
      <c r="D119" s="430" t="s">
        <v>18</v>
      </c>
      <c r="E119" s="424" t="s">
        <v>113</v>
      </c>
      <c r="F119" s="424" t="s">
        <v>113</v>
      </c>
      <c r="G119" s="424" t="s">
        <v>114</v>
      </c>
      <c r="H119" s="424" t="s">
        <v>2390</v>
      </c>
    </row>
    <row r="120" spans="1:8">
      <c r="B120" s="358"/>
      <c r="C120" s="358"/>
      <c r="D120" s="429"/>
      <c r="E120" s="424" t="s">
        <v>1125</v>
      </c>
      <c r="F120" s="424" t="s">
        <v>20</v>
      </c>
      <c r="G120" s="424" t="s">
        <v>21</v>
      </c>
      <c r="H120" s="424" t="s">
        <v>21</v>
      </c>
    </row>
    <row r="121" spans="1:8" ht="16.5" customHeight="1">
      <c r="B121" s="354" t="s">
        <v>2269</v>
      </c>
      <c r="C121" s="354" t="s">
        <v>2287</v>
      </c>
      <c r="D121" s="406" t="s">
        <v>2286</v>
      </c>
      <c r="E121" s="348">
        <f>F121-4</f>
        <v>45903</v>
      </c>
      <c r="F121" s="348">
        <v>45907</v>
      </c>
      <c r="G121" s="348">
        <f>F121+33</f>
        <v>45940</v>
      </c>
      <c r="H121" s="424" t="s">
        <v>2378</v>
      </c>
    </row>
    <row r="122" spans="1:8">
      <c r="B122" s="354" t="s">
        <v>2389</v>
      </c>
      <c r="C122" s="354" t="s">
        <v>169</v>
      </c>
      <c r="D122" s="511"/>
      <c r="E122" s="348">
        <f>F122-4</f>
        <v>45910</v>
      </c>
      <c r="F122" s="348">
        <f>F121+7</f>
        <v>45914</v>
      </c>
      <c r="G122" s="348">
        <f>F122+33</f>
        <v>45947</v>
      </c>
      <c r="H122" s="424" t="s">
        <v>2388</v>
      </c>
    </row>
    <row r="123" spans="1:8">
      <c r="B123" s="354" t="s">
        <v>2261</v>
      </c>
      <c r="C123" s="354" t="s">
        <v>134</v>
      </c>
      <c r="D123" s="511"/>
      <c r="E123" s="348">
        <f>F123-4</f>
        <v>45917</v>
      </c>
      <c r="F123" s="348">
        <f>F122+7</f>
        <v>45921</v>
      </c>
      <c r="G123" s="348">
        <f>F123+33</f>
        <v>45954</v>
      </c>
      <c r="H123" s="424" t="s">
        <v>2380</v>
      </c>
    </row>
    <row r="124" spans="1:8">
      <c r="B124" s="354" t="s">
        <v>2387</v>
      </c>
      <c r="C124" s="354" t="s">
        <v>169</v>
      </c>
      <c r="D124" s="511"/>
      <c r="E124" s="348">
        <f>F124-4</f>
        <v>45924</v>
      </c>
      <c r="F124" s="348">
        <f>F123+7</f>
        <v>45928</v>
      </c>
      <c r="G124" s="348">
        <f>F124+33</f>
        <v>45961</v>
      </c>
      <c r="H124" s="424" t="s">
        <v>2378</v>
      </c>
    </row>
    <row r="125" spans="1:8">
      <c r="B125" s="354" t="s">
        <v>2284</v>
      </c>
      <c r="C125" s="354" t="s">
        <v>169</v>
      </c>
      <c r="D125" s="404"/>
      <c r="E125" s="348">
        <f>F125-4</f>
        <v>45931</v>
      </c>
      <c r="F125" s="348">
        <f>F124+7</f>
        <v>45935</v>
      </c>
      <c r="G125" s="348">
        <f>F125+33</f>
        <v>45968</v>
      </c>
      <c r="H125" s="424" t="s">
        <v>2378</v>
      </c>
    </row>
    <row r="126" spans="1:8">
      <c r="B126" s="389"/>
      <c r="C126" s="389"/>
      <c r="D126" s="409"/>
      <c r="E126" s="364"/>
      <c r="F126" s="364"/>
      <c r="G126" s="364"/>
    </row>
    <row r="127" spans="1:8">
      <c r="A127" s="407" t="s">
        <v>36</v>
      </c>
      <c r="B127" s="407"/>
      <c r="C127" s="407"/>
      <c r="G127" s="401"/>
      <c r="H127" s="401"/>
    </row>
    <row r="128" spans="1:8">
      <c r="A128" s="435"/>
      <c r="B128" s="360" t="s">
        <v>16</v>
      </c>
      <c r="C128" s="360" t="s">
        <v>17</v>
      </c>
      <c r="D128" s="430" t="s">
        <v>18</v>
      </c>
      <c r="E128" s="424" t="s">
        <v>113</v>
      </c>
      <c r="F128" s="424" t="s">
        <v>113</v>
      </c>
      <c r="G128" s="424" t="s">
        <v>2386</v>
      </c>
      <c r="H128" s="424" t="s">
        <v>2385</v>
      </c>
    </row>
    <row r="129" spans="1:8">
      <c r="A129" s="435"/>
      <c r="B129" s="358"/>
      <c r="C129" s="358"/>
      <c r="D129" s="429"/>
      <c r="E129" s="424" t="s">
        <v>1125</v>
      </c>
      <c r="F129" s="424" t="s">
        <v>20</v>
      </c>
      <c r="G129" s="424" t="s">
        <v>21</v>
      </c>
      <c r="H129" s="424" t="s">
        <v>21</v>
      </c>
    </row>
    <row r="130" spans="1:8" ht="16.5" customHeight="1">
      <c r="A130" s="435"/>
      <c r="B130" s="354" t="s">
        <v>2269</v>
      </c>
      <c r="C130" s="354" t="s">
        <v>2384</v>
      </c>
      <c r="D130" s="406" t="s">
        <v>2382</v>
      </c>
      <c r="E130" s="348">
        <f>F130-4</f>
        <v>45903</v>
      </c>
      <c r="F130" s="348">
        <v>45907</v>
      </c>
      <c r="G130" s="348">
        <f>F130+33</f>
        <v>45940</v>
      </c>
      <c r="H130" s="348" t="s">
        <v>2372</v>
      </c>
    </row>
    <row r="131" spans="1:8">
      <c r="A131" s="435"/>
      <c r="B131" s="354" t="s">
        <v>2267</v>
      </c>
      <c r="C131" s="354" t="s">
        <v>169</v>
      </c>
      <c r="D131" s="511"/>
      <c r="E131" s="348">
        <f>F131-4</f>
        <v>45910</v>
      </c>
      <c r="F131" s="348">
        <f>F130+7</f>
        <v>45914</v>
      </c>
      <c r="G131" s="348">
        <f>F131+33</f>
        <v>45947</v>
      </c>
      <c r="H131" s="348" t="s">
        <v>2372</v>
      </c>
    </row>
    <row r="132" spans="1:8">
      <c r="A132" s="435"/>
      <c r="B132" s="354" t="s">
        <v>2261</v>
      </c>
      <c r="C132" s="354" t="s">
        <v>134</v>
      </c>
      <c r="D132" s="511"/>
      <c r="E132" s="348">
        <f>F132-4</f>
        <v>45917</v>
      </c>
      <c r="F132" s="348">
        <f>F131+7</f>
        <v>45921</v>
      </c>
      <c r="G132" s="348">
        <f>F132+33</f>
        <v>45954</v>
      </c>
      <c r="H132" s="348" t="s">
        <v>2371</v>
      </c>
    </row>
    <row r="133" spans="1:8">
      <c r="A133" s="435"/>
      <c r="B133" s="354" t="s">
        <v>2260</v>
      </c>
      <c r="C133" s="354" t="s">
        <v>169</v>
      </c>
      <c r="D133" s="511"/>
      <c r="E133" s="348">
        <f>F133-4</f>
        <v>45924</v>
      </c>
      <c r="F133" s="348">
        <f>F132+7</f>
        <v>45928</v>
      </c>
      <c r="G133" s="348">
        <f>F133+33</f>
        <v>45961</v>
      </c>
      <c r="H133" s="348" t="s">
        <v>2372</v>
      </c>
    </row>
    <row r="134" spans="1:8">
      <c r="A134" s="435"/>
      <c r="B134" s="354" t="s">
        <v>2284</v>
      </c>
      <c r="C134" s="354" t="s">
        <v>169</v>
      </c>
      <c r="D134" s="404"/>
      <c r="E134" s="348">
        <f>F134-4</f>
        <v>45931</v>
      </c>
      <c r="F134" s="348">
        <f>F133+7</f>
        <v>45935</v>
      </c>
      <c r="G134" s="348">
        <f>F134+33</f>
        <v>45968</v>
      </c>
      <c r="H134" s="348" t="s">
        <v>2371</v>
      </c>
    </row>
    <row r="135" spans="1:8">
      <c r="A135" s="435"/>
      <c r="B135" s="389"/>
      <c r="C135" s="389"/>
      <c r="D135" s="409"/>
      <c r="E135" s="364"/>
      <c r="F135" s="364"/>
      <c r="G135" s="364"/>
      <c r="H135" s="518"/>
    </row>
    <row r="136" spans="1:8">
      <c r="A136" s="441" t="s">
        <v>33</v>
      </c>
      <c r="B136" s="441"/>
      <c r="C136" s="399"/>
      <c r="D136" s="400"/>
      <c r="E136" s="399"/>
      <c r="F136" s="407"/>
      <c r="G136" s="407"/>
      <c r="H136" s="401"/>
    </row>
    <row r="137" spans="1:8">
      <c r="A137" s="435"/>
      <c r="B137" s="360" t="s">
        <v>16</v>
      </c>
      <c r="C137" s="360" t="s">
        <v>17</v>
      </c>
      <c r="D137" s="430" t="s">
        <v>18</v>
      </c>
      <c r="E137" s="424" t="s">
        <v>113</v>
      </c>
      <c r="F137" s="424" t="s">
        <v>113</v>
      </c>
      <c r="G137" s="424" t="s">
        <v>2383</v>
      </c>
      <c r="H137" s="424" t="s">
        <v>34</v>
      </c>
    </row>
    <row r="138" spans="1:8">
      <c r="A138" s="435"/>
      <c r="B138" s="358"/>
      <c r="C138" s="358"/>
      <c r="D138" s="429"/>
      <c r="E138" s="424" t="s">
        <v>1125</v>
      </c>
      <c r="F138" s="424" t="s">
        <v>20</v>
      </c>
      <c r="G138" s="424" t="s">
        <v>21</v>
      </c>
      <c r="H138" s="424" t="s">
        <v>21</v>
      </c>
    </row>
    <row r="139" spans="1:8" ht="16.5" customHeight="1">
      <c r="A139" s="435"/>
      <c r="B139" s="354" t="s">
        <v>2269</v>
      </c>
      <c r="C139" s="354" t="s">
        <v>548</v>
      </c>
      <c r="D139" s="406" t="s">
        <v>2382</v>
      </c>
      <c r="E139" s="348">
        <f>F139-4</f>
        <v>45903</v>
      </c>
      <c r="F139" s="348">
        <v>45907</v>
      </c>
      <c r="G139" s="348">
        <f>F139+33</f>
        <v>45940</v>
      </c>
      <c r="H139" s="424" t="s">
        <v>2378</v>
      </c>
    </row>
    <row r="140" spans="1:8">
      <c r="A140" s="435"/>
      <c r="B140" s="354" t="s">
        <v>2381</v>
      </c>
      <c r="C140" s="354" t="s">
        <v>169</v>
      </c>
      <c r="D140" s="511"/>
      <c r="E140" s="348">
        <f>F140-4</f>
        <v>45910</v>
      </c>
      <c r="F140" s="348">
        <f>F139+7</f>
        <v>45914</v>
      </c>
      <c r="G140" s="348">
        <f>F140+33</f>
        <v>45947</v>
      </c>
      <c r="H140" s="424" t="s">
        <v>2380</v>
      </c>
    </row>
    <row r="141" spans="1:8">
      <c r="A141" s="435" t="s">
        <v>2379</v>
      </c>
      <c r="B141" s="354" t="s">
        <v>2261</v>
      </c>
      <c r="C141" s="354" t="s">
        <v>134</v>
      </c>
      <c r="D141" s="511"/>
      <c r="E141" s="348">
        <f>F141-4</f>
        <v>45917</v>
      </c>
      <c r="F141" s="348">
        <f>F140+7</f>
        <v>45921</v>
      </c>
      <c r="G141" s="348">
        <f>F141+33</f>
        <v>45954</v>
      </c>
      <c r="H141" s="424" t="s">
        <v>2378</v>
      </c>
    </row>
    <row r="142" spans="1:8">
      <c r="A142" s="435"/>
      <c r="B142" s="354" t="s">
        <v>553</v>
      </c>
      <c r="C142" s="354" t="s">
        <v>169</v>
      </c>
      <c r="D142" s="511"/>
      <c r="E142" s="348">
        <f>F142-4</f>
        <v>45924</v>
      </c>
      <c r="F142" s="348">
        <f>F141+7</f>
        <v>45928</v>
      </c>
      <c r="G142" s="348">
        <f>F142+33</f>
        <v>45961</v>
      </c>
      <c r="H142" s="424" t="s">
        <v>2377</v>
      </c>
    </row>
    <row r="143" spans="1:8">
      <c r="A143" s="435"/>
      <c r="B143" s="354" t="s">
        <v>2284</v>
      </c>
      <c r="C143" s="354" t="s">
        <v>169</v>
      </c>
      <c r="D143" s="404"/>
      <c r="E143" s="348">
        <f>F143-4</f>
        <v>45931</v>
      </c>
      <c r="F143" s="348">
        <f>F142+7</f>
        <v>45935</v>
      </c>
      <c r="G143" s="348">
        <f>F143+33</f>
        <v>45968</v>
      </c>
      <c r="H143" s="424" t="s">
        <v>2376</v>
      </c>
    </row>
    <row r="144" spans="1:8">
      <c r="A144" s="435"/>
      <c r="B144" s="389"/>
      <c r="C144" s="389"/>
      <c r="D144" s="409"/>
      <c r="E144" s="364"/>
      <c r="F144" s="364"/>
      <c r="G144" s="364"/>
      <c r="H144" s="364"/>
    </row>
    <row r="145" spans="1:8">
      <c r="A145" s="407" t="s">
        <v>32</v>
      </c>
    </row>
    <row r="146" spans="1:8">
      <c r="A146" s="435"/>
      <c r="B146" s="360" t="s">
        <v>16</v>
      </c>
      <c r="C146" s="360" t="s">
        <v>17</v>
      </c>
      <c r="D146" s="430" t="s">
        <v>18</v>
      </c>
      <c r="E146" s="424" t="s">
        <v>113</v>
      </c>
      <c r="F146" s="424" t="s">
        <v>113</v>
      </c>
      <c r="G146" s="424" t="s">
        <v>2375</v>
      </c>
      <c r="H146" s="424" t="s">
        <v>2374</v>
      </c>
    </row>
    <row r="147" spans="1:8">
      <c r="A147" s="435"/>
      <c r="B147" s="358"/>
      <c r="C147" s="358"/>
      <c r="D147" s="429"/>
      <c r="E147" s="424" t="s">
        <v>1125</v>
      </c>
      <c r="F147" s="424" t="s">
        <v>20</v>
      </c>
      <c r="G147" s="424" t="s">
        <v>21</v>
      </c>
      <c r="H147" s="424" t="s">
        <v>21</v>
      </c>
    </row>
    <row r="148" spans="1:8" ht="16.5" customHeight="1">
      <c r="A148" s="435"/>
      <c r="B148" s="354" t="s">
        <v>2269</v>
      </c>
      <c r="C148" s="354" t="s">
        <v>2373</v>
      </c>
      <c r="D148" s="406" t="s">
        <v>2262</v>
      </c>
      <c r="E148" s="348">
        <f>F148-4</f>
        <v>45903</v>
      </c>
      <c r="F148" s="348">
        <v>45907</v>
      </c>
      <c r="G148" s="348">
        <f>F148+33</f>
        <v>45940</v>
      </c>
      <c r="H148" s="348" t="s">
        <v>2371</v>
      </c>
    </row>
    <row r="149" spans="1:8">
      <c r="A149" s="435"/>
      <c r="B149" s="354" t="s">
        <v>549</v>
      </c>
      <c r="C149" s="354" t="s">
        <v>169</v>
      </c>
      <c r="D149" s="511"/>
      <c r="E149" s="348">
        <f>F149-4</f>
        <v>45910</v>
      </c>
      <c r="F149" s="348">
        <f>F148+7</f>
        <v>45914</v>
      </c>
      <c r="G149" s="348">
        <f>F149+33</f>
        <v>45947</v>
      </c>
      <c r="H149" s="348" t="s">
        <v>2372</v>
      </c>
    </row>
    <row r="150" spans="1:8">
      <c r="A150" s="435"/>
      <c r="B150" s="354" t="s">
        <v>2261</v>
      </c>
      <c r="C150" s="354" t="s">
        <v>134</v>
      </c>
      <c r="D150" s="511"/>
      <c r="E150" s="348">
        <f>F150-4</f>
        <v>45917</v>
      </c>
      <c r="F150" s="348">
        <f>F149+7</f>
        <v>45921</v>
      </c>
      <c r="G150" s="348">
        <f>F150+33</f>
        <v>45954</v>
      </c>
      <c r="H150" s="348" t="s">
        <v>2371</v>
      </c>
    </row>
    <row r="151" spans="1:8">
      <c r="A151" s="435"/>
      <c r="B151" s="354" t="s">
        <v>2260</v>
      </c>
      <c r="C151" s="354" t="s">
        <v>169</v>
      </c>
      <c r="D151" s="511"/>
      <c r="E151" s="348">
        <f>F151-4</f>
        <v>45924</v>
      </c>
      <c r="F151" s="348">
        <f>F150+7</f>
        <v>45928</v>
      </c>
      <c r="G151" s="348">
        <f>F151+33</f>
        <v>45961</v>
      </c>
      <c r="H151" s="348" t="s">
        <v>2370</v>
      </c>
    </row>
    <row r="152" spans="1:8">
      <c r="A152" s="435"/>
      <c r="B152" s="354" t="s">
        <v>2369</v>
      </c>
      <c r="C152" s="354" t="s">
        <v>169</v>
      </c>
      <c r="D152" s="404"/>
      <c r="E152" s="348">
        <f>F152-4</f>
        <v>45931</v>
      </c>
      <c r="F152" s="348">
        <f>F151+7</f>
        <v>45935</v>
      </c>
      <c r="G152" s="348">
        <f>F152+33</f>
        <v>45968</v>
      </c>
      <c r="H152" s="348" t="s">
        <v>2368</v>
      </c>
    </row>
    <row r="153" spans="1:8">
      <c r="A153" s="435"/>
      <c r="B153" s="389"/>
      <c r="C153" s="389"/>
      <c r="D153" s="409"/>
      <c r="E153" s="364"/>
      <c r="F153" s="364"/>
      <c r="G153" s="364"/>
      <c r="H153" s="364"/>
    </row>
    <row r="154" spans="1:8">
      <c r="A154" s="407" t="s">
        <v>30</v>
      </c>
    </row>
    <row r="155" spans="1:8">
      <c r="B155" s="360" t="s">
        <v>16</v>
      </c>
      <c r="C155" s="360" t="s">
        <v>17</v>
      </c>
      <c r="D155" s="430" t="s">
        <v>18</v>
      </c>
      <c r="E155" s="424" t="s">
        <v>113</v>
      </c>
      <c r="F155" s="424" t="s">
        <v>113</v>
      </c>
      <c r="G155" s="424" t="s">
        <v>2367</v>
      </c>
      <c r="H155" s="424" t="s">
        <v>2366</v>
      </c>
    </row>
    <row r="156" spans="1:8">
      <c r="B156" s="358"/>
      <c r="C156" s="358"/>
      <c r="D156" s="429"/>
      <c r="E156" s="424" t="s">
        <v>1125</v>
      </c>
      <c r="F156" s="424" t="s">
        <v>20</v>
      </c>
      <c r="G156" s="424" t="s">
        <v>21</v>
      </c>
      <c r="H156" s="424" t="s">
        <v>1831</v>
      </c>
    </row>
    <row r="157" spans="1:8" ht="16.5" customHeight="1">
      <c r="B157" s="354" t="s">
        <v>437</v>
      </c>
      <c r="C157" s="354" t="s">
        <v>2365</v>
      </c>
      <c r="D157" s="406" t="s">
        <v>2364</v>
      </c>
      <c r="E157" s="348">
        <f>F157-5</f>
        <v>45896</v>
      </c>
      <c r="F157" s="348">
        <v>45901</v>
      </c>
      <c r="G157" s="348">
        <f>F157+32</f>
        <v>45933</v>
      </c>
      <c r="H157" s="424" t="s">
        <v>2356</v>
      </c>
    </row>
    <row r="158" spans="1:8">
      <c r="B158" s="354" t="s">
        <v>2363</v>
      </c>
      <c r="C158" s="354" t="s">
        <v>2362</v>
      </c>
      <c r="D158" s="511"/>
      <c r="E158" s="348">
        <f>F158-5</f>
        <v>45903</v>
      </c>
      <c r="F158" s="348">
        <f>F157+7</f>
        <v>45908</v>
      </c>
      <c r="G158" s="348">
        <f>F158+32</f>
        <v>45940</v>
      </c>
      <c r="H158" s="424" t="s">
        <v>2356</v>
      </c>
    </row>
    <row r="159" spans="1:8">
      <c r="B159" s="354" t="s">
        <v>2361</v>
      </c>
      <c r="C159" s="354" t="s">
        <v>2360</v>
      </c>
      <c r="D159" s="511"/>
      <c r="E159" s="348">
        <f>F159-5</f>
        <v>45910</v>
      </c>
      <c r="F159" s="348">
        <f>F158+7</f>
        <v>45915</v>
      </c>
      <c r="G159" s="348">
        <f>F159+32</f>
        <v>45947</v>
      </c>
      <c r="H159" s="424" t="s">
        <v>2359</v>
      </c>
    </row>
    <row r="160" spans="1:8">
      <c r="B160" s="354" t="s">
        <v>2358</v>
      </c>
      <c r="C160" s="354" t="s">
        <v>2357</v>
      </c>
      <c r="D160" s="511"/>
      <c r="E160" s="348">
        <f>F160-5</f>
        <v>45917</v>
      </c>
      <c r="F160" s="348">
        <f>F159+7</f>
        <v>45922</v>
      </c>
      <c r="G160" s="348">
        <f>F160+32</f>
        <v>45954</v>
      </c>
      <c r="H160" s="424" t="s">
        <v>2356</v>
      </c>
    </row>
    <row r="161" spans="1:8">
      <c r="B161" s="354" t="s">
        <v>2355</v>
      </c>
      <c r="C161" s="354" t="s">
        <v>2354</v>
      </c>
      <c r="D161" s="404"/>
      <c r="E161" s="348">
        <f>F161-5</f>
        <v>45924</v>
      </c>
      <c r="F161" s="348">
        <f>F160+7</f>
        <v>45929</v>
      </c>
      <c r="G161" s="348">
        <f>F161+32</f>
        <v>45961</v>
      </c>
      <c r="H161" s="424" t="s">
        <v>2353</v>
      </c>
    </row>
    <row r="162" spans="1:8">
      <c r="B162" s="364"/>
      <c r="C162" s="364"/>
      <c r="D162" s="409"/>
      <c r="E162" s="364"/>
      <c r="F162" s="364"/>
      <c r="G162" s="364"/>
      <c r="H162" s="518"/>
    </row>
    <row r="163" spans="1:8">
      <c r="A163" s="407" t="s">
        <v>2352</v>
      </c>
      <c r="H163" s="364"/>
    </row>
    <row r="164" spans="1:8">
      <c r="B164" s="360" t="s">
        <v>16</v>
      </c>
      <c r="C164" s="360" t="s">
        <v>17</v>
      </c>
      <c r="D164" s="430" t="s">
        <v>18</v>
      </c>
      <c r="E164" s="424" t="s">
        <v>113</v>
      </c>
      <c r="F164" s="424" t="s">
        <v>113</v>
      </c>
      <c r="G164" s="424" t="s">
        <v>2351</v>
      </c>
      <c r="H164" s="424" t="s">
        <v>2350</v>
      </c>
    </row>
    <row r="165" spans="1:8">
      <c r="B165" s="358"/>
      <c r="C165" s="358"/>
      <c r="D165" s="429"/>
      <c r="E165" s="424" t="s">
        <v>1125</v>
      </c>
      <c r="F165" s="424" t="s">
        <v>20</v>
      </c>
      <c r="G165" s="424" t="s">
        <v>21</v>
      </c>
      <c r="H165" s="424" t="s">
        <v>1831</v>
      </c>
    </row>
    <row r="166" spans="1:8" ht="16.5" customHeight="1">
      <c r="B166" s="374" t="s">
        <v>2338</v>
      </c>
      <c r="C166" s="374"/>
      <c r="D166" s="406" t="s">
        <v>2349</v>
      </c>
      <c r="E166" s="373">
        <f>F166-4</f>
        <v>45897</v>
      </c>
      <c r="F166" s="373">
        <v>45901</v>
      </c>
      <c r="G166" s="373">
        <f>F166+33</f>
        <v>45934</v>
      </c>
      <c r="H166" s="503" t="s">
        <v>2348</v>
      </c>
    </row>
    <row r="167" spans="1:8">
      <c r="B167" s="354" t="s">
        <v>2347</v>
      </c>
      <c r="C167" s="354" t="s">
        <v>107</v>
      </c>
      <c r="D167" s="511"/>
      <c r="E167" s="348">
        <f>F167-4</f>
        <v>45904</v>
      </c>
      <c r="F167" s="348">
        <f>F166+7</f>
        <v>45908</v>
      </c>
      <c r="G167" s="348">
        <f>F167+33</f>
        <v>45941</v>
      </c>
      <c r="H167" s="424" t="s">
        <v>2342</v>
      </c>
    </row>
    <row r="168" spans="1:8">
      <c r="B168" s="354" t="s">
        <v>2346</v>
      </c>
      <c r="C168" s="354" t="s">
        <v>2345</v>
      </c>
      <c r="D168" s="511"/>
      <c r="E168" s="348">
        <f>F168-4</f>
        <v>45911</v>
      </c>
      <c r="F168" s="348">
        <f>F167+7</f>
        <v>45915</v>
      </c>
      <c r="G168" s="348">
        <f>F168+33</f>
        <v>45948</v>
      </c>
      <c r="H168" s="424" t="s">
        <v>2344</v>
      </c>
    </row>
    <row r="169" spans="1:8">
      <c r="B169" s="354" t="s">
        <v>2343</v>
      </c>
      <c r="C169" s="354" t="s">
        <v>40</v>
      </c>
      <c r="D169" s="404"/>
      <c r="E169" s="348">
        <f>F169-4</f>
        <v>45918</v>
      </c>
      <c r="F169" s="348">
        <f>F168+7</f>
        <v>45922</v>
      </c>
      <c r="G169" s="348">
        <f>F169+33</f>
        <v>45955</v>
      </c>
      <c r="H169" s="424" t="s">
        <v>2342</v>
      </c>
    </row>
    <row r="170" spans="1:8">
      <c r="B170" s="354" t="s">
        <v>2341</v>
      </c>
      <c r="C170" s="354" t="s">
        <v>168</v>
      </c>
      <c r="D170" s="423"/>
      <c r="E170" s="348"/>
      <c r="F170" s="348"/>
      <c r="G170" s="348"/>
      <c r="H170" s="424"/>
    </row>
    <row r="171" spans="1:8">
      <c r="B171" s="389"/>
      <c r="C171" s="389"/>
      <c r="D171" s="409"/>
      <c r="E171" s="364"/>
      <c r="F171" s="364"/>
      <c r="G171" s="364"/>
      <c r="H171" s="364"/>
    </row>
    <row r="172" spans="1:8">
      <c r="A172" s="417" t="s">
        <v>126</v>
      </c>
      <c r="B172" s="419"/>
      <c r="C172" s="419"/>
      <c r="D172" s="418"/>
      <c r="E172" s="417"/>
      <c r="F172" s="417"/>
      <c r="G172" s="417"/>
      <c r="H172" s="364"/>
    </row>
    <row r="173" spans="1:8">
      <c r="A173" s="407" t="s">
        <v>2340</v>
      </c>
      <c r="B173" s="344"/>
      <c r="C173" s="344"/>
    </row>
    <row r="174" spans="1:8">
      <c r="B174" s="360" t="s">
        <v>16</v>
      </c>
      <c r="C174" s="360" t="s">
        <v>17</v>
      </c>
      <c r="D174" s="430" t="s">
        <v>18</v>
      </c>
      <c r="E174" s="424" t="s">
        <v>113</v>
      </c>
      <c r="F174" s="424" t="s">
        <v>113</v>
      </c>
      <c r="G174" s="424" t="s">
        <v>2339</v>
      </c>
    </row>
    <row r="175" spans="1:8">
      <c r="B175" s="358"/>
      <c r="C175" s="358"/>
      <c r="D175" s="429"/>
      <c r="E175" s="424" t="s">
        <v>1125</v>
      </c>
      <c r="F175" s="424" t="s">
        <v>20</v>
      </c>
      <c r="G175" s="424" t="s">
        <v>21</v>
      </c>
    </row>
    <row r="176" spans="1:8" ht="16.5" customHeight="1">
      <c r="B176" s="374" t="s">
        <v>2338</v>
      </c>
      <c r="C176" s="374"/>
      <c r="D176" s="406" t="s">
        <v>2337</v>
      </c>
      <c r="E176" s="373">
        <f>F176-4</f>
        <v>45900</v>
      </c>
      <c r="F176" s="373">
        <v>45904</v>
      </c>
      <c r="G176" s="373">
        <f>F176+32</f>
        <v>45936</v>
      </c>
    </row>
    <row r="177" spans="1:7">
      <c r="B177" s="354" t="s">
        <v>2336</v>
      </c>
      <c r="C177" s="354" t="s">
        <v>1750</v>
      </c>
      <c r="D177" s="511"/>
      <c r="E177" s="348">
        <f>F177-4</f>
        <v>45907</v>
      </c>
      <c r="F177" s="348">
        <f>F176+7</f>
        <v>45911</v>
      </c>
      <c r="G177" s="348">
        <f>F177+32</f>
        <v>45943</v>
      </c>
    </row>
    <row r="178" spans="1:7">
      <c r="B178" s="354" t="s">
        <v>2335</v>
      </c>
      <c r="C178" s="354" t="s">
        <v>47</v>
      </c>
      <c r="D178" s="511"/>
      <c r="E178" s="348">
        <f>F178-4</f>
        <v>45914</v>
      </c>
      <c r="F178" s="348">
        <f>F177+7</f>
        <v>45918</v>
      </c>
      <c r="G178" s="348">
        <f>F178+32</f>
        <v>45950</v>
      </c>
    </row>
    <row r="179" spans="1:7">
      <c r="B179" s="354" t="s">
        <v>2334</v>
      </c>
      <c r="C179" s="354" t="s">
        <v>121</v>
      </c>
      <c r="D179" s="404"/>
      <c r="E179" s="348">
        <f>F179-4</f>
        <v>45921</v>
      </c>
      <c r="F179" s="348">
        <f>F178+7</f>
        <v>45925</v>
      </c>
      <c r="G179" s="348">
        <f>F179+32</f>
        <v>45957</v>
      </c>
    </row>
    <row r="180" spans="1:7">
      <c r="B180" s="354"/>
      <c r="C180" s="354"/>
      <c r="D180" s="423"/>
      <c r="E180" s="348">
        <f>F180-4</f>
        <v>45928</v>
      </c>
      <c r="F180" s="348">
        <f>F179+7</f>
        <v>45932</v>
      </c>
      <c r="G180" s="348">
        <f>F180+32</f>
        <v>45964</v>
      </c>
    </row>
    <row r="181" spans="1:7">
      <c r="B181" s="364"/>
      <c r="C181" s="364"/>
      <c r="D181" s="409"/>
      <c r="E181" s="364"/>
      <c r="F181" s="364"/>
      <c r="G181" s="364"/>
    </row>
    <row r="182" spans="1:7">
      <c r="B182" s="360" t="s">
        <v>16</v>
      </c>
      <c r="C182" s="360" t="s">
        <v>17</v>
      </c>
      <c r="D182" s="430" t="s">
        <v>18</v>
      </c>
      <c r="E182" s="424" t="s">
        <v>113</v>
      </c>
      <c r="F182" s="424" t="s">
        <v>113</v>
      </c>
      <c r="G182" s="424" t="s">
        <v>2333</v>
      </c>
    </row>
    <row r="183" spans="1:7">
      <c r="B183" s="358"/>
      <c r="C183" s="358"/>
      <c r="D183" s="429"/>
      <c r="E183" s="424" t="s">
        <v>1125</v>
      </c>
      <c r="F183" s="424" t="s">
        <v>20</v>
      </c>
      <c r="G183" s="424" t="s">
        <v>21</v>
      </c>
    </row>
    <row r="184" spans="1:7" ht="16.5" customHeight="1">
      <c r="B184" s="354" t="s">
        <v>2309</v>
      </c>
      <c r="C184" s="354" t="s">
        <v>2332</v>
      </c>
      <c r="D184" s="406" t="s">
        <v>2331</v>
      </c>
      <c r="E184" s="348">
        <f>F184-4</f>
        <v>45900</v>
      </c>
      <c r="F184" s="348">
        <v>45904</v>
      </c>
      <c r="G184" s="348">
        <f>F184+31</f>
        <v>45935</v>
      </c>
    </row>
    <row r="185" spans="1:7" ht="16.5" customHeight="1">
      <c r="B185" s="354" t="s">
        <v>2305</v>
      </c>
      <c r="C185" s="354" t="s">
        <v>68</v>
      </c>
      <c r="D185" s="511"/>
      <c r="E185" s="348">
        <f>F185-4</f>
        <v>45907</v>
      </c>
      <c r="F185" s="348">
        <f>F184+7</f>
        <v>45911</v>
      </c>
      <c r="G185" s="348">
        <f>F185+31</f>
        <v>45942</v>
      </c>
    </row>
    <row r="186" spans="1:7" ht="16.5" customHeight="1">
      <c r="B186" s="354" t="s">
        <v>2303</v>
      </c>
      <c r="C186" s="354" t="s">
        <v>2302</v>
      </c>
      <c r="D186" s="511"/>
      <c r="E186" s="348">
        <f>F186-4</f>
        <v>45914</v>
      </c>
      <c r="F186" s="348">
        <f>F185+7</f>
        <v>45918</v>
      </c>
      <c r="G186" s="348">
        <f>F186+31</f>
        <v>45949</v>
      </c>
    </row>
    <row r="187" spans="1:7">
      <c r="B187" s="354" t="s">
        <v>2300</v>
      </c>
      <c r="C187" s="354" t="s">
        <v>2299</v>
      </c>
      <c r="D187" s="511"/>
      <c r="E187" s="348">
        <f>F187-4</f>
        <v>45921</v>
      </c>
      <c r="F187" s="348">
        <f>F186+7</f>
        <v>45925</v>
      </c>
      <c r="G187" s="348">
        <f>F187+31</f>
        <v>45956</v>
      </c>
    </row>
    <row r="188" spans="1:7">
      <c r="B188" s="354" t="s">
        <v>2298</v>
      </c>
      <c r="C188" s="354" t="s">
        <v>2297</v>
      </c>
      <c r="D188" s="404"/>
      <c r="E188" s="348">
        <f>F188-4</f>
        <v>45928</v>
      </c>
      <c r="F188" s="348">
        <f>F187+7</f>
        <v>45932</v>
      </c>
      <c r="G188" s="348">
        <f>F188+31</f>
        <v>45963</v>
      </c>
    </row>
    <row r="189" spans="1:7">
      <c r="B189" s="364"/>
      <c r="C189" s="364"/>
      <c r="D189" s="409"/>
      <c r="E189" s="364"/>
      <c r="F189" s="364"/>
      <c r="G189" s="364"/>
    </row>
    <row r="190" spans="1:7" s="407" customFormat="1">
      <c r="A190" s="407" t="s">
        <v>2330</v>
      </c>
      <c r="B190" s="344"/>
      <c r="C190" s="385"/>
      <c r="D190" s="517"/>
      <c r="E190" s="344"/>
      <c r="F190" s="344"/>
      <c r="G190" s="344"/>
    </row>
    <row r="191" spans="1:7">
      <c r="B191" s="360" t="s">
        <v>16</v>
      </c>
      <c r="C191" s="360" t="s">
        <v>17</v>
      </c>
      <c r="D191" s="430" t="s">
        <v>18</v>
      </c>
      <c r="E191" s="424" t="s">
        <v>113</v>
      </c>
      <c r="F191" s="424" t="s">
        <v>113</v>
      </c>
      <c r="G191" s="424" t="s">
        <v>2325</v>
      </c>
    </row>
    <row r="192" spans="1:7">
      <c r="B192" s="358"/>
      <c r="C192" s="358"/>
      <c r="D192" s="429"/>
      <c r="E192" s="424" t="s">
        <v>1125</v>
      </c>
      <c r="F192" s="424" t="s">
        <v>20</v>
      </c>
      <c r="G192" s="424" t="s">
        <v>21</v>
      </c>
    </row>
    <row r="193" spans="1:7" ht="16.5" customHeight="1">
      <c r="B193" s="348" t="s">
        <v>2230</v>
      </c>
      <c r="C193" s="348" t="s">
        <v>2329</v>
      </c>
      <c r="D193" s="498" t="s">
        <v>2328</v>
      </c>
      <c r="E193" s="348">
        <f>F193-4</f>
        <v>45902</v>
      </c>
      <c r="F193" s="348">
        <v>45906</v>
      </c>
      <c r="G193" s="348">
        <f>F193+32</f>
        <v>45938</v>
      </c>
    </row>
    <row r="194" spans="1:7">
      <c r="B194" s="348" t="s">
        <v>2235</v>
      </c>
      <c r="C194" s="348" t="s">
        <v>2226</v>
      </c>
      <c r="D194" s="512"/>
      <c r="E194" s="348">
        <f>F194-4</f>
        <v>45909</v>
      </c>
      <c r="F194" s="348">
        <f>F193+7</f>
        <v>45913</v>
      </c>
      <c r="G194" s="348">
        <f>F194+32</f>
        <v>45945</v>
      </c>
    </row>
    <row r="195" spans="1:7">
      <c r="B195" s="348" t="s">
        <v>2289</v>
      </c>
      <c r="C195" s="348" t="s">
        <v>2224</v>
      </c>
      <c r="D195" s="512"/>
      <c r="E195" s="348">
        <f>F195-4</f>
        <v>45916</v>
      </c>
      <c r="F195" s="348">
        <f>F194+7</f>
        <v>45920</v>
      </c>
      <c r="G195" s="348">
        <f>F195+32</f>
        <v>45952</v>
      </c>
    </row>
    <row r="196" spans="1:7">
      <c r="B196" s="348" t="s">
        <v>2327</v>
      </c>
      <c r="C196" s="348" t="s">
        <v>2326</v>
      </c>
      <c r="D196" s="512"/>
      <c r="E196" s="348">
        <f>F196-4</f>
        <v>45923</v>
      </c>
      <c r="F196" s="348">
        <f>F195+7</f>
        <v>45927</v>
      </c>
      <c r="G196" s="348">
        <f>F196+32</f>
        <v>45959</v>
      </c>
    </row>
    <row r="197" spans="1:7">
      <c r="B197" s="348"/>
      <c r="C197" s="348"/>
      <c r="D197" s="496"/>
      <c r="E197" s="348">
        <f>F197-4</f>
        <v>45930</v>
      </c>
      <c r="F197" s="348">
        <f>F196+7</f>
        <v>45934</v>
      </c>
      <c r="G197" s="348">
        <f>F197+32</f>
        <v>45966</v>
      </c>
    </row>
    <row r="198" spans="1:7">
      <c r="B198" s="364"/>
      <c r="C198" s="364"/>
      <c r="D198" s="409"/>
      <c r="E198" s="364"/>
      <c r="F198" s="364"/>
      <c r="G198" s="364"/>
    </row>
    <row r="199" spans="1:7">
      <c r="B199" s="360" t="s">
        <v>16</v>
      </c>
      <c r="C199" s="360" t="s">
        <v>17</v>
      </c>
      <c r="D199" s="430" t="s">
        <v>18</v>
      </c>
      <c r="E199" s="424" t="s">
        <v>113</v>
      </c>
      <c r="F199" s="424" t="s">
        <v>113</v>
      </c>
      <c r="G199" s="424" t="s">
        <v>2325</v>
      </c>
    </row>
    <row r="200" spans="1:7">
      <c r="B200" s="358"/>
      <c r="C200" s="358"/>
      <c r="D200" s="429"/>
      <c r="E200" s="424" t="s">
        <v>1125</v>
      </c>
      <c r="F200" s="424" t="s">
        <v>20</v>
      </c>
      <c r="G200" s="424" t="s">
        <v>21</v>
      </c>
    </row>
    <row r="201" spans="1:7">
      <c r="B201" s="348" t="s">
        <v>2324</v>
      </c>
      <c r="C201" s="348" t="s">
        <v>2323</v>
      </c>
      <c r="D201" s="406" t="s">
        <v>2322</v>
      </c>
      <c r="E201" s="348">
        <f>F201-6</f>
        <v>45895</v>
      </c>
      <c r="F201" s="348">
        <v>45901</v>
      </c>
      <c r="G201" s="348">
        <f>F201+34</f>
        <v>45935</v>
      </c>
    </row>
    <row r="202" spans="1:7">
      <c r="B202" s="348" t="s">
        <v>2321</v>
      </c>
      <c r="C202" s="348" t="s">
        <v>2320</v>
      </c>
      <c r="D202" s="511"/>
      <c r="E202" s="348">
        <f>F202-6</f>
        <v>45902</v>
      </c>
      <c r="F202" s="348">
        <f>F201+7</f>
        <v>45908</v>
      </c>
      <c r="G202" s="348">
        <f>F202+34</f>
        <v>45942</v>
      </c>
    </row>
    <row r="203" spans="1:7">
      <c r="B203" s="348" t="s">
        <v>2319</v>
      </c>
      <c r="C203" s="348" t="s">
        <v>2318</v>
      </c>
      <c r="D203" s="511"/>
      <c r="E203" s="348">
        <f>F203-6</f>
        <v>45909</v>
      </c>
      <c r="F203" s="348">
        <f>F202+7</f>
        <v>45915</v>
      </c>
      <c r="G203" s="348">
        <f>F203+34</f>
        <v>45949</v>
      </c>
    </row>
    <row r="204" spans="1:7">
      <c r="B204" s="348" t="s">
        <v>2317</v>
      </c>
      <c r="C204" s="348" t="s">
        <v>2316</v>
      </c>
      <c r="D204" s="404"/>
      <c r="E204" s="348">
        <f>F204-6</f>
        <v>45916</v>
      </c>
      <c r="F204" s="348">
        <f>F203+7</f>
        <v>45922</v>
      </c>
      <c r="G204" s="348">
        <f>F204+34</f>
        <v>45956</v>
      </c>
    </row>
    <row r="205" spans="1:7">
      <c r="B205" s="348" t="s">
        <v>2315</v>
      </c>
      <c r="C205" s="348" t="s">
        <v>655</v>
      </c>
      <c r="D205" s="423"/>
      <c r="E205" s="348">
        <f>F205-6</f>
        <v>45923</v>
      </c>
      <c r="F205" s="348">
        <f>F204+7</f>
        <v>45929</v>
      </c>
      <c r="G205" s="348">
        <f>F205+34</f>
        <v>45963</v>
      </c>
    </row>
    <row r="206" spans="1:7">
      <c r="B206" s="364"/>
      <c r="C206" s="364"/>
      <c r="D206" s="409"/>
      <c r="E206" s="364"/>
      <c r="F206" s="364"/>
      <c r="G206" s="364"/>
    </row>
    <row r="207" spans="1:7">
      <c r="A207" s="441" t="s">
        <v>2314</v>
      </c>
      <c r="B207" s="441"/>
    </row>
    <row r="208" spans="1:7">
      <c r="B208" s="516" t="s">
        <v>1745</v>
      </c>
      <c r="C208" s="360" t="s">
        <v>17</v>
      </c>
      <c r="D208" s="430" t="s">
        <v>18</v>
      </c>
      <c r="E208" s="424" t="s">
        <v>113</v>
      </c>
      <c r="F208" s="424" t="s">
        <v>113</v>
      </c>
      <c r="G208" s="424" t="s">
        <v>2295</v>
      </c>
    </row>
    <row r="209" spans="1:8">
      <c r="B209" s="515"/>
      <c r="C209" s="358"/>
      <c r="D209" s="429"/>
      <c r="E209" s="424" t="s">
        <v>1125</v>
      </c>
      <c r="F209" s="424" t="s">
        <v>20</v>
      </c>
      <c r="G209" s="424" t="s">
        <v>21</v>
      </c>
    </row>
    <row r="210" spans="1:8" ht="16.5" customHeight="1">
      <c r="B210" s="348" t="s">
        <v>2293</v>
      </c>
      <c r="C210" s="348" t="s">
        <v>2313</v>
      </c>
      <c r="D210" s="498" t="s">
        <v>2312</v>
      </c>
      <c r="E210" s="348">
        <f>F210-4</f>
        <v>45902</v>
      </c>
      <c r="F210" s="348">
        <v>45906</v>
      </c>
      <c r="G210" s="348">
        <f>F210+38</f>
        <v>45944</v>
      </c>
    </row>
    <row r="211" spans="1:8">
      <c r="B211" s="348" t="s">
        <v>2311</v>
      </c>
      <c r="C211" s="348" t="s">
        <v>2226</v>
      </c>
      <c r="D211" s="512"/>
      <c r="E211" s="348">
        <f>F211-4</f>
        <v>45909</v>
      </c>
      <c r="F211" s="348">
        <f>F210+7</f>
        <v>45913</v>
      </c>
      <c r="G211" s="348">
        <f>F211+38</f>
        <v>45951</v>
      </c>
    </row>
    <row r="212" spans="1:8">
      <c r="B212" s="348" t="s">
        <v>2289</v>
      </c>
      <c r="C212" s="348" t="s">
        <v>2224</v>
      </c>
      <c r="D212" s="512"/>
      <c r="E212" s="348">
        <f>F212-4</f>
        <v>45916</v>
      </c>
      <c r="F212" s="348">
        <f>F211+7</f>
        <v>45920</v>
      </c>
      <c r="G212" s="348">
        <f>F212+38</f>
        <v>45958</v>
      </c>
    </row>
    <row r="213" spans="1:8">
      <c r="B213" s="348" t="s">
        <v>2232</v>
      </c>
      <c r="C213" s="348" t="s">
        <v>2222</v>
      </c>
      <c r="D213" s="512"/>
      <c r="E213" s="348">
        <f>F213-4</f>
        <v>45923</v>
      </c>
      <c r="F213" s="348">
        <f>F212+7</f>
        <v>45927</v>
      </c>
      <c r="G213" s="348">
        <f>F213+38</f>
        <v>45965</v>
      </c>
    </row>
    <row r="214" spans="1:8">
      <c r="B214" s="348"/>
      <c r="C214" s="348"/>
      <c r="D214" s="496"/>
      <c r="E214" s="348">
        <f>F214-4</f>
        <v>45930</v>
      </c>
      <c r="F214" s="348">
        <f>F213+7</f>
        <v>45934</v>
      </c>
      <c r="G214" s="348">
        <f>F214+38</f>
        <v>45972</v>
      </c>
    </row>
    <row r="215" spans="1:8">
      <c r="B215" s="364"/>
      <c r="C215" s="364"/>
      <c r="D215" s="495"/>
      <c r="E215" s="364"/>
      <c r="F215" s="364"/>
      <c r="G215" s="364"/>
    </row>
    <row r="216" spans="1:8">
      <c r="B216" s="364"/>
      <c r="C216" s="364"/>
      <c r="D216" s="495"/>
      <c r="E216" s="364"/>
      <c r="F216" s="364"/>
      <c r="G216" s="364"/>
    </row>
    <row r="217" spans="1:8">
      <c r="A217" s="407" t="s">
        <v>2310</v>
      </c>
    </row>
    <row r="218" spans="1:8">
      <c r="B218" s="360" t="s">
        <v>16</v>
      </c>
      <c r="C218" s="360" t="s">
        <v>17</v>
      </c>
      <c r="D218" s="430" t="s">
        <v>18</v>
      </c>
      <c r="E218" s="424" t="s">
        <v>113</v>
      </c>
      <c r="F218" s="424" t="s">
        <v>113</v>
      </c>
      <c r="G218" s="424" t="s">
        <v>2265</v>
      </c>
      <c r="H218" s="424" t="s">
        <v>2294</v>
      </c>
    </row>
    <row r="219" spans="1:8">
      <c r="B219" s="358"/>
      <c r="C219" s="358"/>
      <c r="D219" s="429"/>
      <c r="E219" s="424" t="s">
        <v>1125</v>
      </c>
      <c r="F219" s="424" t="s">
        <v>20</v>
      </c>
      <c r="G219" s="424" t="s">
        <v>21</v>
      </c>
      <c r="H219" s="424" t="s">
        <v>21</v>
      </c>
    </row>
    <row r="220" spans="1:8" ht="16.5" customHeight="1">
      <c r="B220" s="354" t="s">
        <v>2309</v>
      </c>
      <c r="C220" s="354" t="s">
        <v>2308</v>
      </c>
      <c r="D220" s="406" t="s">
        <v>2307</v>
      </c>
      <c r="E220" s="348">
        <f>F220-4</f>
        <v>45900</v>
      </c>
      <c r="F220" s="348">
        <v>45904</v>
      </c>
      <c r="G220" s="348">
        <f>F220+26</f>
        <v>45930</v>
      </c>
      <c r="H220" s="348" t="s">
        <v>2306</v>
      </c>
    </row>
    <row r="221" spans="1:8">
      <c r="B221" s="354" t="s">
        <v>2305</v>
      </c>
      <c r="C221" s="354" t="s">
        <v>68</v>
      </c>
      <c r="D221" s="511"/>
      <c r="E221" s="348">
        <f>F221-4</f>
        <v>45907</v>
      </c>
      <c r="F221" s="348">
        <f>F220+7</f>
        <v>45911</v>
      </c>
      <c r="G221" s="348">
        <f>F221+26</f>
        <v>45937</v>
      </c>
      <c r="H221" s="348" t="s">
        <v>2304</v>
      </c>
    </row>
    <row r="222" spans="1:8">
      <c r="B222" s="354" t="s">
        <v>2303</v>
      </c>
      <c r="C222" s="354" t="s">
        <v>2302</v>
      </c>
      <c r="D222" s="511"/>
      <c r="E222" s="348">
        <f>F222-4</f>
        <v>45914</v>
      </c>
      <c r="F222" s="348">
        <f>F221+7</f>
        <v>45918</v>
      </c>
      <c r="G222" s="348">
        <f>F222+26</f>
        <v>45944</v>
      </c>
      <c r="H222" s="348" t="s">
        <v>2301</v>
      </c>
    </row>
    <row r="223" spans="1:8">
      <c r="B223" s="354" t="s">
        <v>2300</v>
      </c>
      <c r="C223" s="354" t="s">
        <v>2299</v>
      </c>
      <c r="D223" s="511"/>
      <c r="E223" s="348">
        <f>F223-4</f>
        <v>45921</v>
      </c>
      <c r="F223" s="348">
        <f>F222+7</f>
        <v>45925</v>
      </c>
      <c r="G223" s="348">
        <f>F223+26</f>
        <v>45951</v>
      </c>
      <c r="H223" s="348" t="s">
        <v>2296</v>
      </c>
    </row>
    <row r="224" spans="1:8">
      <c r="B224" s="354" t="s">
        <v>2298</v>
      </c>
      <c r="C224" s="354" t="s">
        <v>2297</v>
      </c>
      <c r="D224" s="404"/>
      <c r="E224" s="348">
        <f>F224-4</f>
        <v>45928</v>
      </c>
      <c r="F224" s="348">
        <f>F223+7</f>
        <v>45932</v>
      </c>
      <c r="G224" s="348">
        <f>F224+26</f>
        <v>45958</v>
      </c>
      <c r="H224" s="348" t="s">
        <v>2296</v>
      </c>
    </row>
    <row r="225" spans="1:8">
      <c r="B225" s="433"/>
      <c r="C225" s="433"/>
      <c r="D225" s="409"/>
      <c r="E225" s="364"/>
      <c r="F225" s="364"/>
      <c r="G225" s="364"/>
      <c r="H225" s="364"/>
    </row>
    <row r="226" spans="1:8">
      <c r="B226" s="516" t="s">
        <v>188</v>
      </c>
      <c r="C226" s="360" t="s">
        <v>17</v>
      </c>
      <c r="D226" s="430" t="s">
        <v>18</v>
      </c>
      <c r="E226" s="424" t="s">
        <v>113</v>
      </c>
      <c r="F226" s="424" t="s">
        <v>113</v>
      </c>
      <c r="G226" s="424" t="s">
        <v>2295</v>
      </c>
      <c r="H226" s="424" t="s">
        <v>2294</v>
      </c>
    </row>
    <row r="227" spans="1:8">
      <c r="B227" s="515"/>
      <c r="C227" s="358"/>
      <c r="D227" s="429"/>
      <c r="E227" s="424" t="s">
        <v>1125</v>
      </c>
      <c r="F227" s="424" t="s">
        <v>20</v>
      </c>
      <c r="G227" s="424" t="s">
        <v>21</v>
      </c>
      <c r="H227" s="424" t="s">
        <v>21</v>
      </c>
    </row>
    <row r="228" spans="1:8" ht="16.5" customHeight="1">
      <c r="B228" s="348" t="s">
        <v>2293</v>
      </c>
      <c r="C228" s="348" t="s">
        <v>2229</v>
      </c>
      <c r="D228" s="498" t="s">
        <v>2292</v>
      </c>
      <c r="E228" s="348">
        <f>F228-4</f>
        <v>45902</v>
      </c>
      <c r="F228" s="348">
        <v>45906</v>
      </c>
      <c r="G228" s="348">
        <f>F228+38</f>
        <v>45944</v>
      </c>
      <c r="H228" s="348" t="s">
        <v>2231</v>
      </c>
    </row>
    <row r="229" spans="1:8">
      <c r="B229" s="348" t="s">
        <v>2291</v>
      </c>
      <c r="C229" s="348" t="s">
        <v>2290</v>
      </c>
      <c r="D229" s="512"/>
      <c r="E229" s="348">
        <f>F229-4</f>
        <v>45909</v>
      </c>
      <c r="F229" s="348">
        <f>F228+7</f>
        <v>45913</v>
      </c>
      <c r="G229" s="348">
        <f>F229+38</f>
        <v>45951</v>
      </c>
      <c r="H229" s="348" t="s">
        <v>2288</v>
      </c>
    </row>
    <row r="230" spans="1:8">
      <c r="B230" s="348" t="s">
        <v>2289</v>
      </c>
      <c r="C230" s="348" t="s">
        <v>2224</v>
      </c>
      <c r="D230" s="512"/>
      <c r="E230" s="348">
        <f>F230-4</f>
        <v>45916</v>
      </c>
      <c r="F230" s="348">
        <f>F229+7</f>
        <v>45920</v>
      </c>
      <c r="G230" s="348">
        <f>F230+38</f>
        <v>45958</v>
      </c>
      <c r="H230" s="348" t="s">
        <v>2288</v>
      </c>
    </row>
    <row r="231" spans="1:8">
      <c r="B231" s="348" t="s">
        <v>2232</v>
      </c>
      <c r="C231" s="348" t="s">
        <v>2222</v>
      </c>
      <c r="D231" s="512"/>
      <c r="E231" s="348">
        <f>F231-4</f>
        <v>45923</v>
      </c>
      <c r="F231" s="348">
        <f>F230+7</f>
        <v>45927</v>
      </c>
      <c r="G231" s="348">
        <f>F231+38</f>
        <v>45965</v>
      </c>
      <c r="H231" s="348" t="s">
        <v>2231</v>
      </c>
    </row>
    <row r="232" spans="1:8">
      <c r="B232" s="348"/>
      <c r="C232" s="348"/>
      <c r="D232" s="496"/>
      <c r="E232" s="348">
        <f>F232-4</f>
        <v>45930</v>
      </c>
      <c r="F232" s="348">
        <f>F231+7</f>
        <v>45934</v>
      </c>
      <c r="G232" s="348">
        <f>F232+38</f>
        <v>45972</v>
      </c>
      <c r="H232" s="348" t="s">
        <v>2231</v>
      </c>
    </row>
    <row r="233" spans="1:8">
      <c r="B233" s="407"/>
      <c r="C233" s="407"/>
      <c r="D233" s="483"/>
      <c r="E233" s="364"/>
      <c r="F233" s="364"/>
      <c r="G233" s="364"/>
    </row>
    <row r="234" spans="1:8">
      <c r="A234" s="407" t="s">
        <v>39</v>
      </c>
      <c r="B234" s="344"/>
      <c r="C234" s="344"/>
      <c r="E234" s="407"/>
      <c r="F234" s="407"/>
      <c r="G234" s="401"/>
    </row>
    <row r="235" spans="1:8">
      <c r="B235" s="360" t="s">
        <v>16</v>
      </c>
      <c r="C235" s="360" t="s">
        <v>17</v>
      </c>
      <c r="D235" s="430" t="s">
        <v>18</v>
      </c>
      <c r="E235" s="424" t="s">
        <v>113</v>
      </c>
      <c r="F235" s="424" t="s">
        <v>113</v>
      </c>
      <c r="G235" s="424" t="s">
        <v>130</v>
      </c>
    </row>
    <row r="236" spans="1:8">
      <c r="B236" s="358"/>
      <c r="C236" s="358"/>
      <c r="D236" s="429"/>
      <c r="E236" s="424" t="s">
        <v>1125</v>
      </c>
      <c r="F236" s="424" t="s">
        <v>20</v>
      </c>
      <c r="G236" s="424" t="s">
        <v>21</v>
      </c>
    </row>
    <row r="237" spans="1:8" ht="16.5" customHeight="1">
      <c r="B237" s="354" t="s">
        <v>547</v>
      </c>
      <c r="C237" s="354" t="s">
        <v>2287</v>
      </c>
      <c r="D237" s="406" t="s">
        <v>2286</v>
      </c>
      <c r="E237" s="348">
        <f>F237-4</f>
        <v>45903</v>
      </c>
      <c r="F237" s="348">
        <v>45907</v>
      </c>
      <c r="G237" s="348">
        <f>F237+22</f>
        <v>45929</v>
      </c>
    </row>
    <row r="238" spans="1:8">
      <c r="B238" s="354" t="s">
        <v>549</v>
      </c>
      <c r="C238" s="354" t="s">
        <v>169</v>
      </c>
      <c r="D238" s="511"/>
      <c r="E238" s="348">
        <f>F238-4</f>
        <v>45910</v>
      </c>
      <c r="F238" s="348">
        <f>F237+7</f>
        <v>45914</v>
      </c>
      <c r="G238" s="348">
        <f>F238+22</f>
        <v>45936</v>
      </c>
    </row>
    <row r="239" spans="1:8">
      <c r="B239" s="354" t="s">
        <v>2261</v>
      </c>
      <c r="C239" s="354" t="s">
        <v>134</v>
      </c>
      <c r="D239" s="511"/>
      <c r="E239" s="348">
        <f>F239-4</f>
        <v>45917</v>
      </c>
      <c r="F239" s="348">
        <f>F238+7</f>
        <v>45921</v>
      </c>
      <c r="G239" s="348">
        <f>F239+22</f>
        <v>45943</v>
      </c>
    </row>
    <row r="240" spans="1:8">
      <c r="B240" s="354" t="s">
        <v>2285</v>
      </c>
      <c r="C240" s="354" t="s">
        <v>169</v>
      </c>
      <c r="D240" s="511"/>
      <c r="E240" s="348">
        <f>F240-4</f>
        <v>45924</v>
      </c>
      <c r="F240" s="348">
        <f>F239+7</f>
        <v>45928</v>
      </c>
      <c r="G240" s="348">
        <f>F240+22</f>
        <v>45950</v>
      </c>
    </row>
    <row r="241" spans="1:8">
      <c r="B241" s="354" t="s">
        <v>2284</v>
      </c>
      <c r="C241" s="354" t="s">
        <v>169</v>
      </c>
      <c r="D241" s="404"/>
      <c r="E241" s="348">
        <f>F241-4</f>
        <v>45931</v>
      </c>
      <c r="F241" s="348">
        <f>F240+7</f>
        <v>45935</v>
      </c>
      <c r="G241" s="348">
        <f>F241+22</f>
        <v>45957</v>
      </c>
    </row>
    <row r="242" spans="1:8">
      <c r="B242" s="389"/>
      <c r="C242" s="389"/>
      <c r="D242" s="409"/>
      <c r="E242" s="364"/>
      <c r="F242" s="364"/>
      <c r="G242" s="364"/>
    </row>
    <row r="243" spans="1:8">
      <c r="A243" s="407" t="s">
        <v>445</v>
      </c>
      <c r="B243" s="433"/>
      <c r="C243" s="399"/>
      <c r="D243" s="483"/>
      <c r="E243" s="407"/>
      <c r="F243" s="407"/>
      <c r="G243" s="401"/>
    </row>
    <row r="244" spans="1:8">
      <c r="A244" s="435"/>
      <c r="B244" s="360" t="s">
        <v>2283</v>
      </c>
      <c r="C244" s="360" t="s">
        <v>193</v>
      </c>
      <c r="D244" s="430" t="s">
        <v>2282</v>
      </c>
      <c r="E244" s="424" t="s">
        <v>113</v>
      </c>
      <c r="F244" s="424" t="s">
        <v>113</v>
      </c>
      <c r="G244" s="424" t="s">
        <v>2281</v>
      </c>
    </row>
    <row r="245" spans="1:8">
      <c r="A245" s="435"/>
      <c r="B245" s="358"/>
      <c r="C245" s="358"/>
      <c r="D245" s="429"/>
      <c r="E245" s="424" t="s">
        <v>1125</v>
      </c>
      <c r="F245" s="424" t="s">
        <v>20</v>
      </c>
      <c r="G245" s="424" t="s">
        <v>21</v>
      </c>
    </row>
    <row r="246" spans="1:8" ht="16.5" customHeight="1">
      <c r="A246" s="435"/>
      <c r="B246" s="354" t="s">
        <v>2280</v>
      </c>
      <c r="C246" s="354" t="s">
        <v>2279</v>
      </c>
      <c r="D246" s="406" t="s">
        <v>2278</v>
      </c>
      <c r="E246" s="348">
        <f>F246-6</f>
        <v>45896</v>
      </c>
      <c r="F246" s="348">
        <v>45902</v>
      </c>
      <c r="G246" s="348">
        <f>F246+30</f>
        <v>45932</v>
      </c>
    </row>
    <row r="247" spans="1:8">
      <c r="A247" s="435"/>
      <c r="B247" s="354" t="s">
        <v>2277</v>
      </c>
      <c r="C247" s="354" t="s">
        <v>2276</v>
      </c>
      <c r="D247" s="511"/>
      <c r="E247" s="348">
        <f>F247-6</f>
        <v>45903</v>
      </c>
      <c r="F247" s="348">
        <f>F246+7</f>
        <v>45909</v>
      </c>
      <c r="G247" s="348">
        <f>F247+30</f>
        <v>45939</v>
      </c>
    </row>
    <row r="248" spans="1:8">
      <c r="A248" s="435"/>
      <c r="B248" s="354" t="s">
        <v>2275</v>
      </c>
      <c r="C248" s="354" t="s">
        <v>2274</v>
      </c>
      <c r="D248" s="511"/>
      <c r="E248" s="348">
        <f>F248-6</f>
        <v>45910</v>
      </c>
      <c r="F248" s="348">
        <f>F247+7</f>
        <v>45916</v>
      </c>
      <c r="G248" s="348">
        <f>F248+30</f>
        <v>45946</v>
      </c>
    </row>
    <row r="249" spans="1:8">
      <c r="A249" s="435"/>
      <c r="B249" s="354" t="s">
        <v>2273</v>
      </c>
      <c r="C249" s="354" t="s">
        <v>2272</v>
      </c>
      <c r="D249" s="511"/>
      <c r="E249" s="348">
        <f>F249-6</f>
        <v>45917</v>
      </c>
      <c r="F249" s="348">
        <f>F248+7</f>
        <v>45923</v>
      </c>
      <c r="G249" s="348">
        <f>F249+30</f>
        <v>45953</v>
      </c>
    </row>
    <row r="250" spans="1:8">
      <c r="B250" s="354" t="s">
        <v>2271</v>
      </c>
      <c r="C250" s="354"/>
      <c r="D250" s="404"/>
      <c r="E250" s="348">
        <f>F250-6</f>
        <v>45924</v>
      </c>
      <c r="F250" s="348">
        <f>F249+7</f>
        <v>45930</v>
      </c>
      <c r="G250" s="348">
        <f>F250+30</f>
        <v>45960</v>
      </c>
    </row>
    <row r="251" spans="1:8">
      <c r="B251" s="344"/>
      <c r="C251" s="344"/>
      <c r="F251" s="364"/>
      <c r="G251" s="364"/>
    </row>
    <row r="252" spans="1:8">
      <c r="A252" s="407" t="s">
        <v>45</v>
      </c>
      <c r="B252" s="344"/>
      <c r="C252" s="344"/>
      <c r="F252" s="407"/>
      <c r="G252" s="401"/>
    </row>
    <row r="253" spans="1:8">
      <c r="B253" s="360" t="s">
        <v>16</v>
      </c>
      <c r="C253" s="360" t="s">
        <v>17</v>
      </c>
      <c r="D253" s="430" t="s">
        <v>18</v>
      </c>
      <c r="E253" s="424" t="s">
        <v>113</v>
      </c>
      <c r="F253" s="424" t="s">
        <v>113</v>
      </c>
      <c r="G253" s="424" t="s">
        <v>39</v>
      </c>
      <c r="H253" s="424" t="s">
        <v>2270</v>
      </c>
    </row>
    <row r="254" spans="1:8">
      <c r="B254" s="358"/>
      <c r="C254" s="358"/>
      <c r="D254" s="429"/>
      <c r="E254" s="424" t="s">
        <v>1125</v>
      </c>
      <c r="F254" s="424" t="s">
        <v>20</v>
      </c>
      <c r="G254" s="424" t="s">
        <v>21</v>
      </c>
      <c r="H254" s="424" t="s">
        <v>21</v>
      </c>
    </row>
    <row r="255" spans="1:8" ht="16.5" customHeight="1">
      <c r="B255" s="354" t="s">
        <v>2269</v>
      </c>
      <c r="C255" s="354" t="s">
        <v>548</v>
      </c>
      <c r="D255" s="406" t="s">
        <v>2268</v>
      </c>
      <c r="E255" s="348">
        <f>F255-4</f>
        <v>45903</v>
      </c>
      <c r="F255" s="348">
        <v>45907</v>
      </c>
      <c r="G255" s="348">
        <f>F255+22</f>
        <v>45929</v>
      </c>
      <c r="H255" s="348" t="s">
        <v>2258</v>
      </c>
    </row>
    <row r="256" spans="1:8">
      <c r="B256" s="354" t="s">
        <v>2267</v>
      </c>
      <c r="C256" s="354" t="s">
        <v>169</v>
      </c>
      <c r="D256" s="511"/>
      <c r="E256" s="348">
        <f>F256-4</f>
        <v>45910</v>
      </c>
      <c r="F256" s="348">
        <f>F255+7</f>
        <v>45914</v>
      </c>
      <c r="G256" s="348">
        <f>F256+22</f>
        <v>45936</v>
      </c>
      <c r="H256" s="348" t="s">
        <v>2258</v>
      </c>
    </row>
    <row r="257" spans="1:8">
      <c r="B257" s="354" t="s">
        <v>2261</v>
      </c>
      <c r="C257" s="354" t="s">
        <v>134</v>
      </c>
      <c r="D257" s="511"/>
      <c r="E257" s="348">
        <f>F257-4</f>
        <v>45917</v>
      </c>
      <c r="F257" s="348">
        <f>F256+7</f>
        <v>45921</v>
      </c>
      <c r="G257" s="348">
        <f>F257+22</f>
        <v>45943</v>
      </c>
      <c r="H257" s="348" t="s">
        <v>2258</v>
      </c>
    </row>
    <row r="258" spans="1:8">
      <c r="B258" s="354" t="s">
        <v>2260</v>
      </c>
      <c r="C258" s="354" t="s">
        <v>169</v>
      </c>
      <c r="D258" s="511"/>
      <c r="E258" s="348">
        <f>F258-4</f>
        <v>45924</v>
      </c>
      <c r="F258" s="348">
        <f>F257+7</f>
        <v>45928</v>
      </c>
      <c r="G258" s="348">
        <f>F258+22</f>
        <v>45950</v>
      </c>
      <c r="H258" s="348" t="s">
        <v>2258</v>
      </c>
    </row>
    <row r="259" spans="1:8">
      <c r="B259" s="354" t="s">
        <v>2266</v>
      </c>
      <c r="C259" s="354" t="s">
        <v>169</v>
      </c>
      <c r="D259" s="404"/>
      <c r="E259" s="348">
        <f>F259-4</f>
        <v>45931</v>
      </c>
      <c r="F259" s="348">
        <f>F258+7</f>
        <v>45935</v>
      </c>
      <c r="G259" s="348">
        <f>F259+22</f>
        <v>45957</v>
      </c>
      <c r="H259" s="348" t="s">
        <v>2258</v>
      </c>
    </row>
    <row r="260" spans="1:8">
      <c r="B260" s="344"/>
      <c r="C260" s="344"/>
      <c r="E260" s="364"/>
      <c r="F260" s="364"/>
      <c r="G260" s="364"/>
    </row>
    <row r="261" spans="1:8">
      <c r="A261" s="407" t="s">
        <v>133</v>
      </c>
      <c r="B261" s="344"/>
      <c r="C261" s="344"/>
    </row>
    <row r="262" spans="1:8">
      <c r="B262" s="360" t="s">
        <v>16</v>
      </c>
      <c r="C262" s="360" t="s">
        <v>17</v>
      </c>
      <c r="D262" s="430" t="s">
        <v>18</v>
      </c>
      <c r="E262" s="424" t="s">
        <v>113</v>
      </c>
      <c r="F262" s="424" t="s">
        <v>113</v>
      </c>
      <c r="G262" s="424" t="s">
        <v>2265</v>
      </c>
      <c r="H262" s="424" t="s">
        <v>2264</v>
      </c>
    </row>
    <row r="263" spans="1:8">
      <c r="B263" s="358"/>
      <c r="C263" s="358"/>
      <c r="D263" s="429"/>
      <c r="E263" s="424" t="s">
        <v>1125</v>
      </c>
      <c r="F263" s="424" t="s">
        <v>20</v>
      </c>
      <c r="G263" s="424" t="s">
        <v>21</v>
      </c>
      <c r="H263" s="424" t="s">
        <v>21</v>
      </c>
    </row>
    <row r="264" spans="1:8" ht="16.5" customHeight="1">
      <c r="B264" s="354" t="s">
        <v>2263</v>
      </c>
      <c r="C264" s="354" t="s">
        <v>548</v>
      </c>
      <c r="D264" s="406" t="s">
        <v>2262</v>
      </c>
      <c r="E264" s="348">
        <f>F264-4</f>
        <v>45903</v>
      </c>
      <c r="F264" s="348">
        <v>45907</v>
      </c>
      <c r="G264" s="348">
        <f>F264+22</f>
        <v>45929</v>
      </c>
      <c r="H264" s="348" t="s">
        <v>2258</v>
      </c>
    </row>
    <row r="265" spans="1:8">
      <c r="B265" s="354" t="s">
        <v>549</v>
      </c>
      <c r="C265" s="354" t="s">
        <v>169</v>
      </c>
      <c r="D265" s="511"/>
      <c r="E265" s="348">
        <f>F265-4</f>
        <v>45910</v>
      </c>
      <c r="F265" s="348">
        <f>F264+7</f>
        <v>45914</v>
      </c>
      <c r="G265" s="348">
        <f>F265+22</f>
        <v>45936</v>
      </c>
      <c r="H265" s="348" t="s">
        <v>2258</v>
      </c>
    </row>
    <row r="266" spans="1:8">
      <c r="B266" s="354" t="s">
        <v>2261</v>
      </c>
      <c r="C266" s="354" t="s">
        <v>134</v>
      </c>
      <c r="D266" s="511"/>
      <c r="E266" s="348">
        <f>F266-4</f>
        <v>45917</v>
      </c>
      <c r="F266" s="348">
        <f>F265+7</f>
        <v>45921</v>
      </c>
      <c r="G266" s="348">
        <f>F266+22</f>
        <v>45943</v>
      </c>
      <c r="H266" s="348" t="s">
        <v>2258</v>
      </c>
    </row>
    <row r="267" spans="1:8">
      <c r="B267" s="354" t="s">
        <v>2260</v>
      </c>
      <c r="C267" s="354" t="s">
        <v>169</v>
      </c>
      <c r="D267" s="511"/>
      <c r="E267" s="348">
        <f>F267-4</f>
        <v>45924</v>
      </c>
      <c r="F267" s="348">
        <f>F266+7</f>
        <v>45928</v>
      </c>
      <c r="G267" s="348">
        <f>F267+22</f>
        <v>45950</v>
      </c>
      <c r="H267" s="348" t="s">
        <v>2258</v>
      </c>
    </row>
    <row r="268" spans="1:8">
      <c r="B268" s="354" t="s">
        <v>2259</v>
      </c>
      <c r="C268" s="354" t="s">
        <v>169</v>
      </c>
      <c r="D268" s="404"/>
      <c r="E268" s="348">
        <f>F268-4</f>
        <v>45931</v>
      </c>
      <c r="F268" s="348">
        <f>F267+7</f>
        <v>45935</v>
      </c>
      <c r="G268" s="348">
        <f>F268+22</f>
        <v>45957</v>
      </c>
      <c r="H268" s="348" t="s">
        <v>2258</v>
      </c>
    </row>
    <row r="269" spans="1:8">
      <c r="B269" s="389"/>
      <c r="C269" s="389"/>
      <c r="D269" s="409"/>
      <c r="E269" s="364"/>
      <c r="F269" s="364"/>
      <c r="G269" s="364"/>
      <c r="H269" s="364"/>
    </row>
    <row r="270" spans="1:8">
      <c r="A270" s="407" t="s">
        <v>131</v>
      </c>
      <c r="B270" s="344"/>
      <c r="C270" s="344"/>
      <c r="E270" s="407"/>
      <c r="F270" s="407"/>
      <c r="G270" s="401"/>
    </row>
    <row r="271" spans="1:8">
      <c r="B271" s="360" t="s">
        <v>16</v>
      </c>
      <c r="C271" s="360" t="s">
        <v>17</v>
      </c>
      <c r="D271" s="430" t="s">
        <v>18</v>
      </c>
      <c r="E271" s="424" t="s">
        <v>113</v>
      </c>
      <c r="F271" s="424" t="s">
        <v>113</v>
      </c>
      <c r="G271" s="424" t="s">
        <v>2257</v>
      </c>
    </row>
    <row r="272" spans="1:8">
      <c r="B272" s="358"/>
      <c r="C272" s="358"/>
      <c r="D272" s="429"/>
      <c r="E272" s="424" t="s">
        <v>1125</v>
      </c>
      <c r="F272" s="424" t="s">
        <v>20</v>
      </c>
      <c r="G272" s="424" t="s">
        <v>21</v>
      </c>
    </row>
    <row r="273" spans="1:7" ht="16.5" customHeight="1">
      <c r="B273" s="354" t="s">
        <v>2256</v>
      </c>
      <c r="C273" s="354" t="s">
        <v>2245</v>
      </c>
      <c r="D273" s="406" t="s">
        <v>2251</v>
      </c>
      <c r="E273" s="348">
        <f>F273-5</f>
        <v>45897</v>
      </c>
      <c r="F273" s="348">
        <v>45902</v>
      </c>
      <c r="G273" s="348">
        <f>F273+25</f>
        <v>45927</v>
      </c>
    </row>
    <row r="274" spans="1:7">
      <c r="B274" s="354" t="s">
        <v>9</v>
      </c>
      <c r="C274" s="354" t="s">
        <v>2243</v>
      </c>
      <c r="D274" s="511"/>
      <c r="E274" s="348">
        <f>F274-5</f>
        <v>45904</v>
      </c>
      <c r="F274" s="348">
        <f>F273+7</f>
        <v>45909</v>
      </c>
      <c r="G274" s="348">
        <f>F274+25</f>
        <v>45934</v>
      </c>
    </row>
    <row r="275" spans="1:7">
      <c r="B275" s="354" t="s">
        <v>2242</v>
      </c>
      <c r="C275" s="354" t="s">
        <v>135</v>
      </c>
      <c r="D275" s="511"/>
      <c r="E275" s="348">
        <f>F275-5</f>
        <v>45911</v>
      </c>
      <c r="F275" s="348">
        <f>F274+7</f>
        <v>45916</v>
      </c>
      <c r="G275" s="348">
        <f>F275+25</f>
        <v>45941</v>
      </c>
    </row>
    <row r="276" spans="1:7">
      <c r="B276" s="354" t="s">
        <v>2255</v>
      </c>
      <c r="C276" s="354" t="s">
        <v>2240</v>
      </c>
      <c r="D276" s="511"/>
      <c r="E276" s="348">
        <f>F276-5</f>
        <v>45918</v>
      </c>
      <c r="F276" s="348">
        <f>F275+7</f>
        <v>45923</v>
      </c>
      <c r="G276" s="348">
        <f>F276+25</f>
        <v>45948</v>
      </c>
    </row>
    <row r="277" spans="1:7">
      <c r="B277" s="354" t="s">
        <v>2249</v>
      </c>
      <c r="C277" s="354" t="s">
        <v>61</v>
      </c>
      <c r="D277" s="404"/>
      <c r="E277" s="348">
        <f>F277-5</f>
        <v>45925</v>
      </c>
      <c r="F277" s="348">
        <f>F276+7</f>
        <v>45930</v>
      </c>
      <c r="G277" s="348">
        <f>F277+25</f>
        <v>45955</v>
      </c>
    </row>
    <row r="278" spans="1:7">
      <c r="B278" s="482"/>
      <c r="C278" s="482"/>
      <c r="E278" s="364"/>
      <c r="F278" s="364"/>
      <c r="G278" s="364"/>
    </row>
    <row r="279" spans="1:7">
      <c r="A279" s="407" t="s">
        <v>2254</v>
      </c>
      <c r="B279" s="344"/>
      <c r="C279" s="344"/>
      <c r="F279" s="407"/>
      <c r="G279" s="401"/>
    </row>
    <row r="280" spans="1:7">
      <c r="B280" s="360" t="s">
        <v>16</v>
      </c>
      <c r="C280" s="360" t="s">
        <v>17</v>
      </c>
      <c r="D280" s="430" t="s">
        <v>18</v>
      </c>
      <c r="E280" s="424" t="s">
        <v>113</v>
      </c>
      <c r="F280" s="424" t="s">
        <v>113</v>
      </c>
      <c r="G280" s="424" t="s">
        <v>2253</v>
      </c>
    </row>
    <row r="281" spans="1:7">
      <c r="B281" s="358"/>
      <c r="C281" s="358"/>
      <c r="D281" s="429"/>
      <c r="E281" s="424" t="s">
        <v>1125</v>
      </c>
      <c r="F281" s="424" t="s">
        <v>20</v>
      </c>
      <c r="G281" s="424" t="s">
        <v>21</v>
      </c>
    </row>
    <row r="282" spans="1:7" ht="16.5" customHeight="1">
      <c r="B282" s="354" t="s">
        <v>2252</v>
      </c>
      <c r="C282" s="354" t="s">
        <v>2245</v>
      </c>
      <c r="D282" s="406" t="s">
        <v>2251</v>
      </c>
      <c r="E282" s="348">
        <f>F282-5</f>
        <v>45897</v>
      </c>
      <c r="F282" s="348">
        <v>45902</v>
      </c>
      <c r="G282" s="348">
        <f>F282+33</f>
        <v>45935</v>
      </c>
    </row>
    <row r="283" spans="1:7">
      <c r="B283" s="354" t="s">
        <v>9</v>
      </c>
      <c r="C283" s="354" t="s">
        <v>2243</v>
      </c>
      <c r="D283" s="511"/>
      <c r="E283" s="348">
        <f>F283-5</f>
        <v>45904</v>
      </c>
      <c r="F283" s="348">
        <f>F282+7</f>
        <v>45909</v>
      </c>
      <c r="G283" s="348">
        <f>F283+33</f>
        <v>45942</v>
      </c>
    </row>
    <row r="284" spans="1:7">
      <c r="B284" s="354" t="s">
        <v>2242</v>
      </c>
      <c r="C284" s="354" t="s">
        <v>135</v>
      </c>
      <c r="D284" s="511"/>
      <c r="E284" s="348">
        <f>F284-5</f>
        <v>45911</v>
      </c>
      <c r="F284" s="348">
        <f>F283+7</f>
        <v>45916</v>
      </c>
      <c r="G284" s="348">
        <f>F284+33</f>
        <v>45949</v>
      </c>
    </row>
    <row r="285" spans="1:7">
      <c r="B285" s="354" t="s">
        <v>2250</v>
      </c>
      <c r="C285" s="354" t="s">
        <v>2240</v>
      </c>
      <c r="D285" s="511"/>
      <c r="E285" s="348">
        <f>F285-5</f>
        <v>45918</v>
      </c>
      <c r="F285" s="348">
        <f>F284+7</f>
        <v>45923</v>
      </c>
      <c r="G285" s="348">
        <f>F285+33</f>
        <v>45956</v>
      </c>
    </row>
    <row r="286" spans="1:7">
      <c r="B286" s="354" t="s">
        <v>2249</v>
      </c>
      <c r="C286" s="354" t="s">
        <v>61</v>
      </c>
      <c r="D286" s="404"/>
      <c r="E286" s="348">
        <f>F286-5</f>
        <v>45925</v>
      </c>
      <c r="F286" s="348">
        <f>F285+7</f>
        <v>45930</v>
      </c>
      <c r="G286" s="348">
        <f>F286+33</f>
        <v>45963</v>
      </c>
    </row>
    <row r="287" spans="1:7">
      <c r="A287" s="407" t="s">
        <v>2248</v>
      </c>
      <c r="B287" s="433"/>
      <c r="C287" s="433"/>
      <c r="D287" s="409"/>
      <c r="E287" s="364"/>
      <c r="F287" s="364"/>
      <c r="G287" s="514"/>
    </row>
    <row r="288" spans="1:7">
      <c r="B288" s="360" t="s">
        <v>16</v>
      </c>
      <c r="C288" s="360" t="s">
        <v>17</v>
      </c>
      <c r="D288" s="430" t="s">
        <v>18</v>
      </c>
      <c r="E288" s="424" t="s">
        <v>113</v>
      </c>
      <c r="F288" s="424" t="s">
        <v>113</v>
      </c>
      <c r="G288" s="424" t="s">
        <v>2247</v>
      </c>
    </row>
    <row r="289" spans="1:8">
      <c r="B289" s="358"/>
      <c r="C289" s="358"/>
      <c r="D289" s="429"/>
      <c r="E289" s="424" t="s">
        <v>1125</v>
      </c>
      <c r="F289" s="424" t="s">
        <v>20</v>
      </c>
      <c r="G289" s="424" t="s">
        <v>21</v>
      </c>
    </row>
    <row r="290" spans="1:8" ht="16.5" customHeight="1">
      <c r="B290" s="354" t="s">
        <v>2246</v>
      </c>
      <c r="C290" s="354" t="s">
        <v>2245</v>
      </c>
      <c r="D290" s="406" t="s">
        <v>2244</v>
      </c>
      <c r="E290" s="348">
        <f>F290-5</f>
        <v>45897</v>
      </c>
      <c r="F290" s="348">
        <v>45902</v>
      </c>
      <c r="G290" s="348">
        <f>F290+35</f>
        <v>45937</v>
      </c>
    </row>
    <row r="291" spans="1:8">
      <c r="B291" s="354" t="s">
        <v>9</v>
      </c>
      <c r="C291" s="354" t="s">
        <v>2243</v>
      </c>
      <c r="D291" s="511"/>
      <c r="E291" s="348">
        <f>F291-5</f>
        <v>45904</v>
      </c>
      <c r="F291" s="348">
        <f>F290+7</f>
        <v>45909</v>
      </c>
      <c r="G291" s="348">
        <f>F291+35</f>
        <v>45944</v>
      </c>
    </row>
    <row r="292" spans="1:8">
      <c r="B292" s="354" t="s">
        <v>2242</v>
      </c>
      <c r="C292" s="354" t="s">
        <v>135</v>
      </c>
      <c r="D292" s="511"/>
      <c r="E292" s="348">
        <f>F292-5</f>
        <v>45911</v>
      </c>
      <c r="F292" s="348">
        <f>F291+7</f>
        <v>45916</v>
      </c>
      <c r="G292" s="348">
        <f>F292+35</f>
        <v>45951</v>
      </c>
    </row>
    <row r="293" spans="1:8">
      <c r="B293" s="354" t="s">
        <v>2241</v>
      </c>
      <c r="C293" s="354" t="s">
        <v>2240</v>
      </c>
      <c r="D293" s="511"/>
      <c r="E293" s="348">
        <f>F293-5</f>
        <v>45918</v>
      </c>
      <c r="F293" s="348">
        <f>F292+7</f>
        <v>45923</v>
      </c>
      <c r="G293" s="348">
        <f>F293+35</f>
        <v>45958</v>
      </c>
    </row>
    <row r="294" spans="1:8">
      <c r="B294" s="354" t="s">
        <v>2239</v>
      </c>
      <c r="C294" s="354" t="s">
        <v>61</v>
      </c>
      <c r="D294" s="404"/>
      <c r="E294" s="348">
        <f>F294-5</f>
        <v>45925</v>
      </c>
      <c r="F294" s="348">
        <f>F293+7</f>
        <v>45930</v>
      </c>
      <c r="G294" s="348">
        <f>F294+35</f>
        <v>45965</v>
      </c>
    </row>
    <row r="295" spans="1:8">
      <c r="B295" s="389"/>
      <c r="C295" s="389"/>
      <c r="D295" s="409"/>
      <c r="E295" s="364"/>
      <c r="F295" s="364"/>
      <c r="G295" s="364"/>
    </row>
    <row r="296" spans="1:8">
      <c r="A296" s="407" t="s">
        <v>125</v>
      </c>
      <c r="B296" s="344"/>
      <c r="C296" s="344"/>
    </row>
    <row r="297" spans="1:8">
      <c r="B297" s="360" t="s">
        <v>16</v>
      </c>
      <c r="C297" s="360" t="s">
        <v>17</v>
      </c>
      <c r="D297" s="430" t="s">
        <v>18</v>
      </c>
      <c r="E297" s="424" t="s">
        <v>113</v>
      </c>
      <c r="F297" s="424" t="s">
        <v>113</v>
      </c>
      <c r="G297" s="424" t="s">
        <v>2238</v>
      </c>
      <c r="H297" s="424" t="s">
        <v>2237</v>
      </c>
    </row>
    <row r="298" spans="1:8">
      <c r="B298" s="358"/>
      <c r="C298" s="358"/>
      <c r="D298" s="429"/>
      <c r="E298" s="424" t="s">
        <v>1125</v>
      </c>
      <c r="F298" s="424" t="s">
        <v>20</v>
      </c>
      <c r="G298" s="424" t="s">
        <v>21</v>
      </c>
      <c r="H298" s="424" t="s">
        <v>21</v>
      </c>
    </row>
    <row r="299" spans="1:8" ht="16.5" customHeight="1">
      <c r="B299" s="348" t="s">
        <v>2236</v>
      </c>
      <c r="C299" s="348" t="s">
        <v>2229</v>
      </c>
      <c r="D299" s="498" t="s">
        <v>2228</v>
      </c>
      <c r="E299" s="348">
        <f>F299-4</f>
        <v>45902</v>
      </c>
      <c r="F299" s="348">
        <v>45906</v>
      </c>
      <c r="G299" s="348">
        <f>F299+28</f>
        <v>45934</v>
      </c>
      <c r="H299" s="348" t="s">
        <v>2231</v>
      </c>
    </row>
    <row r="300" spans="1:8">
      <c r="B300" s="348" t="s">
        <v>2235</v>
      </c>
      <c r="C300" s="348" t="s">
        <v>2226</v>
      </c>
      <c r="D300" s="512"/>
      <c r="E300" s="348">
        <f>F300-4</f>
        <v>45909</v>
      </c>
      <c r="F300" s="348">
        <f>F299+7</f>
        <v>45913</v>
      </c>
      <c r="G300" s="348">
        <f>F300+28</f>
        <v>45941</v>
      </c>
      <c r="H300" s="348" t="s">
        <v>2234</v>
      </c>
    </row>
    <row r="301" spans="1:8">
      <c r="B301" s="348" t="s">
        <v>2233</v>
      </c>
      <c r="C301" s="348" t="s">
        <v>2224</v>
      </c>
      <c r="D301" s="512"/>
      <c r="E301" s="348">
        <f>F301-4</f>
        <v>45916</v>
      </c>
      <c r="F301" s="348">
        <f>F300+7</f>
        <v>45920</v>
      </c>
      <c r="G301" s="348">
        <f>F301+28</f>
        <v>45948</v>
      </c>
      <c r="H301" s="348" t="s">
        <v>2231</v>
      </c>
    </row>
    <row r="302" spans="1:8">
      <c r="B302" s="348" t="s">
        <v>2232</v>
      </c>
      <c r="C302" s="348" t="s">
        <v>2222</v>
      </c>
      <c r="D302" s="512"/>
      <c r="E302" s="348">
        <f>F302-4</f>
        <v>45923</v>
      </c>
      <c r="F302" s="348">
        <f>F301+7</f>
        <v>45927</v>
      </c>
      <c r="G302" s="348">
        <f>F302+28</f>
        <v>45955</v>
      </c>
      <c r="H302" s="348" t="s">
        <v>2231</v>
      </c>
    </row>
    <row r="303" spans="1:8">
      <c r="B303" s="348"/>
      <c r="C303" s="348"/>
      <c r="D303" s="496"/>
      <c r="E303" s="348">
        <f>F303-4</f>
        <v>45930</v>
      </c>
      <c r="F303" s="348">
        <f>F302+7</f>
        <v>45934</v>
      </c>
      <c r="G303" s="348">
        <f>F303+28</f>
        <v>45962</v>
      </c>
      <c r="H303" s="348" t="s">
        <v>2231</v>
      </c>
    </row>
    <row r="304" spans="1:8">
      <c r="B304" s="367"/>
      <c r="C304" s="433"/>
      <c r="D304" s="409"/>
      <c r="E304" s="364"/>
      <c r="F304" s="364"/>
    </row>
    <row r="305" spans="1:10">
      <c r="A305" s="407" t="s">
        <v>46</v>
      </c>
    </row>
    <row r="306" spans="1:10">
      <c r="A306" s="435"/>
      <c r="B306" s="360" t="s">
        <v>16</v>
      </c>
      <c r="C306" s="360" t="s">
        <v>17</v>
      </c>
      <c r="D306" s="430" t="s">
        <v>18</v>
      </c>
      <c r="E306" s="424" t="s">
        <v>113</v>
      </c>
      <c r="F306" s="424" t="s">
        <v>113</v>
      </c>
      <c r="G306" s="424" t="s">
        <v>46</v>
      </c>
    </row>
    <row r="307" spans="1:10">
      <c r="A307" s="435"/>
      <c r="B307" s="358"/>
      <c r="C307" s="358"/>
      <c r="D307" s="429"/>
      <c r="E307" s="424" t="s">
        <v>1125</v>
      </c>
      <c r="F307" s="424" t="s">
        <v>20</v>
      </c>
      <c r="G307" s="424" t="s">
        <v>21</v>
      </c>
    </row>
    <row r="308" spans="1:10">
      <c r="A308" s="435"/>
      <c r="B308" s="348" t="s">
        <v>2230</v>
      </c>
      <c r="C308" s="348" t="s">
        <v>2229</v>
      </c>
      <c r="D308" s="498" t="s">
        <v>2228</v>
      </c>
      <c r="E308" s="348">
        <f>F308-4</f>
        <v>45902</v>
      </c>
      <c r="F308" s="348">
        <v>45906</v>
      </c>
      <c r="G308" s="348">
        <f>F308+23</f>
        <v>45929</v>
      </c>
    </row>
    <row r="309" spans="1:10">
      <c r="A309" s="435"/>
      <c r="B309" s="348" t="s">
        <v>2227</v>
      </c>
      <c r="C309" s="348" t="s">
        <v>2226</v>
      </c>
      <c r="D309" s="512"/>
      <c r="E309" s="348">
        <f>F309-4</f>
        <v>45909</v>
      </c>
      <c r="F309" s="348">
        <f>F308+7</f>
        <v>45913</v>
      </c>
      <c r="G309" s="348">
        <f>F309+23</f>
        <v>45936</v>
      </c>
    </row>
    <row r="310" spans="1:10">
      <c r="A310" s="435"/>
      <c r="B310" s="348" t="s">
        <v>2225</v>
      </c>
      <c r="C310" s="348" t="s">
        <v>2224</v>
      </c>
      <c r="D310" s="512"/>
      <c r="E310" s="348">
        <f>F310-4</f>
        <v>45916</v>
      </c>
      <c r="F310" s="348">
        <f>F309+7</f>
        <v>45920</v>
      </c>
      <c r="G310" s="348">
        <f>F310+23</f>
        <v>45943</v>
      </c>
    </row>
    <row r="311" spans="1:10">
      <c r="A311" s="435"/>
      <c r="B311" s="348" t="s">
        <v>2223</v>
      </c>
      <c r="C311" s="348" t="s">
        <v>2222</v>
      </c>
      <c r="D311" s="512"/>
      <c r="E311" s="348">
        <f>F311-4</f>
        <v>45923</v>
      </c>
      <c r="F311" s="348">
        <f>F310+7</f>
        <v>45927</v>
      </c>
      <c r="G311" s="348">
        <f>F311+23</f>
        <v>45950</v>
      </c>
    </row>
    <row r="312" spans="1:10">
      <c r="A312" s="435"/>
      <c r="B312" s="348"/>
      <c r="C312" s="348"/>
      <c r="D312" s="496"/>
      <c r="E312" s="348">
        <f>F312-4</f>
        <v>45930</v>
      </c>
      <c r="F312" s="348">
        <f>F311+7</f>
        <v>45934</v>
      </c>
      <c r="G312" s="348">
        <f>F312+23</f>
        <v>45957</v>
      </c>
    </row>
    <row r="313" spans="1:10">
      <c r="A313" s="435"/>
    </row>
    <row r="314" spans="1:10">
      <c r="B314" s="433"/>
      <c r="C314" s="433"/>
      <c r="D314" s="409"/>
      <c r="E314" s="364"/>
      <c r="F314" s="364"/>
      <c r="G314" s="364"/>
    </row>
    <row r="315" spans="1:10" s="396" customFormat="1">
      <c r="A315" s="402" t="s">
        <v>2221</v>
      </c>
      <c r="B315" s="402"/>
      <c r="C315" s="402"/>
      <c r="D315" s="402"/>
      <c r="E315" s="402"/>
      <c r="F315" s="402"/>
      <c r="G315" s="402"/>
      <c r="H315" s="401"/>
      <c r="J315" s="344"/>
    </row>
    <row r="316" spans="1:10">
      <c r="A316" s="407" t="s">
        <v>2220</v>
      </c>
      <c r="F316" s="513"/>
    </row>
    <row r="317" spans="1:10">
      <c r="B317" s="360" t="s">
        <v>1592</v>
      </c>
      <c r="C317" s="360" t="s">
        <v>17</v>
      </c>
      <c r="D317" s="430" t="s">
        <v>1998</v>
      </c>
      <c r="E317" s="424" t="s">
        <v>113</v>
      </c>
      <c r="F317" s="424" t="s">
        <v>113</v>
      </c>
      <c r="G317" s="424" t="s">
        <v>2212</v>
      </c>
    </row>
    <row r="318" spans="1:10">
      <c r="B318" s="358"/>
      <c r="C318" s="358"/>
      <c r="D318" s="429"/>
      <c r="E318" s="424" t="s">
        <v>1125</v>
      </c>
      <c r="F318" s="424" t="s">
        <v>20</v>
      </c>
      <c r="G318" s="424" t="s">
        <v>21</v>
      </c>
    </row>
    <row r="319" spans="1:10">
      <c r="B319" s="348" t="s">
        <v>1560</v>
      </c>
      <c r="C319" s="348" t="s">
        <v>868</v>
      </c>
      <c r="D319" s="423" t="s">
        <v>2219</v>
      </c>
      <c r="E319" s="348">
        <f>F319-5</f>
        <v>45902</v>
      </c>
      <c r="F319" s="348">
        <v>45907</v>
      </c>
      <c r="G319" s="348">
        <f>F319+4</f>
        <v>45911</v>
      </c>
    </row>
    <row r="320" spans="1:10">
      <c r="B320" s="348" t="s">
        <v>2218</v>
      </c>
      <c r="C320" s="348" t="s">
        <v>2217</v>
      </c>
      <c r="D320" s="423"/>
      <c r="E320" s="348">
        <f>E319+7</f>
        <v>45909</v>
      </c>
      <c r="F320" s="348">
        <f>F319+7</f>
        <v>45914</v>
      </c>
      <c r="G320" s="348">
        <f>F320+4</f>
        <v>45918</v>
      </c>
    </row>
    <row r="321" spans="1:7">
      <c r="B321" s="348" t="s">
        <v>2216</v>
      </c>
      <c r="C321" s="348" t="s">
        <v>2215</v>
      </c>
      <c r="D321" s="423"/>
      <c r="E321" s="348">
        <f>E320+7</f>
        <v>45916</v>
      </c>
      <c r="F321" s="348">
        <f>F320+7</f>
        <v>45921</v>
      </c>
      <c r="G321" s="348">
        <f>F321+4</f>
        <v>45925</v>
      </c>
    </row>
    <row r="322" spans="1:7">
      <c r="B322" s="348" t="s">
        <v>2214</v>
      </c>
      <c r="C322" s="348" t="s">
        <v>2213</v>
      </c>
      <c r="D322" s="423"/>
      <c r="E322" s="348">
        <f>E321+7</f>
        <v>45923</v>
      </c>
      <c r="F322" s="348">
        <f>F321+7</f>
        <v>45928</v>
      </c>
      <c r="G322" s="348">
        <f>F322+4</f>
        <v>45932</v>
      </c>
    </row>
    <row r="323" spans="1:7">
      <c r="B323" s="348"/>
      <c r="C323" s="348"/>
      <c r="D323" s="423"/>
      <c r="E323" s="348" t="s">
        <v>396</v>
      </c>
      <c r="F323" s="348" t="s">
        <v>1970</v>
      </c>
      <c r="G323" s="348" t="s">
        <v>1136</v>
      </c>
    </row>
    <row r="324" spans="1:7">
      <c r="F324" s="513"/>
    </row>
    <row r="325" spans="1:7">
      <c r="B325" s="360" t="s">
        <v>1592</v>
      </c>
      <c r="C325" s="360" t="s">
        <v>17</v>
      </c>
      <c r="D325" s="430" t="s">
        <v>1533</v>
      </c>
      <c r="E325" s="424" t="s">
        <v>113</v>
      </c>
      <c r="F325" s="424" t="s">
        <v>113</v>
      </c>
      <c r="G325" s="424" t="s">
        <v>2212</v>
      </c>
    </row>
    <row r="326" spans="1:7">
      <c r="B326" s="358"/>
      <c r="C326" s="358"/>
      <c r="D326" s="429"/>
      <c r="E326" s="424" t="s">
        <v>1125</v>
      </c>
      <c r="F326" s="424" t="s">
        <v>20</v>
      </c>
      <c r="G326" s="424" t="s">
        <v>21</v>
      </c>
    </row>
    <row r="327" spans="1:7">
      <c r="B327" s="354" t="s">
        <v>2003</v>
      </c>
      <c r="C327" s="354" t="s">
        <v>2211</v>
      </c>
      <c r="D327" s="498" t="s">
        <v>2210</v>
      </c>
      <c r="E327" s="348">
        <f>F327-3</f>
        <v>45902</v>
      </c>
      <c r="F327" s="348">
        <v>45905</v>
      </c>
      <c r="G327" s="348">
        <f>F327+3</f>
        <v>45908</v>
      </c>
    </row>
    <row r="328" spans="1:7">
      <c r="B328" s="354" t="s">
        <v>2209</v>
      </c>
      <c r="C328" s="354" t="s">
        <v>2199</v>
      </c>
      <c r="D328" s="512"/>
      <c r="E328" s="348">
        <f>F328-3</f>
        <v>45909</v>
      </c>
      <c r="F328" s="348">
        <f>F327+7</f>
        <v>45912</v>
      </c>
      <c r="G328" s="348">
        <f>F328+3</f>
        <v>45915</v>
      </c>
    </row>
    <row r="329" spans="1:7">
      <c r="B329" s="354" t="s">
        <v>2003</v>
      </c>
      <c r="C329" s="354" t="s">
        <v>2208</v>
      </c>
      <c r="D329" s="512"/>
      <c r="E329" s="348">
        <f>F329-3</f>
        <v>45916</v>
      </c>
      <c r="F329" s="348">
        <f>F328+7</f>
        <v>45919</v>
      </c>
      <c r="G329" s="348">
        <f>F329+3</f>
        <v>45922</v>
      </c>
    </row>
    <row r="330" spans="1:7">
      <c r="B330" s="354" t="s">
        <v>2207</v>
      </c>
      <c r="C330" s="354" t="s">
        <v>864</v>
      </c>
      <c r="D330" s="512"/>
      <c r="E330" s="348">
        <f>F330-3</f>
        <v>45923</v>
      </c>
      <c r="F330" s="348">
        <f>F329+7</f>
        <v>45926</v>
      </c>
      <c r="G330" s="348">
        <f>F330+3</f>
        <v>45929</v>
      </c>
    </row>
    <row r="331" spans="1:7">
      <c r="B331" s="354"/>
      <c r="C331" s="354"/>
      <c r="D331" s="496"/>
      <c r="E331" s="348">
        <f>F331-3</f>
        <v>45930</v>
      </c>
      <c r="F331" s="348">
        <f>F330+7</f>
        <v>45933</v>
      </c>
      <c r="G331" s="348">
        <f>F331+3</f>
        <v>45936</v>
      </c>
    </row>
    <row r="333" spans="1:7">
      <c r="B333" s="389"/>
      <c r="C333" s="389"/>
      <c r="D333" s="409"/>
      <c r="E333" s="364"/>
      <c r="F333" s="364"/>
      <c r="G333" s="364"/>
    </row>
    <row r="334" spans="1:7">
      <c r="B334" s="344"/>
      <c r="C334" s="344"/>
    </row>
    <row r="335" spans="1:7">
      <c r="A335" s="441" t="s">
        <v>2206</v>
      </c>
      <c r="B335" s="441"/>
      <c r="C335" s="441"/>
      <c r="E335" s="364"/>
      <c r="F335" s="364"/>
      <c r="G335" s="364"/>
    </row>
    <row r="336" spans="1:7">
      <c r="B336" s="360" t="s">
        <v>1592</v>
      </c>
      <c r="C336" s="360" t="s">
        <v>17</v>
      </c>
      <c r="D336" s="430" t="s">
        <v>187</v>
      </c>
      <c r="E336" s="424" t="s">
        <v>113</v>
      </c>
      <c r="F336" s="424" t="s">
        <v>113</v>
      </c>
      <c r="G336" s="424" t="s">
        <v>2201</v>
      </c>
    </row>
    <row r="337" spans="1:8">
      <c r="B337" s="358"/>
      <c r="C337" s="358"/>
      <c r="D337" s="429"/>
      <c r="E337" s="424" t="s">
        <v>1125</v>
      </c>
      <c r="F337" s="424" t="s">
        <v>20</v>
      </c>
      <c r="G337" s="424" t="s">
        <v>21</v>
      </c>
    </row>
    <row r="338" spans="1:8">
      <c r="B338" s="348" t="s">
        <v>2205</v>
      </c>
      <c r="C338" s="348" t="s">
        <v>2199</v>
      </c>
      <c r="D338" s="498" t="s">
        <v>2204</v>
      </c>
      <c r="E338" s="348">
        <f>F338-3</f>
        <v>45904</v>
      </c>
      <c r="F338" s="348">
        <v>45907</v>
      </c>
      <c r="G338" s="348">
        <f>F338+3</f>
        <v>45910</v>
      </c>
    </row>
    <row r="339" spans="1:8">
      <c r="B339" s="348" t="s">
        <v>2202</v>
      </c>
      <c r="C339" s="348" t="s">
        <v>483</v>
      </c>
      <c r="D339" s="512"/>
      <c r="E339" s="348">
        <f>F339-3</f>
        <v>45911</v>
      </c>
      <c r="F339" s="348">
        <f>F338+7</f>
        <v>45914</v>
      </c>
      <c r="G339" s="348">
        <f>F339+3</f>
        <v>45917</v>
      </c>
    </row>
    <row r="340" spans="1:8">
      <c r="B340" s="491" t="s">
        <v>2202</v>
      </c>
      <c r="C340" s="348" t="s">
        <v>784</v>
      </c>
      <c r="D340" s="512"/>
      <c r="E340" s="348">
        <f>F340-3</f>
        <v>45918</v>
      </c>
      <c r="F340" s="348">
        <f>F339+7</f>
        <v>45921</v>
      </c>
      <c r="G340" s="348">
        <f>F340+3</f>
        <v>45924</v>
      </c>
    </row>
    <row r="341" spans="1:8">
      <c r="B341" s="348" t="s">
        <v>2203</v>
      </c>
      <c r="C341" s="348" t="s">
        <v>785</v>
      </c>
      <c r="D341" s="512"/>
      <c r="E341" s="348">
        <f>F341-3</f>
        <v>45925</v>
      </c>
      <c r="F341" s="348">
        <f>F340+7</f>
        <v>45928</v>
      </c>
      <c r="G341" s="348">
        <f>F341+3</f>
        <v>45931</v>
      </c>
    </row>
    <row r="342" spans="1:8">
      <c r="B342" s="348" t="s">
        <v>2202</v>
      </c>
      <c r="C342" s="348" t="s">
        <v>865</v>
      </c>
      <c r="D342" s="496"/>
      <c r="E342" s="348">
        <f>F342-3</f>
        <v>45932</v>
      </c>
      <c r="F342" s="348">
        <f>F341+7</f>
        <v>45935</v>
      </c>
      <c r="G342" s="348">
        <f>F342+3</f>
        <v>45938</v>
      </c>
    </row>
    <row r="343" spans="1:8">
      <c r="B343" s="344"/>
      <c r="C343" s="344"/>
    </row>
    <row r="344" spans="1:8">
      <c r="B344" s="360" t="s">
        <v>1534</v>
      </c>
      <c r="C344" s="360" t="s">
        <v>17</v>
      </c>
      <c r="D344" s="430" t="s">
        <v>187</v>
      </c>
      <c r="E344" s="424" t="s">
        <v>113</v>
      </c>
      <c r="F344" s="424" t="s">
        <v>113</v>
      </c>
      <c r="G344" s="424" t="s">
        <v>2201</v>
      </c>
    </row>
    <row r="345" spans="1:8">
      <c r="B345" s="358"/>
      <c r="C345" s="358"/>
      <c r="D345" s="429"/>
      <c r="E345" s="424" t="s">
        <v>1125</v>
      </c>
      <c r="F345" s="424" t="s">
        <v>20</v>
      </c>
      <c r="G345" s="424" t="s">
        <v>21</v>
      </c>
    </row>
    <row r="346" spans="1:8">
      <c r="B346" s="354" t="s">
        <v>2200</v>
      </c>
      <c r="C346" s="354" t="s">
        <v>2199</v>
      </c>
      <c r="D346" s="423" t="s">
        <v>2198</v>
      </c>
      <c r="E346" s="348">
        <f>F346-3</f>
        <v>45904</v>
      </c>
      <c r="F346" s="348">
        <v>45907</v>
      </c>
      <c r="G346" s="348">
        <f>F346+3</f>
        <v>45910</v>
      </c>
    </row>
    <row r="347" spans="1:8">
      <c r="B347" s="354" t="s">
        <v>2197</v>
      </c>
      <c r="C347" s="354" t="s">
        <v>483</v>
      </c>
      <c r="D347" s="423"/>
      <c r="E347" s="348">
        <f>F347-3</f>
        <v>45911</v>
      </c>
      <c r="F347" s="348">
        <f>F346+7</f>
        <v>45914</v>
      </c>
      <c r="G347" s="348">
        <f>F347+3</f>
        <v>45917</v>
      </c>
    </row>
    <row r="348" spans="1:8">
      <c r="B348" s="354" t="s">
        <v>2196</v>
      </c>
      <c r="C348" s="354" t="s">
        <v>784</v>
      </c>
      <c r="D348" s="423"/>
      <c r="E348" s="348">
        <f>F348-3</f>
        <v>45918</v>
      </c>
      <c r="F348" s="348">
        <f>F347+7</f>
        <v>45921</v>
      </c>
      <c r="G348" s="348">
        <f>F348+3</f>
        <v>45924</v>
      </c>
    </row>
    <row r="349" spans="1:8">
      <c r="B349" s="354" t="s">
        <v>2196</v>
      </c>
      <c r="C349" s="354" t="s">
        <v>785</v>
      </c>
      <c r="D349" s="423"/>
      <c r="E349" s="348">
        <f>F349-3</f>
        <v>45925</v>
      </c>
      <c r="F349" s="348">
        <f>F348+7</f>
        <v>45928</v>
      </c>
      <c r="G349" s="348">
        <f>F349+3</f>
        <v>45931</v>
      </c>
    </row>
    <row r="350" spans="1:8">
      <c r="B350" s="354" t="s">
        <v>1136</v>
      </c>
      <c r="C350" s="354" t="s">
        <v>1970</v>
      </c>
      <c r="D350" s="423"/>
      <c r="E350" s="348">
        <f>F350-3</f>
        <v>45932</v>
      </c>
      <c r="F350" s="348">
        <f>F349+7</f>
        <v>45935</v>
      </c>
      <c r="G350" s="348">
        <f>F350+3</f>
        <v>45938</v>
      </c>
    </row>
    <row r="351" spans="1:8">
      <c r="B351" s="344"/>
      <c r="C351" s="344"/>
    </row>
    <row r="352" spans="1:8">
      <c r="A352" s="402" t="s">
        <v>57</v>
      </c>
      <c r="B352" s="402"/>
      <c r="C352" s="402"/>
      <c r="D352" s="402"/>
      <c r="E352" s="402"/>
      <c r="F352" s="402"/>
      <c r="G352" s="402"/>
      <c r="H352" s="401"/>
    </row>
    <row r="353" spans="1:7">
      <c r="A353" s="407" t="s">
        <v>2195</v>
      </c>
    </row>
    <row r="354" spans="1:7">
      <c r="B354" s="360" t="s">
        <v>1534</v>
      </c>
      <c r="C354" s="360" t="s">
        <v>193</v>
      </c>
      <c r="D354" s="430" t="s">
        <v>1533</v>
      </c>
      <c r="E354" s="424" t="s">
        <v>1346</v>
      </c>
      <c r="F354" s="424" t="s">
        <v>2065</v>
      </c>
      <c r="G354" s="424" t="s">
        <v>2194</v>
      </c>
    </row>
    <row r="355" spans="1:7">
      <c r="B355" s="358"/>
      <c r="C355" s="358"/>
      <c r="D355" s="429"/>
      <c r="E355" s="424" t="s">
        <v>1779</v>
      </c>
      <c r="F355" s="424" t="s">
        <v>259</v>
      </c>
      <c r="G355" s="424" t="s">
        <v>260</v>
      </c>
    </row>
    <row r="356" spans="1:7" ht="16.5" customHeight="1">
      <c r="B356" s="374" t="s">
        <v>1841</v>
      </c>
      <c r="C356" s="374"/>
      <c r="D356" s="423" t="s">
        <v>2121</v>
      </c>
      <c r="E356" s="373">
        <f>F356-3</f>
        <v>45901</v>
      </c>
      <c r="F356" s="373">
        <v>45904</v>
      </c>
      <c r="G356" s="373">
        <f>F356+10</f>
        <v>45914</v>
      </c>
    </row>
    <row r="357" spans="1:7">
      <c r="B357" s="354" t="s">
        <v>2094</v>
      </c>
      <c r="C357" s="354" t="s">
        <v>2166</v>
      </c>
      <c r="D357" s="423"/>
      <c r="E357" s="348">
        <f>F357-3</f>
        <v>45908</v>
      </c>
      <c r="F357" s="348">
        <f>F356+7</f>
        <v>45911</v>
      </c>
      <c r="G357" s="348">
        <f>F357+10</f>
        <v>45921</v>
      </c>
    </row>
    <row r="358" spans="1:7">
      <c r="B358" s="354" t="s">
        <v>2165</v>
      </c>
      <c r="C358" s="354" t="s">
        <v>2164</v>
      </c>
      <c r="D358" s="423"/>
      <c r="E358" s="348">
        <f>F358-3</f>
        <v>45915</v>
      </c>
      <c r="F358" s="348">
        <f>F357+7</f>
        <v>45918</v>
      </c>
      <c r="G358" s="348">
        <f>F358+10</f>
        <v>45928</v>
      </c>
    </row>
    <row r="359" spans="1:7">
      <c r="B359" s="354" t="s">
        <v>2118</v>
      </c>
      <c r="C359" s="354" t="s">
        <v>2163</v>
      </c>
      <c r="D359" s="423"/>
      <c r="E359" s="348">
        <f>F359-3</f>
        <v>45922</v>
      </c>
      <c r="F359" s="348">
        <f>F358+7</f>
        <v>45925</v>
      </c>
      <c r="G359" s="348">
        <f>F359+10</f>
        <v>45935</v>
      </c>
    </row>
    <row r="360" spans="1:7">
      <c r="B360" s="354" t="s">
        <v>2193</v>
      </c>
      <c r="C360" s="354" t="s">
        <v>793</v>
      </c>
      <c r="D360" s="423"/>
      <c r="E360" s="348">
        <f>F360-3</f>
        <v>45929</v>
      </c>
      <c r="F360" s="348">
        <f>F359+7</f>
        <v>45932</v>
      </c>
      <c r="G360" s="348">
        <f>F360+10</f>
        <v>45942</v>
      </c>
    </row>
    <row r="361" spans="1:7">
      <c r="B361" s="344"/>
      <c r="C361" s="344"/>
    </row>
    <row r="362" spans="1:7">
      <c r="B362" s="360" t="s">
        <v>1592</v>
      </c>
      <c r="C362" s="360" t="s">
        <v>2192</v>
      </c>
      <c r="D362" s="430" t="s">
        <v>1879</v>
      </c>
      <c r="E362" s="424" t="s">
        <v>1346</v>
      </c>
      <c r="F362" s="424" t="s">
        <v>1346</v>
      </c>
      <c r="G362" s="424" t="s">
        <v>2099</v>
      </c>
    </row>
    <row r="363" spans="1:7">
      <c r="B363" s="358"/>
      <c r="C363" s="358"/>
      <c r="D363" s="429"/>
      <c r="E363" s="424" t="s">
        <v>2135</v>
      </c>
      <c r="F363" s="424" t="s">
        <v>259</v>
      </c>
      <c r="G363" s="424" t="s">
        <v>260</v>
      </c>
    </row>
    <row r="364" spans="1:7">
      <c r="B364" s="374" t="s">
        <v>1906</v>
      </c>
      <c r="C364" s="374" t="s">
        <v>1970</v>
      </c>
      <c r="D364" s="423" t="s">
        <v>2191</v>
      </c>
      <c r="E364" s="373">
        <f>F364-3</f>
        <v>45903</v>
      </c>
      <c r="F364" s="373">
        <v>45906</v>
      </c>
      <c r="G364" s="373">
        <f>F364+7</f>
        <v>45913</v>
      </c>
    </row>
    <row r="365" spans="1:7">
      <c r="B365" s="374" t="s">
        <v>470</v>
      </c>
      <c r="C365" s="374" t="s">
        <v>1136</v>
      </c>
      <c r="D365" s="423"/>
      <c r="E365" s="373">
        <f>F365-3</f>
        <v>45910</v>
      </c>
      <c r="F365" s="373">
        <f>F364+7</f>
        <v>45913</v>
      </c>
      <c r="G365" s="373">
        <f>F365+7</f>
        <v>45920</v>
      </c>
    </row>
    <row r="366" spans="1:7">
      <c r="B366" s="374" t="s">
        <v>470</v>
      </c>
      <c r="C366" s="374"/>
      <c r="D366" s="423"/>
      <c r="E366" s="373">
        <f>F366-3</f>
        <v>45917</v>
      </c>
      <c r="F366" s="373">
        <f>F365+7</f>
        <v>45920</v>
      </c>
      <c r="G366" s="373">
        <f>F366+7</f>
        <v>45927</v>
      </c>
    </row>
    <row r="367" spans="1:7">
      <c r="B367" s="354" t="s">
        <v>2190</v>
      </c>
      <c r="C367" s="354" t="s">
        <v>2142</v>
      </c>
      <c r="D367" s="423"/>
      <c r="E367" s="348">
        <f>F367-3</f>
        <v>45924</v>
      </c>
      <c r="F367" s="348">
        <f>F366+7</f>
        <v>45927</v>
      </c>
      <c r="G367" s="348">
        <f>F367+7</f>
        <v>45934</v>
      </c>
    </row>
    <row r="368" spans="1:7">
      <c r="B368" s="354" t="s">
        <v>2189</v>
      </c>
      <c r="C368" s="354" t="s">
        <v>2132</v>
      </c>
      <c r="D368" s="423"/>
      <c r="E368" s="348">
        <f>F368-3</f>
        <v>45931</v>
      </c>
      <c r="F368" s="348">
        <f>F367+7</f>
        <v>45934</v>
      </c>
      <c r="G368" s="348">
        <f>F368+7</f>
        <v>45941</v>
      </c>
    </row>
    <row r="369" spans="2:7">
      <c r="B369" s="367"/>
      <c r="C369" s="367"/>
      <c r="D369" s="409"/>
      <c r="E369" s="364"/>
      <c r="F369" s="364"/>
      <c r="G369" s="364"/>
    </row>
    <row r="370" spans="2:7">
      <c r="B370" s="360" t="s">
        <v>1592</v>
      </c>
      <c r="C370" s="360" t="s">
        <v>2056</v>
      </c>
      <c r="D370" s="430" t="s">
        <v>1998</v>
      </c>
      <c r="E370" s="424" t="s">
        <v>1781</v>
      </c>
      <c r="F370" s="424" t="s">
        <v>1781</v>
      </c>
      <c r="G370" s="424" t="s">
        <v>2188</v>
      </c>
    </row>
    <row r="371" spans="2:7">
      <c r="B371" s="358"/>
      <c r="C371" s="358"/>
      <c r="D371" s="429"/>
      <c r="E371" s="424" t="s">
        <v>2135</v>
      </c>
      <c r="F371" s="424" t="s">
        <v>1778</v>
      </c>
      <c r="G371" s="424" t="s">
        <v>2097</v>
      </c>
    </row>
    <row r="372" spans="2:7" ht="18.75" customHeight="1">
      <c r="B372" s="354" t="s">
        <v>2187</v>
      </c>
      <c r="C372" s="354" t="s">
        <v>2186</v>
      </c>
      <c r="D372" s="406" t="s">
        <v>2185</v>
      </c>
      <c r="E372" s="348">
        <f>F372-3</f>
        <v>45903</v>
      </c>
      <c r="F372" s="348">
        <v>45906</v>
      </c>
      <c r="G372" s="348">
        <f>F372+9</f>
        <v>45915</v>
      </c>
    </row>
    <row r="373" spans="2:7" ht="18.75" customHeight="1">
      <c r="B373" s="354" t="s">
        <v>2184</v>
      </c>
      <c r="C373" s="354" t="s">
        <v>2183</v>
      </c>
      <c r="D373" s="511"/>
      <c r="E373" s="348">
        <f>F373-3</f>
        <v>45910</v>
      </c>
      <c r="F373" s="348">
        <f>F372+7</f>
        <v>45913</v>
      </c>
      <c r="G373" s="348">
        <f>F373+9</f>
        <v>45922</v>
      </c>
    </row>
    <row r="374" spans="2:7">
      <c r="B374" s="354" t="s">
        <v>2182</v>
      </c>
      <c r="C374" s="354" t="s">
        <v>2181</v>
      </c>
      <c r="D374" s="511"/>
      <c r="E374" s="348">
        <f>F374-3</f>
        <v>45917</v>
      </c>
      <c r="F374" s="348">
        <f>F373+7</f>
        <v>45920</v>
      </c>
      <c r="G374" s="348">
        <f>F374+9</f>
        <v>45929</v>
      </c>
    </row>
    <row r="375" spans="2:7">
      <c r="B375" s="354" t="s">
        <v>2180</v>
      </c>
      <c r="C375" s="354" t="s">
        <v>2179</v>
      </c>
      <c r="D375" s="511"/>
      <c r="E375" s="348">
        <f>F375-3</f>
        <v>45924</v>
      </c>
      <c r="F375" s="348">
        <f>F374+7</f>
        <v>45927</v>
      </c>
      <c r="G375" s="348">
        <f>F375+9</f>
        <v>45936</v>
      </c>
    </row>
    <row r="376" spans="2:7">
      <c r="B376" s="354" t="s">
        <v>2178</v>
      </c>
      <c r="C376" s="354" t="s">
        <v>2177</v>
      </c>
      <c r="D376" s="404"/>
      <c r="E376" s="348">
        <f>F376-3</f>
        <v>45931</v>
      </c>
      <c r="F376" s="348">
        <f>F375+7</f>
        <v>45934</v>
      </c>
      <c r="G376" s="348">
        <f>F376+9</f>
        <v>45943</v>
      </c>
    </row>
    <row r="377" spans="2:7">
      <c r="B377" s="367"/>
      <c r="C377" s="367"/>
      <c r="D377" s="409"/>
      <c r="E377" s="364"/>
      <c r="F377" s="364"/>
      <c r="G377" s="364"/>
    </row>
    <row r="378" spans="2:7">
      <c r="B378" s="360" t="s">
        <v>1592</v>
      </c>
      <c r="C378" s="360" t="s">
        <v>193</v>
      </c>
      <c r="D378" s="430" t="s">
        <v>1998</v>
      </c>
      <c r="E378" s="424" t="s">
        <v>2136</v>
      </c>
      <c r="F378" s="424" t="s">
        <v>1346</v>
      </c>
      <c r="G378" s="424" t="s">
        <v>2099</v>
      </c>
    </row>
    <row r="379" spans="2:7">
      <c r="B379" s="358"/>
      <c r="C379" s="358"/>
      <c r="D379" s="429"/>
      <c r="E379" s="424" t="s">
        <v>2161</v>
      </c>
      <c r="F379" s="424" t="s">
        <v>2054</v>
      </c>
      <c r="G379" s="424" t="s">
        <v>260</v>
      </c>
    </row>
    <row r="380" spans="2:7">
      <c r="B380" s="354" t="s">
        <v>2176</v>
      </c>
      <c r="C380" s="354" t="s">
        <v>2175</v>
      </c>
      <c r="D380" s="510" t="s">
        <v>2174</v>
      </c>
      <c r="E380" s="348">
        <f>F380-3</f>
        <v>45899</v>
      </c>
      <c r="F380" s="348">
        <v>45902</v>
      </c>
      <c r="G380" s="348">
        <f>F380+8</f>
        <v>45910</v>
      </c>
    </row>
    <row r="381" spans="2:7">
      <c r="B381" s="354" t="s">
        <v>2173</v>
      </c>
      <c r="C381" s="354" t="s">
        <v>2163</v>
      </c>
      <c r="D381" s="509"/>
      <c r="E381" s="348">
        <f>F381-3</f>
        <v>45906</v>
      </c>
      <c r="F381" s="348">
        <f>F380+7</f>
        <v>45909</v>
      </c>
      <c r="G381" s="348">
        <f>F381+8</f>
        <v>45917</v>
      </c>
    </row>
    <row r="382" spans="2:7">
      <c r="B382" s="354" t="s">
        <v>2172</v>
      </c>
      <c r="C382" s="354" t="s">
        <v>2171</v>
      </c>
      <c r="D382" s="509"/>
      <c r="E382" s="348">
        <f>F382-3</f>
        <v>45913</v>
      </c>
      <c r="F382" s="348">
        <f>F381+7</f>
        <v>45916</v>
      </c>
      <c r="G382" s="348">
        <f>F382+8</f>
        <v>45924</v>
      </c>
    </row>
    <row r="383" spans="2:7">
      <c r="B383" s="354" t="s">
        <v>2170</v>
      </c>
      <c r="C383" s="354" t="s">
        <v>2132</v>
      </c>
      <c r="D383" s="509"/>
      <c r="E383" s="348">
        <f>F383-3</f>
        <v>45920</v>
      </c>
      <c r="F383" s="348">
        <f>F382+7</f>
        <v>45923</v>
      </c>
      <c r="G383" s="348">
        <f>F383+8</f>
        <v>45931</v>
      </c>
    </row>
    <row r="384" spans="2:7">
      <c r="B384" s="354" t="s">
        <v>2169</v>
      </c>
      <c r="C384" s="354" t="s">
        <v>2168</v>
      </c>
      <c r="D384" s="508"/>
      <c r="E384" s="348">
        <f>F384-3</f>
        <v>45927</v>
      </c>
      <c r="F384" s="348">
        <f>F383+7</f>
        <v>45930</v>
      </c>
      <c r="G384" s="348">
        <f>F384+8</f>
        <v>45938</v>
      </c>
    </row>
    <row r="385" spans="1:13">
      <c r="B385" s="367"/>
      <c r="C385" s="367"/>
      <c r="D385" s="409"/>
      <c r="E385" s="364"/>
      <c r="F385" s="364"/>
      <c r="G385" s="364"/>
    </row>
    <row r="386" spans="1:13">
      <c r="A386" s="407" t="s">
        <v>59</v>
      </c>
      <c r="B386" s="399"/>
      <c r="C386" s="399"/>
      <c r="D386" s="400"/>
      <c r="E386" s="399"/>
      <c r="F386" s="407"/>
      <c r="G386" s="407"/>
    </row>
    <row r="387" spans="1:13">
      <c r="A387" s="435"/>
      <c r="B387" s="360" t="s">
        <v>1534</v>
      </c>
      <c r="C387" s="360" t="s">
        <v>1782</v>
      </c>
      <c r="D387" s="430" t="s">
        <v>1879</v>
      </c>
      <c r="E387" s="424" t="s">
        <v>1781</v>
      </c>
      <c r="F387" s="424" t="s">
        <v>2136</v>
      </c>
      <c r="G387" s="424" t="s">
        <v>2167</v>
      </c>
    </row>
    <row r="388" spans="1:13" ht="16.5" customHeight="1">
      <c r="A388" s="435"/>
      <c r="B388" s="358"/>
      <c r="C388" s="358"/>
      <c r="D388" s="429"/>
      <c r="E388" s="424" t="s">
        <v>1417</v>
      </c>
      <c r="F388" s="424" t="s">
        <v>259</v>
      </c>
      <c r="G388" s="424" t="s">
        <v>21</v>
      </c>
    </row>
    <row r="389" spans="1:13" ht="16.5" customHeight="1">
      <c r="A389" s="435"/>
      <c r="B389" s="374" t="s">
        <v>470</v>
      </c>
      <c r="C389" s="374"/>
      <c r="D389" s="423" t="s">
        <v>2095</v>
      </c>
      <c r="E389" s="373">
        <f>F389-3</f>
        <v>45901</v>
      </c>
      <c r="F389" s="373">
        <v>45904</v>
      </c>
      <c r="G389" s="373">
        <f>F389+8</f>
        <v>45912</v>
      </c>
    </row>
    <row r="390" spans="1:13" ht="16.5" customHeight="1">
      <c r="A390" s="435"/>
      <c r="B390" s="354" t="s">
        <v>2094</v>
      </c>
      <c r="C390" s="354" t="s">
        <v>2166</v>
      </c>
      <c r="D390" s="423"/>
      <c r="E390" s="348">
        <f>F390-3</f>
        <v>45908</v>
      </c>
      <c r="F390" s="348">
        <f>F389+7</f>
        <v>45911</v>
      </c>
      <c r="G390" s="348">
        <f>F390+8</f>
        <v>45919</v>
      </c>
    </row>
    <row r="391" spans="1:13">
      <c r="A391" s="435"/>
      <c r="B391" s="354" t="s">
        <v>2165</v>
      </c>
      <c r="C391" s="354" t="s">
        <v>2164</v>
      </c>
      <c r="D391" s="423"/>
      <c r="E391" s="348">
        <f>F391-3</f>
        <v>45915</v>
      </c>
      <c r="F391" s="348">
        <f>F390+7</f>
        <v>45918</v>
      </c>
      <c r="G391" s="348">
        <f>F391+8</f>
        <v>45926</v>
      </c>
    </row>
    <row r="392" spans="1:13">
      <c r="A392" s="435"/>
      <c r="B392" s="354" t="s">
        <v>2089</v>
      </c>
      <c r="C392" s="354" t="s">
        <v>2163</v>
      </c>
      <c r="D392" s="423"/>
      <c r="E392" s="348">
        <f>F392-3</f>
        <v>45922</v>
      </c>
      <c r="F392" s="348">
        <f>F391+7</f>
        <v>45925</v>
      </c>
      <c r="G392" s="348">
        <f>F392+8</f>
        <v>45933</v>
      </c>
    </row>
    <row r="393" spans="1:13">
      <c r="A393" s="435"/>
      <c r="B393" s="354" t="s">
        <v>2162</v>
      </c>
      <c r="C393" s="354" t="s">
        <v>2116</v>
      </c>
      <c r="D393" s="423"/>
      <c r="E393" s="348">
        <f>F393-3</f>
        <v>45929</v>
      </c>
      <c r="F393" s="348">
        <f>F392+7</f>
        <v>45932</v>
      </c>
      <c r="G393" s="348">
        <f>F393+8</f>
        <v>45940</v>
      </c>
    </row>
    <row r="394" spans="1:13">
      <c r="A394" s="435"/>
      <c r="B394" s="344"/>
      <c r="C394" s="344"/>
    </row>
    <row r="395" spans="1:13">
      <c r="B395" s="360" t="s">
        <v>1592</v>
      </c>
      <c r="C395" s="360" t="s">
        <v>1782</v>
      </c>
      <c r="D395" s="430" t="s">
        <v>187</v>
      </c>
      <c r="E395" s="424" t="s">
        <v>2136</v>
      </c>
      <c r="F395" s="424" t="s">
        <v>1346</v>
      </c>
      <c r="G395" s="424" t="s">
        <v>139</v>
      </c>
    </row>
    <row r="396" spans="1:13" ht="16.5" customHeight="1">
      <c r="B396" s="358"/>
      <c r="C396" s="358"/>
      <c r="D396" s="429"/>
      <c r="E396" s="424" t="s">
        <v>2161</v>
      </c>
      <c r="F396" s="424" t="s">
        <v>2054</v>
      </c>
      <c r="G396" s="424" t="s">
        <v>21</v>
      </c>
    </row>
    <row r="397" spans="1:13" ht="16.5" customHeight="1">
      <c r="B397" s="354" t="s">
        <v>2160</v>
      </c>
      <c r="C397" s="354" t="s">
        <v>2132</v>
      </c>
      <c r="D397" s="423" t="s">
        <v>2159</v>
      </c>
      <c r="E397" s="348">
        <f>F397-3</f>
        <v>45904</v>
      </c>
      <c r="F397" s="348">
        <v>45907</v>
      </c>
      <c r="G397" s="348">
        <f>F397+8</f>
        <v>45915</v>
      </c>
    </row>
    <row r="398" spans="1:13" ht="16.5" customHeight="1">
      <c r="B398" s="354" t="s">
        <v>2158</v>
      </c>
      <c r="C398" s="354" t="s">
        <v>2142</v>
      </c>
      <c r="D398" s="423"/>
      <c r="E398" s="348">
        <f>F398-3</f>
        <v>45911</v>
      </c>
      <c r="F398" s="348">
        <f>F397+7</f>
        <v>45914</v>
      </c>
      <c r="G398" s="348">
        <f>F398+8</f>
        <v>45922</v>
      </c>
      <c r="M398" s="345"/>
    </row>
    <row r="399" spans="1:13" ht="16.5" customHeight="1">
      <c r="B399" s="354" t="s">
        <v>2157</v>
      </c>
      <c r="C399" s="354" t="s">
        <v>2156</v>
      </c>
      <c r="D399" s="423"/>
      <c r="E399" s="348">
        <f>F399-3</f>
        <v>45918</v>
      </c>
      <c r="F399" s="348">
        <f>F398+7</f>
        <v>45921</v>
      </c>
      <c r="G399" s="348">
        <f>F399+8</f>
        <v>45929</v>
      </c>
    </row>
    <row r="400" spans="1:13">
      <c r="B400" s="354" t="s">
        <v>2155</v>
      </c>
      <c r="C400" s="354" t="s">
        <v>2132</v>
      </c>
      <c r="D400" s="423"/>
      <c r="E400" s="348">
        <f>F400-3</f>
        <v>45925</v>
      </c>
      <c r="F400" s="348">
        <f>F399+7</f>
        <v>45928</v>
      </c>
      <c r="G400" s="348">
        <f>F400+8</f>
        <v>45936</v>
      </c>
    </row>
    <row r="401" spans="1:7">
      <c r="B401" s="354"/>
      <c r="C401" s="354"/>
      <c r="D401" s="423"/>
      <c r="E401" s="348">
        <f>F401-3</f>
        <v>45932</v>
      </c>
      <c r="F401" s="348">
        <f>F400+7</f>
        <v>45935</v>
      </c>
      <c r="G401" s="348">
        <f>F401+8</f>
        <v>45943</v>
      </c>
    </row>
    <row r="402" spans="1:7">
      <c r="A402" s="407" t="s">
        <v>141</v>
      </c>
      <c r="D402" s="409"/>
      <c r="E402" s="364"/>
      <c r="F402" s="364"/>
      <c r="G402" s="364"/>
    </row>
    <row r="403" spans="1:7">
      <c r="B403" s="360" t="s">
        <v>1534</v>
      </c>
      <c r="C403" s="360" t="s">
        <v>193</v>
      </c>
      <c r="D403" s="430" t="s">
        <v>187</v>
      </c>
      <c r="E403" s="424" t="s">
        <v>2136</v>
      </c>
      <c r="F403" s="424" t="s">
        <v>1346</v>
      </c>
      <c r="G403" s="424" t="s">
        <v>141</v>
      </c>
    </row>
    <row r="404" spans="1:7">
      <c r="B404" s="358"/>
      <c r="C404" s="358"/>
      <c r="D404" s="429"/>
      <c r="E404" s="424" t="s">
        <v>1417</v>
      </c>
      <c r="F404" s="424" t="s">
        <v>2054</v>
      </c>
      <c r="G404" s="424" t="s">
        <v>21</v>
      </c>
    </row>
    <row r="405" spans="1:7" ht="16.5" customHeight="1">
      <c r="B405" s="374" t="s">
        <v>1841</v>
      </c>
      <c r="C405" s="374" t="s">
        <v>1136</v>
      </c>
      <c r="D405" s="423" t="s">
        <v>2154</v>
      </c>
      <c r="E405" s="373">
        <f>F405-3</f>
        <v>45903</v>
      </c>
      <c r="F405" s="373">
        <v>45906</v>
      </c>
      <c r="G405" s="373">
        <f>F405+9</f>
        <v>45915</v>
      </c>
    </row>
    <row r="406" spans="1:7">
      <c r="B406" s="374" t="s">
        <v>470</v>
      </c>
      <c r="C406" s="374" t="s">
        <v>1892</v>
      </c>
      <c r="D406" s="423"/>
      <c r="E406" s="373">
        <f>F406-3</f>
        <v>45910</v>
      </c>
      <c r="F406" s="373">
        <f>F405+7</f>
        <v>45913</v>
      </c>
      <c r="G406" s="373">
        <f>F406+9</f>
        <v>45922</v>
      </c>
    </row>
    <row r="407" spans="1:7" ht="16.5" customHeight="1">
      <c r="B407" s="374" t="s">
        <v>1841</v>
      </c>
      <c r="C407" s="374"/>
      <c r="D407" s="423"/>
      <c r="E407" s="373">
        <f>F407-3</f>
        <v>45917</v>
      </c>
      <c r="F407" s="373">
        <f>F406+7</f>
        <v>45920</v>
      </c>
      <c r="G407" s="373">
        <f>F407+9</f>
        <v>45929</v>
      </c>
    </row>
    <row r="408" spans="1:7">
      <c r="B408" s="354" t="s">
        <v>2153</v>
      </c>
      <c r="C408" s="354" t="s">
        <v>2142</v>
      </c>
      <c r="D408" s="423"/>
      <c r="E408" s="348">
        <f>F408-3</f>
        <v>45924</v>
      </c>
      <c r="F408" s="348">
        <f>F407+7</f>
        <v>45927</v>
      </c>
      <c r="G408" s="348">
        <f>F408+9</f>
        <v>45936</v>
      </c>
    </row>
    <row r="409" spans="1:7">
      <c r="B409" s="354" t="s">
        <v>2152</v>
      </c>
      <c r="C409" s="354" t="s">
        <v>2132</v>
      </c>
      <c r="D409" s="423"/>
      <c r="E409" s="348">
        <f>F409-3</f>
        <v>45931</v>
      </c>
      <c r="F409" s="348">
        <f>F408+7</f>
        <v>45934</v>
      </c>
      <c r="G409" s="348">
        <f>F409+9</f>
        <v>45943</v>
      </c>
    </row>
    <row r="410" spans="1:7">
      <c r="B410" s="389"/>
      <c r="C410" s="389"/>
      <c r="D410" s="409"/>
      <c r="E410" s="364"/>
      <c r="F410" s="364"/>
      <c r="G410" s="383"/>
    </row>
    <row r="411" spans="1:7">
      <c r="A411" s="407" t="s">
        <v>65</v>
      </c>
      <c r="B411" s="344"/>
    </row>
    <row r="412" spans="1:7">
      <c r="B412" s="360" t="s">
        <v>1534</v>
      </c>
      <c r="C412" s="360" t="s">
        <v>1782</v>
      </c>
      <c r="D412" s="430" t="s">
        <v>1998</v>
      </c>
      <c r="E412" s="424" t="s">
        <v>2136</v>
      </c>
      <c r="F412" s="424" t="s">
        <v>2136</v>
      </c>
      <c r="G412" s="424" t="s">
        <v>2151</v>
      </c>
    </row>
    <row r="413" spans="1:7">
      <c r="B413" s="358"/>
      <c r="C413" s="358"/>
      <c r="D413" s="429"/>
      <c r="E413" s="424" t="s">
        <v>2135</v>
      </c>
      <c r="F413" s="424" t="s">
        <v>2150</v>
      </c>
      <c r="G413" s="424" t="s">
        <v>260</v>
      </c>
    </row>
    <row r="414" spans="1:7">
      <c r="B414" s="354" t="s">
        <v>2149</v>
      </c>
      <c r="C414" s="354" t="s">
        <v>2148</v>
      </c>
      <c r="D414" s="423" t="s">
        <v>2147</v>
      </c>
      <c r="E414" s="348">
        <f>F414-5</f>
        <v>45898</v>
      </c>
      <c r="F414" s="348">
        <v>45903</v>
      </c>
      <c r="G414" s="348">
        <f>F414+11</f>
        <v>45914</v>
      </c>
    </row>
    <row r="415" spans="1:7">
      <c r="B415" s="354" t="s">
        <v>2146</v>
      </c>
      <c r="C415" s="354" t="s">
        <v>2145</v>
      </c>
      <c r="D415" s="423"/>
      <c r="E415" s="348">
        <f>F415-5</f>
        <v>45905</v>
      </c>
      <c r="F415" s="348">
        <f>F414+7</f>
        <v>45910</v>
      </c>
      <c r="G415" s="348">
        <f>F415+11</f>
        <v>45921</v>
      </c>
    </row>
    <row r="416" spans="1:7">
      <c r="B416" s="354" t="s">
        <v>2144</v>
      </c>
      <c r="C416" s="354" t="s">
        <v>2142</v>
      </c>
      <c r="D416" s="423"/>
      <c r="E416" s="348">
        <f>F416-5</f>
        <v>45912</v>
      </c>
      <c r="F416" s="348">
        <f>F415+7</f>
        <v>45917</v>
      </c>
      <c r="G416" s="348">
        <f>F416+11</f>
        <v>45928</v>
      </c>
    </row>
    <row r="417" spans="1:7">
      <c r="B417" s="354" t="s">
        <v>2143</v>
      </c>
      <c r="C417" s="354" t="s">
        <v>2142</v>
      </c>
      <c r="D417" s="423"/>
      <c r="E417" s="348">
        <f>F417-5</f>
        <v>45919</v>
      </c>
      <c r="F417" s="348">
        <f>F416+7</f>
        <v>45924</v>
      </c>
      <c r="G417" s="348">
        <f>F417+11</f>
        <v>45935</v>
      </c>
    </row>
    <row r="418" spans="1:7">
      <c r="B418" s="354" t="s">
        <v>2141</v>
      </c>
      <c r="C418" s="354" t="s">
        <v>2086</v>
      </c>
      <c r="D418" s="423"/>
      <c r="E418" s="348">
        <f>F418-5</f>
        <v>45926</v>
      </c>
      <c r="F418" s="348">
        <f>F417+7</f>
        <v>45931</v>
      </c>
      <c r="G418" s="348">
        <f>F418+11</f>
        <v>45942</v>
      </c>
    </row>
    <row r="419" spans="1:7">
      <c r="B419" s="344"/>
      <c r="C419" s="344"/>
    </row>
    <row r="420" spans="1:7">
      <c r="B420" s="360" t="s">
        <v>1917</v>
      </c>
      <c r="C420" s="360" t="s">
        <v>2056</v>
      </c>
      <c r="D420" s="430" t="s">
        <v>187</v>
      </c>
      <c r="E420" s="424" t="s">
        <v>1346</v>
      </c>
      <c r="F420" s="424" t="s">
        <v>1781</v>
      </c>
      <c r="G420" s="424" t="s">
        <v>2140</v>
      </c>
    </row>
    <row r="421" spans="1:7">
      <c r="B421" s="507"/>
      <c r="C421" s="507"/>
      <c r="D421" s="429"/>
      <c r="E421" s="424" t="s">
        <v>1417</v>
      </c>
      <c r="F421" s="424" t="s">
        <v>259</v>
      </c>
      <c r="G421" s="424" t="s">
        <v>2097</v>
      </c>
    </row>
    <row r="422" spans="1:7">
      <c r="B422" s="374" t="s">
        <v>1906</v>
      </c>
      <c r="C422" s="374" t="s">
        <v>1136</v>
      </c>
      <c r="D422" s="406" t="s">
        <v>2134</v>
      </c>
      <c r="E422" s="373">
        <f>F422-4</f>
        <v>45903</v>
      </c>
      <c r="F422" s="373">
        <v>45907</v>
      </c>
      <c r="G422" s="373">
        <f>F422+8</f>
        <v>45915</v>
      </c>
    </row>
    <row r="423" spans="1:7">
      <c r="B423" s="354" t="s">
        <v>795</v>
      </c>
      <c r="C423" s="354" t="s">
        <v>2132</v>
      </c>
      <c r="D423" s="405"/>
      <c r="E423" s="348">
        <f>F423-4</f>
        <v>45910</v>
      </c>
      <c r="F423" s="348">
        <f>F422+7</f>
        <v>45914</v>
      </c>
      <c r="G423" s="348">
        <f>F423+8</f>
        <v>45922</v>
      </c>
    </row>
    <row r="424" spans="1:7">
      <c r="B424" s="354" t="s">
        <v>2133</v>
      </c>
      <c r="C424" s="354" t="s">
        <v>2132</v>
      </c>
      <c r="D424" s="405"/>
      <c r="E424" s="348">
        <f>F424-4</f>
        <v>45917</v>
      </c>
      <c r="F424" s="348">
        <f>F423+7</f>
        <v>45921</v>
      </c>
      <c r="G424" s="348">
        <f>F424+8</f>
        <v>45929</v>
      </c>
    </row>
    <row r="425" spans="1:7">
      <c r="B425" s="354" t="s">
        <v>2139</v>
      </c>
      <c r="C425" s="354" t="s">
        <v>2132</v>
      </c>
      <c r="D425" s="405"/>
      <c r="E425" s="348">
        <f>F425-4</f>
        <v>45924</v>
      </c>
      <c r="F425" s="348">
        <f>F424+7</f>
        <v>45928</v>
      </c>
      <c r="G425" s="348">
        <f>F425+8</f>
        <v>45936</v>
      </c>
    </row>
    <row r="426" spans="1:7">
      <c r="B426" s="354"/>
      <c r="C426" s="354" t="s">
        <v>396</v>
      </c>
      <c r="D426" s="404"/>
      <c r="E426" s="348">
        <f>F426-4</f>
        <v>45931</v>
      </c>
      <c r="F426" s="348">
        <f>F425+7</f>
        <v>45935</v>
      </c>
      <c r="G426" s="348">
        <f>F426+8</f>
        <v>45943</v>
      </c>
    </row>
    <row r="427" spans="1:7">
      <c r="B427" s="505"/>
      <c r="C427" s="505"/>
      <c r="D427" s="409"/>
      <c r="E427" s="364"/>
      <c r="F427" s="364"/>
      <c r="G427" s="364"/>
    </row>
    <row r="428" spans="1:7">
      <c r="A428" s="407" t="s">
        <v>2138</v>
      </c>
      <c r="B428" s="344"/>
      <c r="C428" s="344"/>
    </row>
    <row r="429" spans="1:7">
      <c r="B429" s="360" t="s">
        <v>2137</v>
      </c>
      <c r="C429" s="360" t="s">
        <v>193</v>
      </c>
      <c r="D429" s="430" t="s">
        <v>187</v>
      </c>
      <c r="E429" s="424" t="s">
        <v>2136</v>
      </c>
      <c r="F429" s="424" t="s">
        <v>1781</v>
      </c>
      <c r="G429" s="424" t="s">
        <v>143</v>
      </c>
    </row>
    <row r="430" spans="1:7">
      <c r="B430" s="358"/>
      <c r="C430" s="358"/>
      <c r="D430" s="429"/>
      <c r="E430" s="424" t="s">
        <v>2135</v>
      </c>
      <c r="F430" s="424" t="s">
        <v>259</v>
      </c>
      <c r="G430" s="424" t="s">
        <v>21</v>
      </c>
    </row>
    <row r="431" spans="1:7">
      <c r="B431" s="374" t="s">
        <v>470</v>
      </c>
      <c r="C431" s="374" t="s">
        <v>396</v>
      </c>
      <c r="D431" s="406" t="s">
        <v>2134</v>
      </c>
      <c r="E431" s="373">
        <f>F431-4</f>
        <v>45903</v>
      </c>
      <c r="F431" s="373">
        <v>45907</v>
      </c>
      <c r="G431" s="373">
        <f>F431+11</f>
        <v>45918</v>
      </c>
    </row>
    <row r="432" spans="1:7">
      <c r="B432" s="354" t="s">
        <v>795</v>
      </c>
      <c r="C432" s="354" t="s">
        <v>2132</v>
      </c>
      <c r="D432" s="405"/>
      <c r="E432" s="348">
        <f>F432-4</f>
        <v>45910</v>
      </c>
      <c r="F432" s="348">
        <f>F431+7</f>
        <v>45914</v>
      </c>
      <c r="G432" s="348">
        <f>F432+11</f>
        <v>45925</v>
      </c>
    </row>
    <row r="433" spans="1:9">
      <c r="B433" s="354" t="s">
        <v>2133</v>
      </c>
      <c r="C433" s="354" t="s">
        <v>2132</v>
      </c>
      <c r="D433" s="405"/>
      <c r="E433" s="348">
        <f>F433-4</f>
        <v>45917</v>
      </c>
      <c r="F433" s="348">
        <f>F432+7</f>
        <v>45921</v>
      </c>
      <c r="G433" s="348">
        <f>F433+11</f>
        <v>45932</v>
      </c>
    </row>
    <row r="434" spans="1:9">
      <c r="B434" s="354" t="s">
        <v>792</v>
      </c>
      <c r="C434" s="354" t="s">
        <v>2132</v>
      </c>
      <c r="D434" s="405"/>
      <c r="E434" s="348">
        <f>F434-4</f>
        <v>45924</v>
      </c>
      <c r="F434" s="348">
        <f>F433+7</f>
        <v>45928</v>
      </c>
      <c r="G434" s="348">
        <f>F434+11</f>
        <v>45939</v>
      </c>
    </row>
    <row r="435" spans="1:9">
      <c r="B435" s="354"/>
      <c r="C435" s="354" t="s">
        <v>1970</v>
      </c>
      <c r="D435" s="404"/>
      <c r="E435" s="348">
        <f>F435-4</f>
        <v>45931</v>
      </c>
      <c r="F435" s="348">
        <f>F434+7</f>
        <v>45935</v>
      </c>
      <c r="G435" s="348">
        <f>F435+11</f>
        <v>45946</v>
      </c>
    </row>
    <row r="436" spans="1:9">
      <c r="B436" s="505"/>
      <c r="C436" s="505"/>
      <c r="E436" s="364"/>
      <c r="F436" s="364"/>
    </row>
    <row r="437" spans="1:9">
      <c r="A437" s="407" t="s">
        <v>2131</v>
      </c>
      <c r="B437" s="433"/>
      <c r="C437" s="433"/>
      <c r="D437" s="409"/>
      <c r="E437" s="364"/>
      <c r="F437" s="364"/>
      <c r="G437" s="383"/>
    </row>
    <row r="438" spans="1:9">
      <c r="A438" s="435"/>
      <c r="B438" s="360" t="s">
        <v>1592</v>
      </c>
      <c r="C438" s="360" t="s">
        <v>193</v>
      </c>
      <c r="D438" s="430" t="s">
        <v>1879</v>
      </c>
      <c r="E438" s="424" t="s">
        <v>1346</v>
      </c>
      <c r="F438" s="424" t="s">
        <v>1346</v>
      </c>
      <c r="G438" s="424" t="s">
        <v>2122</v>
      </c>
      <c r="I438" s="344" t="s">
        <v>2130</v>
      </c>
    </row>
    <row r="439" spans="1:9">
      <c r="A439" s="435"/>
      <c r="B439" s="358"/>
      <c r="C439" s="358"/>
      <c r="D439" s="429"/>
      <c r="E439" s="424" t="s">
        <v>1779</v>
      </c>
      <c r="F439" s="424" t="s">
        <v>259</v>
      </c>
      <c r="G439" s="424" t="s">
        <v>1777</v>
      </c>
    </row>
    <row r="440" spans="1:9">
      <c r="A440" s="435"/>
      <c r="B440" s="354" t="s">
        <v>2129</v>
      </c>
      <c r="C440" s="354" t="s">
        <v>2128</v>
      </c>
      <c r="D440" s="423" t="s">
        <v>2127</v>
      </c>
      <c r="E440" s="348">
        <f>F440-4</f>
        <v>45902</v>
      </c>
      <c r="F440" s="348">
        <v>45906</v>
      </c>
      <c r="G440" s="348">
        <f>F440+8</f>
        <v>45914</v>
      </c>
    </row>
    <row r="441" spans="1:9">
      <c r="A441" s="435"/>
      <c r="B441" s="354" t="s">
        <v>2111</v>
      </c>
      <c r="C441" s="354" t="s">
        <v>2110</v>
      </c>
      <c r="D441" s="423"/>
      <c r="E441" s="348">
        <f>F441-4</f>
        <v>45909</v>
      </c>
      <c r="F441" s="348">
        <f>F440+7</f>
        <v>45913</v>
      </c>
      <c r="G441" s="348">
        <f>F441+8</f>
        <v>45921</v>
      </c>
    </row>
    <row r="442" spans="1:9">
      <c r="A442" s="435"/>
      <c r="B442" s="354" t="s">
        <v>2109</v>
      </c>
      <c r="C442" s="354" t="s">
        <v>2126</v>
      </c>
      <c r="D442" s="423"/>
      <c r="E442" s="348">
        <f>F442-4</f>
        <v>45916</v>
      </c>
      <c r="F442" s="348">
        <f>F441+7</f>
        <v>45920</v>
      </c>
      <c r="G442" s="348">
        <f>F442+8</f>
        <v>45928</v>
      </c>
    </row>
    <row r="443" spans="1:9">
      <c r="A443" s="435"/>
      <c r="B443" s="354" t="s">
        <v>2106</v>
      </c>
      <c r="C443" s="354" t="s">
        <v>2125</v>
      </c>
      <c r="D443" s="423"/>
      <c r="E443" s="348">
        <f>F443-4</f>
        <v>45923</v>
      </c>
      <c r="F443" s="348">
        <f>F442+7</f>
        <v>45927</v>
      </c>
      <c r="G443" s="348">
        <f>F443+8</f>
        <v>45935</v>
      </c>
    </row>
    <row r="444" spans="1:9">
      <c r="A444" s="435"/>
      <c r="B444" s="354" t="s">
        <v>2124</v>
      </c>
      <c r="C444" s="350" t="s">
        <v>2123</v>
      </c>
      <c r="D444" s="423"/>
      <c r="E444" s="348">
        <f>F444-4</f>
        <v>45930</v>
      </c>
      <c r="F444" s="348">
        <f>F443+7</f>
        <v>45934</v>
      </c>
      <c r="G444" s="348">
        <f>F444+8</f>
        <v>45942</v>
      </c>
    </row>
    <row r="445" spans="1:9">
      <c r="A445" s="435"/>
      <c r="B445" s="506"/>
      <c r="C445" s="505"/>
      <c r="D445" s="409"/>
      <c r="E445" s="364"/>
      <c r="F445" s="364"/>
      <c r="G445" s="383"/>
    </row>
    <row r="446" spans="1:9">
      <c r="A446" s="435"/>
      <c r="B446" s="360" t="s">
        <v>1592</v>
      </c>
      <c r="C446" s="360" t="s">
        <v>2056</v>
      </c>
      <c r="D446" s="430" t="s">
        <v>1533</v>
      </c>
      <c r="E446" s="424" t="s">
        <v>1346</v>
      </c>
      <c r="F446" s="424" t="s">
        <v>1781</v>
      </c>
      <c r="G446" s="424" t="s">
        <v>2122</v>
      </c>
    </row>
    <row r="447" spans="1:9">
      <c r="A447" s="435"/>
      <c r="B447" s="358"/>
      <c r="C447" s="358"/>
      <c r="D447" s="429"/>
      <c r="E447" s="424" t="s">
        <v>1779</v>
      </c>
      <c r="F447" s="424" t="s">
        <v>259</v>
      </c>
      <c r="G447" s="424" t="s">
        <v>21</v>
      </c>
    </row>
    <row r="448" spans="1:9" ht="16.5" customHeight="1">
      <c r="A448" s="435"/>
      <c r="B448" s="374" t="s">
        <v>470</v>
      </c>
      <c r="C448" s="374" t="s">
        <v>396</v>
      </c>
      <c r="D448" s="423" t="s">
        <v>2121</v>
      </c>
      <c r="E448" s="373">
        <f>F448-3</f>
        <v>45901</v>
      </c>
      <c r="F448" s="373">
        <v>45904</v>
      </c>
      <c r="G448" s="373">
        <f>F448+10</f>
        <v>45914</v>
      </c>
    </row>
    <row r="449" spans="1:8">
      <c r="A449" s="435"/>
      <c r="B449" s="354" t="s">
        <v>2120</v>
      </c>
      <c r="C449" s="354" t="s">
        <v>796</v>
      </c>
      <c r="D449" s="423"/>
      <c r="E449" s="348">
        <f>F449-3</f>
        <v>45908</v>
      </c>
      <c r="F449" s="348">
        <f>F448+7</f>
        <v>45911</v>
      </c>
      <c r="G449" s="348">
        <f>F449+10</f>
        <v>45921</v>
      </c>
    </row>
    <row r="450" spans="1:8">
      <c r="A450" s="435"/>
      <c r="B450" s="354" t="s">
        <v>2092</v>
      </c>
      <c r="C450" s="354" t="s">
        <v>2119</v>
      </c>
      <c r="D450" s="423"/>
      <c r="E450" s="348">
        <f>F450-3</f>
        <v>45915</v>
      </c>
      <c r="F450" s="348">
        <f>F449+7</f>
        <v>45918</v>
      </c>
      <c r="G450" s="348">
        <f>F450+10</f>
        <v>45928</v>
      </c>
    </row>
    <row r="451" spans="1:8">
      <c r="A451" s="435"/>
      <c r="B451" s="354" t="s">
        <v>2118</v>
      </c>
      <c r="C451" s="354" t="s">
        <v>2117</v>
      </c>
      <c r="D451" s="423"/>
      <c r="E451" s="348">
        <f>F451-3</f>
        <v>45922</v>
      </c>
      <c r="F451" s="348">
        <f>F450+7</f>
        <v>45925</v>
      </c>
      <c r="G451" s="348">
        <f>F451+10</f>
        <v>45935</v>
      </c>
    </row>
    <row r="452" spans="1:8">
      <c r="A452" s="435"/>
      <c r="B452" s="354" t="s">
        <v>2087</v>
      </c>
      <c r="C452" s="354" t="s">
        <v>2116</v>
      </c>
      <c r="D452" s="423"/>
      <c r="E452" s="348">
        <f>F452-3</f>
        <v>45929</v>
      </c>
      <c r="F452" s="348">
        <f>F451+7</f>
        <v>45932</v>
      </c>
      <c r="G452" s="348">
        <f>F452+10</f>
        <v>45942</v>
      </c>
    </row>
    <row r="453" spans="1:8">
      <c r="A453" s="435"/>
      <c r="B453" s="506"/>
      <c r="C453" s="505"/>
      <c r="D453" s="409"/>
      <c r="E453" s="364"/>
      <c r="F453" s="364"/>
      <c r="G453" s="383"/>
    </row>
    <row r="454" spans="1:8">
      <c r="A454" s="407" t="s">
        <v>2115</v>
      </c>
      <c r="B454" s="504"/>
      <c r="C454" s="504"/>
      <c r="D454" s="409"/>
      <c r="E454" s="364"/>
      <c r="F454" s="364"/>
      <c r="G454" s="364"/>
    </row>
    <row r="455" spans="1:8">
      <c r="B455" s="360" t="s">
        <v>1534</v>
      </c>
      <c r="C455" s="360" t="s">
        <v>1782</v>
      </c>
      <c r="D455" s="430" t="s">
        <v>2066</v>
      </c>
      <c r="E455" s="424" t="s">
        <v>2065</v>
      </c>
      <c r="F455" s="424" t="s">
        <v>1781</v>
      </c>
      <c r="G455" s="424" t="s">
        <v>2114</v>
      </c>
      <c r="H455" s="424" t="s">
        <v>2098</v>
      </c>
    </row>
    <row r="456" spans="1:8">
      <c r="B456" s="358"/>
      <c r="C456" s="358"/>
      <c r="D456" s="429"/>
      <c r="E456" s="424" t="s">
        <v>1417</v>
      </c>
      <c r="F456" s="424" t="s">
        <v>1778</v>
      </c>
      <c r="G456" s="424" t="s">
        <v>1777</v>
      </c>
      <c r="H456" s="424" t="s">
        <v>260</v>
      </c>
    </row>
    <row r="457" spans="1:8">
      <c r="B457" s="354" t="s">
        <v>2103</v>
      </c>
      <c r="C457" s="354" t="s">
        <v>2113</v>
      </c>
      <c r="D457" s="423" t="s">
        <v>2112</v>
      </c>
      <c r="E457" s="348">
        <f>F457-4</f>
        <v>45902</v>
      </c>
      <c r="F457" s="348">
        <v>45906</v>
      </c>
      <c r="G457" s="348">
        <f>F457+13</f>
        <v>45919</v>
      </c>
      <c r="H457" s="424" t="s">
        <v>2101</v>
      </c>
    </row>
    <row r="458" spans="1:8">
      <c r="B458" s="354" t="s">
        <v>2111</v>
      </c>
      <c r="C458" s="354" t="s">
        <v>2110</v>
      </c>
      <c r="D458" s="423"/>
      <c r="E458" s="348">
        <f>F458-4</f>
        <v>45909</v>
      </c>
      <c r="F458" s="348">
        <f>F457+7</f>
        <v>45913</v>
      </c>
      <c r="G458" s="348">
        <f>F458+13</f>
        <v>45926</v>
      </c>
      <c r="H458" s="424" t="s">
        <v>2101</v>
      </c>
    </row>
    <row r="459" spans="1:8">
      <c r="B459" s="354" t="s">
        <v>2109</v>
      </c>
      <c r="C459" s="354" t="s">
        <v>2108</v>
      </c>
      <c r="D459" s="423"/>
      <c r="E459" s="348">
        <f>F459-4</f>
        <v>45916</v>
      </c>
      <c r="F459" s="348">
        <f>F458+7</f>
        <v>45920</v>
      </c>
      <c r="G459" s="348">
        <f>F459+13</f>
        <v>45933</v>
      </c>
      <c r="H459" s="424" t="s">
        <v>2107</v>
      </c>
    </row>
    <row r="460" spans="1:8">
      <c r="B460" s="354" t="s">
        <v>2106</v>
      </c>
      <c r="C460" s="354" t="s">
        <v>2105</v>
      </c>
      <c r="D460" s="423"/>
      <c r="E460" s="348">
        <f>F460-4</f>
        <v>45923</v>
      </c>
      <c r="F460" s="348">
        <f>F459+7</f>
        <v>45927</v>
      </c>
      <c r="G460" s="348">
        <f>F460+13</f>
        <v>45940</v>
      </c>
      <c r="H460" s="424" t="s">
        <v>2104</v>
      </c>
    </row>
    <row r="461" spans="1:8">
      <c r="B461" s="354" t="s">
        <v>2103</v>
      </c>
      <c r="C461" s="350" t="s">
        <v>2102</v>
      </c>
      <c r="D461" s="423"/>
      <c r="E461" s="348">
        <f>F461-4</f>
        <v>45930</v>
      </c>
      <c r="F461" s="348">
        <f>F460+7</f>
        <v>45934</v>
      </c>
      <c r="G461" s="348">
        <f>F461+13</f>
        <v>45947</v>
      </c>
      <c r="H461" s="424" t="s">
        <v>2101</v>
      </c>
    </row>
    <row r="462" spans="1:8">
      <c r="B462" s="504"/>
      <c r="C462" s="504"/>
      <c r="D462" s="409"/>
      <c r="E462" s="364"/>
      <c r="F462" s="364"/>
      <c r="G462" s="364"/>
    </row>
    <row r="463" spans="1:8">
      <c r="B463" s="360" t="s">
        <v>2100</v>
      </c>
      <c r="C463" s="360" t="s">
        <v>193</v>
      </c>
      <c r="D463" s="430" t="s">
        <v>187</v>
      </c>
      <c r="E463" s="424" t="s">
        <v>1346</v>
      </c>
      <c r="F463" s="424" t="s">
        <v>1346</v>
      </c>
      <c r="G463" s="424" t="s">
        <v>2099</v>
      </c>
      <c r="H463" s="424" t="s">
        <v>2098</v>
      </c>
    </row>
    <row r="464" spans="1:8">
      <c r="B464" s="358"/>
      <c r="C464" s="358"/>
      <c r="D464" s="429"/>
      <c r="E464" s="424" t="s">
        <v>1779</v>
      </c>
      <c r="F464" s="424" t="s">
        <v>259</v>
      </c>
      <c r="G464" s="424" t="s">
        <v>2097</v>
      </c>
      <c r="H464" s="424" t="s">
        <v>260</v>
      </c>
    </row>
    <row r="465" spans="1:8" ht="18" customHeight="1">
      <c r="B465" s="374" t="s">
        <v>2096</v>
      </c>
      <c r="C465" s="374" t="s">
        <v>1892</v>
      </c>
      <c r="D465" s="423" t="s">
        <v>2095</v>
      </c>
      <c r="E465" s="373">
        <f>F465-3</f>
        <v>45901</v>
      </c>
      <c r="F465" s="373">
        <v>45904</v>
      </c>
      <c r="G465" s="373">
        <f>F465+9</f>
        <v>45913</v>
      </c>
      <c r="H465" s="503" t="s">
        <v>2090</v>
      </c>
    </row>
    <row r="466" spans="1:8" ht="19.5" customHeight="1">
      <c r="B466" s="354" t="s">
        <v>2094</v>
      </c>
      <c r="C466" s="354" t="s">
        <v>796</v>
      </c>
      <c r="D466" s="423"/>
      <c r="E466" s="348">
        <f>F466-3</f>
        <v>45908</v>
      </c>
      <c r="F466" s="348">
        <f>F465+7</f>
        <v>45911</v>
      </c>
      <c r="G466" s="348">
        <f>F466+9</f>
        <v>45920</v>
      </c>
      <c r="H466" s="424" t="s">
        <v>2093</v>
      </c>
    </row>
    <row r="467" spans="1:8">
      <c r="B467" s="354" t="s">
        <v>2092</v>
      </c>
      <c r="C467" s="354" t="s">
        <v>2091</v>
      </c>
      <c r="D467" s="423"/>
      <c r="E467" s="348">
        <f>F467-3</f>
        <v>45915</v>
      </c>
      <c r="F467" s="348">
        <f>F466+7</f>
        <v>45918</v>
      </c>
      <c r="G467" s="348">
        <f>F467+9</f>
        <v>45927</v>
      </c>
      <c r="H467" s="424" t="s">
        <v>2090</v>
      </c>
    </row>
    <row r="468" spans="1:8">
      <c r="B468" s="354" t="s">
        <v>2089</v>
      </c>
      <c r="C468" s="354" t="s">
        <v>782</v>
      </c>
      <c r="D468" s="423"/>
      <c r="E468" s="348">
        <f>F468-3</f>
        <v>45922</v>
      </c>
      <c r="F468" s="348">
        <f>F467+7</f>
        <v>45925</v>
      </c>
      <c r="G468" s="348">
        <f>F468+9</f>
        <v>45934</v>
      </c>
      <c r="H468" s="424" t="s">
        <v>2088</v>
      </c>
    </row>
    <row r="469" spans="1:8">
      <c r="B469" s="354" t="s">
        <v>2087</v>
      </c>
      <c r="C469" s="354" t="s">
        <v>2086</v>
      </c>
      <c r="D469" s="423"/>
      <c r="E469" s="348">
        <f>F469-3</f>
        <v>45929</v>
      </c>
      <c r="F469" s="348">
        <f>F468+7</f>
        <v>45932</v>
      </c>
      <c r="G469" s="348">
        <f>F469+9</f>
        <v>45941</v>
      </c>
      <c r="H469" s="424" t="s">
        <v>2085</v>
      </c>
    </row>
    <row r="470" spans="1:8">
      <c r="B470" s="389"/>
      <c r="C470" s="389"/>
      <c r="D470" s="409"/>
      <c r="E470" s="364"/>
      <c r="F470" s="364"/>
      <c r="G470" s="364"/>
    </row>
    <row r="471" spans="1:8">
      <c r="A471" s="407" t="s">
        <v>2084</v>
      </c>
      <c r="B471" s="399"/>
      <c r="C471" s="399"/>
    </row>
    <row r="472" spans="1:8">
      <c r="B472" s="367"/>
      <c r="C472" s="389"/>
      <c r="D472" s="409"/>
      <c r="E472" s="364"/>
      <c r="F472" s="364"/>
      <c r="G472" s="364"/>
    </row>
    <row r="473" spans="1:8">
      <c r="B473" s="360" t="s">
        <v>1534</v>
      </c>
      <c r="C473" s="360" t="s">
        <v>1782</v>
      </c>
      <c r="D473" s="430" t="s">
        <v>1998</v>
      </c>
      <c r="E473" s="424" t="s">
        <v>1346</v>
      </c>
      <c r="F473" s="424" t="s">
        <v>1781</v>
      </c>
      <c r="G473" s="424" t="s">
        <v>2083</v>
      </c>
    </row>
    <row r="474" spans="1:8">
      <c r="B474" s="358"/>
      <c r="C474" s="358"/>
      <c r="D474" s="429"/>
      <c r="E474" s="424" t="s">
        <v>1417</v>
      </c>
      <c r="F474" s="424" t="s">
        <v>1778</v>
      </c>
      <c r="G474" s="424" t="s">
        <v>260</v>
      </c>
    </row>
    <row r="475" spans="1:8">
      <c r="B475" s="354" t="s">
        <v>2082</v>
      </c>
      <c r="C475" s="354" t="s">
        <v>2081</v>
      </c>
      <c r="D475" s="498" t="s">
        <v>2080</v>
      </c>
      <c r="E475" s="348">
        <f>F475-3</f>
        <v>45901</v>
      </c>
      <c r="F475" s="348">
        <v>45904</v>
      </c>
      <c r="G475" s="348">
        <f>F475+9</f>
        <v>45913</v>
      </c>
    </row>
    <row r="476" spans="1:8">
      <c r="B476" s="354" t="s">
        <v>2079</v>
      </c>
      <c r="C476" s="354" t="s">
        <v>2078</v>
      </c>
      <c r="D476" s="497"/>
      <c r="E476" s="348">
        <f>F476-3</f>
        <v>45908</v>
      </c>
      <c r="F476" s="348">
        <f>F475+7</f>
        <v>45911</v>
      </c>
      <c r="G476" s="348">
        <f>F476+9</f>
        <v>45920</v>
      </c>
    </row>
    <row r="477" spans="1:8">
      <c r="B477" s="354" t="s">
        <v>2077</v>
      </c>
      <c r="C477" s="354" t="s">
        <v>2076</v>
      </c>
      <c r="D477" s="497"/>
      <c r="E477" s="348">
        <f>F477-3</f>
        <v>45915</v>
      </c>
      <c r="F477" s="348">
        <f>F476+7</f>
        <v>45918</v>
      </c>
      <c r="G477" s="348">
        <f>F477+9</f>
        <v>45927</v>
      </c>
    </row>
    <row r="478" spans="1:8">
      <c r="B478" s="354" t="s">
        <v>2075</v>
      </c>
      <c r="C478" s="354" t="s">
        <v>138</v>
      </c>
      <c r="D478" s="497"/>
      <c r="E478" s="348">
        <f>F478-3</f>
        <v>45922</v>
      </c>
      <c r="F478" s="348">
        <f>F477+7</f>
        <v>45925</v>
      </c>
      <c r="G478" s="348">
        <f>F478+9</f>
        <v>45934</v>
      </c>
    </row>
    <row r="479" spans="1:8">
      <c r="B479" s="354" t="s">
        <v>396</v>
      </c>
      <c r="C479" s="354" t="s">
        <v>1746</v>
      </c>
      <c r="D479" s="496"/>
      <c r="E479" s="348">
        <f>F479-3</f>
        <v>45929</v>
      </c>
      <c r="F479" s="348">
        <f>F478+7</f>
        <v>45932</v>
      </c>
      <c r="G479" s="348">
        <f>F479+9</f>
        <v>45941</v>
      </c>
    </row>
    <row r="480" spans="1:8">
      <c r="B480" s="367"/>
      <c r="C480" s="389"/>
      <c r="D480" s="409"/>
      <c r="E480" s="364"/>
      <c r="F480" s="364"/>
      <c r="G480" s="364"/>
    </row>
    <row r="481" spans="1:7">
      <c r="B481" s="367"/>
      <c r="C481" s="389"/>
      <c r="D481" s="409"/>
      <c r="E481" s="364"/>
      <c r="F481" s="364"/>
      <c r="G481" s="364"/>
    </row>
    <row r="482" spans="1:7">
      <c r="A482" s="407" t="s">
        <v>2074</v>
      </c>
      <c r="B482" s="399"/>
      <c r="C482" s="399"/>
      <c r="D482" s="483"/>
      <c r="E482" s="407"/>
      <c r="F482" s="407"/>
      <c r="G482" s="401"/>
    </row>
    <row r="483" spans="1:7">
      <c r="B483" s="344"/>
      <c r="C483" s="344"/>
    </row>
    <row r="484" spans="1:7">
      <c r="B484" s="360" t="s">
        <v>1534</v>
      </c>
      <c r="C484" s="360" t="s">
        <v>193</v>
      </c>
      <c r="D484" s="430" t="s">
        <v>1879</v>
      </c>
      <c r="E484" s="424" t="s">
        <v>1781</v>
      </c>
      <c r="F484" s="424" t="s">
        <v>1364</v>
      </c>
      <c r="G484" s="424" t="s">
        <v>2073</v>
      </c>
    </row>
    <row r="485" spans="1:7">
      <c r="B485" s="358"/>
      <c r="C485" s="358"/>
      <c r="D485" s="429"/>
      <c r="E485" s="424" t="s">
        <v>2072</v>
      </c>
      <c r="F485" s="424" t="s">
        <v>1343</v>
      </c>
      <c r="G485" s="424" t="s">
        <v>260</v>
      </c>
    </row>
    <row r="486" spans="1:7">
      <c r="B486" s="354" t="s">
        <v>2071</v>
      </c>
      <c r="C486" s="354" t="s">
        <v>811</v>
      </c>
      <c r="D486" s="423" t="s">
        <v>2070</v>
      </c>
      <c r="E486" s="348">
        <f>F486-4</f>
        <v>45903</v>
      </c>
      <c r="F486" s="348">
        <v>45907</v>
      </c>
      <c r="G486" s="348">
        <f>F486+7</f>
        <v>45914</v>
      </c>
    </row>
    <row r="487" spans="1:7">
      <c r="B487" s="354" t="s">
        <v>2069</v>
      </c>
      <c r="C487" s="354" t="s">
        <v>2050</v>
      </c>
      <c r="D487" s="423" t="s">
        <v>2049</v>
      </c>
      <c r="E487" s="348">
        <f>F487-4</f>
        <v>45910</v>
      </c>
      <c r="F487" s="348">
        <f>F486+7</f>
        <v>45914</v>
      </c>
      <c r="G487" s="348">
        <f>F487+7</f>
        <v>45921</v>
      </c>
    </row>
    <row r="488" spans="1:7">
      <c r="B488" s="354" t="s">
        <v>814</v>
      </c>
      <c r="C488" s="354" t="s">
        <v>2047</v>
      </c>
      <c r="D488" s="423" t="s">
        <v>2068</v>
      </c>
      <c r="E488" s="348">
        <f>F488-4</f>
        <v>45917</v>
      </c>
      <c r="F488" s="348">
        <f>F487+7</f>
        <v>45921</v>
      </c>
      <c r="G488" s="348">
        <f>F488+7</f>
        <v>45928</v>
      </c>
    </row>
    <row r="489" spans="1:7">
      <c r="B489" s="354" t="s">
        <v>810</v>
      </c>
      <c r="C489" s="354" t="s">
        <v>2067</v>
      </c>
      <c r="D489" s="423" t="s">
        <v>2043</v>
      </c>
      <c r="E489" s="348">
        <f>F489-4</f>
        <v>45924</v>
      </c>
      <c r="F489" s="348">
        <f>F488+7</f>
        <v>45928</v>
      </c>
      <c r="G489" s="348">
        <f>F489+7</f>
        <v>45935</v>
      </c>
    </row>
    <row r="490" spans="1:7">
      <c r="B490" s="354"/>
      <c r="C490" s="354"/>
      <c r="D490" s="423"/>
      <c r="E490" s="348">
        <f>F490-4</f>
        <v>45931</v>
      </c>
      <c r="F490" s="348">
        <f>F489+7</f>
        <v>45935</v>
      </c>
      <c r="G490" s="348">
        <f>F490+7</f>
        <v>45942</v>
      </c>
    </row>
    <row r="491" spans="1:7">
      <c r="B491" s="389"/>
      <c r="C491" s="389"/>
      <c r="D491" s="409"/>
      <c r="E491" s="364"/>
      <c r="F491" s="364"/>
      <c r="G491" s="364"/>
    </row>
    <row r="492" spans="1:7">
      <c r="B492" s="360" t="s">
        <v>1534</v>
      </c>
      <c r="C492" s="360" t="s">
        <v>193</v>
      </c>
      <c r="D492" s="430" t="s">
        <v>2066</v>
      </c>
      <c r="E492" s="424" t="s">
        <v>2065</v>
      </c>
      <c r="F492" s="424" t="s">
        <v>1346</v>
      </c>
      <c r="G492" s="424" t="s">
        <v>2064</v>
      </c>
    </row>
    <row r="493" spans="1:7">
      <c r="B493" s="358"/>
      <c r="C493" s="358"/>
      <c r="D493" s="429"/>
      <c r="E493" s="424" t="s">
        <v>1417</v>
      </c>
      <c r="F493" s="424" t="s">
        <v>2054</v>
      </c>
      <c r="G493" s="424" t="s">
        <v>260</v>
      </c>
    </row>
    <row r="494" spans="1:7">
      <c r="B494" s="354" t="s">
        <v>2063</v>
      </c>
      <c r="C494" s="354" t="s">
        <v>2062</v>
      </c>
      <c r="D494" s="498" t="s">
        <v>2039</v>
      </c>
      <c r="E494" s="348">
        <f>F494-3</f>
        <v>45901</v>
      </c>
      <c r="F494" s="348">
        <v>45904</v>
      </c>
      <c r="G494" s="348">
        <f>F494+7</f>
        <v>45911</v>
      </c>
    </row>
    <row r="495" spans="1:7">
      <c r="B495" s="354" t="s">
        <v>2061</v>
      </c>
      <c r="C495" s="354" t="s">
        <v>2060</v>
      </c>
      <c r="D495" s="497"/>
      <c r="E495" s="348">
        <f>F495-3</f>
        <v>45908</v>
      </c>
      <c r="F495" s="348">
        <f>F494+7</f>
        <v>45911</v>
      </c>
      <c r="G495" s="348">
        <f>F495+7</f>
        <v>45918</v>
      </c>
    </row>
    <row r="496" spans="1:7">
      <c r="B496" s="354" t="s">
        <v>2059</v>
      </c>
      <c r="C496" s="354" t="s">
        <v>2058</v>
      </c>
      <c r="D496" s="497"/>
      <c r="E496" s="348">
        <f>F496-3</f>
        <v>45915</v>
      </c>
      <c r="F496" s="348">
        <f>F495+7</f>
        <v>45918</v>
      </c>
      <c r="G496" s="348">
        <f>F496+7</f>
        <v>45925</v>
      </c>
    </row>
    <row r="497" spans="1:8">
      <c r="B497" s="354" t="s">
        <v>2041</v>
      </c>
      <c r="C497" s="354" t="s">
        <v>2057</v>
      </c>
      <c r="D497" s="497"/>
      <c r="E497" s="348">
        <f>F497-3</f>
        <v>45922</v>
      </c>
      <c r="F497" s="348">
        <f>F496+7</f>
        <v>45925</v>
      </c>
      <c r="G497" s="348">
        <f>F497+7</f>
        <v>45932</v>
      </c>
    </row>
    <row r="498" spans="1:8">
      <c r="B498" s="354"/>
      <c r="C498" s="354"/>
      <c r="D498" s="496"/>
      <c r="E498" s="348">
        <f>F498-3</f>
        <v>45929</v>
      </c>
      <c r="F498" s="348">
        <f>F497+7</f>
        <v>45932</v>
      </c>
      <c r="G498" s="348">
        <f>F498+7</f>
        <v>45939</v>
      </c>
    </row>
    <row r="499" spans="1:8">
      <c r="B499" s="389"/>
      <c r="C499" s="389"/>
      <c r="D499" s="409"/>
      <c r="E499" s="364"/>
      <c r="F499" s="364"/>
      <c r="G499" s="364"/>
    </row>
    <row r="500" spans="1:8">
      <c r="B500" s="502"/>
      <c r="C500" s="502"/>
      <c r="D500" s="501"/>
      <c r="E500" s="364"/>
      <c r="F500" s="364"/>
      <c r="G500" s="500"/>
    </row>
    <row r="501" spans="1:8">
      <c r="A501" s="407" t="s">
        <v>145</v>
      </c>
      <c r="D501" s="483"/>
      <c r="E501" s="407"/>
    </row>
    <row r="502" spans="1:8">
      <c r="B502" s="360" t="s">
        <v>188</v>
      </c>
      <c r="C502" s="360" t="s">
        <v>2056</v>
      </c>
      <c r="D502" s="359" t="s">
        <v>187</v>
      </c>
      <c r="E502" s="356" t="s">
        <v>1346</v>
      </c>
      <c r="F502" s="356" t="s">
        <v>1346</v>
      </c>
      <c r="G502" s="424" t="s">
        <v>2055</v>
      </c>
    </row>
    <row r="503" spans="1:8">
      <c r="B503" s="358"/>
      <c r="C503" s="358"/>
      <c r="D503" s="357"/>
      <c r="E503" s="356" t="s">
        <v>1417</v>
      </c>
      <c r="F503" s="356" t="s">
        <v>2054</v>
      </c>
      <c r="G503" s="424" t="s">
        <v>1927</v>
      </c>
    </row>
    <row r="504" spans="1:8">
      <c r="B504" s="354" t="s">
        <v>2053</v>
      </c>
      <c r="C504" s="354" t="s">
        <v>811</v>
      </c>
      <c r="D504" s="423" t="s">
        <v>2052</v>
      </c>
      <c r="E504" s="348">
        <f>F504-4</f>
        <v>45903</v>
      </c>
      <c r="F504" s="348">
        <v>45907</v>
      </c>
      <c r="G504" s="348">
        <f>F504+6</f>
        <v>45913</v>
      </c>
    </row>
    <row r="505" spans="1:8">
      <c r="B505" s="354" t="s">
        <v>2051</v>
      </c>
      <c r="C505" s="354" t="s">
        <v>2050</v>
      </c>
      <c r="D505" s="423" t="s">
        <v>2049</v>
      </c>
      <c r="E505" s="348">
        <f>F505-4</f>
        <v>45910</v>
      </c>
      <c r="F505" s="348">
        <f>F504+7</f>
        <v>45914</v>
      </c>
      <c r="G505" s="348">
        <f>F505+6</f>
        <v>45920</v>
      </c>
    </row>
    <row r="506" spans="1:8">
      <c r="B506" s="354" t="s">
        <v>2048</v>
      </c>
      <c r="C506" s="354" t="s">
        <v>2047</v>
      </c>
      <c r="D506" s="423" t="s">
        <v>2046</v>
      </c>
      <c r="E506" s="348">
        <f>F506-4</f>
        <v>45917</v>
      </c>
      <c r="F506" s="348">
        <f>F505+7</f>
        <v>45921</v>
      </c>
      <c r="G506" s="348">
        <f>F506+6</f>
        <v>45927</v>
      </c>
    </row>
    <row r="507" spans="1:8">
      <c r="B507" s="354" t="s">
        <v>2045</v>
      </c>
      <c r="C507" s="354" t="s">
        <v>2044</v>
      </c>
      <c r="D507" s="423" t="s">
        <v>2043</v>
      </c>
      <c r="E507" s="348">
        <f>F507-4</f>
        <v>45924</v>
      </c>
      <c r="F507" s="348">
        <f>F506+7</f>
        <v>45928</v>
      </c>
      <c r="G507" s="348">
        <f>F507+6</f>
        <v>45934</v>
      </c>
    </row>
    <row r="508" spans="1:8">
      <c r="B508" s="354"/>
      <c r="C508" s="354"/>
      <c r="D508" s="423"/>
      <c r="E508" s="348">
        <f>F508-4</f>
        <v>45931</v>
      </c>
      <c r="F508" s="348">
        <f>F507+7</f>
        <v>45935</v>
      </c>
      <c r="G508" s="348">
        <f>F508+6</f>
        <v>45941</v>
      </c>
    </row>
    <row r="509" spans="1:8" s="396" customFormat="1">
      <c r="A509" s="347"/>
      <c r="B509" s="367"/>
      <c r="C509" s="389"/>
      <c r="D509" s="409"/>
      <c r="E509" s="364"/>
      <c r="F509" s="364"/>
      <c r="G509" s="344"/>
      <c r="H509" s="344"/>
    </row>
    <row r="510" spans="1:8" s="396" customFormat="1">
      <c r="A510" s="347"/>
      <c r="B510" s="360" t="s">
        <v>1534</v>
      </c>
      <c r="C510" s="360" t="s">
        <v>193</v>
      </c>
      <c r="D510" s="430" t="s">
        <v>187</v>
      </c>
      <c r="E510" s="424" t="s">
        <v>1346</v>
      </c>
      <c r="F510" s="424" t="s">
        <v>1346</v>
      </c>
      <c r="G510" s="424" t="s">
        <v>2042</v>
      </c>
      <c r="H510" s="344"/>
    </row>
    <row r="511" spans="1:8" s="396" customFormat="1">
      <c r="A511" s="347"/>
      <c r="B511" s="358"/>
      <c r="C511" s="358"/>
      <c r="D511" s="429"/>
      <c r="E511" s="424" t="s">
        <v>1417</v>
      </c>
      <c r="F511" s="424" t="s">
        <v>1778</v>
      </c>
      <c r="G511" s="424" t="s">
        <v>21</v>
      </c>
      <c r="H511" s="344"/>
    </row>
    <row r="512" spans="1:8" s="396" customFormat="1">
      <c r="A512" s="347"/>
      <c r="B512" s="354" t="s">
        <v>2041</v>
      </c>
      <c r="C512" s="354" t="s">
        <v>2040</v>
      </c>
      <c r="D512" s="498" t="s">
        <v>2039</v>
      </c>
      <c r="E512" s="348">
        <f>F512-3</f>
        <v>45901</v>
      </c>
      <c r="F512" s="348">
        <v>45904</v>
      </c>
      <c r="G512" s="348">
        <f>F512+10</f>
        <v>45914</v>
      </c>
      <c r="H512" s="344"/>
    </row>
    <row r="513" spans="1:16" s="396" customFormat="1">
      <c r="A513" s="347"/>
      <c r="B513" s="354" t="s">
        <v>2038</v>
      </c>
      <c r="C513" s="354" t="s">
        <v>2037</v>
      </c>
      <c r="D513" s="497"/>
      <c r="E513" s="348">
        <f>F513-3</f>
        <v>45908</v>
      </c>
      <c r="F513" s="348">
        <f>F512+7</f>
        <v>45911</v>
      </c>
      <c r="G513" s="348">
        <f>F513+10</f>
        <v>45921</v>
      </c>
      <c r="H513" s="344"/>
    </row>
    <row r="514" spans="1:16" s="396" customFormat="1">
      <c r="A514" s="347"/>
      <c r="B514" s="354" t="s">
        <v>2036</v>
      </c>
      <c r="C514" s="354" t="s">
        <v>2035</v>
      </c>
      <c r="D514" s="497"/>
      <c r="E514" s="348">
        <f>F514-3</f>
        <v>45915</v>
      </c>
      <c r="F514" s="348">
        <f>F513+7</f>
        <v>45918</v>
      </c>
      <c r="G514" s="348">
        <f>F514+10</f>
        <v>45928</v>
      </c>
      <c r="H514" s="344"/>
    </row>
    <row r="515" spans="1:16" s="396" customFormat="1">
      <c r="A515" s="347"/>
      <c r="B515" s="354" t="s">
        <v>2034</v>
      </c>
      <c r="C515" s="354" t="s">
        <v>2033</v>
      </c>
      <c r="D515" s="497"/>
      <c r="E515" s="348">
        <f>F515-3</f>
        <v>45922</v>
      </c>
      <c r="F515" s="348">
        <f>F514+7</f>
        <v>45925</v>
      </c>
      <c r="G515" s="348">
        <f>F515+10</f>
        <v>45935</v>
      </c>
      <c r="H515" s="344"/>
    </row>
    <row r="516" spans="1:16" s="396" customFormat="1">
      <c r="A516" s="347"/>
      <c r="B516" s="354"/>
      <c r="C516" s="354"/>
      <c r="D516" s="496"/>
      <c r="E516" s="348">
        <f>F516-3</f>
        <v>45929</v>
      </c>
      <c r="F516" s="348">
        <f>F515+7</f>
        <v>45932</v>
      </c>
      <c r="G516" s="348">
        <f>F516+10</f>
        <v>45942</v>
      </c>
      <c r="H516" s="344"/>
    </row>
    <row r="517" spans="1:16" s="396" customFormat="1">
      <c r="A517" s="347"/>
      <c r="B517" s="367"/>
      <c r="C517" s="389"/>
      <c r="D517" s="409"/>
      <c r="E517" s="364"/>
      <c r="F517" s="364"/>
      <c r="G517" s="344"/>
      <c r="H517" s="344"/>
    </row>
    <row r="518" spans="1:16" s="396" customFormat="1">
      <c r="A518" s="407" t="s">
        <v>2032</v>
      </c>
      <c r="B518" s="346"/>
      <c r="C518" s="346"/>
      <c r="D518" s="345"/>
      <c r="E518" s="344"/>
      <c r="F518" s="344"/>
      <c r="G518" s="344"/>
      <c r="H518" s="344"/>
      <c r="I518" s="344"/>
      <c r="J518" s="344"/>
      <c r="K518" s="344"/>
      <c r="L518" s="344"/>
      <c r="M518" s="344"/>
      <c r="N518" s="344"/>
      <c r="O518" s="344"/>
      <c r="P518" s="344"/>
    </row>
    <row r="519" spans="1:16" s="396" customFormat="1">
      <c r="A519" s="435"/>
      <c r="B519" s="360" t="s">
        <v>16</v>
      </c>
      <c r="C519" s="360" t="s">
        <v>17</v>
      </c>
      <c r="D519" s="359" t="s">
        <v>18</v>
      </c>
      <c r="E519" s="356" t="s">
        <v>113</v>
      </c>
      <c r="F519" s="356" t="s">
        <v>113</v>
      </c>
      <c r="G519" s="424" t="s">
        <v>2016</v>
      </c>
      <c r="H519" s="344"/>
      <c r="I519" s="344"/>
      <c r="J519" s="344"/>
      <c r="K519" s="344"/>
      <c r="L519" s="344"/>
      <c r="M519" s="344"/>
      <c r="N519" s="344"/>
      <c r="O519" s="344"/>
      <c r="P519" s="344"/>
    </row>
    <row r="520" spans="1:16" s="396" customFormat="1">
      <c r="A520" s="435"/>
      <c r="B520" s="358"/>
      <c r="C520" s="358"/>
      <c r="D520" s="357"/>
      <c r="E520" s="356" t="s">
        <v>1125</v>
      </c>
      <c r="F520" s="356" t="s">
        <v>20</v>
      </c>
      <c r="G520" s="424" t="s">
        <v>21</v>
      </c>
      <c r="H520" s="344"/>
      <c r="I520" s="344"/>
      <c r="J520" s="344"/>
      <c r="K520" s="344"/>
      <c r="L520" s="344"/>
      <c r="M520" s="344"/>
      <c r="N520" s="344"/>
      <c r="O520" s="344"/>
      <c r="P520" s="344"/>
    </row>
    <row r="521" spans="1:16" s="396" customFormat="1" ht="16.5" customHeight="1">
      <c r="A521" s="435"/>
      <c r="B521" s="354" t="s">
        <v>2031</v>
      </c>
      <c r="C521" s="354" t="s">
        <v>2030</v>
      </c>
      <c r="D521" s="423" t="s">
        <v>2029</v>
      </c>
      <c r="E521" s="348">
        <f>F521-5</f>
        <v>45899</v>
      </c>
      <c r="F521" s="348">
        <v>45904</v>
      </c>
      <c r="G521" s="348">
        <f>F521+6</f>
        <v>45910</v>
      </c>
      <c r="H521" s="344"/>
      <c r="I521" s="344"/>
      <c r="J521" s="344"/>
      <c r="K521" s="344"/>
      <c r="L521" s="344"/>
      <c r="M521" s="344"/>
      <c r="N521" s="344"/>
      <c r="O521" s="344"/>
      <c r="P521" s="344"/>
    </row>
    <row r="522" spans="1:16" s="396" customFormat="1">
      <c r="A522" s="435"/>
      <c r="B522" s="354" t="s">
        <v>2028</v>
      </c>
      <c r="C522" s="354" t="s">
        <v>773</v>
      </c>
      <c r="D522" s="423"/>
      <c r="E522" s="348">
        <f>F522-5</f>
        <v>45906</v>
      </c>
      <c r="F522" s="348">
        <f>F521+7</f>
        <v>45911</v>
      </c>
      <c r="G522" s="348">
        <f>F522+6</f>
        <v>45917</v>
      </c>
      <c r="H522" s="344"/>
      <c r="I522" s="344"/>
      <c r="J522" s="344"/>
      <c r="K522" s="344"/>
      <c r="L522" s="344"/>
      <c r="M522" s="344"/>
      <c r="N522" s="344"/>
      <c r="O522" s="344"/>
      <c r="P522" s="344"/>
    </row>
    <row r="523" spans="1:16" s="396" customFormat="1" ht="16.5" customHeight="1">
      <c r="A523" s="435"/>
      <c r="B523" s="354" t="s">
        <v>2027</v>
      </c>
      <c r="C523" s="354" t="s">
        <v>1950</v>
      </c>
      <c r="D523" s="423"/>
      <c r="E523" s="348">
        <f>F523-5</f>
        <v>45913</v>
      </c>
      <c r="F523" s="348">
        <f>F522+7</f>
        <v>45918</v>
      </c>
      <c r="G523" s="348">
        <f>F523+6</f>
        <v>45924</v>
      </c>
      <c r="H523" s="344"/>
      <c r="I523" s="344"/>
      <c r="J523" s="344"/>
      <c r="K523" s="344"/>
      <c r="L523" s="344"/>
      <c r="M523" s="344"/>
      <c r="N523" s="344"/>
      <c r="O523" s="344"/>
      <c r="P523" s="344"/>
    </row>
    <row r="524" spans="1:16" s="396" customFormat="1">
      <c r="A524" s="347"/>
      <c r="B524" s="354" t="s">
        <v>2026</v>
      </c>
      <c r="C524" s="354" t="s">
        <v>2025</v>
      </c>
      <c r="D524" s="423"/>
      <c r="E524" s="348">
        <f>F524-5</f>
        <v>45920</v>
      </c>
      <c r="F524" s="348">
        <f>F523+7</f>
        <v>45925</v>
      </c>
      <c r="G524" s="348">
        <f>F524+6</f>
        <v>45931</v>
      </c>
      <c r="H524" s="344"/>
      <c r="I524" s="344"/>
      <c r="J524" s="344"/>
      <c r="K524" s="344"/>
      <c r="L524" s="344"/>
      <c r="M524" s="344"/>
      <c r="N524" s="344"/>
      <c r="O524" s="344"/>
      <c r="P524" s="344"/>
    </row>
    <row r="525" spans="1:16" s="396" customFormat="1">
      <c r="A525" s="347"/>
      <c r="B525" s="354"/>
      <c r="C525" s="354"/>
      <c r="D525" s="423"/>
      <c r="E525" s="348">
        <f>F525-5</f>
        <v>45927</v>
      </c>
      <c r="F525" s="348">
        <f>F524+7</f>
        <v>45932</v>
      </c>
      <c r="G525" s="348">
        <f>F525+6</f>
        <v>45938</v>
      </c>
      <c r="H525" s="344"/>
      <c r="I525" s="344"/>
      <c r="J525" s="344"/>
      <c r="K525" s="344"/>
      <c r="L525" s="344"/>
      <c r="M525" s="344"/>
      <c r="N525" s="344"/>
      <c r="O525" s="344"/>
      <c r="P525" s="344"/>
    </row>
    <row r="526" spans="1:16" s="396" customFormat="1">
      <c r="A526" s="347"/>
      <c r="B526" s="483"/>
      <c r="C526" s="407"/>
      <c r="D526" s="483"/>
      <c r="E526" s="407"/>
      <c r="F526" s="407"/>
      <c r="G526" s="407"/>
      <c r="H526" s="344"/>
      <c r="I526" s="344"/>
      <c r="J526" s="344"/>
      <c r="K526" s="344"/>
      <c r="L526" s="344"/>
      <c r="M526" s="344"/>
      <c r="N526" s="344"/>
      <c r="O526" s="344"/>
      <c r="P526" s="344"/>
    </row>
    <row r="527" spans="1:16">
      <c r="B527" s="360" t="s">
        <v>1929</v>
      </c>
      <c r="C527" s="360" t="s">
        <v>17</v>
      </c>
      <c r="D527" s="430" t="s">
        <v>187</v>
      </c>
      <c r="E527" s="424" t="s">
        <v>113</v>
      </c>
      <c r="F527" s="424" t="s">
        <v>113</v>
      </c>
      <c r="G527" s="424" t="s">
        <v>2024</v>
      </c>
    </row>
    <row r="528" spans="1:16" ht="16.5" customHeight="1">
      <c r="B528" s="358"/>
      <c r="C528" s="358"/>
      <c r="D528" s="429"/>
      <c r="E528" s="424" t="s">
        <v>1125</v>
      </c>
      <c r="F528" s="424" t="s">
        <v>20</v>
      </c>
      <c r="G528" s="424" t="s">
        <v>21</v>
      </c>
    </row>
    <row r="529" spans="1:7" ht="16.5" customHeight="1">
      <c r="B529" s="354" t="s">
        <v>2023</v>
      </c>
      <c r="C529" s="354" t="s">
        <v>486</v>
      </c>
      <c r="D529" s="498" t="s">
        <v>2022</v>
      </c>
      <c r="E529" s="348">
        <f>F529-3</f>
        <v>45903</v>
      </c>
      <c r="F529" s="348">
        <v>45906</v>
      </c>
      <c r="G529" s="348">
        <f>F529+6</f>
        <v>45912</v>
      </c>
    </row>
    <row r="530" spans="1:7">
      <c r="B530" s="354" t="s">
        <v>2021</v>
      </c>
      <c r="C530" s="354" t="s">
        <v>773</v>
      </c>
      <c r="D530" s="497"/>
      <c r="E530" s="348">
        <f>F530-3</f>
        <v>45910</v>
      </c>
      <c r="F530" s="348">
        <f>F529+7</f>
        <v>45913</v>
      </c>
      <c r="G530" s="348">
        <f>F530+6</f>
        <v>45919</v>
      </c>
    </row>
    <row r="531" spans="1:7" ht="16.5" customHeight="1">
      <c r="B531" s="354" t="s">
        <v>2020</v>
      </c>
      <c r="C531" s="354" t="s">
        <v>2019</v>
      </c>
      <c r="D531" s="497"/>
      <c r="E531" s="348">
        <f>F531-3</f>
        <v>45917</v>
      </c>
      <c r="F531" s="348">
        <f>F530+7</f>
        <v>45920</v>
      </c>
      <c r="G531" s="348">
        <f>F531+6</f>
        <v>45926</v>
      </c>
    </row>
    <row r="532" spans="1:7" ht="16.5" customHeight="1">
      <c r="B532" s="354" t="s">
        <v>2018</v>
      </c>
      <c r="C532" s="354" t="s">
        <v>2017</v>
      </c>
      <c r="D532" s="497"/>
      <c r="E532" s="348">
        <f>F532-3</f>
        <v>45924</v>
      </c>
      <c r="F532" s="348">
        <f>F531+7</f>
        <v>45927</v>
      </c>
      <c r="G532" s="348">
        <f>F532+6</f>
        <v>45933</v>
      </c>
    </row>
    <row r="533" spans="1:7" ht="16.5" customHeight="1">
      <c r="B533" s="354"/>
      <c r="C533" s="354"/>
      <c r="D533" s="496"/>
      <c r="E533" s="348">
        <f>F533-3</f>
        <v>45931</v>
      </c>
      <c r="F533" s="348">
        <f>F532+7</f>
        <v>45934</v>
      </c>
      <c r="G533" s="348">
        <f>F533+6</f>
        <v>45940</v>
      </c>
    </row>
    <row r="534" spans="1:7">
      <c r="B534" s="389"/>
      <c r="C534" s="389"/>
      <c r="D534" s="409"/>
      <c r="E534" s="364"/>
      <c r="F534" s="364"/>
      <c r="G534" s="364"/>
    </row>
    <row r="535" spans="1:7">
      <c r="B535" s="360" t="s">
        <v>1929</v>
      </c>
      <c r="C535" s="360" t="s">
        <v>1460</v>
      </c>
      <c r="D535" s="430" t="s">
        <v>187</v>
      </c>
      <c r="E535" s="424" t="s">
        <v>1458</v>
      </c>
      <c r="F535" s="424" t="s">
        <v>1916</v>
      </c>
      <c r="G535" s="424" t="s">
        <v>2016</v>
      </c>
    </row>
    <row r="536" spans="1:7">
      <c r="B536" s="358"/>
      <c r="C536" s="358"/>
      <c r="D536" s="429"/>
      <c r="E536" s="424" t="s">
        <v>1473</v>
      </c>
      <c r="F536" s="424" t="s">
        <v>1522</v>
      </c>
      <c r="G536" s="424" t="s">
        <v>1979</v>
      </c>
    </row>
    <row r="537" spans="1:7" ht="16.5" customHeight="1">
      <c r="B537" s="354" t="s">
        <v>2015</v>
      </c>
      <c r="C537" s="354" t="s">
        <v>2014</v>
      </c>
      <c r="D537" s="498" t="s">
        <v>2013</v>
      </c>
      <c r="E537" s="348">
        <f>F537-3</f>
        <v>45903</v>
      </c>
      <c r="F537" s="348">
        <v>45906</v>
      </c>
      <c r="G537" s="348">
        <f>F537+6</f>
        <v>45912</v>
      </c>
    </row>
    <row r="538" spans="1:7">
      <c r="B538" s="354" t="s">
        <v>1691</v>
      </c>
      <c r="C538" s="354" t="s">
        <v>1977</v>
      </c>
      <c r="D538" s="497"/>
      <c r="E538" s="348">
        <f>F538-3</f>
        <v>45910</v>
      </c>
      <c r="F538" s="348">
        <f>F537+7</f>
        <v>45913</v>
      </c>
      <c r="G538" s="348">
        <f>F538+6</f>
        <v>45919</v>
      </c>
    </row>
    <row r="539" spans="1:7">
      <c r="B539" s="354" t="s">
        <v>2012</v>
      </c>
      <c r="C539" s="354" t="s">
        <v>864</v>
      </c>
      <c r="D539" s="497"/>
      <c r="E539" s="348">
        <f>F539-3</f>
        <v>45917</v>
      </c>
      <c r="F539" s="348">
        <f>F538+7</f>
        <v>45920</v>
      </c>
      <c r="G539" s="348">
        <f>F539+6</f>
        <v>45926</v>
      </c>
    </row>
    <row r="540" spans="1:7">
      <c r="B540" s="354" t="s">
        <v>1686</v>
      </c>
      <c r="C540" s="354" t="s">
        <v>2011</v>
      </c>
      <c r="D540" s="497"/>
      <c r="E540" s="348">
        <f>F540-3</f>
        <v>45924</v>
      </c>
      <c r="F540" s="348">
        <f>F539+7</f>
        <v>45927</v>
      </c>
      <c r="G540" s="348">
        <f>F540+6</f>
        <v>45933</v>
      </c>
    </row>
    <row r="541" spans="1:7">
      <c r="B541" s="354"/>
      <c r="C541" s="354"/>
      <c r="D541" s="496"/>
      <c r="E541" s="348">
        <f>F541-3</f>
        <v>45931</v>
      </c>
      <c r="F541" s="348">
        <f>F540+7</f>
        <v>45934</v>
      </c>
      <c r="G541" s="348">
        <f>F541+6</f>
        <v>45940</v>
      </c>
    </row>
    <row r="542" spans="1:7">
      <c r="B542" s="389"/>
      <c r="C542" s="389"/>
      <c r="D542" s="409"/>
      <c r="E542" s="364"/>
      <c r="F542" s="364"/>
      <c r="G542" s="364"/>
    </row>
    <row r="543" spans="1:7">
      <c r="B543" s="389"/>
      <c r="C543" s="389"/>
      <c r="D543" s="409"/>
      <c r="E543" s="364"/>
      <c r="F543" s="364"/>
      <c r="G543" s="364"/>
    </row>
    <row r="544" spans="1:7">
      <c r="A544" s="407" t="s">
        <v>142</v>
      </c>
    </row>
    <row r="545" spans="1:10" s="396" customFormat="1">
      <c r="A545" s="347"/>
      <c r="B545" s="360" t="s">
        <v>188</v>
      </c>
      <c r="C545" s="360" t="s">
        <v>1890</v>
      </c>
      <c r="D545" s="430" t="s">
        <v>1998</v>
      </c>
      <c r="E545" s="424" t="s">
        <v>1916</v>
      </c>
      <c r="F545" s="424" t="s">
        <v>1916</v>
      </c>
      <c r="G545" s="424" t="s">
        <v>1990</v>
      </c>
      <c r="H545" s="344"/>
      <c r="I545" s="344"/>
      <c r="J545" s="344"/>
    </row>
    <row r="546" spans="1:10">
      <c r="B546" s="358"/>
      <c r="C546" s="358"/>
      <c r="D546" s="429"/>
      <c r="E546" s="424" t="s">
        <v>1877</v>
      </c>
      <c r="F546" s="348" t="s">
        <v>1876</v>
      </c>
      <c r="G546" s="424" t="s">
        <v>1979</v>
      </c>
    </row>
    <row r="547" spans="1:10">
      <c r="B547" s="374" t="s">
        <v>470</v>
      </c>
      <c r="C547" s="374"/>
      <c r="D547" s="498" t="s">
        <v>2010</v>
      </c>
      <c r="E547" s="373">
        <f>F547-3</f>
        <v>45901</v>
      </c>
      <c r="F547" s="373">
        <v>45904</v>
      </c>
      <c r="G547" s="373">
        <f>F547+5</f>
        <v>45909</v>
      </c>
    </row>
    <row r="548" spans="1:10">
      <c r="B548" s="354" t="s">
        <v>2009</v>
      </c>
      <c r="C548" s="354" t="s">
        <v>2008</v>
      </c>
      <c r="D548" s="497"/>
      <c r="E548" s="348">
        <f>F548-3</f>
        <v>45908</v>
      </c>
      <c r="F548" s="348">
        <f>F547+7</f>
        <v>45911</v>
      </c>
      <c r="G548" s="348">
        <f>F548+5</f>
        <v>45916</v>
      </c>
    </row>
    <row r="549" spans="1:10">
      <c r="B549" s="354" t="s">
        <v>2007</v>
      </c>
      <c r="C549" s="354" t="s">
        <v>883</v>
      </c>
      <c r="D549" s="497"/>
      <c r="E549" s="348">
        <f>F549-3</f>
        <v>45915</v>
      </c>
      <c r="F549" s="348">
        <f>F548+7</f>
        <v>45918</v>
      </c>
      <c r="G549" s="348">
        <f>F549+5</f>
        <v>45923</v>
      </c>
    </row>
    <row r="550" spans="1:10">
      <c r="B550" s="354" t="s">
        <v>2006</v>
      </c>
      <c r="C550" s="354" t="s">
        <v>877</v>
      </c>
      <c r="D550" s="497"/>
      <c r="E550" s="348">
        <f>F550-3</f>
        <v>45922</v>
      </c>
      <c r="F550" s="348">
        <f>F549+7</f>
        <v>45925</v>
      </c>
      <c r="G550" s="348">
        <f>F550+5</f>
        <v>45930</v>
      </c>
    </row>
    <row r="551" spans="1:10">
      <c r="B551" s="354"/>
      <c r="C551" s="354"/>
      <c r="D551" s="496"/>
      <c r="E551" s="348">
        <f>F551-3</f>
        <v>45929</v>
      </c>
      <c r="F551" s="348">
        <f>F550+7</f>
        <v>45932</v>
      </c>
      <c r="G551" s="348">
        <f>F551+5</f>
        <v>45937</v>
      </c>
    </row>
    <row r="552" spans="1:10">
      <c r="B552" s="367"/>
      <c r="C552" s="367"/>
      <c r="D552" s="499"/>
      <c r="E552" s="367"/>
    </row>
    <row r="553" spans="1:10">
      <c r="B553" s="360" t="s">
        <v>188</v>
      </c>
      <c r="C553" s="360" t="s">
        <v>1999</v>
      </c>
      <c r="D553" s="430" t="s">
        <v>1533</v>
      </c>
      <c r="E553" s="424" t="s">
        <v>1916</v>
      </c>
      <c r="F553" s="424" t="s">
        <v>1889</v>
      </c>
      <c r="G553" s="424" t="s">
        <v>1990</v>
      </c>
    </row>
    <row r="554" spans="1:10">
      <c r="B554" s="358"/>
      <c r="C554" s="358"/>
      <c r="D554" s="429"/>
      <c r="E554" s="424" t="s">
        <v>1491</v>
      </c>
      <c r="F554" s="424" t="s">
        <v>1876</v>
      </c>
      <c r="G554" s="424" t="s">
        <v>1342</v>
      </c>
    </row>
    <row r="555" spans="1:10">
      <c r="B555" s="354" t="s">
        <v>2003</v>
      </c>
      <c r="C555" s="354" t="s">
        <v>2005</v>
      </c>
      <c r="D555" s="498" t="s">
        <v>2004</v>
      </c>
      <c r="E555" s="348">
        <f>F555-3</f>
        <v>45902</v>
      </c>
      <c r="F555" s="348">
        <v>45905</v>
      </c>
      <c r="G555" s="348">
        <f>F555+5</f>
        <v>45910</v>
      </c>
    </row>
    <row r="556" spans="1:10">
      <c r="B556" s="354" t="s">
        <v>430</v>
      </c>
      <c r="C556" s="354" t="s">
        <v>868</v>
      </c>
      <c r="D556" s="497"/>
      <c r="E556" s="348">
        <f>F556-3</f>
        <v>45909</v>
      </c>
      <c r="F556" s="348">
        <f>F555+7</f>
        <v>45912</v>
      </c>
      <c r="G556" s="348">
        <f>F556+5</f>
        <v>45917</v>
      </c>
    </row>
    <row r="557" spans="1:10">
      <c r="B557" s="354" t="s">
        <v>2003</v>
      </c>
      <c r="C557" s="354" t="s">
        <v>2002</v>
      </c>
      <c r="D557" s="497"/>
      <c r="E557" s="348">
        <f>F557-3</f>
        <v>45916</v>
      </c>
      <c r="F557" s="348">
        <f>F556+7</f>
        <v>45919</v>
      </c>
      <c r="G557" s="348">
        <f>F557+5</f>
        <v>45924</v>
      </c>
    </row>
    <row r="558" spans="1:10">
      <c r="B558" s="354" t="s">
        <v>2001</v>
      </c>
      <c r="C558" s="354" t="s">
        <v>2000</v>
      </c>
      <c r="D558" s="497"/>
      <c r="E558" s="348">
        <f>F558-3</f>
        <v>45923</v>
      </c>
      <c r="F558" s="348">
        <f>F557+7</f>
        <v>45926</v>
      </c>
      <c r="G558" s="348">
        <f>F558+5</f>
        <v>45931</v>
      </c>
    </row>
    <row r="559" spans="1:10">
      <c r="B559" s="354"/>
      <c r="C559" s="354"/>
      <c r="D559" s="496"/>
      <c r="E559" s="348">
        <f>F559-3</f>
        <v>45930</v>
      </c>
      <c r="F559" s="348">
        <f>F558+7</f>
        <v>45933</v>
      </c>
      <c r="G559" s="348">
        <f>F559+5</f>
        <v>45938</v>
      </c>
    </row>
    <row r="560" spans="1:10">
      <c r="B560" s="344"/>
      <c r="C560" s="344"/>
    </row>
    <row r="561" spans="1:8">
      <c r="B561" s="360" t="s">
        <v>188</v>
      </c>
      <c r="C561" s="360" t="s">
        <v>1999</v>
      </c>
      <c r="D561" s="430" t="s">
        <v>1998</v>
      </c>
      <c r="E561" s="424" t="s">
        <v>1524</v>
      </c>
      <c r="F561" s="424" t="s">
        <v>1916</v>
      </c>
      <c r="G561" s="424" t="s">
        <v>1990</v>
      </c>
    </row>
    <row r="562" spans="1:8">
      <c r="B562" s="358"/>
      <c r="C562" s="358"/>
      <c r="D562" s="429"/>
      <c r="E562" s="424" t="s">
        <v>1877</v>
      </c>
      <c r="F562" s="424" t="s">
        <v>1472</v>
      </c>
      <c r="G562" s="424" t="s">
        <v>1831</v>
      </c>
    </row>
    <row r="563" spans="1:8" s="396" customFormat="1">
      <c r="A563" s="347"/>
      <c r="B563" s="354" t="s">
        <v>1997</v>
      </c>
      <c r="C563" s="354" t="s">
        <v>1996</v>
      </c>
      <c r="D563" s="406" t="s">
        <v>1995</v>
      </c>
      <c r="E563" s="348">
        <f>F563-3</f>
        <v>45903</v>
      </c>
      <c r="F563" s="348">
        <v>45906</v>
      </c>
      <c r="G563" s="348">
        <f>F563+4</f>
        <v>45910</v>
      </c>
      <c r="H563" s="344"/>
    </row>
    <row r="564" spans="1:8">
      <c r="B564" s="354" t="s">
        <v>1994</v>
      </c>
      <c r="C564" s="354" t="s">
        <v>1993</v>
      </c>
      <c r="D564" s="405"/>
      <c r="E564" s="348">
        <f>F564-3</f>
        <v>45910</v>
      </c>
      <c r="F564" s="348">
        <f>F563+7</f>
        <v>45913</v>
      </c>
      <c r="G564" s="348">
        <f>F564+4</f>
        <v>45917</v>
      </c>
    </row>
    <row r="565" spans="1:8">
      <c r="B565" s="354" t="s">
        <v>1677</v>
      </c>
      <c r="C565" s="354" t="s">
        <v>883</v>
      </c>
      <c r="D565" s="405"/>
      <c r="E565" s="348">
        <f>F565-3</f>
        <v>45917</v>
      </c>
      <c r="F565" s="348">
        <f>F564+7</f>
        <v>45920</v>
      </c>
      <c r="G565" s="348">
        <f>F565+4</f>
        <v>45924</v>
      </c>
    </row>
    <row r="566" spans="1:8">
      <c r="B566" s="354" t="s">
        <v>1992</v>
      </c>
      <c r="C566" s="354" t="s">
        <v>1991</v>
      </c>
      <c r="D566" s="405"/>
      <c r="E566" s="348">
        <f>F566-3</f>
        <v>45924</v>
      </c>
      <c r="F566" s="348">
        <f>F565+7</f>
        <v>45927</v>
      </c>
      <c r="G566" s="348">
        <f>F566+4</f>
        <v>45931</v>
      </c>
    </row>
    <row r="567" spans="1:8">
      <c r="B567" s="354"/>
      <c r="C567" s="354"/>
      <c r="D567" s="404"/>
      <c r="E567" s="348">
        <f>F567-3</f>
        <v>45931</v>
      </c>
      <c r="F567" s="348">
        <f>F566+7</f>
        <v>45934</v>
      </c>
      <c r="G567" s="348">
        <f>F567+4</f>
        <v>45938</v>
      </c>
    </row>
    <row r="568" spans="1:8">
      <c r="B568" s="344"/>
      <c r="C568" s="344"/>
      <c r="E568" s="364"/>
      <c r="F568" s="364"/>
      <c r="G568" s="364"/>
    </row>
    <row r="569" spans="1:8">
      <c r="B569" s="360" t="s">
        <v>1534</v>
      </c>
      <c r="C569" s="360" t="s">
        <v>17</v>
      </c>
      <c r="D569" s="430" t="s">
        <v>187</v>
      </c>
      <c r="E569" s="424" t="s">
        <v>113</v>
      </c>
      <c r="F569" s="424" t="s">
        <v>113</v>
      </c>
      <c r="G569" s="424" t="s">
        <v>1990</v>
      </c>
    </row>
    <row r="570" spans="1:8">
      <c r="B570" s="358"/>
      <c r="C570" s="358"/>
      <c r="D570" s="429"/>
      <c r="E570" s="424" t="s">
        <v>1125</v>
      </c>
      <c r="F570" s="424" t="s">
        <v>20</v>
      </c>
      <c r="G570" s="424" t="s">
        <v>1831</v>
      </c>
    </row>
    <row r="571" spans="1:8">
      <c r="B571" s="354" t="s">
        <v>1989</v>
      </c>
      <c r="C571" s="354" t="s">
        <v>1988</v>
      </c>
      <c r="D571" s="423" t="s">
        <v>1987</v>
      </c>
      <c r="E571" s="348">
        <f>F571-3</f>
        <v>45902</v>
      </c>
      <c r="F571" s="348">
        <v>45905</v>
      </c>
      <c r="G571" s="348">
        <f>F571+5</f>
        <v>45910</v>
      </c>
    </row>
    <row r="572" spans="1:8">
      <c r="B572" s="354" t="s">
        <v>1986</v>
      </c>
      <c r="C572" s="354" t="s">
        <v>883</v>
      </c>
      <c r="D572" s="423"/>
      <c r="E572" s="348">
        <f>F572-3</f>
        <v>45909</v>
      </c>
      <c r="F572" s="348">
        <f>F571+7</f>
        <v>45912</v>
      </c>
      <c r="G572" s="348">
        <f>F572+5</f>
        <v>45917</v>
      </c>
    </row>
    <row r="573" spans="1:8">
      <c r="B573" s="354" t="s">
        <v>1985</v>
      </c>
      <c r="C573" s="354" t="s">
        <v>831</v>
      </c>
      <c r="D573" s="423"/>
      <c r="E573" s="348">
        <f>F573-3</f>
        <v>45916</v>
      </c>
      <c r="F573" s="348">
        <f>F572+7</f>
        <v>45919</v>
      </c>
      <c r="G573" s="348">
        <f>F573+5</f>
        <v>45924</v>
      </c>
    </row>
    <row r="574" spans="1:8">
      <c r="B574" s="354" t="s">
        <v>1984</v>
      </c>
      <c r="C574" s="354" t="s">
        <v>1983</v>
      </c>
      <c r="D574" s="423"/>
      <c r="E574" s="348">
        <f>F574-3</f>
        <v>45923</v>
      </c>
      <c r="F574" s="348">
        <f>F573+7</f>
        <v>45926</v>
      </c>
      <c r="G574" s="348">
        <f>F574+5</f>
        <v>45931</v>
      </c>
    </row>
    <row r="575" spans="1:8">
      <c r="B575" s="354" t="s">
        <v>1982</v>
      </c>
      <c r="C575" s="354" t="s">
        <v>1981</v>
      </c>
      <c r="D575" s="423"/>
      <c r="E575" s="348">
        <f>F575-3</f>
        <v>45930</v>
      </c>
      <c r="F575" s="348">
        <f>F574+7</f>
        <v>45933</v>
      </c>
      <c r="G575" s="348">
        <f>F575+5</f>
        <v>45938</v>
      </c>
    </row>
    <row r="576" spans="1:8">
      <c r="B576" s="344"/>
      <c r="C576" s="344"/>
      <c r="E576" s="364"/>
      <c r="F576" s="364"/>
      <c r="G576" s="364"/>
    </row>
    <row r="577" spans="1:7">
      <c r="A577" s="407" t="s">
        <v>1980</v>
      </c>
      <c r="B577" s="364"/>
      <c r="C577" s="364"/>
      <c r="D577" s="495"/>
      <c r="E577" s="364"/>
      <c r="F577" s="364"/>
      <c r="G577" s="364"/>
    </row>
    <row r="578" spans="1:7">
      <c r="B578" s="360" t="s">
        <v>1745</v>
      </c>
      <c r="C578" s="360" t="s">
        <v>1890</v>
      </c>
      <c r="D578" s="430" t="s">
        <v>187</v>
      </c>
      <c r="E578" s="424" t="s">
        <v>1916</v>
      </c>
      <c r="F578" s="424" t="s">
        <v>1889</v>
      </c>
      <c r="G578" s="424" t="s">
        <v>1969</v>
      </c>
    </row>
    <row r="579" spans="1:7">
      <c r="B579" s="358"/>
      <c r="C579" s="358"/>
      <c r="D579" s="429"/>
      <c r="E579" s="424" t="s">
        <v>1887</v>
      </c>
      <c r="F579" s="424" t="s">
        <v>1472</v>
      </c>
      <c r="G579" s="424" t="s">
        <v>1979</v>
      </c>
    </row>
    <row r="580" spans="1:7">
      <c r="B580" s="354" t="s">
        <v>1978</v>
      </c>
      <c r="C580" s="354" t="s">
        <v>1977</v>
      </c>
      <c r="D580" s="423" t="s">
        <v>1976</v>
      </c>
      <c r="E580" s="348">
        <f>F580-5</f>
        <v>45898</v>
      </c>
      <c r="F580" s="348">
        <v>45903</v>
      </c>
      <c r="G580" s="348">
        <f>F580+11</f>
        <v>45914</v>
      </c>
    </row>
    <row r="581" spans="1:7">
      <c r="B581" s="354" t="s">
        <v>1975</v>
      </c>
      <c r="C581" s="354" t="s">
        <v>1974</v>
      </c>
      <c r="D581" s="423"/>
      <c r="E581" s="348">
        <f>F581-5</f>
        <v>45905</v>
      </c>
      <c r="F581" s="348">
        <f>F580+7</f>
        <v>45910</v>
      </c>
      <c r="G581" s="348">
        <f>F581+11</f>
        <v>45921</v>
      </c>
    </row>
    <row r="582" spans="1:7">
      <c r="B582" s="354" t="s">
        <v>1973</v>
      </c>
      <c r="C582" s="354" t="s">
        <v>883</v>
      </c>
      <c r="D582" s="423"/>
      <c r="E582" s="348">
        <f>F582-5</f>
        <v>45912</v>
      </c>
      <c r="F582" s="348">
        <f>F581+7</f>
        <v>45917</v>
      </c>
      <c r="G582" s="348">
        <f>F582+11</f>
        <v>45928</v>
      </c>
    </row>
    <row r="583" spans="1:7">
      <c r="B583" s="354" t="s">
        <v>1972</v>
      </c>
      <c r="C583" s="354" t="s">
        <v>1971</v>
      </c>
      <c r="D583" s="423"/>
      <c r="E583" s="348">
        <f>F583-5</f>
        <v>45919</v>
      </c>
      <c r="F583" s="348">
        <f>F582+7</f>
        <v>45924</v>
      </c>
      <c r="G583" s="348">
        <f>F583+11</f>
        <v>45935</v>
      </c>
    </row>
    <row r="584" spans="1:7">
      <c r="B584" s="354"/>
      <c r="C584" s="354"/>
      <c r="D584" s="423"/>
      <c r="E584" s="348">
        <f>F584-5</f>
        <v>45926</v>
      </c>
      <c r="F584" s="348">
        <f>F583+7</f>
        <v>45931</v>
      </c>
      <c r="G584" s="348">
        <f>F584+11</f>
        <v>45942</v>
      </c>
    </row>
    <row r="585" spans="1:7">
      <c r="B585" s="345" t="s">
        <v>1970</v>
      </c>
      <c r="C585" s="364" t="s">
        <v>396</v>
      </c>
      <c r="E585" s="364"/>
      <c r="F585" s="364"/>
    </row>
    <row r="586" spans="1:7">
      <c r="B586" s="360" t="s">
        <v>188</v>
      </c>
      <c r="C586" s="360" t="s">
        <v>1460</v>
      </c>
      <c r="D586" s="430" t="s">
        <v>1879</v>
      </c>
      <c r="E586" s="424" t="s">
        <v>1889</v>
      </c>
      <c r="F586" s="424" t="s">
        <v>1889</v>
      </c>
      <c r="G586" s="424" t="s">
        <v>1969</v>
      </c>
    </row>
    <row r="587" spans="1:7">
      <c r="B587" s="358"/>
      <c r="C587" s="358"/>
      <c r="D587" s="429"/>
      <c r="E587" s="424" t="s">
        <v>1473</v>
      </c>
      <c r="F587" s="424" t="s">
        <v>1472</v>
      </c>
      <c r="G587" s="424" t="s">
        <v>1914</v>
      </c>
    </row>
    <row r="588" spans="1:7">
      <c r="B588" s="354" t="s">
        <v>1968</v>
      </c>
      <c r="C588" s="354" t="s">
        <v>1967</v>
      </c>
      <c r="D588" s="423" t="s">
        <v>1966</v>
      </c>
      <c r="E588" s="348">
        <f>F588-3</f>
        <v>45899</v>
      </c>
      <c r="F588" s="348">
        <v>45902</v>
      </c>
      <c r="G588" s="348">
        <f>F588+8</f>
        <v>45910</v>
      </c>
    </row>
    <row r="589" spans="1:7">
      <c r="B589" s="354" t="s">
        <v>1965</v>
      </c>
      <c r="C589" s="354" t="s">
        <v>1964</v>
      </c>
      <c r="D589" s="423"/>
      <c r="E589" s="348">
        <f>F589-3</f>
        <v>45906</v>
      </c>
      <c r="F589" s="348">
        <f>F588+7</f>
        <v>45909</v>
      </c>
      <c r="G589" s="348">
        <f>F589+8</f>
        <v>45917</v>
      </c>
    </row>
    <row r="590" spans="1:7">
      <c r="B590" s="354" t="s">
        <v>1963</v>
      </c>
      <c r="C590" s="354" t="s">
        <v>1962</v>
      </c>
      <c r="D590" s="423"/>
      <c r="E590" s="348">
        <f>F590-3</f>
        <v>45913</v>
      </c>
      <c r="F590" s="348">
        <f>F589+7</f>
        <v>45916</v>
      </c>
      <c r="G590" s="348">
        <f>F590+8</f>
        <v>45924</v>
      </c>
    </row>
    <row r="591" spans="1:7">
      <c r="B591" s="354" t="s">
        <v>1961</v>
      </c>
      <c r="C591" s="354" t="s">
        <v>1960</v>
      </c>
      <c r="D591" s="423"/>
      <c r="E591" s="348">
        <f>F591-3</f>
        <v>45920</v>
      </c>
      <c r="F591" s="348">
        <f>F590+7</f>
        <v>45923</v>
      </c>
      <c r="G591" s="348">
        <f>F591+8</f>
        <v>45931</v>
      </c>
    </row>
    <row r="592" spans="1:7">
      <c r="B592" s="354" t="s">
        <v>1959</v>
      </c>
      <c r="C592" s="354" t="s">
        <v>1958</v>
      </c>
      <c r="D592" s="423"/>
      <c r="E592" s="348">
        <f>F592-3</f>
        <v>45927</v>
      </c>
      <c r="F592" s="348">
        <f>F591+7</f>
        <v>45930</v>
      </c>
      <c r="G592" s="348">
        <f>F592+8</f>
        <v>45938</v>
      </c>
    </row>
    <row r="593" spans="1:7">
      <c r="B593" s="344"/>
      <c r="C593" s="344"/>
      <c r="E593" s="364"/>
      <c r="F593" s="364"/>
    </row>
    <row r="594" spans="1:7">
      <c r="A594" s="407" t="s">
        <v>1957</v>
      </c>
      <c r="B594" s="433"/>
      <c r="C594" s="433"/>
      <c r="D594" s="409"/>
      <c r="E594" s="364"/>
      <c r="F594" s="364"/>
      <c r="G594" s="383"/>
    </row>
    <row r="595" spans="1:7">
      <c r="B595" s="344"/>
      <c r="C595" s="344"/>
      <c r="E595" s="364"/>
      <c r="F595" s="364"/>
      <c r="G595" s="364"/>
    </row>
    <row r="596" spans="1:7">
      <c r="B596" s="360" t="s">
        <v>188</v>
      </c>
      <c r="C596" s="360" t="s">
        <v>1880</v>
      </c>
      <c r="D596" s="430" t="s">
        <v>187</v>
      </c>
      <c r="E596" s="424" t="s">
        <v>1524</v>
      </c>
      <c r="F596" s="424" t="s">
        <v>1475</v>
      </c>
      <c r="G596" s="424" t="s">
        <v>1956</v>
      </c>
    </row>
    <row r="597" spans="1:7">
      <c r="B597" s="358"/>
      <c r="C597" s="358"/>
      <c r="D597" s="429"/>
      <c r="E597" s="424" t="s">
        <v>1473</v>
      </c>
      <c r="F597" s="424" t="s">
        <v>1876</v>
      </c>
      <c r="G597" s="424" t="s">
        <v>1342</v>
      </c>
    </row>
    <row r="598" spans="1:7">
      <c r="B598" s="354" t="s">
        <v>1955</v>
      </c>
      <c r="C598" s="354" t="s">
        <v>1954</v>
      </c>
      <c r="D598" s="423" t="s">
        <v>1953</v>
      </c>
      <c r="E598" s="348">
        <f>F598-3</f>
        <v>45903</v>
      </c>
      <c r="F598" s="348">
        <v>45906</v>
      </c>
      <c r="G598" s="348">
        <f>F598+7</f>
        <v>45913</v>
      </c>
    </row>
    <row r="599" spans="1:7">
      <c r="B599" s="354" t="s">
        <v>1952</v>
      </c>
      <c r="C599" s="354" t="s">
        <v>773</v>
      </c>
      <c r="D599" s="423"/>
      <c r="E599" s="348">
        <f>F599-3</f>
        <v>45910</v>
      </c>
      <c r="F599" s="348">
        <f>F598+7</f>
        <v>45913</v>
      </c>
      <c r="G599" s="348">
        <f>F599+7</f>
        <v>45920</v>
      </c>
    </row>
    <row r="600" spans="1:7">
      <c r="B600" s="354" t="s">
        <v>1951</v>
      </c>
      <c r="C600" s="354" t="s">
        <v>1950</v>
      </c>
      <c r="D600" s="423"/>
      <c r="E600" s="348">
        <f>F600-3</f>
        <v>45917</v>
      </c>
      <c r="F600" s="348">
        <f>F599+7</f>
        <v>45920</v>
      </c>
      <c r="G600" s="348">
        <f>F600+7</f>
        <v>45927</v>
      </c>
    </row>
    <row r="601" spans="1:7">
      <c r="B601" s="354" t="s">
        <v>1949</v>
      </c>
      <c r="C601" s="354" t="s">
        <v>834</v>
      </c>
      <c r="D601" s="423"/>
      <c r="E601" s="348">
        <f>F601-3</f>
        <v>45924</v>
      </c>
      <c r="F601" s="348">
        <f>F600+7</f>
        <v>45927</v>
      </c>
      <c r="G601" s="348">
        <f>F601+7</f>
        <v>45934</v>
      </c>
    </row>
    <row r="602" spans="1:7">
      <c r="B602" s="354"/>
      <c r="C602" s="354"/>
      <c r="D602" s="423"/>
      <c r="E602" s="348">
        <f>F602-3</f>
        <v>45931</v>
      </c>
      <c r="F602" s="348">
        <f>F601+7</f>
        <v>45934</v>
      </c>
      <c r="G602" s="348">
        <f>F602+7</f>
        <v>45941</v>
      </c>
    </row>
    <row r="603" spans="1:7">
      <c r="B603" s="344"/>
      <c r="C603" s="344"/>
      <c r="E603" s="364"/>
      <c r="F603" s="364"/>
      <c r="G603" s="364"/>
    </row>
    <row r="604" spans="1:7">
      <c r="A604" s="488" t="s">
        <v>1948</v>
      </c>
      <c r="B604" s="433"/>
      <c r="C604" s="433"/>
      <c r="D604" s="409"/>
      <c r="E604" s="364"/>
      <c r="F604" s="364"/>
      <c r="G604" s="383"/>
    </row>
    <row r="605" spans="1:7">
      <c r="B605" s="360" t="s">
        <v>188</v>
      </c>
      <c r="C605" s="360" t="s">
        <v>1890</v>
      </c>
      <c r="D605" s="430" t="s">
        <v>187</v>
      </c>
      <c r="E605" s="424" t="s">
        <v>1458</v>
      </c>
      <c r="F605" s="424" t="s">
        <v>1475</v>
      </c>
      <c r="G605" s="424" t="s">
        <v>1947</v>
      </c>
    </row>
    <row r="606" spans="1:7">
      <c r="B606" s="358"/>
      <c r="C606" s="358"/>
      <c r="D606" s="429"/>
      <c r="E606" s="424" t="s">
        <v>1473</v>
      </c>
      <c r="F606" s="424" t="s">
        <v>1946</v>
      </c>
      <c r="G606" s="424" t="s">
        <v>1342</v>
      </c>
    </row>
    <row r="607" spans="1:7">
      <c r="B607" s="348" t="s">
        <v>1945</v>
      </c>
      <c r="C607" s="354" t="s">
        <v>1944</v>
      </c>
      <c r="D607" s="423" t="s">
        <v>1943</v>
      </c>
      <c r="E607" s="348">
        <f>F607-6</f>
        <v>45897</v>
      </c>
      <c r="F607" s="348">
        <v>45903</v>
      </c>
      <c r="G607" s="348">
        <f>F607+12</f>
        <v>45915</v>
      </c>
    </row>
    <row r="608" spans="1:7" ht="16.5" customHeight="1">
      <c r="B608" s="354" t="s">
        <v>1942</v>
      </c>
      <c r="C608" s="354" t="s">
        <v>453</v>
      </c>
      <c r="D608" s="423"/>
      <c r="E608" s="348">
        <f>F608-6</f>
        <v>45904</v>
      </c>
      <c r="F608" s="348">
        <f>F607+7</f>
        <v>45910</v>
      </c>
      <c r="G608" s="348">
        <f>F608+12</f>
        <v>45922</v>
      </c>
    </row>
    <row r="609" spans="1:7">
      <c r="B609" s="354" t="s">
        <v>1941</v>
      </c>
      <c r="C609" s="354" t="s">
        <v>621</v>
      </c>
      <c r="D609" s="423"/>
      <c r="E609" s="348">
        <f>F609-6</f>
        <v>45911</v>
      </c>
      <c r="F609" s="348">
        <f>F608+7</f>
        <v>45917</v>
      </c>
      <c r="G609" s="348">
        <f>F609+12</f>
        <v>45929</v>
      </c>
    </row>
    <row r="610" spans="1:7">
      <c r="B610" s="348" t="s">
        <v>1940</v>
      </c>
      <c r="C610" s="348" t="s">
        <v>607</v>
      </c>
      <c r="D610" s="423"/>
      <c r="E610" s="348">
        <f>F610-6</f>
        <v>45918</v>
      </c>
      <c r="F610" s="348">
        <f>F609+7</f>
        <v>45924</v>
      </c>
      <c r="G610" s="348">
        <f>F610+12</f>
        <v>45936</v>
      </c>
    </row>
    <row r="611" spans="1:7">
      <c r="B611" s="348"/>
      <c r="C611" s="348"/>
      <c r="D611" s="423"/>
      <c r="E611" s="348">
        <f>F611-6</f>
        <v>45925</v>
      </c>
      <c r="F611" s="348">
        <f>F610+7</f>
        <v>45931</v>
      </c>
      <c r="G611" s="348">
        <f>F611+12</f>
        <v>45943</v>
      </c>
    </row>
    <row r="612" spans="1:7">
      <c r="B612" s="494"/>
      <c r="C612" s="493"/>
      <c r="D612" s="409"/>
      <c r="E612" s="364"/>
      <c r="F612" s="364"/>
      <c r="G612" s="383"/>
    </row>
    <row r="613" spans="1:7">
      <c r="A613" s="407" t="s">
        <v>1939</v>
      </c>
      <c r="B613" s="433"/>
      <c r="C613" s="433"/>
      <c r="D613" s="409"/>
      <c r="E613" s="364"/>
      <c r="F613" s="364"/>
      <c r="G613" s="383"/>
    </row>
    <row r="614" spans="1:7">
      <c r="B614" s="360" t="s">
        <v>188</v>
      </c>
      <c r="C614" s="360" t="s">
        <v>1460</v>
      </c>
      <c r="D614" s="430" t="s">
        <v>187</v>
      </c>
      <c r="E614" s="424" t="s">
        <v>1475</v>
      </c>
      <c r="F614" s="424" t="s">
        <v>1475</v>
      </c>
      <c r="G614" s="424" t="s">
        <v>1939</v>
      </c>
    </row>
    <row r="615" spans="1:7">
      <c r="B615" s="358"/>
      <c r="C615" s="358"/>
      <c r="D615" s="429"/>
      <c r="E615" s="424" t="s">
        <v>1887</v>
      </c>
      <c r="F615" s="424" t="s">
        <v>1472</v>
      </c>
      <c r="G615" s="424" t="s">
        <v>1342</v>
      </c>
    </row>
    <row r="616" spans="1:7">
      <c r="B616" s="354" t="s">
        <v>1938</v>
      </c>
      <c r="C616" s="354" t="s">
        <v>1937</v>
      </c>
      <c r="D616" s="423" t="s">
        <v>1936</v>
      </c>
      <c r="E616" s="348">
        <f>F616-4</f>
        <v>45903</v>
      </c>
      <c r="F616" s="348">
        <v>45907</v>
      </c>
      <c r="G616" s="348">
        <f>F616+11</f>
        <v>45918</v>
      </c>
    </row>
    <row r="617" spans="1:7">
      <c r="B617" s="348" t="s">
        <v>1935</v>
      </c>
      <c r="C617" s="348" t="s">
        <v>1934</v>
      </c>
      <c r="D617" s="423"/>
      <c r="E617" s="348">
        <f>F617-4</f>
        <v>45910</v>
      </c>
      <c r="F617" s="348">
        <f>F616+7</f>
        <v>45914</v>
      </c>
      <c r="G617" s="348">
        <f>F617+11</f>
        <v>45925</v>
      </c>
    </row>
    <row r="618" spans="1:7">
      <c r="B618" s="354" t="s">
        <v>1933</v>
      </c>
      <c r="C618" s="354" t="s">
        <v>1932</v>
      </c>
      <c r="D618" s="423"/>
      <c r="E618" s="348">
        <f>F618-4</f>
        <v>45917</v>
      </c>
      <c r="F618" s="348">
        <f>F617+7</f>
        <v>45921</v>
      </c>
      <c r="G618" s="348">
        <f>F618+11</f>
        <v>45932</v>
      </c>
    </row>
    <row r="619" spans="1:7">
      <c r="B619" s="348" t="s">
        <v>1931</v>
      </c>
      <c r="C619" s="348" t="s">
        <v>1930</v>
      </c>
      <c r="D619" s="423"/>
      <c r="E619" s="348">
        <f>F619-4</f>
        <v>45924</v>
      </c>
      <c r="F619" s="348">
        <f>F618+7</f>
        <v>45928</v>
      </c>
      <c r="G619" s="348">
        <f>F619+11</f>
        <v>45939</v>
      </c>
    </row>
    <row r="620" spans="1:7">
      <c r="B620" s="491"/>
      <c r="C620" s="348"/>
      <c r="D620" s="423"/>
      <c r="E620" s="348">
        <f>F620-4</f>
        <v>45931</v>
      </c>
      <c r="F620" s="348">
        <f>F619+7</f>
        <v>45935</v>
      </c>
      <c r="G620" s="348">
        <f>F620+11</f>
        <v>45946</v>
      </c>
    </row>
    <row r="621" spans="1:7">
      <c r="B621" s="344"/>
      <c r="C621" s="344"/>
      <c r="D621" s="344"/>
    </row>
    <row r="622" spans="1:7">
      <c r="B622" s="360" t="s">
        <v>1929</v>
      </c>
      <c r="C622" s="360" t="s">
        <v>1460</v>
      </c>
      <c r="D622" s="430" t="s">
        <v>187</v>
      </c>
      <c r="E622" s="348" t="s">
        <v>1346</v>
      </c>
      <c r="F622" s="348" t="s">
        <v>1346</v>
      </c>
      <c r="G622" s="348" t="s">
        <v>1928</v>
      </c>
    </row>
    <row r="623" spans="1:7">
      <c r="B623" s="358"/>
      <c r="C623" s="358"/>
      <c r="D623" s="429"/>
      <c r="E623" s="348" t="s">
        <v>1779</v>
      </c>
      <c r="F623" s="348" t="s">
        <v>259</v>
      </c>
      <c r="G623" s="348" t="s">
        <v>1927</v>
      </c>
    </row>
    <row r="624" spans="1:7">
      <c r="B624" s="354" t="s">
        <v>1926</v>
      </c>
      <c r="C624" s="354" t="s">
        <v>486</v>
      </c>
      <c r="D624" s="423" t="s">
        <v>1925</v>
      </c>
      <c r="E624" s="348">
        <f>F624-4</f>
        <v>45900</v>
      </c>
      <c r="F624" s="348">
        <v>45904</v>
      </c>
      <c r="G624" s="348">
        <f>F624+11</f>
        <v>45915</v>
      </c>
    </row>
    <row r="625" spans="1:8">
      <c r="B625" s="348" t="s">
        <v>1924</v>
      </c>
      <c r="C625" s="348" t="s">
        <v>1923</v>
      </c>
      <c r="D625" s="423"/>
      <c r="E625" s="348">
        <f>F625-4</f>
        <v>45907</v>
      </c>
      <c r="F625" s="348">
        <f>F624+7</f>
        <v>45911</v>
      </c>
      <c r="G625" s="348">
        <f>F625+11</f>
        <v>45922</v>
      </c>
    </row>
    <row r="626" spans="1:8">
      <c r="B626" s="354" t="s">
        <v>1922</v>
      </c>
      <c r="C626" s="354" t="s">
        <v>1921</v>
      </c>
      <c r="D626" s="423"/>
      <c r="E626" s="348">
        <f>F626-4</f>
        <v>45914</v>
      </c>
      <c r="F626" s="348">
        <f>F625+7</f>
        <v>45918</v>
      </c>
      <c r="G626" s="348">
        <f>F626+11</f>
        <v>45929</v>
      </c>
    </row>
    <row r="627" spans="1:8">
      <c r="B627" s="348" t="s">
        <v>1920</v>
      </c>
      <c r="C627" s="348" t="s">
        <v>1919</v>
      </c>
      <c r="D627" s="423"/>
      <c r="E627" s="348">
        <f>F627-4</f>
        <v>45921</v>
      </c>
      <c r="F627" s="348">
        <f>F626+7</f>
        <v>45925</v>
      </c>
      <c r="G627" s="348">
        <f>F627+11</f>
        <v>45936</v>
      </c>
    </row>
    <row r="628" spans="1:8">
      <c r="B628" s="491"/>
      <c r="C628" s="348"/>
      <c r="D628" s="423"/>
      <c r="E628" s="348">
        <f>F628-4</f>
        <v>45928</v>
      </c>
      <c r="F628" s="348">
        <f>F627+7</f>
        <v>45932</v>
      </c>
      <c r="G628" s="348">
        <f>F628+11</f>
        <v>45943</v>
      </c>
    </row>
    <row r="629" spans="1:8">
      <c r="A629" s="492" t="s">
        <v>136</v>
      </c>
      <c r="B629" s="419"/>
      <c r="C629" s="419"/>
      <c r="D629" s="418"/>
      <c r="E629" s="417"/>
      <c r="F629" s="417"/>
      <c r="G629" s="417"/>
      <c r="H629" s="401"/>
    </row>
    <row r="630" spans="1:8">
      <c r="A630" s="407" t="s">
        <v>1918</v>
      </c>
    </row>
    <row r="631" spans="1:8">
      <c r="B631" s="360" t="s">
        <v>1917</v>
      </c>
      <c r="C631" s="360" t="s">
        <v>1460</v>
      </c>
      <c r="D631" s="430" t="s">
        <v>187</v>
      </c>
      <c r="E631" s="424" t="s">
        <v>1916</v>
      </c>
      <c r="F631" s="424" t="s">
        <v>1916</v>
      </c>
      <c r="G631" s="424" t="s">
        <v>1915</v>
      </c>
    </row>
    <row r="632" spans="1:8">
      <c r="B632" s="358"/>
      <c r="C632" s="358"/>
      <c r="D632" s="429"/>
      <c r="E632" s="424" t="s">
        <v>1473</v>
      </c>
      <c r="F632" s="424" t="s">
        <v>1472</v>
      </c>
      <c r="G632" s="424" t="s">
        <v>1914</v>
      </c>
    </row>
    <row r="633" spans="1:8">
      <c r="B633" s="373" t="s">
        <v>470</v>
      </c>
      <c r="C633" s="374" t="s">
        <v>396</v>
      </c>
      <c r="D633" s="406" t="s">
        <v>1913</v>
      </c>
      <c r="E633" s="373">
        <f>F633-6</f>
        <v>45898</v>
      </c>
      <c r="F633" s="373">
        <v>45904</v>
      </c>
      <c r="G633" s="373">
        <f>F633+27</f>
        <v>45931</v>
      </c>
    </row>
    <row r="634" spans="1:8">
      <c r="B634" s="373" t="s">
        <v>1908</v>
      </c>
      <c r="C634" s="373"/>
      <c r="D634" s="405"/>
      <c r="E634" s="373">
        <f>F634-6</f>
        <v>45905</v>
      </c>
      <c r="F634" s="373">
        <f>F633+7</f>
        <v>45911</v>
      </c>
      <c r="G634" s="373">
        <f>F634+27</f>
        <v>45938</v>
      </c>
    </row>
    <row r="635" spans="1:8">
      <c r="B635" s="491" t="s">
        <v>1905</v>
      </c>
      <c r="C635" s="348" t="s">
        <v>1904</v>
      </c>
      <c r="D635" s="405"/>
      <c r="E635" s="348">
        <f>F635-6</f>
        <v>45912</v>
      </c>
      <c r="F635" s="348">
        <f>F634+7</f>
        <v>45918</v>
      </c>
      <c r="G635" s="348">
        <f>F635+27</f>
        <v>45945</v>
      </c>
    </row>
    <row r="636" spans="1:8">
      <c r="B636" s="491" t="s">
        <v>1912</v>
      </c>
      <c r="C636" s="348" t="s">
        <v>1911</v>
      </c>
      <c r="D636" s="405"/>
      <c r="E636" s="348">
        <f>F636-6</f>
        <v>45919</v>
      </c>
      <c r="F636" s="348">
        <f>F635+7</f>
        <v>45925</v>
      </c>
      <c r="G636" s="348">
        <f>F636+27</f>
        <v>45952</v>
      </c>
    </row>
    <row r="637" spans="1:8">
      <c r="B637" s="373" t="s">
        <v>1841</v>
      </c>
      <c r="C637" s="373"/>
      <c r="D637" s="404"/>
      <c r="E637" s="373">
        <f>F637-6</f>
        <v>45926</v>
      </c>
      <c r="F637" s="373">
        <f>F636+7</f>
        <v>45932</v>
      </c>
      <c r="G637" s="373">
        <f>F637+27</f>
        <v>45959</v>
      </c>
    </row>
    <row r="638" spans="1:8">
      <c r="B638" s="344"/>
      <c r="C638" s="344"/>
    </row>
    <row r="639" spans="1:8">
      <c r="A639" s="407" t="s">
        <v>1910</v>
      </c>
      <c r="B639" s="344"/>
      <c r="C639" s="344"/>
    </row>
    <row r="640" spans="1:8">
      <c r="B640" s="360" t="s">
        <v>188</v>
      </c>
      <c r="C640" s="360" t="s">
        <v>1880</v>
      </c>
      <c r="D640" s="430" t="s">
        <v>187</v>
      </c>
      <c r="E640" s="424" t="s">
        <v>1524</v>
      </c>
      <c r="F640" s="424" t="s">
        <v>1475</v>
      </c>
      <c r="G640" s="424" t="s">
        <v>1909</v>
      </c>
    </row>
    <row r="641" spans="1:8">
      <c r="B641" s="358"/>
      <c r="C641" s="358"/>
      <c r="D641" s="429"/>
      <c r="E641" s="424" t="s">
        <v>1473</v>
      </c>
      <c r="F641" s="424" t="s">
        <v>1472</v>
      </c>
      <c r="G641" s="424" t="s">
        <v>1342</v>
      </c>
    </row>
    <row r="642" spans="1:8">
      <c r="B642" s="373" t="s">
        <v>1908</v>
      </c>
      <c r="C642" s="374" t="s">
        <v>396</v>
      </c>
      <c r="D642" s="406" t="s">
        <v>1907</v>
      </c>
      <c r="E642" s="373">
        <f>F642-6</f>
        <v>45898</v>
      </c>
      <c r="F642" s="373">
        <v>45904</v>
      </c>
      <c r="G642" s="373">
        <f>F642+22</f>
        <v>45926</v>
      </c>
    </row>
    <row r="643" spans="1:8">
      <c r="B643" s="373" t="s">
        <v>1906</v>
      </c>
      <c r="C643" s="373"/>
      <c r="D643" s="405"/>
      <c r="E643" s="373">
        <f>F643-6</f>
        <v>45905</v>
      </c>
      <c r="F643" s="373">
        <f>F642+7</f>
        <v>45911</v>
      </c>
      <c r="G643" s="373">
        <f>F643+22</f>
        <v>45933</v>
      </c>
    </row>
    <row r="644" spans="1:8">
      <c r="B644" s="491" t="s">
        <v>1905</v>
      </c>
      <c r="C644" s="348" t="s">
        <v>1904</v>
      </c>
      <c r="D644" s="405"/>
      <c r="E644" s="348">
        <f>F644-6</f>
        <v>45912</v>
      </c>
      <c r="F644" s="348">
        <f>F643+7</f>
        <v>45918</v>
      </c>
      <c r="G644" s="348">
        <f>F644+22</f>
        <v>45940</v>
      </c>
    </row>
    <row r="645" spans="1:8">
      <c r="B645" s="491" t="s">
        <v>1903</v>
      </c>
      <c r="C645" s="348" t="s">
        <v>1902</v>
      </c>
      <c r="D645" s="405"/>
      <c r="E645" s="348">
        <f>F645-6</f>
        <v>45919</v>
      </c>
      <c r="F645" s="348">
        <f>F644+7</f>
        <v>45925</v>
      </c>
      <c r="G645" s="348">
        <f>F645+22</f>
        <v>45947</v>
      </c>
    </row>
    <row r="646" spans="1:8">
      <c r="B646" s="373" t="s">
        <v>470</v>
      </c>
      <c r="C646" s="373"/>
      <c r="D646" s="404"/>
      <c r="E646" s="373">
        <f>F646-6</f>
        <v>45926</v>
      </c>
      <c r="F646" s="373">
        <f>F645+7</f>
        <v>45932</v>
      </c>
      <c r="G646" s="373">
        <f>F646+22</f>
        <v>45954</v>
      </c>
    </row>
    <row r="647" spans="1:8">
      <c r="B647" s="367"/>
      <c r="C647" s="389"/>
      <c r="D647" s="409"/>
      <c r="E647" s="364"/>
      <c r="F647" s="364"/>
    </row>
    <row r="648" spans="1:8">
      <c r="A648" s="407" t="s">
        <v>1901</v>
      </c>
      <c r="B648" s="399"/>
      <c r="C648" s="399"/>
      <c r="E648" s="399"/>
      <c r="F648" s="407"/>
      <c r="G648" s="407"/>
      <c r="H648" s="401"/>
    </row>
    <row r="649" spans="1:8">
      <c r="B649" s="360" t="s">
        <v>188</v>
      </c>
      <c r="C649" s="360" t="s">
        <v>1460</v>
      </c>
      <c r="D649" s="430" t="s">
        <v>1879</v>
      </c>
      <c r="E649" s="424" t="s">
        <v>1524</v>
      </c>
      <c r="F649" s="424" t="s">
        <v>1475</v>
      </c>
      <c r="G649" s="424" t="s">
        <v>388</v>
      </c>
    </row>
    <row r="650" spans="1:8">
      <c r="B650" s="358"/>
      <c r="C650" s="358"/>
      <c r="D650" s="429"/>
      <c r="E650" s="424" t="s">
        <v>1877</v>
      </c>
      <c r="F650" s="424" t="s">
        <v>1472</v>
      </c>
      <c r="G650" s="424" t="s">
        <v>1342</v>
      </c>
    </row>
    <row r="651" spans="1:8">
      <c r="B651" s="348" t="s">
        <v>1900</v>
      </c>
      <c r="C651" s="348" t="s">
        <v>1899</v>
      </c>
      <c r="D651" s="423" t="s">
        <v>1898</v>
      </c>
      <c r="E651" s="348">
        <f>F651-4</f>
        <v>45901</v>
      </c>
      <c r="F651" s="348">
        <v>45905</v>
      </c>
      <c r="G651" s="348">
        <f>F651+23</f>
        <v>45928</v>
      </c>
    </row>
    <row r="652" spans="1:8">
      <c r="B652" s="348" t="s">
        <v>1897</v>
      </c>
      <c r="C652" s="348" t="s">
        <v>1896</v>
      </c>
      <c r="D652" s="423"/>
      <c r="E652" s="348">
        <f>F652-4</f>
        <v>45908</v>
      </c>
      <c r="F652" s="348">
        <f>F651+7</f>
        <v>45912</v>
      </c>
      <c r="G652" s="348">
        <f>F652+23</f>
        <v>45935</v>
      </c>
    </row>
    <row r="653" spans="1:8">
      <c r="A653" s="490"/>
      <c r="B653" s="348" t="s">
        <v>683</v>
      </c>
      <c r="C653" s="348" t="s">
        <v>1895</v>
      </c>
      <c r="D653" s="423"/>
      <c r="E653" s="348">
        <f>F653-4</f>
        <v>45915</v>
      </c>
      <c r="F653" s="348">
        <f>F652+7</f>
        <v>45919</v>
      </c>
      <c r="G653" s="348">
        <f>F653+23</f>
        <v>45942</v>
      </c>
    </row>
    <row r="654" spans="1:8">
      <c r="B654" s="348" t="s">
        <v>1894</v>
      </c>
      <c r="C654" s="348" t="s">
        <v>1893</v>
      </c>
      <c r="D654" s="423"/>
      <c r="E654" s="348">
        <f>F654-4</f>
        <v>45922</v>
      </c>
      <c r="F654" s="348">
        <f>F653+7</f>
        <v>45926</v>
      </c>
      <c r="G654" s="348">
        <f>F654+23</f>
        <v>45949</v>
      </c>
    </row>
    <row r="655" spans="1:8">
      <c r="B655" s="348" t="s">
        <v>1892</v>
      </c>
      <c r="C655" s="348" t="s">
        <v>1746</v>
      </c>
      <c r="D655" s="423"/>
      <c r="E655" s="348">
        <f>F655-4</f>
        <v>45929</v>
      </c>
      <c r="F655" s="348">
        <f>F654+7</f>
        <v>45933</v>
      </c>
      <c r="G655" s="348">
        <f>F655+23</f>
        <v>45956</v>
      </c>
    </row>
    <row r="656" spans="1:8">
      <c r="B656" s="344"/>
      <c r="C656" s="344"/>
      <c r="F656" s="364"/>
      <c r="G656" s="364"/>
    </row>
    <row r="657" spans="1:7">
      <c r="A657" s="488" t="s">
        <v>1891</v>
      </c>
      <c r="B657" s="344"/>
      <c r="C657" s="344"/>
      <c r="F657" s="489"/>
      <c r="G657" s="489"/>
    </row>
    <row r="658" spans="1:7">
      <c r="B658" s="360" t="s">
        <v>188</v>
      </c>
      <c r="C658" s="360" t="s">
        <v>1890</v>
      </c>
      <c r="D658" s="430" t="s">
        <v>187</v>
      </c>
      <c r="E658" s="424" t="s">
        <v>1458</v>
      </c>
      <c r="F658" s="424" t="s">
        <v>1889</v>
      </c>
      <c r="G658" s="424" t="s">
        <v>1888</v>
      </c>
    </row>
    <row r="659" spans="1:7">
      <c r="B659" s="358"/>
      <c r="C659" s="358"/>
      <c r="D659" s="429"/>
      <c r="E659" s="424" t="s">
        <v>1887</v>
      </c>
      <c r="F659" s="424" t="s">
        <v>1472</v>
      </c>
      <c r="G659" s="424" t="s">
        <v>1342</v>
      </c>
    </row>
    <row r="660" spans="1:7">
      <c r="B660" s="348" t="s">
        <v>1886</v>
      </c>
      <c r="C660" s="348" t="s">
        <v>1874</v>
      </c>
      <c r="D660" s="423" t="s">
        <v>1885</v>
      </c>
      <c r="E660" s="348">
        <f>F660-5</f>
        <v>45901</v>
      </c>
      <c r="F660" s="348">
        <v>45906</v>
      </c>
      <c r="G660" s="348">
        <f>F660+45</f>
        <v>45951</v>
      </c>
    </row>
    <row r="661" spans="1:7">
      <c r="B661" s="348" t="s">
        <v>1884</v>
      </c>
      <c r="C661" s="348" t="s">
        <v>24</v>
      </c>
      <c r="D661" s="423"/>
      <c r="E661" s="348">
        <f>F661-5</f>
        <v>45908</v>
      </c>
      <c r="F661" s="348">
        <f>F660+7</f>
        <v>45913</v>
      </c>
      <c r="G661" s="348">
        <f>F661+45</f>
        <v>45958</v>
      </c>
    </row>
    <row r="662" spans="1:7">
      <c r="B662" s="348" t="s">
        <v>1871</v>
      </c>
      <c r="C662" s="348"/>
      <c r="D662" s="423"/>
      <c r="E662" s="348">
        <f>F662-5</f>
        <v>45915</v>
      </c>
      <c r="F662" s="348">
        <f>F661+7</f>
        <v>45920</v>
      </c>
      <c r="G662" s="348">
        <f>F662+45</f>
        <v>45965</v>
      </c>
    </row>
    <row r="663" spans="1:7">
      <c r="B663" s="348" t="s">
        <v>1883</v>
      </c>
      <c r="C663" s="348" t="s">
        <v>23</v>
      </c>
      <c r="D663" s="423"/>
      <c r="E663" s="348">
        <f>F663-5</f>
        <v>45922</v>
      </c>
      <c r="F663" s="348">
        <f>F662+7</f>
        <v>45927</v>
      </c>
      <c r="G663" s="348">
        <f>F663+45</f>
        <v>45972</v>
      </c>
    </row>
    <row r="664" spans="1:7">
      <c r="B664" s="348" t="s">
        <v>1882</v>
      </c>
      <c r="C664" s="348" t="s">
        <v>600</v>
      </c>
      <c r="D664" s="423"/>
      <c r="E664" s="348">
        <f>F664-5</f>
        <v>45929</v>
      </c>
      <c r="F664" s="348">
        <f>F663+7</f>
        <v>45934</v>
      </c>
      <c r="G664" s="348">
        <f>F664+45</f>
        <v>45979</v>
      </c>
    </row>
    <row r="665" spans="1:7">
      <c r="B665" s="364"/>
      <c r="C665" s="364"/>
      <c r="F665" s="364"/>
    </row>
    <row r="666" spans="1:7">
      <c r="A666" s="488" t="s">
        <v>1881</v>
      </c>
      <c r="B666" s="344"/>
      <c r="C666" s="344"/>
      <c r="F666" s="489"/>
    </row>
    <row r="667" spans="1:7">
      <c r="B667" s="360" t="s">
        <v>188</v>
      </c>
      <c r="C667" s="360" t="s">
        <v>1880</v>
      </c>
      <c r="D667" s="430" t="s">
        <v>1879</v>
      </c>
      <c r="E667" s="424" t="s">
        <v>1475</v>
      </c>
      <c r="F667" s="424" t="s">
        <v>1475</v>
      </c>
      <c r="G667" s="424" t="s">
        <v>1878</v>
      </c>
    </row>
    <row r="668" spans="1:7">
      <c r="B668" s="358"/>
      <c r="C668" s="358"/>
      <c r="D668" s="429"/>
      <c r="E668" s="424" t="s">
        <v>1877</v>
      </c>
      <c r="F668" s="424" t="s">
        <v>1876</v>
      </c>
      <c r="G668" s="424" t="s">
        <v>1342</v>
      </c>
    </row>
    <row r="669" spans="1:7">
      <c r="B669" s="348" t="s">
        <v>1875</v>
      </c>
      <c r="C669" s="348" t="s">
        <v>1874</v>
      </c>
      <c r="D669" s="423" t="s">
        <v>1873</v>
      </c>
      <c r="E669" s="348">
        <f>F669-5</f>
        <v>45901</v>
      </c>
      <c r="F669" s="348">
        <v>45906</v>
      </c>
      <c r="G669" s="348">
        <f>F669+42</f>
        <v>45948</v>
      </c>
    </row>
    <row r="670" spans="1:7">
      <c r="B670" s="348" t="s">
        <v>1872</v>
      </c>
      <c r="C670" s="348" t="s">
        <v>24</v>
      </c>
      <c r="D670" s="423"/>
      <c r="E670" s="348">
        <f>F670-5</f>
        <v>45908</v>
      </c>
      <c r="F670" s="348">
        <f>F669+7</f>
        <v>45913</v>
      </c>
      <c r="G670" s="348">
        <f>F670+42</f>
        <v>45955</v>
      </c>
    </row>
    <row r="671" spans="1:7">
      <c r="B671" s="348" t="s">
        <v>1871</v>
      </c>
      <c r="C671" s="348"/>
      <c r="D671" s="423"/>
      <c r="E671" s="348">
        <f>F671-5</f>
        <v>45915</v>
      </c>
      <c r="F671" s="348">
        <f>F670+7</f>
        <v>45920</v>
      </c>
      <c r="G671" s="348">
        <f>F671+42</f>
        <v>45962</v>
      </c>
    </row>
    <row r="672" spans="1:7">
      <c r="B672" s="348" t="s">
        <v>1870</v>
      </c>
      <c r="C672" s="348" t="s">
        <v>23</v>
      </c>
      <c r="D672" s="423"/>
      <c r="E672" s="348">
        <f>F672-5</f>
        <v>45922</v>
      </c>
      <c r="F672" s="348">
        <f>F671+7</f>
        <v>45927</v>
      </c>
      <c r="G672" s="348">
        <f>F672+42</f>
        <v>45969</v>
      </c>
    </row>
    <row r="673" spans="1:8">
      <c r="B673" s="348" t="s">
        <v>1869</v>
      </c>
      <c r="C673" s="348" t="s">
        <v>600</v>
      </c>
      <c r="D673" s="423"/>
      <c r="E673" s="348">
        <f>F673-5</f>
        <v>45929</v>
      </c>
      <c r="F673" s="348">
        <f>F672+7</f>
        <v>45934</v>
      </c>
      <c r="G673" s="348">
        <f>F673+42</f>
        <v>45976</v>
      </c>
    </row>
    <row r="674" spans="1:8">
      <c r="B674" s="344"/>
      <c r="C674" s="344"/>
      <c r="D674" s="409"/>
      <c r="E674" s="364"/>
      <c r="F674" s="364"/>
    </row>
    <row r="675" spans="1:8">
      <c r="A675" s="488" t="s">
        <v>1868</v>
      </c>
      <c r="B675" s="344"/>
      <c r="C675" s="344"/>
    </row>
    <row r="676" spans="1:8">
      <c r="B676" s="360" t="s">
        <v>1745</v>
      </c>
      <c r="C676" s="360" t="s">
        <v>1835</v>
      </c>
      <c r="D676" s="430" t="s">
        <v>1533</v>
      </c>
      <c r="E676" s="424" t="s">
        <v>1524</v>
      </c>
      <c r="F676" s="424" t="s">
        <v>1524</v>
      </c>
      <c r="G676" s="424" t="s">
        <v>1867</v>
      </c>
    </row>
    <row r="677" spans="1:8">
      <c r="B677" s="358"/>
      <c r="C677" s="358"/>
      <c r="D677" s="429"/>
      <c r="E677" s="424" t="s">
        <v>1833</v>
      </c>
      <c r="F677" s="424" t="s">
        <v>1832</v>
      </c>
      <c r="G677" s="424" t="s">
        <v>1831</v>
      </c>
    </row>
    <row r="678" spans="1:8">
      <c r="B678" s="348" t="s">
        <v>1866</v>
      </c>
      <c r="C678" s="348" t="s">
        <v>1865</v>
      </c>
      <c r="D678" s="423" t="s">
        <v>1864</v>
      </c>
      <c r="E678" s="348">
        <f>F678-4</f>
        <v>45902</v>
      </c>
      <c r="F678" s="348">
        <v>45906</v>
      </c>
      <c r="G678" s="348">
        <f>F678+20</f>
        <v>45926</v>
      </c>
    </row>
    <row r="679" spans="1:8">
      <c r="B679" s="487" t="s">
        <v>1863</v>
      </c>
      <c r="C679" s="348" t="s">
        <v>1862</v>
      </c>
      <c r="D679" s="423"/>
      <c r="E679" s="348">
        <f>F679-4</f>
        <v>45909</v>
      </c>
      <c r="F679" s="348">
        <f>F678+7</f>
        <v>45913</v>
      </c>
      <c r="G679" s="348">
        <f>F679+20</f>
        <v>45933</v>
      </c>
    </row>
    <row r="680" spans="1:8">
      <c r="B680" s="350" t="s">
        <v>1861</v>
      </c>
      <c r="C680" s="348" t="s">
        <v>1860</v>
      </c>
      <c r="D680" s="423"/>
      <c r="E680" s="348">
        <f>F680-4</f>
        <v>45916</v>
      </c>
      <c r="F680" s="348">
        <f>F679+7</f>
        <v>45920</v>
      </c>
      <c r="G680" s="348">
        <f>F680+20</f>
        <v>45940</v>
      </c>
    </row>
    <row r="681" spans="1:8">
      <c r="B681" s="350" t="s">
        <v>1859</v>
      </c>
      <c r="C681" s="348" t="s">
        <v>1858</v>
      </c>
      <c r="D681" s="423"/>
      <c r="E681" s="348">
        <f>F681-4</f>
        <v>45923</v>
      </c>
      <c r="F681" s="348">
        <f>F680+7</f>
        <v>45927</v>
      </c>
      <c r="G681" s="348">
        <f>F681+20</f>
        <v>45947</v>
      </c>
    </row>
    <row r="682" spans="1:8">
      <c r="B682" s="350"/>
      <c r="C682" s="348"/>
      <c r="D682" s="423"/>
      <c r="E682" s="348">
        <f>F682-4</f>
        <v>45930</v>
      </c>
      <c r="F682" s="348">
        <f>F681+7</f>
        <v>45934</v>
      </c>
      <c r="G682" s="348">
        <f>F682+20</f>
        <v>45954</v>
      </c>
    </row>
    <row r="683" spans="1:8">
      <c r="B683" s="432"/>
      <c r="C683" s="432"/>
      <c r="E683" s="364"/>
      <c r="F683" s="364"/>
      <c r="G683" s="364"/>
    </row>
    <row r="684" spans="1:8" s="396" customFormat="1">
      <c r="A684" s="402" t="s">
        <v>137</v>
      </c>
      <c r="B684" s="402"/>
      <c r="C684" s="402"/>
      <c r="D684" s="402"/>
      <c r="E684" s="402"/>
      <c r="F684" s="402"/>
      <c r="G684" s="402"/>
      <c r="H684" s="401"/>
    </row>
    <row r="685" spans="1:8">
      <c r="A685" s="407" t="s">
        <v>54</v>
      </c>
      <c r="B685" s="344"/>
      <c r="C685" s="344"/>
    </row>
    <row r="686" spans="1:8">
      <c r="B686" s="360" t="s">
        <v>1745</v>
      </c>
      <c r="C686" s="360" t="s">
        <v>1835</v>
      </c>
      <c r="D686" s="430" t="s">
        <v>1533</v>
      </c>
      <c r="E686" s="424" t="s">
        <v>1524</v>
      </c>
      <c r="F686" s="424" t="s">
        <v>1524</v>
      </c>
      <c r="G686" s="424" t="s">
        <v>1857</v>
      </c>
    </row>
    <row r="687" spans="1:8">
      <c r="B687" s="358"/>
      <c r="C687" s="358"/>
      <c r="D687" s="429"/>
      <c r="E687" s="424" t="s">
        <v>1833</v>
      </c>
      <c r="F687" s="424" t="s">
        <v>1832</v>
      </c>
      <c r="G687" s="424" t="s">
        <v>1831</v>
      </c>
    </row>
    <row r="688" spans="1:8" ht="16.5" customHeight="1">
      <c r="B688" s="479" t="s">
        <v>1852</v>
      </c>
      <c r="C688" s="439" t="s">
        <v>1851</v>
      </c>
      <c r="D688" s="406" t="s">
        <v>1850</v>
      </c>
      <c r="E688" s="348">
        <f>F688-4</f>
        <v>45901</v>
      </c>
      <c r="F688" s="348">
        <v>45905</v>
      </c>
      <c r="G688" s="348">
        <f>F688+13</f>
        <v>45918</v>
      </c>
    </row>
    <row r="689" spans="1:7">
      <c r="B689" s="481" t="s">
        <v>1849</v>
      </c>
      <c r="C689" s="480" t="s">
        <v>144</v>
      </c>
      <c r="D689" s="405"/>
      <c r="E689" s="348">
        <f>F689-4</f>
        <v>45908</v>
      </c>
      <c r="F689" s="348">
        <f>F688+7</f>
        <v>45912</v>
      </c>
      <c r="G689" s="348">
        <f>F689+13</f>
        <v>45925</v>
      </c>
    </row>
    <row r="690" spans="1:7">
      <c r="B690" s="440" t="s">
        <v>1856</v>
      </c>
      <c r="C690" s="439" t="s">
        <v>1848</v>
      </c>
      <c r="D690" s="405"/>
      <c r="E690" s="348">
        <f>F690-4</f>
        <v>45915</v>
      </c>
      <c r="F690" s="348">
        <f>F689+7</f>
        <v>45919</v>
      </c>
      <c r="G690" s="348">
        <f>F690+13</f>
        <v>45932</v>
      </c>
    </row>
    <row r="691" spans="1:7">
      <c r="B691" s="479" t="s">
        <v>1847</v>
      </c>
      <c r="C691" s="439" t="s">
        <v>1846</v>
      </c>
      <c r="D691" s="405"/>
      <c r="E691" s="348">
        <f>F691-4</f>
        <v>45922</v>
      </c>
      <c r="F691" s="348">
        <f>F690+7</f>
        <v>45926</v>
      </c>
      <c r="G691" s="348">
        <f>F691+13</f>
        <v>45939</v>
      </c>
    </row>
    <row r="692" spans="1:7">
      <c r="B692" s="479" t="s">
        <v>1845</v>
      </c>
      <c r="C692" s="439" t="s">
        <v>1855</v>
      </c>
      <c r="D692" s="404"/>
      <c r="E692" s="348">
        <f>F692-4</f>
        <v>45929</v>
      </c>
      <c r="F692" s="348">
        <f>F691+7</f>
        <v>45933</v>
      </c>
      <c r="G692" s="348">
        <f>F692+13</f>
        <v>45946</v>
      </c>
    </row>
    <row r="693" spans="1:7">
      <c r="B693" s="344"/>
      <c r="C693" s="344"/>
    </row>
    <row r="694" spans="1:7">
      <c r="A694" s="435"/>
      <c r="B694" s="360" t="s">
        <v>188</v>
      </c>
      <c r="C694" s="360" t="s">
        <v>1835</v>
      </c>
      <c r="D694" s="430" t="s">
        <v>1533</v>
      </c>
      <c r="E694" s="424" t="s">
        <v>1524</v>
      </c>
      <c r="F694" s="424" t="s">
        <v>1524</v>
      </c>
      <c r="G694" s="424" t="s">
        <v>1854</v>
      </c>
    </row>
    <row r="695" spans="1:7">
      <c r="A695" s="435"/>
      <c r="B695" s="358"/>
      <c r="C695" s="358"/>
      <c r="D695" s="429"/>
      <c r="E695" s="424" t="s">
        <v>1833</v>
      </c>
      <c r="F695" s="424" t="s">
        <v>1832</v>
      </c>
      <c r="G695" s="424" t="s">
        <v>1831</v>
      </c>
    </row>
    <row r="696" spans="1:7" ht="16.5" customHeight="1">
      <c r="A696" s="435"/>
      <c r="B696" s="479" t="s">
        <v>1843</v>
      </c>
      <c r="C696" s="439" t="s">
        <v>1836</v>
      </c>
      <c r="D696" s="406" t="s">
        <v>1842</v>
      </c>
      <c r="E696" s="348">
        <f>F696-5</f>
        <v>45897</v>
      </c>
      <c r="F696" s="348">
        <v>45902</v>
      </c>
      <c r="G696" s="348">
        <f>F696+17</f>
        <v>45919</v>
      </c>
    </row>
    <row r="697" spans="1:7">
      <c r="A697" s="435"/>
      <c r="B697" s="485" t="s">
        <v>1841</v>
      </c>
      <c r="C697" s="484"/>
      <c r="D697" s="405"/>
      <c r="E697" s="373">
        <f>F697-5</f>
        <v>45904</v>
      </c>
      <c r="F697" s="373">
        <f>F696+7</f>
        <v>45909</v>
      </c>
      <c r="G697" s="373">
        <f>F697+17</f>
        <v>45926</v>
      </c>
    </row>
    <row r="698" spans="1:7">
      <c r="A698" s="435"/>
      <c r="B698" s="440" t="s">
        <v>1840</v>
      </c>
      <c r="C698" s="439" t="s">
        <v>1839</v>
      </c>
      <c r="D698" s="405"/>
      <c r="E698" s="348">
        <f>F698-5</f>
        <v>45911</v>
      </c>
      <c r="F698" s="348">
        <f>F697+7</f>
        <v>45916</v>
      </c>
      <c r="G698" s="348">
        <f>F698+17</f>
        <v>45933</v>
      </c>
    </row>
    <row r="699" spans="1:7">
      <c r="A699" s="435"/>
      <c r="B699" s="479" t="s">
        <v>1853</v>
      </c>
      <c r="C699" s="439" t="s">
        <v>1836</v>
      </c>
      <c r="D699" s="405"/>
      <c r="E699" s="348">
        <f>F699-5</f>
        <v>45918</v>
      </c>
      <c r="F699" s="348">
        <f>F698+7</f>
        <v>45923</v>
      </c>
      <c r="G699" s="348">
        <f>F699+17</f>
        <v>45940</v>
      </c>
    </row>
    <row r="700" spans="1:7">
      <c r="A700" s="435"/>
      <c r="B700" s="479" t="s">
        <v>1837</v>
      </c>
      <c r="C700" s="439" t="s">
        <v>1836</v>
      </c>
      <c r="D700" s="404"/>
      <c r="E700" s="348">
        <f>F700-5</f>
        <v>45925</v>
      </c>
      <c r="F700" s="348">
        <f>F699+7</f>
        <v>45930</v>
      </c>
      <c r="G700" s="348">
        <f>F700+17</f>
        <v>45947</v>
      </c>
    </row>
    <row r="701" spans="1:7">
      <c r="B701" s="344"/>
      <c r="C701" s="486"/>
    </row>
    <row r="702" spans="1:7">
      <c r="A702" s="478"/>
      <c r="B702" s="364"/>
      <c r="C702" s="364"/>
      <c r="D702" s="364"/>
      <c r="E702" s="364"/>
      <c r="F702" s="364"/>
      <c r="G702" s="364"/>
    </row>
    <row r="703" spans="1:7">
      <c r="A703" s="407" t="s">
        <v>51</v>
      </c>
    </row>
    <row r="704" spans="1:7">
      <c r="B704" s="360" t="s">
        <v>1745</v>
      </c>
      <c r="C704" s="360" t="s">
        <v>1835</v>
      </c>
      <c r="D704" s="430" t="s">
        <v>1533</v>
      </c>
      <c r="E704" s="424" t="s">
        <v>1524</v>
      </c>
      <c r="F704" s="424" t="s">
        <v>1524</v>
      </c>
      <c r="G704" s="424" t="s">
        <v>1844</v>
      </c>
    </row>
    <row r="705" spans="1:7">
      <c r="B705" s="358"/>
      <c r="C705" s="358"/>
      <c r="D705" s="429"/>
      <c r="E705" s="424" t="s">
        <v>1833</v>
      </c>
      <c r="F705" s="424" t="s">
        <v>1832</v>
      </c>
      <c r="G705" s="424" t="s">
        <v>1831</v>
      </c>
    </row>
    <row r="706" spans="1:7" ht="16.5" customHeight="1">
      <c r="B706" s="479" t="s">
        <v>1852</v>
      </c>
      <c r="C706" s="439" t="s">
        <v>1851</v>
      </c>
      <c r="D706" s="406" t="s">
        <v>1850</v>
      </c>
      <c r="E706" s="348">
        <f>F706-4</f>
        <v>45901</v>
      </c>
      <c r="F706" s="348">
        <v>45905</v>
      </c>
      <c r="G706" s="348">
        <f>F706+17</f>
        <v>45922</v>
      </c>
    </row>
    <row r="707" spans="1:7" ht="16.5" customHeight="1">
      <c r="B707" s="481" t="s">
        <v>1849</v>
      </c>
      <c r="C707" s="480" t="s">
        <v>144</v>
      </c>
      <c r="D707" s="405"/>
      <c r="E707" s="348">
        <f>F707-4</f>
        <v>45908</v>
      </c>
      <c r="F707" s="348">
        <f>F706+7</f>
        <v>45912</v>
      </c>
      <c r="G707" s="348">
        <f>F707+17</f>
        <v>45929</v>
      </c>
    </row>
    <row r="708" spans="1:7">
      <c r="B708" s="440" t="s">
        <v>730</v>
      </c>
      <c r="C708" s="439" t="s">
        <v>1848</v>
      </c>
      <c r="D708" s="405"/>
      <c r="E708" s="348">
        <f>F708-4</f>
        <v>45915</v>
      </c>
      <c r="F708" s="348">
        <f>F707+7</f>
        <v>45919</v>
      </c>
      <c r="G708" s="348">
        <f>F708+17</f>
        <v>45936</v>
      </c>
    </row>
    <row r="709" spans="1:7">
      <c r="B709" s="479" t="s">
        <v>1847</v>
      </c>
      <c r="C709" s="439" t="s">
        <v>1846</v>
      </c>
      <c r="D709" s="405"/>
      <c r="E709" s="348">
        <f>F709-4</f>
        <v>45922</v>
      </c>
      <c r="F709" s="348">
        <f>F708+7</f>
        <v>45926</v>
      </c>
      <c r="G709" s="348">
        <f>F709+17</f>
        <v>45943</v>
      </c>
    </row>
    <row r="710" spans="1:7">
      <c r="B710" s="479" t="s">
        <v>1845</v>
      </c>
      <c r="C710" s="439" t="s">
        <v>736</v>
      </c>
      <c r="D710" s="404"/>
      <c r="E710" s="348">
        <f>F710-4</f>
        <v>45929</v>
      </c>
      <c r="F710" s="348">
        <f>F709+7</f>
        <v>45933</v>
      </c>
      <c r="G710" s="348">
        <f>F710+17</f>
        <v>45950</v>
      </c>
    </row>
    <row r="711" spans="1:7">
      <c r="B711" s="344"/>
      <c r="C711" s="344"/>
    </row>
    <row r="712" spans="1:7">
      <c r="B712" s="360" t="s">
        <v>1745</v>
      </c>
      <c r="C712" s="360" t="s">
        <v>1835</v>
      </c>
      <c r="D712" s="430" t="s">
        <v>1533</v>
      </c>
      <c r="E712" s="424" t="s">
        <v>1524</v>
      </c>
      <c r="F712" s="424" t="s">
        <v>1524</v>
      </c>
      <c r="G712" s="424" t="s">
        <v>1844</v>
      </c>
    </row>
    <row r="713" spans="1:7">
      <c r="B713" s="358"/>
      <c r="C713" s="358"/>
      <c r="D713" s="429"/>
      <c r="E713" s="424" t="s">
        <v>1833</v>
      </c>
      <c r="F713" s="424" t="s">
        <v>1832</v>
      </c>
      <c r="G713" s="424" t="s">
        <v>1831</v>
      </c>
    </row>
    <row r="714" spans="1:7" ht="16.5" customHeight="1">
      <c r="B714" s="479" t="s">
        <v>1843</v>
      </c>
      <c r="C714" s="439" t="s">
        <v>1836</v>
      </c>
      <c r="D714" s="406" t="s">
        <v>1842</v>
      </c>
      <c r="E714" s="348">
        <f>F714-5</f>
        <v>45897</v>
      </c>
      <c r="F714" s="348">
        <v>45902</v>
      </c>
      <c r="G714" s="348">
        <f>F714+14</f>
        <v>45916</v>
      </c>
    </row>
    <row r="715" spans="1:7">
      <c r="B715" s="485" t="s">
        <v>1841</v>
      </c>
      <c r="C715" s="484"/>
      <c r="D715" s="405"/>
      <c r="E715" s="373">
        <f>F715-5</f>
        <v>45904</v>
      </c>
      <c r="F715" s="373">
        <f>F714+7</f>
        <v>45909</v>
      </c>
      <c r="G715" s="373">
        <f>F715+14</f>
        <v>45923</v>
      </c>
    </row>
    <row r="716" spans="1:7">
      <c r="B716" s="440" t="s">
        <v>1840</v>
      </c>
      <c r="C716" s="439" t="s">
        <v>1839</v>
      </c>
      <c r="D716" s="405"/>
      <c r="E716" s="348">
        <f>F716-5</f>
        <v>45911</v>
      </c>
      <c r="F716" s="348">
        <f>F715+7</f>
        <v>45916</v>
      </c>
      <c r="G716" s="348">
        <f>F716+14</f>
        <v>45930</v>
      </c>
    </row>
    <row r="717" spans="1:7">
      <c r="B717" s="479" t="s">
        <v>1838</v>
      </c>
      <c r="C717" s="439" t="s">
        <v>1836</v>
      </c>
      <c r="D717" s="405"/>
      <c r="E717" s="348">
        <f>F717-5</f>
        <v>45918</v>
      </c>
      <c r="F717" s="348">
        <f>F716+7</f>
        <v>45923</v>
      </c>
      <c r="G717" s="348">
        <f>F717+14</f>
        <v>45937</v>
      </c>
    </row>
    <row r="718" spans="1:7">
      <c r="B718" s="479" t="s">
        <v>1837</v>
      </c>
      <c r="C718" s="439" t="s">
        <v>1836</v>
      </c>
      <c r="D718" s="404"/>
      <c r="E718" s="348">
        <f>F718-5</f>
        <v>45925</v>
      </c>
      <c r="F718" s="348">
        <f>F717+7</f>
        <v>45930</v>
      </c>
      <c r="G718" s="348">
        <f>F718+14</f>
        <v>45944</v>
      </c>
    </row>
    <row r="719" spans="1:7">
      <c r="B719" s="433"/>
      <c r="C719" s="433"/>
      <c r="D719" s="409"/>
      <c r="E719" s="364"/>
      <c r="F719" s="364"/>
      <c r="G719" s="364"/>
    </row>
    <row r="720" spans="1:7">
      <c r="A720" s="407" t="s">
        <v>50</v>
      </c>
      <c r="B720" s="399"/>
      <c r="C720" s="399"/>
      <c r="D720" s="483"/>
      <c r="E720" s="407"/>
      <c r="F720" s="407"/>
      <c r="G720" s="401"/>
    </row>
    <row r="721" spans="1:10" ht="16.5" customHeight="1">
      <c r="B721" s="360" t="s">
        <v>1745</v>
      </c>
      <c r="C721" s="360" t="s">
        <v>1835</v>
      </c>
      <c r="D721" s="430" t="s">
        <v>1533</v>
      </c>
      <c r="E721" s="424" t="s">
        <v>1524</v>
      </c>
      <c r="F721" s="424" t="s">
        <v>1524</v>
      </c>
      <c r="G721" s="424" t="s">
        <v>1834</v>
      </c>
    </row>
    <row r="722" spans="1:10">
      <c r="B722" s="358"/>
      <c r="C722" s="358"/>
      <c r="D722" s="429"/>
      <c r="E722" s="424" t="s">
        <v>1833</v>
      </c>
      <c r="F722" s="424" t="s">
        <v>1832</v>
      </c>
      <c r="G722" s="424" t="s">
        <v>1831</v>
      </c>
    </row>
    <row r="723" spans="1:10" ht="16.5" customHeight="1">
      <c r="B723" s="479" t="s">
        <v>1830</v>
      </c>
      <c r="C723" s="439" t="s">
        <v>1829</v>
      </c>
      <c r="D723" s="406" t="s">
        <v>1828</v>
      </c>
      <c r="E723" s="348">
        <f>F723-5</f>
        <v>45901</v>
      </c>
      <c r="F723" s="348">
        <v>45906</v>
      </c>
      <c r="G723" s="348">
        <f>F723+15</f>
        <v>45921</v>
      </c>
    </row>
    <row r="724" spans="1:10">
      <c r="B724" s="481" t="s">
        <v>1827</v>
      </c>
      <c r="C724" s="480" t="s">
        <v>1826</v>
      </c>
      <c r="D724" s="405"/>
      <c r="E724" s="348">
        <f>F724-5</f>
        <v>45908</v>
      </c>
      <c r="F724" s="348">
        <f>F723+7</f>
        <v>45913</v>
      </c>
      <c r="G724" s="348">
        <f>F724+15</f>
        <v>45928</v>
      </c>
    </row>
    <row r="725" spans="1:10">
      <c r="B725" s="440" t="s">
        <v>1825</v>
      </c>
      <c r="C725" s="439" t="s">
        <v>1824</v>
      </c>
      <c r="D725" s="405"/>
      <c r="E725" s="348">
        <f>F725-5</f>
        <v>45915</v>
      </c>
      <c r="F725" s="348">
        <f>F724+7</f>
        <v>45920</v>
      </c>
      <c r="G725" s="348">
        <f>F725+15</f>
        <v>45935</v>
      </c>
    </row>
    <row r="726" spans="1:10">
      <c r="B726" s="479" t="s">
        <v>1823</v>
      </c>
      <c r="C726" s="439" t="s">
        <v>1822</v>
      </c>
      <c r="D726" s="405"/>
      <c r="E726" s="348">
        <f>F726-5</f>
        <v>45922</v>
      </c>
      <c r="F726" s="348">
        <f>F725+7</f>
        <v>45927</v>
      </c>
      <c r="G726" s="348">
        <f>F726+15</f>
        <v>45942</v>
      </c>
    </row>
    <row r="727" spans="1:10">
      <c r="B727" s="479" t="s">
        <v>1821</v>
      </c>
      <c r="C727" s="439" t="s">
        <v>1820</v>
      </c>
      <c r="D727" s="404"/>
      <c r="E727" s="348">
        <f>F727-5</f>
        <v>45929</v>
      </c>
      <c r="F727" s="348">
        <f>F726+7</f>
        <v>45934</v>
      </c>
      <c r="G727" s="348">
        <f>F727+15</f>
        <v>45949</v>
      </c>
    </row>
    <row r="728" spans="1:10">
      <c r="B728" s="482"/>
      <c r="C728" s="482"/>
      <c r="D728" s="409"/>
      <c r="E728" s="364"/>
      <c r="G728" s="364"/>
    </row>
    <row r="729" spans="1:10">
      <c r="A729" s="407" t="s">
        <v>49</v>
      </c>
      <c r="B729" s="344"/>
      <c r="C729" s="344"/>
      <c r="D729" s="400"/>
      <c r="E729" s="399"/>
      <c r="F729" s="407"/>
      <c r="G729" s="407"/>
      <c r="H729" s="401"/>
      <c r="I729" s="396"/>
      <c r="J729" s="396"/>
    </row>
    <row r="730" spans="1:10" ht="16.5" customHeight="1">
      <c r="B730" s="360" t="s">
        <v>16</v>
      </c>
      <c r="C730" s="360" t="s">
        <v>17</v>
      </c>
      <c r="D730" s="430" t="s">
        <v>18</v>
      </c>
      <c r="E730" s="424" t="s">
        <v>113</v>
      </c>
      <c r="F730" s="424" t="s">
        <v>113</v>
      </c>
      <c r="G730" s="424" t="s">
        <v>49</v>
      </c>
    </row>
    <row r="731" spans="1:10">
      <c r="B731" s="358"/>
      <c r="C731" s="358"/>
      <c r="D731" s="429"/>
      <c r="E731" s="424" t="s">
        <v>1125</v>
      </c>
      <c r="F731" s="424" t="s">
        <v>20</v>
      </c>
      <c r="G731" s="424" t="s">
        <v>21</v>
      </c>
    </row>
    <row r="732" spans="1:10" ht="16.5" customHeight="1">
      <c r="B732" s="479" t="s">
        <v>1830</v>
      </c>
      <c r="C732" s="439" t="s">
        <v>1829</v>
      </c>
      <c r="D732" s="406" t="s">
        <v>1828</v>
      </c>
      <c r="E732" s="348">
        <f>F732-5</f>
        <v>45901</v>
      </c>
      <c r="F732" s="348">
        <v>45906</v>
      </c>
      <c r="G732" s="348">
        <f>F732+20</f>
        <v>45926</v>
      </c>
    </row>
    <row r="733" spans="1:10">
      <c r="B733" s="481" t="s">
        <v>1827</v>
      </c>
      <c r="C733" s="480" t="s">
        <v>1826</v>
      </c>
      <c r="D733" s="405"/>
      <c r="E733" s="348">
        <f>F733-5</f>
        <v>45908</v>
      </c>
      <c r="F733" s="348">
        <f>F732+7</f>
        <v>45913</v>
      </c>
      <c r="G733" s="348">
        <f>F733+20</f>
        <v>45933</v>
      </c>
    </row>
    <row r="734" spans="1:10">
      <c r="B734" s="440" t="s">
        <v>1825</v>
      </c>
      <c r="C734" s="439" t="s">
        <v>1824</v>
      </c>
      <c r="D734" s="405"/>
      <c r="E734" s="348">
        <f>F734-5</f>
        <v>45915</v>
      </c>
      <c r="F734" s="348">
        <f>F733+7</f>
        <v>45920</v>
      </c>
      <c r="G734" s="348">
        <f>F734+20</f>
        <v>45940</v>
      </c>
    </row>
    <row r="735" spans="1:10">
      <c r="B735" s="479" t="s">
        <v>1823</v>
      </c>
      <c r="C735" s="439" t="s">
        <v>1822</v>
      </c>
      <c r="D735" s="405"/>
      <c r="E735" s="348">
        <f>F735-5</f>
        <v>45922</v>
      </c>
      <c r="F735" s="348">
        <f>F734+7</f>
        <v>45927</v>
      </c>
      <c r="G735" s="348">
        <f>F735+20</f>
        <v>45947</v>
      </c>
    </row>
    <row r="736" spans="1:10">
      <c r="B736" s="479" t="s">
        <v>1821</v>
      </c>
      <c r="C736" s="439" t="s">
        <v>1820</v>
      </c>
      <c r="D736" s="404"/>
      <c r="E736" s="348">
        <f>F736-5</f>
        <v>45929</v>
      </c>
      <c r="F736" s="348">
        <f>F735+7</f>
        <v>45934</v>
      </c>
      <c r="G736" s="348">
        <f>F736+20</f>
        <v>45954</v>
      </c>
    </row>
    <row r="737" spans="1:10">
      <c r="B737" s="344"/>
      <c r="C737" s="344"/>
    </row>
    <row r="738" spans="1:10">
      <c r="A738" s="478"/>
      <c r="B738" s="364"/>
      <c r="C738" s="364"/>
      <c r="D738" s="364"/>
      <c r="E738" s="364"/>
      <c r="F738" s="364"/>
      <c r="G738" s="364"/>
    </row>
    <row r="739" spans="1:10">
      <c r="A739" s="402" t="s">
        <v>89</v>
      </c>
      <c r="B739" s="402"/>
      <c r="C739" s="402"/>
      <c r="D739" s="402"/>
      <c r="E739" s="402"/>
      <c r="F739" s="402"/>
      <c r="G739" s="402"/>
      <c r="H739" s="401"/>
      <c r="I739" s="396"/>
      <c r="J739" s="396"/>
    </row>
    <row r="740" spans="1:10">
      <c r="A740" s="477"/>
      <c r="B740" s="417"/>
      <c r="C740" s="417"/>
      <c r="D740" s="417"/>
      <c r="E740" s="417"/>
      <c r="F740" s="417"/>
      <c r="G740" s="417"/>
      <c r="H740" s="401"/>
      <c r="I740" s="396"/>
      <c r="J740" s="396"/>
    </row>
    <row r="741" spans="1:10">
      <c r="A741" s="381" t="s">
        <v>1810</v>
      </c>
      <c r="B741" s="476"/>
      <c r="C741" s="475"/>
      <c r="D741" s="365"/>
      <c r="E741" s="474"/>
      <c r="F741" s="364"/>
      <c r="G741" s="364"/>
      <c r="H741" s="397"/>
    </row>
    <row r="742" spans="1:10">
      <c r="A742" s="376"/>
      <c r="B742" s="360" t="s">
        <v>1745</v>
      </c>
      <c r="C742" s="360" t="s">
        <v>17</v>
      </c>
      <c r="D742" s="430" t="s">
        <v>18</v>
      </c>
      <c r="E742" s="424" t="s">
        <v>113</v>
      </c>
      <c r="F742" s="424" t="s">
        <v>113</v>
      </c>
      <c r="G742" s="424" t="s">
        <v>100</v>
      </c>
      <c r="H742" s="397"/>
    </row>
    <row r="743" spans="1:10">
      <c r="A743" s="376"/>
      <c r="B743" s="358"/>
      <c r="C743" s="358"/>
      <c r="D743" s="429"/>
      <c r="E743" s="424" t="s">
        <v>1125</v>
      </c>
      <c r="F743" s="424" t="s">
        <v>20</v>
      </c>
      <c r="G743" s="424" t="s">
        <v>21</v>
      </c>
      <c r="H743" s="397"/>
    </row>
    <row r="744" spans="1:10">
      <c r="A744" s="376"/>
      <c r="B744" s="449" t="s">
        <v>1819</v>
      </c>
      <c r="C744" s="447" t="s">
        <v>1818</v>
      </c>
      <c r="D744" s="406" t="s">
        <v>1817</v>
      </c>
      <c r="E744" s="348">
        <f>F744-6</f>
        <v>45900</v>
      </c>
      <c r="F744" s="348">
        <v>45906</v>
      </c>
      <c r="G744" s="348">
        <f>F744+38</f>
        <v>45944</v>
      </c>
      <c r="H744" s="397"/>
    </row>
    <row r="745" spans="1:10">
      <c r="A745" s="376"/>
      <c r="B745" s="449" t="s">
        <v>1816</v>
      </c>
      <c r="C745" s="465" t="s">
        <v>1815</v>
      </c>
      <c r="D745" s="405"/>
      <c r="E745" s="348">
        <f>F745-6</f>
        <v>45907</v>
      </c>
      <c r="F745" s="348">
        <f>F744+7</f>
        <v>45913</v>
      </c>
      <c r="G745" s="348">
        <f>F745+38</f>
        <v>45951</v>
      </c>
      <c r="H745" s="397"/>
    </row>
    <row r="746" spans="1:10">
      <c r="A746" s="376"/>
      <c r="B746" s="449" t="s">
        <v>1814</v>
      </c>
      <c r="C746" s="465" t="s">
        <v>1813</v>
      </c>
      <c r="D746" s="405"/>
      <c r="E746" s="348">
        <f>F746-6</f>
        <v>45914</v>
      </c>
      <c r="F746" s="348">
        <f>F745+7</f>
        <v>45920</v>
      </c>
      <c r="G746" s="348">
        <f>F746+38</f>
        <v>45958</v>
      </c>
      <c r="H746" s="397"/>
    </row>
    <row r="747" spans="1:10">
      <c r="A747" s="376"/>
      <c r="B747" s="449" t="s">
        <v>1812</v>
      </c>
      <c r="C747" s="465" t="s">
        <v>1811</v>
      </c>
      <c r="D747" s="405"/>
      <c r="E747" s="348">
        <f>F747-6</f>
        <v>45921</v>
      </c>
      <c r="F747" s="348">
        <f>F746+7</f>
        <v>45927</v>
      </c>
      <c r="G747" s="348">
        <f>F747+38</f>
        <v>45965</v>
      </c>
      <c r="H747" s="397"/>
    </row>
    <row r="748" spans="1:10">
      <c r="A748" s="376"/>
      <c r="B748" s="473"/>
      <c r="C748" s="463"/>
      <c r="D748" s="404"/>
      <c r="E748" s="348">
        <f>F748-6</f>
        <v>45928</v>
      </c>
      <c r="F748" s="348">
        <f>F747+7</f>
        <v>45934</v>
      </c>
      <c r="G748" s="348">
        <f>F748+38</f>
        <v>45972</v>
      </c>
      <c r="H748" s="397"/>
    </row>
    <row r="749" spans="1:10">
      <c r="A749" s="376"/>
      <c r="B749" s="366"/>
      <c r="C749" s="387"/>
      <c r="D749" s="365"/>
      <c r="E749" s="364"/>
      <c r="F749" s="364"/>
      <c r="G749" s="364"/>
      <c r="H749" s="397"/>
    </row>
    <row r="750" spans="1:10">
      <c r="A750" s="376"/>
      <c r="B750" s="360" t="s">
        <v>188</v>
      </c>
      <c r="C750" s="360" t="s">
        <v>17</v>
      </c>
      <c r="D750" s="430" t="s">
        <v>18</v>
      </c>
      <c r="E750" s="424" t="s">
        <v>113</v>
      </c>
      <c r="F750" s="424" t="s">
        <v>113</v>
      </c>
      <c r="G750" s="424" t="s">
        <v>1810</v>
      </c>
      <c r="H750" s="397"/>
    </row>
    <row r="751" spans="1:10">
      <c r="A751" s="376"/>
      <c r="B751" s="358"/>
      <c r="C751" s="358"/>
      <c r="D751" s="429"/>
      <c r="E751" s="424" t="s">
        <v>1125</v>
      </c>
      <c r="F751" s="424" t="s">
        <v>20</v>
      </c>
      <c r="G751" s="424" t="s">
        <v>21</v>
      </c>
      <c r="H751" s="397"/>
    </row>
    <row r="752" spans="1:10" ht="16.5" customHeight="1">
      <c r="A752" s="376"/>
      <c r="B752" s="449" t="s">
        <v>1713</v>
      </c>
      <c r="C752" s="470"/>
      <c r="D752" s="406" t="s">
        <v>1809</v>
      </c>
      <c r="E752" s="348">
        <f>F752-5</f>
        <v>45902</v>
      </c>
      <c r="F752" s="348">
        <v>45907</v>
      </c>
      <c r="G752" s="348">
        <f>F752+38</f>
        <v>45945</v>
      </c>
      <c r="H752" s="397"/>
    </row>
    <row r="753" spans="1:8">
      <c r="A753" s="376"/>
      <c r="B753" s="449" t="s">
        <v>1808</v>
      </c>
      <c r="C753" s="458" t="s">
        <v>3</v>
      </c>
      <c r="D753" s="405"/>
      <c r="E753" s="348">
        <f>F753-5</f>
        <v>45909</v>
      </c>
      <c r="F753" s="348">
        <f>F752+7</f>
        <v>45914</v>
      </c>
      <c r="G753" s="348">
        <f>F753+38</f>
        <v>45952</v>
      </c>
      <c r="H753" s="397"/>
    </row>
    <row r="754" spans="1:8">
      <c r="A754" s="376"/>
      <c r="B754" s="449" t="s">
        <v>1807</v>
      </c>
      <c r="C754" s="458" t="s">
        <v>1806</v>
      </c>
      <c r="D754" s="405"/>
      <c r="E754" s="348">
        <f>F754-5</f>
        <v>45916</v>
      </c>
      <c r="F754" s="348">
        <f>F753+7</f>
        <v>45921</v>
      </c>
      <c r="G754" s="348">
        <f>F754+38</f>
        <v>45959</v>
      </c>
      <c r="H754" s="397"/>
    </row>
    <row r="755" spans="1:8">
      <c r="A755" s="376"/>
      <c r="B755" s="449" t="s">
        <v>1805</v>
      </c>
      <c r="C755" s="458" t="s">
        <v>1804</v>
      </c>
      <c r="D755" s="405"/>
      <c r="E755" s="348">
        <f>F755-5</f>
        <v>45923</v>
      </c>
      <c r="F755" s="348">
        <f>F754+7</f>
        <v>45928</v>
      </c>
      <c r="G755" s="348">
        <f>F755+38</f>
        <v>45966</v>
      </c>
      <c r="H755" s="397"/>
    </row>
    <row r="756" spans="1:8">
      <c r="A756" s="376"/>
      <c r="B756" s="472"/>
      <c r="C756" s="446"/>
      <c r="D756" s="404"/>
      <c r="E756" s="348">
        <f>F756-5</f>
        <v>45930</v>
      </c>
      <c r="F756" s="348">
        <f>F755+7</f>
        <v>45935</v>
      </c>
      <c r="G756" s="348">
        <f>F756+38</f>
        <v>45973</v>
      </c>
      <c r="H756" s="397"/>
    </row>
    <row r="757" spans="1:8">
      <c r="A757" s="376"/>
      <c r="B757" s="366"/>
      <c r="C757" s="387"/>
      <c r="D757" s="365"/>
      <c r="E757" s="364"/>
      <c r="F757" s="364"/>
      <c r="G757" s="364"/>
      <c r="H757" s="397"/>
    </row>
    <row r="758" spans="1:8">
      <c r="A758" s="369"/>
      <c r="B758" s="361"/>
      <c r="C758" s="361"/>
      <c r="D758" s="362"/>
      <c r="E758" s="361"/>
      <c r="F758" s="361"/>
      <c r="G758" s="361"/>
      <c r="H758" s="361"/>
    </row>
    <row r="759" spans="1:8">
      <c r="A759" s="381" t="s">
        <v>1803</v>
      </c>
      <c r="B759" s="399"/>
      <c r="C759" s="399"/>
      <c r="D759" s="422"/>
      <c r="E759" s="381"/>
      <c r="F759" s="381"/>
      <c r="G759" s="397"/>
      <c r="H759" s="361"/>
    </row>
    <row r="760" spans="1:8">
      <c r="A760" s="369"/>
      <c r="B760" s="361"/>
      <c r="C760" s="361"/>
      <c r="D760" s="362"/>
      <c r="E760" s="361"/>
      <c r="F760" s="361"/>
      <c r="G760" s="361"/>
      <c r="H760" s="361"/>
    </row>
    <row r="761" spans="1:8">
      <c r="A761" s="369"/>
      <c r="B761" s="360" t="s">
        <v>1745</v>
      </c>
      <c r="C761" s="360" t="s">
        <v>17</v>
      </c>
      <c r="D761" s="430" t="s">
        <v>18</v>
      </c>
      <c r="E761" s="424" t="s">
        <v>113</v>
      </c>
      <c r="F761" s="424" t="s">
        <v>113</v>
      </c>
      <c r="G761" s="424" t="s">
        <v>1803</v>
      </c>
      <c r="H761" s="361"/>
    </row>
    <row r="762" spans="1:8">
      <c r="A762" s="369"/>
      <c r="B762" s="358"/>
      <c r="C762" s="358"/>
      <c r="D762" s="429"/>
      <c r="E762" s="424" t="s">
        <v>1125</v>
      </c>
      <c r="F762" s="424" t="s">
        <v>20</v>
      </c>
      <c r="G762" s="424" t="s">
        <v>21</v>
      </c>
      <c r="H762" s="361"/>
    </row>
    <row r="763" spans="1:8" ht="16.5" customHeight="1">
      <c r="A763" s="369"/>
      <c r="B763" s="471" t="s">
        <v>1802</v>
      </c>
      <c r="C763" s="470" t="s">
        <v>1801</v>
      </c>
      <c r="D763" s="406" t="s">
        <v>1800</v>
      </c>
      <c r="E763" s="348">
        <f>F763-5</f>
        <v>45902</v>
      </c>
      <c r="F763" s="348">
        <v>45907</v>
      </c>
      <c r="G763" s="348">
        <f>F763+25</f>
        <v>45932</v>
      </c>
      <c r="H763" s="361"/>
    </row>
    <row r="764" spans="1:8">
      <c r="A764" s="369"/>
      <c r="B764" s="469" t="s">
        <v>117</v>
      </c>
      <c r="C764" s="465" t="s">
        <v>1799</v>
      </c>
      <c r="D764" s="405"/>
      <c r="E764" s="348">
        <f>F764-5</f>
        <v>45909</v>
      </c>
      <c r="F764" s="348">
        <f>F763+7</f>
        <v>45914</v>
      </c>
      <c r="G764" s="348">
        <f>F764+25</f>
        <v>45939</v>
      </c>
      <c r="H764" s="361"/>
    </row>
    <row r="765" spans="1:8">
      <c r="A765" s="369"/>
      <c r="B765" s="469" t="s">
        <v>1798</v>
      </c>
      <c r="C765" s="465" t="s">
        <v>1797</v>
      </c>
      <c r="D765" s="405"/>
      <c r="E765" s="348">
        <f>F765-5</f>
        <v>45916</v>
      </c>
      <c r="F765" s="348">
        <f>F764+7</f>
        <v>45921</v>
      </c>
      <c r="G765" s="348">
        <f>F765+25</f>
        <v>45946</v>
      </c>
      <c r="H765" s="361"/>
    </row>
    <row r="766" spans="1:8">
      <c r="A766" s="369"/>
      <c r="B766" s="469" t="s">
        <v>1796</v>
      </c>
      <c r="C766" s="465" t="s">
        <v>1795</v>
      </c>
      <c r="D766" s="405"/>
      <c r="E766" s="348">
        <f>F766-5</f>
        <v>45923</v>
      </c>
      <c r="F766" s="348">
        <f>F765+7</f>
        <v>45928</v>
      </c>
      <c r="G766" s="348">
        <f>F766+25</f>
        <v>45953</v>
      </c>
      <c r="H766" s="361"/>
    </row>
    <row r="767" spans="1:8">
      <c r="A767" s="369"/>
      <c r="B767" s="468"/>
      <c r="C767" s="463"/>
      <c r="D767" s="404"/>
      <c r="E767" s="348">
        <f>F767-5</f>
        <v>45930</v>
      </c>
      <c r="F767" s="348">
        <f>F766+7</f>
        <v>45935</v>
      </c>
      <c r="G767" s="348">
        <f>F767+25</f>
        <v>45960</v>
      </c>
      <c r="H767" s="361"/>
    </row>
    <row r="768" spans="1:8">
      <c r="A768" s="369"/>
      <c r="B768" s="366"/>
      <c r="C768" s="387"/>
      <c r="D768" s="365"/>
      <c r="E768" s="364"/>
      <c r="F768" s="364"/>
      <c r="G768" s="364"/>
      <c r="H768" s="361"/>
    </row>
    <row r="769" spans="1:8">
      <c r="A769" s="381" t="s">
        <v>1794</v>
      </c>
      <c r="B769" s="361"/>
      <c r="C769" s="361"/>
      <c r="D769" s="422"/>
      <c r="E769" s="381"/>
      <c r="F769" s="381"/>
      <c r="G769" s="397"/>
      <c r="H769" s="361"/>
    </row>
    <row r="770" spans="1:8">
      <c r="A770" s="369"/>
      <c r="B770" s="360" t="s">
        <v>1745</v>
      </c>
      <c r="C770" s="360" t="s">
        <v>17</v>
      </c>
      <c r="D770" s="430" t="s">
        <v>18</v>
      </c>
      <c r="E770" s="424" t="s">
        <v>113</v>
      </c>
      <c r="F770" s="424" t="s">
        <v>113</v>
      </c>
      <c r="G770" s="424" t="s">
        <v>158</v>
      </c>
      <c r="H770" s="361"/>
    </row>
    <row r="771" spans="1:8">
      <c r="A771" s="369"/>
      <c r="B771" s="358"/>
      <c r="C771" s="358"/>
      <c r="D771" s="429"/>
      <c r="E771" s="424" t="s">
        <v>1125</v>
      </c>
      <c r="F771" s="424" t="s">
        <v>20</v>
      </c>
      <c r="G771" s="424" t="s">
        <v>21</v>
      </c>
      <c r="H771" s="361"/>
    </row>
    <row r="772" spans="1:8" ht="16.5" customHeight="1">
      <c r="A772" s="369"/>
      <c r="B772" s="464" t="s">
        <v>1791</v>
      </c>
      <c r="C772" s="465" t="s">
        <v>1790</v>
      </c>
      <c r="D772" s="406" t="s">
        <v>1789</v>
      </c>
      <c r="E772" s="348">
        <f>F772-5</f>
        <v>45901</v>
      </c>
      <c r="F772" s="348">
        <v>45906</v>
      </c>
      <c r="G772" s="348">
        <f>F772+39</f>
        <v>45945</v>
      </c>
      <c r="H772" s="361"/>
    </row>
    <row r="773" spans="1:8">
      <c r="A773" s="369"/>
      <c r="B773" s="446" t="s">
        <v>1788</v>
      </c>
      <c r="C773" s="465" t="s">
        <v>38</v>
      </c>
      <c r="D773" s="405"/>
      <c r="E773" s="348">
        <f>F773-5</f>
        <v>45908</v>
      </c>
      <c r="F773" s="348">
        <f>F772+7</f>
        <v>45913</v>
      </c>
      <c r="G773" s="348">
        <f>F773+39</f>
        <v>45952</v>
      </c>
      <c r="H773" s="361"/>
    </row>
    <row r="774" spans="1:8">
      <c r="A774" s="369"/>
      <c r="B774" s="446" t="s">
        <v>1787</v>
      </c>
      <c r="C774" s="465" t="s">
        <v>1786</v>
      </c>
      <c r="D774" s="405"/>
      <c r="E774" s="348">
        <f>F774-5</f>
        <v>45915</v>
      </c>
      <c r="F774" s="348">
        <f>F773+7</f>
        <v>45920</v>
      </c>
      <c r="G774" s="348">
        <f>F774+39</f>
        <v>45959</v>
      </c>
      <c r="H774" s="361"/>
    </row>
    <row r="775" spans="1:8" ht="18" customHeight="1">
      <c r="A775" s="369"/>
      <c r="B775" s="464" t="s">
        <v>1785</v>
      </c>
      <c r="C775" s="465" t="s">
        <v>1784</v>
      </c>
      <c r="D775" s="405"/>
      <c r="E775" s="348">
        <f>F775-5</f>
        <v>45922</v>
      </c>
      <c r="F775" s="348">
        <f>F774+7</f>
        <v>45927</v>
      </c>
      <c r="G775" s="348">
        <f>F775+39</f>
        <v>45966</v>
      </c>
      <c r="H775" s="361"/>
    </row>
    <row r="776" spans="1:8">
      <c r="A776" s="369"/>
      <c r="B776" s="464"/>
      <c r="C776" s="463"/>
      <c r="D776" s="404"/>
      <c r="E776" s="348">
        <f>F776-5</f>
        <v>45929</v>
      </c>
      <c r="F776" s="348">
        <f>F775+7</f>
        <v>45934</v>
      </c>
      <c r="G776" s="348">
        <f>F776+39</f>
        <v>45973</v>
      </c>
      <c r="H776" s="361"/>
    </row>
    <row r="777" spans="1:8">
      <c r="A777" s="369"/>
      <c r="B777" s="467"/>
      <c r="C777" s="466"/>
      <c r="D777" s="365"/>
      <c r="E777" s="364"/>
      <c r="F777" s="364"/>
      <c r="G777" s="364"/>
      <c r="H777" s="361"/>
    </row>
    <row r="778" spans="1:8">
      <c r="A778" s="381" t="s">
        <v>1793</v>
      </c>
      <c r="B778" s="366"/>
      <c r="C778" s="387"/>
      <c r="D778" s="365"/>
      <c r="E778" s="388"/>
      <c r="F778" s="364"/>
      <c r="G778" s="382"/>
      <c r="H778" s="361"/>
    </row>
    <row r="779" spans="1:8">
      <c r="A779" s="376"/>
      <c r="B779" s="360" t="s">
        <v>1745</v>
      </c>
      <c r="C779" s="360" t="s">
        <v>17</v>
      </c>
      <c r="D779" s="430" t="s">
        <v>18</v>
      </c>
      <c r="E779" s="424" t="s">
        <v>113</v>
      </c>
      <c r="F779" s="424" t="s">
        <v>113</v>
      </c>
      <c r="G779" s="424" t="s">
        <v>1792</v>
      </c>
      <c r="H779" s="361"/>
    </row>
    <row r="780" spans="1:8">
      <c r="A780" s="376"/>
      <c r="B780" s="358"/>
      <c r="C780" s="358"/>
      <c r="D780" s="429"/>
      <c r="E780" s="424" t="s">
        <v>1125</v>
      </c>
      <c r="F780" s="424" t="s">
        <v>20</v>
      </c>
      <c r="G780" s="424" t="s">
        <v>21</v>
      </c>
      <c r="H780" s="361"/>
    </row>
    <row r="781" spans="1:8" ht="16.5" customHeight="1">
      <c r="A781" s="376"/>
      <c r="B781" s="464" t="s">
        <v>1791</v>
      </c>
      <c r="C781" s="465" t="s">
        <v>1790</v>
      </c>
      <c r="D781" s="406" t="s">
        <v>1789</v>
      </c>
      <c r="E781" s="348">
        <f>F781-5</f>
        <v>45901</v>
      </c>
      <c r="F781" s="348">
        <v>45906</v>
      </c>
      <c r="G781" s="348">
        <f>F781+31</f>
        <v>45937</v>
      </c>
      <c r="H781" s="361"/>
    </row>
    <row r="782" spans="1:8">
      <c r="A782" s="376"/>
      <c r="B782" s="446" t="s">
        <v>1788</v>
      </c>
      <c r="C782" s="465" t="s">
        <v>38</v>
      </c>
      <c r="D782" s="405"/>
      <c r="E782" s="348">
        <f>F782-5</f>
        <v>45908</v>
      </c>
      <c r="F782" s="348">
        <f>F781+7</f>
        <v>45913</v>
      </c>
      <c r="G782" s="348">
        <f>F782+31</f>
        <v>45944</v>
      </c>
      <c r="H782" s="361"/>
    </row>
    <row r="783" spans="1:8">
      <c r="A783" s="376"/>
      <c r="B783" s="446" t="s">
        <v>1787</v>
      </c>
      <c r="C783" s="465" t="s">
        <v>1786</v>
      </c>
      <c r="D783" s="405"/>
      <c r="E783" s="348">
        <f>F783-5</f>
        <v>45915</v>
      </c>
      <c r="F783" s="348">
        <f>F782+7</f>
        <v>45920</v>
      </c>
      <c r="G783" s="348">
        <f>F783+31</f>
        <v>45951</v>
      </c>
      <c r="H783" s="361"/>
    </row>
    <row r="784" spans="1:8">
      <c r="A784" s="376"/>
      <c r="B784" s="464" t="s">
        <v>1785</v>
      </c>
      <c r="C784" s="465" t="s">
        <v>1784</v>
      </c>
      <c r="D784" s="405"/>
      <c r="E784" s="348">
        <f>F784-5</f>
        <v>45922</v>
      </c>
      <c r="F784" s="348">
        <f>F783+7</f>
        <v>45927</v>
      </c>
      <c r="G784" s="348">
        <f>F784+31</f>
        <v>45958</v>
      </c>
      <c r="H784" s="361"/>
    </row>
    <row r="785" spans="1:10">
      <c r="A785" s="376"/>
      <c r="B785" s="464"/>
      <c r="C785" s="463"/>
      <c r="D785" s="404"/>
      <c r="E785" s="348">
        <f>F785-5</f>
        <v>45929</v>
      </c>
      <c r="F785" s="348">
        <f>F784+7</f>
        <v>45934</v>
      </c>
      <c r="G785" s="348">
        <f>F785+31</f>
        <v>45965</v>
      </c>
      <c r="H785" s="361"/>
    </row>
    <row r="786" spans="1:10">
      <c r="A786" s="369"/>
      <c r="B786" s="366"/>
      <c r="C786" s="366"/>
      <c r="D786" s="384"/>
      <c r="E786" s="364"/>
      <c r="F786" s="364"/>
      <c r="G786" s="364"/>
      <c r="H786" s="361"/>
    </row>
    <row r="787" spans="1:10">
      <c r="A787" s="457" t="s">
        <v>1783</v>
      </c>
      <c r="D787" s="362"/>
      <c r="E787" s="361"/>
      <c r="F787" s="361"/>
      <c r="G787" s="361"/>
      <c r="H787" s="361"/>
    </row>
    <row r="788" spans="1:10">
      <c r="A788" s="369"/>
      <c r="B788" s="360" t="s">
        <v>1745</v>
      </c>
      <c r="C788" s="360" t="s">
        <v>1782</v>
      </c>
      <c r="D788" s="359" t="s">
        <v>1533</v>
      </c>
      <c r="E788" s="356" t="s">
        <v>1781</v>
      </c>
      <c r="F788" s="356" t="s">
        <v>1781</v>
      </c>
      <c r="G788" s="356" t="s">
        <v>1780</v>
      </c>
      <c r="H788" s="361"/>
      <c r="I788" s="396"/>
    </row>
    <row r="789" spans="1:10">
      <c r="A789" s="369"/>
      <c r="B789" s="358"/>
      <c r="C789" s="358"/>
      <c r="D789" s="357"/>
      <c r="E789" s="356" t="s">
        <v>1779</v>
      </c>
      <c r="F789" s="356" t="s">
        <v>1778</v>
      </c>
      <c r="G789" s="348" t="s">
        <v>1777</v>
      </c>
      <c r="H789" s="361"/>
    </row>
    <row r="790" spans="1:10" ht="16.5" customHeight="1">
      <c r="A790" s="369"/>
      <c r="B790" s="450" t="s">
        <v>1713</v>
      </c>
      <c r="C790" s="461"/>
      <c r="D790" s="406" t="s">
        <v>1776</v>
      </c>
      <c r="E790" s="460">
        <f>F790-5</f>
        <v>45898</v>
      </c>
      <c r="F790" s="460">
        <v>45903</v>
      </c>
      <c r="G790" s="460">
        <f>F790+33</f>
        <v>45936</v>
      </c>
      <c r="H790" s="361"/>
    </row>
    <row r="791" spans="1:10">
      <c r="A791" s="369"/>
      <c r="B791" s="447" t="s">
        <v>1771</v>
      </c>
      <c r="C791" s="446" t="s">
        <v>1770</v>
      </c>
      <c r="D791" s="405"/>
      <c r="E791" s="348">
        <f>F791-5</f>
        <v>45905</v>
      </c>
      <c r="F791" s="348">
        <f>F790+7</f>
        <v>45910</v>
      </c>
      <c r="G791" s="348">
        <f>F791+33</f>
        <v>45943</v>
      </c>
      <c r="H791" s="361"/>
    </row>
    <row r="792" spans="1:10">
      <c r="A792" s="369"/>
      <c r="B792" s="447" t="s">
        <v>1768</v>
      </c>
      <c r="C792" s="458" t="s">
        <v>1767</v>
      </c>
      <c r="D792" s="405"/>
      <c r="E792" s="348">
        <f>F792-5</f>
        <v>45912</v>
      </c>
      <c r="F792" s="348">
        <f>F791+7</f>
        <v>45917</v>
      </c>
      <c r="G792" s="348">
        <f>F792+33</f>
        <v>45950</v>
      </c>
      <c r="H792" s="361"/>
    </row>
    <row r="793" spans="1:10" ht="16.5" customHeight="1">
      <c r="A793" s="369"/>
      <c r="B793" s="447" t="s">
        <v>1766</v>
      </c>
      <c r="C793" s="458" t="s">
        <v>1765</v>
      </c>
      <c r="D793" s="405"/>
      <c r="E793" s="348">
        <f>F793-5</f>
        <v>45919</v>
      </c>
      <c r="F793" s="348">
        <f>F792+7</f>
        <v>45924</v>
      </c>
      <c r="G793" s="348">
        <f>F793+33</f>
        <v>45957</v>
      </c>
      <c r="H793" s="361"/>
    </row>
    <row r="794" spans="1:10">
      <c r="A794" s="369"/>
      <c r="B794" s="440" t="s">
        <v>396</v>
      </c>
      <c r="C794" s="440" t="s">
        <v>396</v>
      </c>
      <c r="D794" s="404"/>
      <c r="E794" s="348">
        <f>F794-5</f>
        <v>45926</v>
      </c>
      <c r="F794" s="348">
        <f>F793+7</f>
        <v>45931</v>
      </c>
      <c r="G794" s="348">
        <f>F794+33</f>
        <v>45964</v>
      </c>
      <c r="H794" s="361"/>
    </row>
    <row r="795" spans="1:10">
      <c r="A795" s="369"/>
      <c r="B795" s="366"/>
      <c r="C795" s="387"/>
      <c r="D795" s="409"/>
      <c r="E795" s="364"/>
      <c r="F795" s="364"/>
      <c r="G795" s="361"/>
      <c r="H795" s="361"/>
    </row>
    <row r="796" spans="1:10">
      <c r="A796" s="462" t="s">
        <v>1774</v>
      </c>
      <c r="B796" s="462"/>
      <c r="C796" s="387"/>
      <c r="D796" s="409"/>
      <c r="E796" s="364"/>
      <c r="F796" s="364"/>
      <c r="G796" s="364"/>
      <c r="H796" s="361"/>
    </row>
    <row r="797" spans="1:10">
      <c r="A797" s="369"/>
      <c r="B797" s="360" t="s">
        <v>16</v>
      </c>
      <c r="C797" s="360" t="s">
        <v>17</v>
      </c>
      <c r="D797" s="359" t="s">
        <v>18</v>
      </c>
      <c r="E797" s="356" t="s">
        <v>113</v>
      </c>
      <c r="F797" s="356" t="s">
        <v>113</v>
      </c>
      <c r="G797" s="356" t="s">
        <v>1775</v>
      </c>
      <c r="H797" s="356" t="s">
        <v>1774</v>
      </c>
    </row>
    <row r="798" spans="1:10">
      <c r="A798" s="369"/>
      <c r="B798" s="358"/>
      <c r="C798" s="358"/>
      <c r="D798" s="357"/>
      <c r="E798" s="356" t="s">
        <v>1125</v>
      </c>
      <c r="F798" s="356" t="s">
        <v>20</v>
      </c>
      <c r="G798" s="356" t="s">
        <v>21</v>
      </c>
      <c r="H798" s="356" t="s">
        <v>21</v>
      </c>
      <c r="J798" s="396"/>
    </row>
    <row r="799" spans="1:10" ht="16.5" customHeight="1">
      <c r="A799" s="369"/>
      <c r="B799" s="450" t="s">
        <v>1713</v>
      </c>
      <c r="C799" s="461"/>
      <c r="D799" s="406" t="s">
        <v>1773</v>
      </c>
      <c r="E799" s="460">
        <f>F799-5</f>
        <v>45898</v>
      </c>
      <c r="F799" s="460">
        <v>45903</v>
      </c>
      <c r="G799" s="373">
        <f>F799+26</f>
        <v>45929</v>
      </c>
      <c r="H799" s="459" t="s">
        <v>1772</v>
      </c>
    </row>
    <row r="800" spans="1:10">
      <c r="A800" s="369"/>
      <c r="B800" s="447" t="s">
        <v>1771</v>
      </c>
      <c r="C800" s="446" t="s">
        <v>1770</v>
      </c>
      <c r="D800" s="405"/>
      <c r="E800" s="348">
        <f>F800-5</f>
        <v>45905</v>
      </c>
      <c r="F800" s="348">
        <f>F799+7</f>
        <v>45910</v>
      </c>
      <c r="G800" s="348">
        <f>F800+26</f>
        <v>45936</v>
      </c>
      <c r="H800" s="443" t="s">
        <v>1769</v>
      </c>
    </row>
    <row r="801" spans="1:8">
      <c r="A801" s="369"/>
      <c r="B801" s="447" t="s">
        <v>1768</v>
      </c>
      <c r="C801" s="458" t="s">
        <v>1767</v>
      </c>
      <c r="D801" s="405"/>
      <c r="E801" s="348">
        <f>F801-5</f>
        <v>45912</v>
      </c>
      <c r="F801" s="348">
        <f>F800+7</f>
        <v>45917</v>
      </c>
      <c r="G801" s="348">
        <f>F801+26</f>
        <v>45943</v>
      </c>
      <c r="H801" s="443" t="s">
        <v>1764</v>
      </c>
    </row>
    <row r="802" spans="1:8">
      <c r="A802" s="369"/>
      <c r="B802" s="447" t="s">
        <v>1766</v>
      </c>
      <c r="C802" s="458" t="s">
        <v>1765</v>
      </c>
      <c r="D802" s="405"/>
      <c r="E802" s="348">
        <f>F802-5</f>
        <v>45919</v>
      </c>
      <c r="F802" s="348">
        <f>F801+7</f>
        <v>45924</v>
      </c>
      <c r="G802" s="348">
        <f>F802+26</f>
        <v>45950</v>
      </c>
      <c r="H802" s="443" t="s">
        <v>1764</v>
      </c>
    </row>
    <row r="803" spans="1:8">
      <c r="A803" s="369"/>
      <c r="B803" s="440" t="s">
        <v>1746</v>
      </c>
      <c r="C803" s="440" t="s">
        <v>1746</v>
      </c>
      <c r="D803" s="404"/>
      <c r="E803" s="348">
        <f>F803-5</f>
        <v>45926</v>
      </c>
      <c r="F803" s="348">
        <f>F802+7</f>
        <v>45931</v>
      </c>
      <c r="G803" s="348">
        <f>F803+26</f>
        <v>45957</v>
      </c>
      <c r="H803" s="443" t="s">
        <v>1763</v>
      </c>
    </row>
    <row r="804" spans="1:8">
      <c r="A804" s="369"/>
      <c r="B804" s="366"/>
      <c r="C804" s="387"/>
      <c r="D804" s="409"/>
      <c r="E804" s="364"/>
      <c r="F804" s="364"/>
      <c r="G804" s="364"/>
      <c r="H804" s="428"/>
    </row>
    <row r="805" spans="1:8">
      <c r="A805" s="457" t="s">
        <v>1762</v>
      </c>
      <c r="B805" s="399"/>
      <c r="C805" s="399"/>
      <c r="D805" s="422"/>
      <c r="E805" s="381"/>
      <c r="F805" s="381"/>
      <c r="G805" s="397"/>
      <c r="H805" s="361"/>
    </row>
    <row r="806" spans="1:8">
      <c r="A806" s="369"/>
      <c r="B806" s="360" t="s">
        <v>16</v>
      </c>
      <c r="C806" s="360" t="s">
        <v>17</v>
      </c>
      <c r="D806" s="359" t="s">
        <v>18</v>
      </c>
      <c r="E806" s="356" t="s">
        <v>113</v>
      </c>
      <c r="F806" s="356" t="s">
        <v>113</v>
      </c>
      <c r="G806" s="356" t="s">
        <v>1761</v>
      </c>
      <c r="H806" s="361"/>
    </row>
    <row r="807" spans="1:8">
      <c r="A807" s="369"/>
      <c r="B807" s="358"/>
      <c r="C807" s="358"/>
      <c r="D807" s="357"/>
      <c r="E807" s="356" t="s">
        <v>1125</v>
      </c>
      <c r="F807" s="356" t="s">
        <v>20</v>
      </c>
      <c r="G807" s="356" t="s">
        <v>21</v>
      </c>
      <c r="H807" s="361"/>
    </row>
    <row r="808" spans="1:8" ht="16.5" customHeight="1">
      <c r="A808" s="369"/>
      <c r="B808" s="447" t="s">
        <v>1738</v>
      </c>
      <c r="C808" s="446" t="s">
        <v>1737</v>
      </c>
      <c r="D808" s="423" t="s">
        <v>1760</v>
      </c>
      <c r="E808" s="348">
        <f>F808-4</f>
        <v>45902</v>
      </c>
      <c r="F808" s="348">
        <v>45906</v>
      </c>
      <c r="G808" s="348">
        <f>F808+33</f>
        <v>45939</v>
      </c>
      <c r="H808" s="361"/>
    </row>
    <row r="809" spans="1:8">
      <c r="A809" s="369"/>
      <c r="B809" s="449" t="s">
        <v>1735</v>
      </c>
      <c r="C809" s="446" t="s">
        <v>1734</v>
      </c>
      <c r="D809" s="423"/>
      <c r="E809" s="348">
        <f>F809-4</f>
        <v>45909</v>
      </c>
      <c r="F809" s="348">
        <f>F808+7</f>
        <v>45913</v>
      </c>
      <c r="G809" s="348">
        <f>F809+33</f>
        <v>45946</v>
      </c>
      <c r="H809" s="361"/>
    </row>
    <row r="810" spans="1:8">
      <c r="A810" s="369"/>
      <c r="B810" s="446" t="s">
        <v>1733</v>
      </c>
      <c r="C810" s="446" t="s">
        <v>1732</v>
      </c>
      <c r="D810" s="423"/>
      <c r="E810" s="348">
        <f>F810-4</f>
        <v>45916</v>
      </c>
      <c r="F810" s="348">
        <f>F809+7</f>
        <v>45920</v>
      </c>
      <c r="G810" s="348">
        <f>F810+33</f>
        <v>45953</v>
      </c>
      <c r="H810" s="361"/>
    </row>
    <row r="811" spans="1:8">
      <c r="A811" s="369"/>
      <c r="B811" s="446" t="s">
        <v>1731</v>
      </c>
      <c r="C811" s="446" t="s">
        <v>106</v>
      </c>
      <c r="D811" s="423"/>
      <c r="E811" s="348">
        <f>F811-4</f>
        <v>45923</v>
      </c>
      <c r="F811" s="348">
        <f>F810+7</f>
        <v>45927</v>
      </c>
      <c r="G811" s="348">
        <f>F811+33</f>
        <v>45960</v>
      </c>
      <c r="H811" s="361"/>
    </row>
    <row r="812" spans="1:8">
      <c r="A812" s="369"/>
      <c r="B812" s="446" t="s">
        <v>396</v>
      </c>
      <c r="C812" s="446" t="s">
        <v>1759</v>
      </c>
      <c r="D812" s="423"/>
      <c r="E812" s="348">
        <f>F812-4</f>
        <v>45930</v>
      </c>
      <c r="F812" s="348">
        <f>F811+7</f>
        <v>45934</v>
      </c>
      <c r="G812" s="348">
        <f>F812+33</f>
        <v>45967</v>
      </c>
      <c r="H812" s="361"/>
    </row>
    <row r="813" spans="1:8">
      <c r="A813" s="369"/>
      <c r="B813" s="361"/>
      <c r="C813" s="361"/>
      <c r="D813" s="362"/>
      <c r="E813" s="364"/>
      <c r="F813" s="364"/>
      <c r="G813" s="364"/>
      <c r="H813" s="361"/>
    </row>
    <row r="814" spans="1:8">
      <c r="A814" s="457" t="s">
        <v>97</v>
      </c>
      <c r="B814" s="361"/>
      <c r="C814" s="361"/>
      <c r="D814" s="362"/>
      <c r="E814" s="381"/>
      <c r="F814" s="381"/>
      <c r="G814" s="397"/>
      <c r="H814" s="361"/>
    </row>
    <row r="815" spans="1:8">
      <c r="A815" s="376"/>
      <c r="B815" s="360" t="s">
        <v>16</v>
      </c>
      <c r="C815" s="360" t="s">
        <v>17</v>
      </c>
      <c r="D815" s="359" t="s">
        <v>18</v>
      </c>
      <c r="E815" s="356" t="s">
        <v>113</v>
      </c>
      <c r="F815" s="356" t="s">
        <v>113</v>
      </c>
      <c r="G815" s="356" t="s">
        <v>97</v>
      </c>
      <c r="H815" s="361"/>
    </row>
    <row r="816" spans="1:8">
      <c r="A816" s="376"/>
      <c r="B816" s="358"/>
      <c r="C816" s="358"/>
      <c r="D816" s="357"/>
      <c r="E816" s="356" t="s">
        <v>1125</v>
      </c>
      <c r="F816" s="356" t="s">
        <v>20</v>
      </c>
      <c r="G816" s="348" t="s">
        <v>21</v>
      </c>
      <c r="H816" s="361"/>
    </row>
    <row r="817" spans="1:8" ht="16.5" customHeight="1">
      <c r="A817" s="376"/>
      <c r="B817" s="447" t="s">
        <v>1738</v>
      </c>
      <c r="C817" s="446" t="s">
        <v>1737</v>
      </c>
      <c r="D817" s="423" t="s">
        <v>1758</v>
      </c>
      <c r="E817" s="348">
        <f>F817-4</f>
        <v>45902</v>
      </c>
      <c r="F817" s="348">
        <v>45906</v>
      </c>
      <c r="G817" s="348">
        <f>F817+37</f>
        <v>45943</v>
      </c>
      <c r="H817" s="361"/>
    </row>
    <row r="818" spans="1:8">
      <c r="A818" s="376"/>
      <c r="B818" s="449" t="s">
        <v>1735</v>
      </c>
      <c r="C818" s="446" t="s">
        <v>1734</v>
      </c>
      <c r="D818" s="423"/>
      <c r="E818" s="348">
        <f>F818-4</f>
        <v>45909</v>
      </c>
      <c r="F818" s="348">
        <f>F817+7</f>
        <v>45913</v>
      </c>
      <c r="G818" s="348">
        <f>F818+37</f>
        <v>45950</v>
      </c>
      <c r="H818" s="361"/>
    </row>
    <row r="819" spans="1:8">
      <c r="A819" s="376"/>
      <c r="B819" s="446" t="s">
        <v>1733</v>
      </c>
      <c r="C819" s="446" t="s">
        <v>1732</v>
      </c>
      <c r="D819" s="423"/>
      <c r="E819" s="348">
        <f>F819-4</f>
        <v>45916</v>
      </c>
      <c r="F819" s="348">
        <f>F818+7</f>
        <v>45920</v>
      </c>
      <c r="G819" s="348">
        <f>F819+37</f>
        <v>45957</v>
      </c>
      <c r="H819" s="361"/>
    </row>
    <row r="820" spans="1:8">
      <c r="A820" s="376"/>
      <c r="B820" s="446" t="s">
        <v>1731</v>
      </c>
      <c r="C820" s="446" t="s">
        <v>106</v>
      </c>
      <c r="D820" s="423"/>
      <c r="E820" s="348">
        <f>F820-4</f>
        <v>45923</v>
      </c>
      <c r="F820" s="348">
        <f>F819+7</f>
        <v>45927</v>
      </c>
      <c r="G820" s="348">
        <f>F820+37</f>
        <v>45964</v>
      </c>
      <c r="H820" s="361"/>
    </row>
    <row r="821" spans="1:8">
      <c r="A821" s="376"/>
      <c r="B821" s="446" t="s">
        <v>396</v>
      </c>
      <c r="C821" s="446" t="s">
        <v>1746</v>
      </c>
      <c r="D821" s="423"/>
      <c r="E821" s="348">
        <f>F821-4</f>
        <v>45930</v>
      </c>
      <c r="F821" s="348">
        <f>F820+7</f>
        <v>45934</v>
      </c>
      <c r="G821" s="348">
        <f>F821+37</f>
        <v>45971</v>
      </c>
      <c r="H821" s="361"/>
    </row>
    <row r="822" spans="1:8">
      <c r="A822" s="376"/>
      <c r="B822" s="391"/>
      <c r="C822" s="387"/>
      <c r="D822" s="409"/>
      <c r="E822" s="364"/>
      <c r="F822" s="364"/>
      <c r="G822" s="364"/>
      <c r="H822" s="361"/>
    </row>
    <row r="823" spans="1:8">
      <c r="A823" s="457" t="s">
        <v>1757</v>
      </c>
      <c r="B823" s="385"/>
      <c r="C823" s="385"/>
      <c r="D823" s="384"/>
      <c r="E823" s="383"/>
      <c r="F823" s="382"/>
      <c r="G823" s="382"/>
      <c r="H823" s="361"/>
    </row>
    <row r="824" spans="1:8">
      <c r="A824" s="376"/>
      <c r="B824" s="360" t="s">
        <v>16</v>
      </c>
      <c r="C824" s="360" t="s">
        <v>17</v>
      </c>
      <c r="D824" s="359" t="s">
        <v>18</v>
      </c>
      <c r="E824" s="356" t="s">
        <v>113</v>
      </c>
      <c r="F824" s="356" t="s">
        <v>113</v>
      </c>
      <c r="G824" s="356" t="s">
        <v>1757</v>
      </c>
      <c r="H824" s="390"/>
    </row>
    <row r="825" spans="1:8">
      <c r="A825" s="376"/>
      <c r="B825" s="358"/>
      <c r="C825" s="358"/>
      <c r="D825" s="357"/>
      <c r="E825" s="356" t="s">
        <v>1125</v>
      </c>
      <c r="F825" s="356" t="s">
        <v>20</v>
      </c>
      <c r="G825" s="356" t="s">
        <v>21</v>
      </c>
      <c r="H825" s="390"/>
    </row>
    <row r="826" spans="1:8" ht="16.5" customHeight="1">
      <c r="A826" s="376"/>
      <c r="B826" s="449" t="s">
        <v>1756</v>
      </c>
      <c r="C826" s="455" t="s">
        <v>1755</v>
      </c>
      <c r="D826" s="423" t="s">
        <v>1754</v>
      </c>
      <c r="E826" s="348">
        <f>F826-4</f>
        <v>45899</v>
      </c>
      <c r="F826" s="348">
        <v>45903</v>
      </c>
      <c r="G826" s="348">
        <f>F826+55</f>
        <v>45958</v>
      </c>
      <c r="H826" s="390"/>
    </row>
    <row r="827" spans="1:8">
      <c r="A827" s="376"/>
      <c r="B827" s="456" t="s">
        <v>1753</v>
      </c>
      <c r="C827" s="455" t="s">
        <v>1752</v>
      </c>
      <c r="D827" s="423"/>
      <c r="E827" s="348">
        <f>F827-4</f>
        <v>45906</v>
      </c>
      <c r="F827" s="348">
        <f>F826+7</f>
        <v>45910</v>
      </c>
      <c r="G827" s="348">
        <f>F827+55</f>
        <v>45965</v>
      </c>
      <c r="H827" s="428"/>
    </row>
    <row r="828" spans="1:8">
      <c r="A828" s="376"/>
      <c r="B828" s="452" t="s">
        <v>1751</v>
      </c>
      <c r="C828" s="454" t="s">
        <v>1750</v>
      </c>
      <c r="D828" s="423"/>
      <c r="E828" s="348">
        <f>F828-4</f>
        <v>45913</v>
      </c>
      <c r="F828" s="348">
        <f>F827+7</f>
        <v>45917</v>
      </c>
      <c r="G828" s="348">
        <f>F828+55</f>
        <v>45972</v>
      </c>
      <c r="H828" s="428"/>
    </row>
    <row r="829" spans="1:8">
      <c r="A829" s="376"/>
      <c r="B829" s="452" t="s">
        <v>1749</v>
      </c>
      <c r="C829" s="453" t="s">
        <v>1748</v>
      </c>
      <c r="D829" s="423"/>
      <c r="E829" s="348">
        <f>F829-4</f>
        <v>45920</v>
      </c>
      <c r="F829" s="348">
        <f>F828+7</f>
        <v>45924</v>
      </c>
      <c r="G829" s="348">
        <f>F829+55</f>
        <v>45979</v>
      </c>
      <c r="H829" s="428"/>
    </row>
    <row r="830" spans="1:8">
      <c r="A830" s="376"/>
      <c r="B830" s="452"/>
      <c r="C830" s="451"/>
      <c r="D830" s="423"/>
      <c r="E830" s="348">
        <f>F830-4</f>
        <v>45927</v>
      </c>
      <c r="F830" s="348">
        <f>F829+7</f>
        <v>45931</v>
      </c>
      <c r="G830" s="348">
        <f>F830+55</f>
        <v>45986</v>
      </c>
      <c r="H830" s="428"/>
    </row>
    <row r="831" spans="1:8">
      <c r="A831" s="376"/>
      <c r="B831" s="366"/>
      <c r="C831" s="387"/>
      <c r="D831" s="365"/>
      <c r="E831" s="364"/>
      <c r="F831" s="364"/>
      <c r="G831" s="361"/>
      <c r="H831" s="361"/>
    </row>
    <row r="832" spans="1:8">
      <c r="A832" s="381" t="s">
        <v>94</v>
      </c>
      <c r="D832" s="362"/>
      <c r="E832" s="361"/>
      <c r="F832" s="361"/>
      <c r="G832" s="361"/>
      <c r="H832" s="361"/>
    </row>
    <row r="833" spans="1:8">
      <c r="A833" s="369"/>
      <c r="B833" s="360" t="s">
        <v>16</v>
      </c>
      <c r="C833" s="360" t="s">
        <v>17</v>
      </c>
      <c r="D833" s="359" t="s">
        <v>18</v>
      </c>
      <c r="E833" s="356" t="s">
        <v>113</v>
      </c>
      <c r="F833" s="356" t="s">
        <v>113</v>
      </c>
      <c r="G833" s="356" t="s">
        <v>94</v>
      </c>
      <c r="H833" s="361"/>
    </row>
    <row r="834" spans="1:8">
      <c r="A834" s="369"/>
      <c r="B834" s="358"/>
      <c r="C834" s="358"/>
      <c r="D834" s="357"/>
      <c r="E834" s="356" t="s">
        <v>1125</v>
      </c>
      <c r="F834" s="356" t="s">
        <v>20</v>
      </c>
      <c r="G834" s="348" t="s">
        <v>21</v>
      </c>
      <c r="H834" s="361"/>
    </row>
    <row r="835" spans="1:8" ht="16.5" customHeight="1">
      <c r="A835" s="369"/>
      <c r="B835" s="447" t="s">
        <v>1738</v>
      </c>
      <c r="C835" s="446" t="s">
        <v>1737</v>
      </c>
      <c r="D835" s="423" t="s">
        <v>1747</v>
      </c>
      <c r="E835" s="348">
        <f>F835-4</f>
        <v>45902</v>
      </c>
      <c r="F835" s="348">
        <v>45906</v>
      </c>
      <c r="G835" s="348">
        <f>F835+40</f>
        <v>45946</v>
      </c>
      <c r="H835" s="361"/>
    </row>
    <row r="836" spans="1:8">
      <c r="A836" s="369"/>
      <c r="B836" s="449" t="s">
        <v>1735</v>
      </c>
      <c r="C836" s="446" t="s">
        <v>1734</v>
      </c>
      <c r="D836" s="423"/>
      <c r="E836" s="348">
        <f>F836-4</f>
        <v>45909</v>
      </c>
      <c r="F836" s="348">
        <f>F835+7</f>
        <v>45913</v>
      </c>
      <c r="G836" s="348">
        <f>F836+40</f>
        <v>45953</v>
      </c>
      <c r="H836" s="361"/>
    </row>
    <row r="837" spans="1:8">
      <c r="A837" s="369"/>
      <c r="B837" s="446" t="s">
        <v>1733</v>
      </c>
      <c r="C837" s="446" t="s">
        <v>1732</v>
      </c>
      <c r="D837" s="423"/>
      <c r="E837" s="348">
        <f>F837-4</f>
        <v>45916</v>
      </c>
      <c r="F837" s="348">
        <f>F836+7</f>
        <v>45920</v>
      </c>
      <c r="G837" s="348">
        <f>F837+40</f>
        <v>45960</v>
      </c>
      <c r="H837" s="361"/>
    </row>
    <row r="838" spans="1:8">
      <c r="A838" s="369"/>
      <c r="B838" s="446" t="s">
        <v>1731</v>
      </c>
      <c r="C838" s="446" t="s">
        <v>106</v>
      </c>
      <c r="D838" s="423"/>
      <c r="E838" s="348">
        <f>F838-4</f>
        <v>45923</v>
      </c>
      <c r="F838" s="348">
        <f>F837+7</f>
        <v>45927</v>
      </c>
      <c r="G838" s="348">
        <f>F838+40</f>
        <v>45967</v>
      </c>
      <c r="H838" s="361"/>
    </row>
    <row r="839" spans="1:8">
      <c r="A839" s="369"/>
      <c r="B839" s="446" t="s">
        <v>1136</v>
      </c>
      <c r="C839" s="446" t="s">
        <v>1746</v>
      </c>
      <c r="D839" s="423"/>
      <c r="E839" s="348">
        <f>F839-4</f>
        <v>45930</v>
      </c>
      <c r="F839" s="348">
        <f>F838+7</f>
        <v>45934</v>
      </c>
      <c r="G839" s="348">
        <f>F839+40</f>
        <v>45974</v>
      </c>
      <c r="H839" s="361"/>
    </row>
    <row r="840" spans="1:8">
      <c r="A840" s="369"/>
      <c r="B840" s="344"/>
      <c r="C840" s="344"/>
      <c r="E840" s="364"/>
      <c r="F840" s="364"/>
      <c r="G840" s="364"/>
      <c r="H840" s="361"/>
    </row>
    <row r="841" spans="1:8">
      <c r="A841" s="369"/>
      <c r="B841" s="360" t="s">
        <v>1745</v>
      </c>
      <c r="C841" s="360" t="s">
        <v>17</v>
      </c>
      <c r="D841" s="359" t="s">
        <v>18</v>
      </c>
      <c r="E841" s="356" t="s">
        <v>113</v>
      </c>
      <c r="F841" s="356" t="s">
        <v>113</v>
      </c>
      <c r="G841" s="356" t="s">
        <v>94</v>
      </c>
      <c r="H841" s="361"/>
    </row>
    <row r="842" spans="1:8">
      <c r="A842" s="369"/>
      <c r="B842" s="358"/>
      <c r="C842" s="358"/>
      <c r="D842" s="357"/>
      <c r="E842" s="356" t="s">
        <v>1125</v>
      </c>
      <c r="F842" s="356" t="s">
        <v>20</v>
      </c>
      <c r="G842" s="348" t="s">
        <v>21</v>
      </c>
      <c r="H842" s="361"/>
    </row>
    <row r="843" spans="1:8" ht="16.5" customHeight="1">
      <c r="A843" s="369"/>
      <c r="B843" s="447" t="s">
        <v>1744</v>
      </c>
      <c r="C843" s="446" t="s">
        <v>1743</v>
      </c>
      <c r="D843" s="406" t="s">
        <v>1742</v>
      </c>
      <c r="E843" s="348">
        <f>F843-5</f>
        <v>45902</v>
      </c>
      <c r="F843" s="348">
        <v>45907</v>
      </c>
      <c r="G843" s="348">
        <f>F843+40</f>
        <v>45947</v>
      </c>
      <c r="H843" s="361"/>
    </row>
    <row r="844" spans="1:8">
      <c r="A844" s="369"/>
      <c r="B844" s="449" t="s">
        <v>1741</v>
      </c>
      <c r="C844" s="446"/>
      <c r="D844" s="405"/>
      <c r="E844" s="348">
        <f>F844-5</f>
        <v>45909</v>
      </c>
      <c r="F844" s="348">
        <f>F843+7</f>
        <v>45914</v>
      </c>
      <c r="G844" s="348">
        <f>F844+40</f>
        <v>45954</v>
      </c>
      <c r="H844" s="361"/>
    </row>
    <row r="845" spans="1:8">
      <c r="A845" s="369"/>
      <c r="B845" s="446" t="s">
        <v>1741</v>
      </c>
      <c r="C845" s="446"/>
      <c r="D845" s="405"/>
      <c r="E845" s="348">
        <f>F845-5</f>
        <v>45916</v>
      </c>
      <c r="F845" s="348">
        <f>F844+7</f>
        <v>45921</v>
      </c>
      <c r="G845" s="348">
        <f>F845+40</f>
        <v>45961</v>
      </c>
      <c r="H845" s="361"/>
    </row>
    <row r="846" spans="1:8">
      <c r="A846" s="369"/>
      <c r="B846" s="446" t="s">
        <v>1740</v>
      </c>
      <c r="C846" s="446" t="s">
        <v>1739</v>
      </c>
      <c r="D846" s="405"/>
      <c r="E846" s="348">
        <f>F846-5</f>
        <v>45923</v>
      </c>
      <c r="F846" s="348">
        <f>F845+7</f>
        <v>45928</v>
      </c>
      <c r="G846" s="348">
        <f>F846+40</f>
        <v>45968</v>
      </c>
      <c r="H846" s="361"/>
    </row>
    <row r="847" spans="1:8">
      <c r="A847" s="369"/>
      <c r="B847" s="446"/>
      <c r="C847" s="446"/>
      <c r="D847" s="404"/>
      <c r="E847" s="348">
        <f>F847-5</f>
        <v>45930</v>
      </c>
      <c r="F847" s="348">
        <f>F846+7</f>
        <v>45935</v>
      </c>
      <c r="G847" s="348">
        <f>F847+40</f>
        <v>45975</v>
      </c>
      <c r="H847" s="361"/>
    </row>
    <row r="848" spans="1:8">
      <c r="A848" s="369"/>
      <c r="B848" s="366"/>
      <c r="C848" s="387"/>
      <c r="D848" s="409"/>
      <c r="E848" s="364"/>
      <c r="F848" s="364"/>
      <c r="G848" s="364"/>
      <c r="H848" s="361"/>
    </row>
    <row r="849" spans="1:8">
      <c r="A849" s="381" t="s">
        <v>92</v>
      </c>
      <c r="B849" s="344"/>
      <c r="C849" s="344"/>
      <c r="E849" s="361"/>
      <c r="F849" s="361"/>
      <c r="G849" s="361"/>
      <c r="H849" s="361"/>
    </row>
    <row r="850" spans="1:8">
      <c r="A850" s="369"/>
      <c r="B850" s="360" t="s">
        <v>16</v>
      </c>
      <c r="C850" s="360" t="s">
        <v>17</v>
      </c>
      <c r="D850" s="359" t="s">
        <v>18</v>
      </c>
      <c r="E850" s="356" t="s">
        <v>113</v>
      </c>
      <c r="F850" s="356" t="s">
        <v>113</v>
      </c>
      <c r="G850" s="348" t="s">
        <v>92</v>
      </c>
      <c r="H850" s="361"/>
    </row>
    <row r="851" spans="1:8">
      <c r="A851" s="369"/>
      <c r="B851" s="358"/>
      <c r="C851" s="358"/>
      <c r="D851" s="357"/>
      <c r="E851" s="356" t="s">
        <v>1125</v>
      </c>
      <c r="F851" s="356" t="s">
        <v>20</v>
      </c>
      <c r="G851" s="356" t="s">
        <v>21</v>
      </c>
      <c r="H851" s="361"/>
    </row>
    <row r="852" spans="1:8" ht="16.5" customHeight="1">
      <c r="A852" s="369"/>
      <c r="B852" s="447" t="s">
        <v>1738</v>
      </c>
      <c r="C852" s="446" t="s">
        <v>1737</v>
      </c>
      <c r="D852" s="423" t="s">
        <v>1736</v>
      </c>
      <c r="E852" s="348">
        <f>F852-4</f>
        <v>45902</v>
      </c>
      <c r="F852" s="348">
        <v>45906</v>
      </c>
      <c r="G852" s="348">
        <f>F852+40</f>
        <v>45946</v>
      </c>
      <c r="H852" s="361"/>
    </row>
    <row r="853" spans="1:8">
      <c r="A853" s="369"/>
      <c r="B853" s="449" t="s">
        <v>1735</v>
      </c>
      <c r="C853" s="446" t="s">
        <v>1734</v>
      </c>
      <c r="D853" s="423"/>
      <c r="E853" s="348">
        <f>F853-4</f>
        <v>45909</v>
      </c>
      <c r="F853" s="348">
        <f>F852+7</f>
        <v>45913</v>
      </c>
      <c r="G853" s="348">
        <f>F853+40</f>
        <v>45953</v>
      </c>
      <c r="H853" s="361"/>
    </row>
    <row r="854" spans="1:8">
      <c r="A854" s="369"/>
      <c r="B854" s="446" t="s">
        <v>1733</v>
      </c>
      <c r="C854" s="446" t="s">
        <v>1732</v>
      </c>
      <c r="D854" s="423"/>
      <c r="E854" s="348">
        <f>F854-4</f>
        <v>45916</v>
      </c>
      <c r="F854" s="348">
        <f>F853+7</f>
        <v>45920</v>
      </c>
      <c r="G854" s="348">
        <f>F854+40</f>
        <v>45960</v>
      </c>
      <c r="H854" s="361"/>
    </row>
    <row r="855" spans="1:8">
      <c r="A855" s="369"/>
      <c r="B855" s="446" t="s">
        <v>1731</v>
      </c>
      <c r="C855" s="446" t="s">
        <v>106</v>
      </c>
      <c r="D855" s="423"/>
      <c r="E855" s="348">
        <f>F855-4</f>
        <v>45923</v>
      </c>
      <c r="F855" s="348">
        <f>F854+7</f>
        <v>45927</v>
      </c>
      <c r="G855" s="348">
        <f>F855+40</f>
        <v>45967</v>
      </c>
      <c r="H855" s="361"/>
    </row>
    <row r="856" spans="1:8">
      <c r="A856" s="369"/>
      <c r="B856" s="446" t="s">
        <v>396</v>
      </c>
      <c r="C856" s="446" t="s">
        <v>396</v>
      </c>
      <c r="D856" s="423"/>
      <c r="E856" s="348">
        <f>F856-4</f>
        <v>45930</v>
      </c>
      <c r="F856" s="348">
        <f>F855+7</f>
        <v>45934</v>
      </c>
      <c r="G856" s="348">
        <f>F856+40</f>
        <v>45974</v>
      </c>
      <c r="H856" s="361"/>
    </row>
    <row r="857" spans="1:8">
      <c r="A857" s="369"/>
      <c r="B857" s="389"/>
      <c r="C857" s="389"/>
      <c r="D857" s="409"/>
      <c r="E857" s="364"/>
      <c r="F857" s="364"/>
      <c r="G857" s="364"/>
      <c r="H857" s="361"/>
    </row>
    <row r="858" spans="1:8">
      <c r="A858" s="381" t="s">
        <v>1730</v>
      </c>
      <c r="B858" s="344"/>
      <c r="C858" s="344"/>
      <c r="E858" s="361"/>
      <c r="F858" s="361"/>
      <c r="G858" s="361"/>
      <c r="H858" s="361"/>
    </row>
    <row r="859" spans="1:8">
      <c r="A859" s="369"/>
      <c r="B859" s="360" t="s">
        <v>16</v>
      </c>
      <c r="C859" s="360" t="s">
        <v>17</v>
      </c>
      <c r="D859" s="359" t="s">
        <v>18</v>
      </c>
      <c r="E859" s="356" t="s">
        <v>113</v>
      </c>
      <c r="F859" s="356" t="s">
        <v>113</v>
      </c>
      <c r="G859" s="348" t="s">
        <v>1729</v>
      </c>
      <c r="H859" s="361"/>
    </row>
    <row r="860" spans="1:8">
      <c r="A860" s="369"/>
      <c r="B860" s="358"/>
      <c r="C860" s="358"/>
      <c r="D860" s="357"/>
      <c r="E860" s="356" t="s">
        <v>1125</v>
      </c>
      <c r="F860" s="356" t="s">
        <v>20</v>
      </c>
      <c r="G860" s="356" t="s">
        <v>21</v>
      </c>
      <c r="H860" s="361"/>
    </row>
    <row r="861" spans="1:8" ht="16.5" customHeight="1">
      <c r="A861" s="369"/>
      <c r="B861" s="450" t="s">
        <v>1728</v>
      </c>
      <c r="C861" s="448"/>
      <c r="D861" s="423" t="s">
        <v>1727</v>
      </c>
      <c r="E861" s="373">
        <f>F861-5</f>
        <v>45897</v>
      </c>
      <c r="F861" s="373">
        <v>45902</v>
      </c>
      <c r="G861" s="373">
        <f>F861+45</f>
        <v>45947</v>
      </c>
      <c r="H861" s="361"/>
    </row>
    <row r="862" spans="1:8">
      <c r="A862" s="369"/>
      <c r="B862" s="449" t="s">
        <v>1726</v>
      </c>
      <c r="C862" s="446" t="s">
        <v>1725</v>
      </c>
      <c r="D862" s="423"/>
      <c r="E862" s="348">
        <f>F862-5</f>
        <v>45904</v>
      </c>
      <c r="F862" s="348">
        <f>F861+7</f>
        <v>45909</v>
      </c>
      <c r="G862" s="348">
        <f>F862+45</f>
        <v>45954</v>
      </c>
      <c r="H862" s="361"/>
    </row>
    <row r="863" spans="1:8">
      <c r="A863" s="369"/>
      <c r="B863" s="448" t="s">
        <v>1724</v>
      </c>
      <c r="C863" s="448"/>
      <c r="D863" s="423"/>
      <c r="E863" s="373">
        <f>F863-5</f>
        <v>45911</v>
      </c>
      <c r="F863" s="373">
        <f>F862+7</f>
        <v>45916</v>
      </c>
      <c r="G863" s="373">
        <f>F863+45</f>
        <v>45961</v>
      </c>
      <c r="H863" s="361"/>
    </row>
    <row r="864" spans="1:8">
      <c r="A864" s="369"/>
      <c r="B864" s="446" t="s">
        <v>1723</v>
      </c>
      <c r="C864" s="446" t="s">
        <v>1722</v>
      </c>
      <c r="D864" s="423"/>
      <c r="E864" s="348">
        <f>F864-5</f>
        <v>45918</v>
      </c>
      <c r="F864" s="348">
        <f>F863+7</f>
        <v>45923</v>
      </c>
      <c r="G864" s="348">
        <f>F864+45</f>
        <v>45968</v>
      </c>
      <c r="H864" s="361"/>
    </row>
    <row r="865" spans="1:8">
      <c r="A865" s="369"/>
      <c r="B865" s="448" t="s">
        <v>1721</v>
      </c>
      <c r="C865" s="448"/>
      <c r="D865" s="423"/>
      <c r="E865" s="373">
        <f>F865-5</f>
        <v>45925</v>
      </c>
      <c r="F865" s="373">
        <f>F864+7</f>
        <v>45930</v>
      </c>
      <c r="G865" s="373">
        <f>F865+45</f>
        <v>45975</v>
      </c>
      <c r="H865" s="361"/>
    </row>
    <row r="866" spans="1:8">
      <c r="A866" s="369"/>
      <c r="B866" s="366"/>
      <c r="C866" s="387"/>
      <c r="D866" s="409"/>
      <c r="E866" s="364"/>
      <c r="F866" s="364"/>
      <c r="G866" s="364"/>
      <c r="H866" s="361"/>
    </row>
    <row r="867" spans="1:8">
      <c r="A867" s="425" t="s">
        <v>1720</v>
      </c>
      <c r="B867" s="425"/>
      <c r="C867" s="385"/>
      <c r="D867" s="384"/>
      <c r="E867" s="383"/>
      <c r="F867" s="382"/>
      <c r="G867" s="382"/>
      <c r="H867" s="397"/>
    </row>
    <row r="868" spans="1:8" ht="16.5" customHeight="1">
      <c r="A868" s="369"/>
      <c r="B868" s="360" t="s">
        <v>1719</v>
      </c>
      <c r="C868" s="360" t="s">
        <v>17</v>
      </c>
      <c r="D868" s="359" t="s">
        <v>18</v>
      </c>
      <c r="E868" s="356" t="s">
        <v>113</v>
      </c>
      <c r="F868" s="356" t="s">
        <v>113</v>
      </c>
      <c r="G868" s="348" t="s">
        <v>1718</v>
      </c>
    </row>
    <row r="869" spans="1:8">
      <c r="A869" s="369"/>
      <c r="B869" s="358"/>
      <c r="C869" s="358"/>
      <c r="D869" s="357"/>
      <c r="E869" s="356" t="s">
        <v>1125</v>
      </c>
      <c r="F869" s="356" t="s">
        <v>20</v>
      </c>
      <c r="G869" s="356" t="s">
        <v>21</v>
      </c>
    </row>
    <row r="870" spans="1:8" ht="16.5" customHeight="1">
      <c r="A870" s="369"/>
      <c r="B870" s="447" t="s">
        <v>1717</v>
      </c>
      <c r="C870" s="446" t="s">
        <v>1716</v>
      </c>
      <c r="D870" s="423" t="s">
        <v>1715</v>
      </c>
      <c r="E870" s="348">
        <f>F870-4</f>
        <v>45903</v>
      </c>
      <c r="F870" s="348">
        <v>45907</v>
      </c>
      <c r="G870" s="348">
        <f>F870+36</f>
        <v>45943</v>
      </c>
    </row>
    <row r="871" spans="1:8">
      <c r="A871" s="369"/>
      <c r="B871" s="449" t="s">
        <v>1714</v>
      </c>
      <c r="C871" s="446" t="s">
        <v>164</v>
      </c>
      <c r="D871" s="423"/>
      <c r="E871" s="348">
        <f>F871-4</f>
        <v>45910</v>
      </c>
      <c r="F871" s="348">
        <f>F870+7</f>
        <v>45914</v>
      </c>
      <c r="G871" s="348">
        <f>F871+36</f>
        <v>45950</v>
      </c>
    </row>
    <row r="872" spans="1:8">
      <c r="A872" s="369"/>
      <c r="B872" s="448" t="s">
        <v>1713</v>
      </c>
      <c r="C872" s="448"/>
      <c r="D872" s="423"/>
      <c r="E872" s="373">
        <f>F872-4</f>
        <v>45917</v>
      </c>
      <c r="F872" s="373">
        <f>F871+7</f>
        <v>45921</v>
      </c>
      <c r="G872" s="373">
        <f>F872+36</f>
        <v>45957</v>
      </c>
    </row>
    <row r="873" spans="1:8">
      <c r="A873" s="369"/>
      <c r="B873" s="446" t="s">
        <v>1712</v>
      </c>
      <c r="C873" s="446" t="s">
        <v>1711</v>
      </c>
      <c r="D873" s="423"/>
      <c r="E873" s="348">
        <f>F873-4</f>
        <v>45924</v>
      </c>
      <c r="F873" s="348">
        <f>F872+7</f>
        <v>45928</v>
      </c>
      <c r="G873" s="348">
        <f>F873+36</f>
        <v>45964</v>
      </c>
    </row>
    <row r="874" spans="1:8">
      <c r="A874" s="369"/>
      <c r="B874" s="447"/>
      <c r="C874" s="446"/>
      <c r="D874" s="423"/>
      <c r="E874" s="348">
        <f>F874-4</f>
        <v>45931</v>
      </c>
      <c r="F874" s="348">
        <f>F873+7</f>
        <v>45935</v>
      </c>
      <c r="G874" s="348">
        <f>F874+36</f>
        <v>45971</v>
      </c>
      <c r="H874" s="397"/>
    </row>
    <row r="875" spans="1:8">
      <c r="A875" s="369"/>
      <c r="B875" s="445"/>
      <c r="C875" s="444"/>
      <c r="D875" s="365"/>
      <c r="E875" s="364"/>
      <c r="F875" s="364"/>
      <c r="G875" s="364"/>
      <c r="H875" s="397"/>
    </row>
    <row r="876" spans="1:8">
      <c r="A876" s="425" t="s">
        <v>1710</v>
      </c>
      <c r="B876" s="425"/>
      <c r="D876" s="362"/>
      <c r="E876" s="361"/>
      <c r="F876" s="361"/>
      <c r="G876" s="361"/>
      <c r="H876" s="361"/>
    </row>
    <row r="877" spans="1:8">
      <c r="A877" s="369"/>
      <c r="B877" s="360" t="s">
        <v>188</v>
      </c>
      <c r="C877" s="360" t="s">
        <v>17</v>
      </c>
      <c r="D877" s="359" t="s">
        <v>18</v>
      </c>
      <c r="E877" s="356" t="s">
        <v>113</v>
      </c>
      <c r="F877" s="356" t="s">
        <v>1387</v>
      </c>
      <c r="G877" s="348" t="s">
        <v>1709</v>
      </c>
      <c r="H877" s="356" t="s">
        <v>1708</v>
      </c>
    </row>
    <row r="878" spans="1:8">
      <c r="A878" s="369"/>
      <c r="B878" s="358"/>
      <c r="C878" s="358"/>
      <c r="D878" s="357"/>
      <c r="E878" s="356" t="s">
        <v>1125</v>
      </c>
      <c r="F878" s="356" t="s">
        <v>20</v>
      </c>
      <c r="G878" s="356" t="s">
        <v>21</v>
      </c>
      <c r="H878" s="356" t="s">
        <v>21</v>
      </c>
    </row>
    <row r="879" spans="1:8" ht="16.5" customHeight="1">
      <c r="A879" s="369"/>
      <c r="B879" s="353" t="s">
        <v>1707</v>
      </c>
      <c r="C879" s="438" t="s">
        <v>1706</v>
      </c>
      <c r="D879" s="423" t="s">
        <v>1705</v>
      </c>
      <c r="E879" s="348">
        <f>F879-4</f>
        <v>45898</v>
      </c>
      <c r="F879" s="348">
        <v>45902</v>
      </c>
      <c r="G879" s="348">
        <f>F879+34</f>
        <v>45936</v>
      </c>
      <c r="H879" s="443" t="s">
        <v>1697</v>
      </c>
    </row>
    <row r="880" spans="1:8">
      <c r="A880" s="369"/>
      <c r="B880" s="440" t="s">
        <v>1704</v>
      </c>
      <c r="C880" s="439" t="s">
        <v>1703</v>
      </c>
      <c r="D880" s="423"/>
      <c r="E880" s="348">
        <f>F880-4</f>
        <v>45905</v>
      </c>
      <c r="F880" s="348">
        <f>F879+7</f>
        <v>45909</v>
      </c>
      <c r="G880" s="348">
        <f>F880+34</f>
        <v>45943</v>
      </c>
      <c r="H880" s="443" t="s">
        <v>1700</v>
      </c>
    </row>
    <row r="881" spans="1:8">
      <c r="A881" s="369"/>
      <c r="B881" s="440" t="s">
        <v>1702</v>
      </c>
      <c r="C881" s="439" t="s">
        <v>1701</v>
      </c>
      <c r="D881" s="423"/>
      <c r="E881" s="348">
        <f>F881-4</f>
        <v>45912</v>
      </c>
      <c r="F881" s="348">
        <f>F880+7</f>
        <v>45916</v>
      </c>
      <c r="G881" s="348">
        <f>F881+34</f>
        <v>45950</v>
      </c>
      <c r="H881" s="443" t="s">
        <v>1700</v>
      </c>
    </row>
    <row r="882" spans="1:8">
      <c r="A882" s="369"/>
      <c r="B882" s="353" t="s">
        <v>1699</v>
      </c>
      <c r="C882" s="438" t="s">
        <v>1698</v>
      </c>
      <c r="D882" s="423"/>
      <c r="E882" s="348">
        <f>F882-4</f>
        <v>45919</v>
      </c>
      <c r="F882" s="348">
        <f>F881+7</f>
        <v>45923</v>
      </c>
      <c r="G882" s="348">
        <f>F882+34</f>
        <v>45957</v>
      </c>
      <c r="H882" s="443" t="s">
        <v>1697</v>
      </c>
    </row>
    <row r="883" spans="1:8">
      <c r="A883" s="369"/>
      <c r="B883" s="353" t="s">
        <v>1696</v>
      </c>
      <c r="C883" s="438" t="s">
        <v>1695</v>
      </c>
      <c r="D883" s="423"/>
      <c r="E883" s="348">
        <f>F883-4</f>
        <v>45926</v>
      </c>
      <c r="F883" s="348">
        <f>F882+7</f>
        <v>45930</v>
      </c>
      <c r="G883" s="348">
        <f>F883+34</f>
        <v>45964</v>
      </c>
      <c r="H883" s="443" t="s">
        <v>1694</v>
      </c>
    </row>
    <row r="885" spans="1:8" s="396" customFormat="1">
      <c r="A885" s="402" t="s">
        <v>172</v>
      </c>
      <c r="B885" s="402"/>
      <c r="C885" s="402"/>
      <c r="D885" s="402"/>
      <c r="E885" s="402"/>
      <c r="F885" s="402"/>
      <c r="G885" s="402"/>
      <c r="H885" s="401"/>
    </row>
    <row r="886" spans="1:8">
      <c r="A886" s="407" t="s">
        <v>1693</v>
      </c>
    </row>
    <row r="887" spans="1:8">
      <c r="B887" s="360" t="s">
        <v>1161</v>
      </c>
      <c r="C887" s="360" t="s">
        <v>1349</v>
      </c>
      <c r="D887" s="430" t="s">
        <v>18</v>
      </c>
      <c r="E887" s="424" t="s">
        <v>113</v>
      </c>
      <c r="F887" s="424" t="s">
        <v>113</v>
      </c>
      <c r="G887" s="424" t="s">
        <v>1692</v>
      </c>
    </row>
    <row r="888" spans="1:8">
      <c r="B888" s="358"/>
      <c r="C888" s="358"/>
      <c r="D888" s="429"/>
      <c r="E888" s="424" t="s">
        <v>1125</v>
      </c>
      <c r="F888" s="424" t="s">
        <v>20</v>
      </c>
      <c r="G888" s="424" t="s">
        <v>21</v>
      </c>
    </row>
    <row r="889" spans="1:8" ht="16.5" customHeight="1">
      <c r="B889" s="353" t="s">
        <v>1691</v>
      </c>
      <c r="C889" s="438" t="s">
        <v>1690</v>
      </c>
      <c r="D889" s="406" t="s">
        <v>1689</v>
      </c>
      <c r="E889" s="348">
        <f>F889-3</f>
        <v>45903</v>
      </c>
      <c r="F889" s="348">
        <v>45906</v>
      </c>
      <c r="G889" s="348">
        <f>F889+2</f>
        <v>45908</v>
      </c>
    </row>
    <row r="890" spans="1:8">
      <c r="B890" s="440" t="s">
        <v>1688</v>
      </c>
      <c r="C890" s="439" t="s">
        <v>1687</v>
      </c>
      <c r="D890" s="405"/>
      <c r="E890" s="348">
        <f>F890-3</f>
        <v>45910</v>
      </c>
      <c r="F890" s="348">
        <f>F889+7</f>
        <v>45913</v>
      </c>
      <c r="G890" s="348">
        <f>F890+2</f>
        <v>45915</v>
      </c>
    </row>
    <row r="891" spans="1:8">
      <c r="B891" s="440" t="s">
        <v>1686</v>
      </c>
      <c r="C891" s="439" t="s">
        <v>1685</v>
      </c>
      <c r="D891" s="405"/>
      <c r="E891" s="348">
        <f>F891-3</f>
        <v>45917</v>
      </c>
      <c r="F891" s="348">
        <f>F890+7</f>
        <v>45920</v>
      </c>
      <c r="G891" s="348">
        <f>F891+2</f>
        <v>45922</v>
      </c>
    </row>
    <row r="892" spans="1:8">
      <c r="B892" s="353" t="s">
        <v>1684</v>
      </c>
      <c r="C892" s="438" t="s">
        <v>1683</v>
      </c>
      <c r="D892" s="405"/>
      <c r="E892" s="348">
        <f>F892-3</f>
        <v>45924</v>
      </c>
      <c r="F892" s="348">
        <f>F891+7</f>
        <v>45927</v>
      </c>
      <c r="G892" s="348">
        <f>F892+2</f>
        <v>45929</v>
      </c>
    </row>
    <row r="893" spans="1:8">
      <c r="B893" s="440"/>
      <c r="C893" s="439"/>
      <c r="D893" s="404"/>
      <c r="E893" s="348">
        <f>F893-3</f>
        <v>45931</v>
      </c>
      <c r="F893" s="348">
        <f>F892+7</f>
        <v>45934</v>
      </c>
      <c r="G893" s="348">
        <f>F893+2</f>
        <v>45936</v>
      </c>
    </row>
    <row r="894" spans="1:8">
      <c r="B894" s="409" t="s">
        <v>1682</v>
      </c>
      <c r="C894" s="364" t="s">
        <v>1495</v>
      </c>
      <c r="D894" s="409"/>
      <c r="E894" s="364"/>
      <c r="F894" s="364"/>
      <c r="G894" s="364"/>
    </row>
    <row r="895" spans="1:8">
      <c r="B895" s="360" t="s">
        <v>1161</v>
      </c>
      <c r="C895" s="360" t="s">
        <v>193</v>
      </c>
      <c r="D895" s="430" t="s">
        <v>18</v>
      </c>
      <c r="E895" s="424" t="s">
        <v>113</v>
      </c>
      <c r="F895" s="424" t="s">
        <v>113</v>
      </c>
      <c r="G895" s="424" t="s">
        <v>1681</v>
      </c>
    </row>
    <row r="896" spans="1:8">
      <c r="B896" s="358"/>
      <c r="C896" s="358"/>
      <c r="D896" s="429"/>
      <c r="E896" s="424" t="s">
        <v>1125</v>
      </c>
      <c r="F896" s="424" t="s">
        <v>20</v>
      </c>
      <c r="G896" s="424" t="s">
        <v>21</v>
      </c>
    </row>
    <row r="897" spans="1:7">
      <c r="B897" s="442" t="s">
        <v>1680</v>
      </c>
      <c r="C897" s="438" t="s">
        <v>1679</v>
      </c>
      <c r="D897" s="406" t="s">
        <v>1678</v>
      </c>
      <c r="E897" s="348">
        <f>F897-3</f>
        <v>45901</v>
      </c>
      <c r="F897" s="348">
        <v>45904</v>
      </c>
      <c r="G897" s="348">
        <f>F897+2</f>
        <v>45906</v>
      </c>
    </row>
    <row r="898" spans="1:7">
      <c r="B898" s="440" t="s">
        <v>1677</v>
      </c>
      <c r="C898" s="439" t="s">
        <v>1676</v>
      </c>
      <c r="D898" s="405"/>
      <c r="E898" s="348">
        <f>F898-3</f>
        <v>45908</v>
      </c>
      <c r="F898" s="348">
        <f>F897+7</f>
        <v>45911</v>
      </c>
      <c r="G898" s="348">
        <f>F898+2</f>
        <v>45913</v>
      </c>
    </row>
    <row r="899" spans="1:7">
      <c r="B899" s="440" t="s">
        <v>1675</v>
      </c>
      <c r="C899" s="439" t="s">
        <v>1674</v>
      </c>
      <c r="D899" s="405"/>
      <c r="E899" s="348">
        <f>F899-3</f>
        <v>45915</v>
      </c>
      <c r="F899" s="348">
        <f>F898+7</f>
        <v>45918</v>
      </c>
      <c r="G899" s="348">
        <f>F899+2</f>
        <v>45920</v>
      </c>
    </row>
    <row r="900" spans="1:7">
      <c r="B900" s="440" t="s">
        <v>1673</v>
      </c>
      <c r="C900" s="439" t="s">
        <v>1672</v>
      </c>
      <c r="D900" s="405"/>
      <c r="E900" s="348">
        <f>F900-3</f>
        <v>45922</v>
      </c>
      <c r="F900" s="348">
        <f>F899+7</f>
        <v>45925</v>
      </c>
      <c r="G900" s="348">
        <f>F900+2</f>
        <v>45927</v>
      </c>
    </row>
    <row r="901" spans="1:7">
      <c r="B901" s="353"/>
      <c r="C901" s="438"/>
      <c r="D901" s="404"/>
      <c r="E901" s="348">
        <f>F901-3</f>
        <v>45929</v>
      </c>
      <c r="F901" s="348">
        <f>F900+7</f>
        <v>45932</v>
      </c>
      <c r="G901" s="348">
        <f>F901+2</f>
        <v>45934</v>
      </c>
    </row>
    <row r="902" spans="1:7">
      <c r="B902" s="344"/>
      <c r="C902" s="344"/>
    </row>
    <row r="903" spans="1:7">
      <c r="A903" s="407" t="s">
        <v>1671</v>
      </c>
      <c r="C903" s="345"/>
    </row>
    <row r="904" spans="1:7">
      <c r="B904" s="360" t="s">
        <v>1670</v>
      </c>
      <c r="C904" s="360" t="s">
        <v>17</v>
      </c>
      <c r="D904" s="430" t="s">
        <v>18</v>
      </c>
      <c r="E904" s="424" t="s">
        <v>113</v>
      </c>
      <c r="F904" s="424" t="s">
        <v>113</v>
      </c>
      <c r="G904" s="424" t="s">
        <v>1669</v>
      </c>
    </row>
    <row r="905" spans="1:7">
      <c r="B905" s="358"/>
      <c r="C905" s="358"/>
      <c r="D905" s="429"/>
      <c r="E905" s="424" t="s">
        <v>1125</v>
      </c>
      <c r="F905" s="424" t="s">
        <v>20</v>
      </c>
      <c r="G905" s="424" t="s">
        <v>21</v>
      </c>
    </row>
    <row r="906" spans="1:7" ht="16.5" customHeight="1">
      <c r="B906" s="353" t="s">
        <v>1668</v>
      </c>
      <c r="C906" s="438" t="s">
        <v>1667</v>
      </c>
      <c r="D906" s="406" t="s">
        <v>1659</v>
      </c>
      <c r="E906" s="348">
        <f>F906-4</f>
        <v>45902</v>
      </c>
      <c r="F906" s="348">
        <v>45906</v>
      </c>
      <c r="G906" s="348">
        <f>F906+3</f>
        <v>45909</v>
      </c>
    </row>
    <row r="907" spans="1:7">
      <c r="B907" s="440" t="s">
        <v>1664</v>
      </c>
      <c r="C907" s="439" t="s">
        <v>975</v>
      </c>
      <c r="D907" s="405"/>
      <c r="E907" s="348">
        <f>F907-4</f>
        <v>45909</v>
      </c>
      <c r="F907" s="348">
        <f>F906+7</f>
        <v>45913</v>
      </c>
      <c r="G907" s="348">
        <f>F907+3</f>
        <v>45916</v>
      </c>
    </row>
    <row r="908" spans="1:7">
      <c r="B908" s="440" t="s">
        <v>1666</v>
      </c>
      <c r="C908" s="439" t="s">
        <v>1665</v>
      </c>
      <c r="D908" s="405"/>
      <c r="E908" s="348">
        <f>F908-4</f>
        <v>45916</v>
      </c>
      <c r="F908" s="348">
        <f>F907+7</f>
        <v>45920</v>
      </c>
      <c r="G908" s="348">
        <f>F908+3</f>
        <v>45923</v>
      </c>
    </row>
    <row r="909" spans="1:7">
      <c r="B909" s="440" t="s">
        <v>1664</v>
      </c>
      <c r="C909" s="439" t="s">
        <v>979</v>
      </c>
      <c r="D909" s="405"/>
      <c r="E909" s="348">
        <f>F909-4</f>
        <v>45923</v>
      </c>
      <c r="F909" s="348">
        <f>F908+7</f>
        <v>45927</v>
      </c>
      <c r="G909" s="348">
        <f>F909+3</f>
        <v>45930</v>
      </c>
    </row>
    <row r="910" spans="1:7">
      <c r="B910" s="353"/>
      <c r="C910" s="438"/>
      <c r="D910" s="404"/>
      <c r="E910" s="348">
        <f>F910-4</f>
        <v>45930</v>
      </c>
      <c r="F910" s="348">
        <f>F909+7</f>
        <v>45934</v>
      </c>
      <c r="G910" s="348">
        <f>F910+3</f>
        <v>45937</v>
      </c>
    </row>
    <row r="911" spans="1:7">
      <c r="B911" s="367"/>
      <c r="C911" s="367"/>
      <c r="D911" s="409"/>
      <c r="E911" s="364"/>
      <c r="F911" s="364"/>
      <c r="G911" s="364"/>
    </row>
    <row r="912" spans="1:7">
      <c r="A912" s="407" t="s">
        <v>1663</v>
      </c>
      <c r="B912" s="344"/>
      <c r="C912" s="344"/>
    </row>
    <row r="913" spans="1:7">
      <c r="B913" s="360" t="s">
        <v>1662</v>
      </c>
      <c r="C913" s="360" t="s">
        <v>17</v>
      </c>
      <c r="D913" s="430" t="s">
        <v>18</v>
      </c>
      <c r="E913" s="424" t="s">
        <v>113</v>
      </c>
      <c r="F913" s="424" t="s">
        <v>113</v>
      </c>
      <c r="G913" s="424" t="s">
        <v>1661</v>
      </c>
    </row>
    <row r="914" spans="1:7">
      <c r="B914" s="358"/>
      <c r="C914" s="358"/>
      <c r="D914" s="429"/>
      <c r="E914" s="424" t="s">
        <v>1125</v>
      </c>
      <c r="F914" s="424" t="s">
        <v>20</v>
      </c>
      <c r="G914" s="424" t="s">
        <v>21</v>
      </c>
    </row>
    <row r="915" spans="1:7" ht="16.5" customHeight="1">
      <c r="B915" s="353" t="s">
        <v>1656</v>
      </c>
      <c r="C915" s="438" t="s">
        <v>1660</v>
      </c>
      <c r="D915" s="406" t="s">
        <v>1659</v>
      </c>
      <c r="E915" s="348">
        <f>F915-4</f>
        <v>45902</v>
      </c>
      <c r="F915" s="348">
        <v>45906</v>
      </c>
      <c r="G915" s="348">
        <f>F915+2</f>
        <v>45908</v>
      </c>
    </row>
    <row r="916" spans="1:7">
      <c r="B916" s="440" t="s">
        <v>1658</v>
      </c>
      <c r="C916" s="439" t="s">
        <v>1657</v>
      </c>
      <c r="D916" s="405"/>
      <c r="E916" s="348">
        <f>F916-4</f>
        <v>45909</v>
      </c>
      <c r="F916" s="348">
        <f>F915+7</f>
        <v>45913</v>
      </c>
      <c r="G916" s="348">
        <f>F916+2</f>
        <v>45915</v>
      </c>
    </row>
    <row r="917" spans="1:7">
      <c r="B917" s="440" t="s">
        <v>1656</v>
      </c>
      <c r="C917" s="439" t="s">
        <v>1655</v>
      </c>
      <c r="D917" s="405"/>
      <c r="E917" s="348">
        <f>F917-4</f>
        <v>45916</v>
      </c>
      <c r="F917" s="348">
        <f>F916+7</f>
        <v>45920</v>
      </c>
      <c r="G917" s="348">
        <f>F917+2</f>
        <v>45922</v>
      </c>
    </row>
    <row r="918" spans="1:7">
      <c r="B918" s="440" t="s">
        <v>1654</v>
      </c>
      <c r="C918" s="439" t="s">
        <v>1653</v>
      </c>
      <c r="D918" s="405"/>
      <c r="E918" s="348">
        <f>F918-4</f>
        <v>45923</v>
      </c>
      <c r="F918" s="348">
        <f>F917+7</f>
        <v>45927</v>
      </c>
      <c r="G918" s="348">
        <f>F918+2</f>
        <v>45929</v>
      </c>
    </row>
    <row r="919" spans="1:7">
      <c r="B919" s="353"/>
      <c r="C919" s="438"/>
      <c r="D919" s="404"/>
      <c r="E919" s="348">
        <f>F919-4</f>
        <v>45930</v>
      </c>
      <c r="F919" s="348">
        <f>F918+7</f>
        <v>45934</v>
      </c>
      <c r="G919" s="348">
        <f>F919+2</f>
        <v>45936</v>
      </c>
    </row>
    <row r="920" spans="1:7">
      <c r="B920" s="389"/>
      <c r="C920" s="367"/>
      <c r="D920" s="409"/>
      <c r="E920" s="364"/>
      <c r="F920" s="364"/>
      <c r="G920" s="364"/>
    </row>
    <row r="921" spans="1:7">
      <c r="A921" s="441" t="s">
        <v>1652</v>
      </c>
      <c r="B921" s="441"/>
    </row>
    <row r="922" spans="1:7">
      <c r="B922" s="360" t="s">
        <v>1534</v>
      </c>
      <c r="C922" s="360" t="s">
        <v>17</v>
      </c>
      <c r="D922" s="430" t="s">
        <v>18</v>
      </c>
      <c r="E922" s="424" t="s">
        <v>113</v>
      </c>
      <c r="F922" s="424" t="s">
        <v>113</v>
      </c>
      <c r="G922" s="424" t="s">
        <v>1651</v>
      </c>
    </row>
    <row r="923" spans="1:7">
      <c r="B923" s="358"/>
      <c r="C923" s="358"/>
      <c r="D923" s="429"/>
      <c r="E923" s="424" t="s">
        <v>1125</v>
      </c>
      <c r="F923" s="424" t="s">
        <v>20</v>
      </c>
      <c r="G923" s="424" t="s">
        <v>21</v>
      </c>
    </row>
    <row r="924" spans="1:7">
      <c r="B924" s="353" t="s">
        <v>1650</v>
      </c>
      <c r="C924" s="438" t="s">
        <v>1649</v>
      </c>
      <c r="D924" s="423" t="s">
        <v>1648</v>
      </c>
      <c r="E924" s="348">
        <f>F924-4</f>
        <v>45900</v>
      </c>
      <c r="F924" s="348">
        <v>45904</v>
      </c>
      <c r="G924" s="348">
        <f>F924+2</f>
        <v>45906</v>
      </c>
    </row>
    <row r="925" spans="1:7">
      <c r="B925" s="353" t="s">
        <v>1647</v>
      </c>
      <c r="C925" s="438" t="s">
        <v>481</v>
      </c>
      <c r="D925" s="423"/>
      <c r="E925" s="348">
        <f>F925-4</f>
        <v>45907</v>
      </c>
      <c r="F925" s="348">
        <f>F924+7</f>
        <v>45911</v>
      </c>
      <c r="G925" s="348">
        <f>G924+7</f>
        <v>45913</v>
      </c>
    </row>
    <row r="926" spans="1:7">
      <c r="B926" s="353" t="s">
        <v>1646</v>
      </c>
      <c r="C926" s="438" t="s">
        <v>855</v>
      </c>
      <c r="D926" s="423"/>
      <c r="E926" s="348">
        <f>F926-4</f>
        <v>45914</v>
      </c>
      <c r="F926" s="348">
        <f>F925+7</f>
        <v>45918</v>
      </c>
      <c r="G926" s="348">
        <f>G925+7</f>
        <v>45920</v>
      </c>
    </row>
    <row r="927" spans="1:7">
      <c r="B927" s="353" t="s">
        <v>1645</v>
      </c>
      <c r="C927" s="438" t="s">
        <v>857</v>
      </c>
      <c r="D927" s="423"/>
      <c r="E927" s="348">
        <f>F927-4</f>
        <v>45921</v>
      </c>
      <c r="F927" s="348">
        <f>F926+7</f>
        <v>45925</v>
      </c>
      <c r="G927" s="348">
        <f>G926+7</f>
        <v>45927</v>
      </c>
    </row>
    <row r="928" spans="1:7">
      <c r="B928" s="440"/>
      <c r="C928" s="439"/>
      <c r="D928" s="423"/>
      <c r="E928" s="348">
        <f>F928-4</f>
        <v>45928</v>
      </c>
      <c r="F928" s="348">
        <f>F927+7</f>
        <v>45932</v>
      </c>
      <c r="G928" s="348">
        <f>G927+7</f>
        <v>45934</v>
      </c>
    </row>
    <row r="929" spans="2:7">
      <c r="B929" s="389"/>
      <c r="C929" s="389"/>
      <c r="D929" s="409"/>
      <c r="E929" s="364"/>
      <c r="F929" s="364"/>
      <c r="G929" s="364"/>
    </row>
    <row r="930" spans="2:7">
      <c r="B930" s="360" t="s">
        <v>1644</v>
      </c>
      <c r="C930" s="360" t="s">
        <v>17</v>
      </c>
      <c r="D930" s="430" t="s">
        <v>18</v>
      </c>
      <c r="E930" s="424" t="s">
        <v>113</v>
      </c>
      <c r="F930" s="424" t="s">
        <v>113</v>
      </c>
      <c r="G930" s="424" t="s">
        <v>1643</v>
      </c>
    </row>
    <row r="931" spans="2:7">
      <c r="B931" s="358"/>
      <c r="C931" s="358"/>
      <c r="D931" s="429"/>
      <c r="E931" s="424" t="s">
        <v>1125</v>
      </c>
      <c r="F931" s="424" t="s">
        <v>20</v>
      </c>
      <c r="G931" s="424" t="s">
        <v>21</v>
      </c>
    </row>
    <row r="932" spans="2:7" ht="16.5" customHeight="1">
      <c r="B932" s="440" t="s">
        <v>1642</v>
      </c>
      <c r="C932" s="438" t="s">
        <v>1641</v>
      </c>
      <c r="D932" s="423" t="s">
        <v>1640</v>
      </c>
      <c r="E932" s="348">
        <f>F932-4</f>
        <v>45901</v>
      </c>
      <c r="F932" s="348">
        <v>45905</v>
      </c>
      <c r="G932" s="348">
        <f>F932+3</f>
        <v>45908</v>
      </c>
    </row>
    <row r="933" spans="2:7">
      <c r="B933" s="353" t="s">
        <v>1639</v>
      </c>
      <c r="C933" s="438" t="s">
        <v>481</v>
      </c>
      <c r="D933" s="423"/>
      <c r="E933" s="348">
        <f>E932+7</f>
        <v>45908</v>
      </c>
      <c r="F933" s="348">
        <f>F932+7</f>
        <v>45912</v>
      </c>
      <c r="G933" s="348">
        <f>F933+3</f>
        <v>45915</v>
      </c>
    </row>
    <row r="934" spans="2:7">
      <c r="B934" s="440" t="s">
        <v>1638</v>
      </c>
      <c r="C934" s="438" t="s">
        <v>855</v>
      </c>
      <c r="D934" s="423"/>
      <c r="E934" s="348">
        <f>E933+7</f>
        <v>45915</v>
      </c>
      <c r="F934" s="348">
        <f>F933+7</f>
        <v>45919</v>
      </c>
      <c r="G934" s="348">
        <f>F934+3</f>
        <v>45922</v>
      </c>
    </row>
    <row r="935" spans="2:7">
      <c r="B935" s="353" t="s">
        <v>1637</v>
      </c>
      <c r="C935" s="438" t="s">
        <v>857</v>
      </c>
      <c r="D935" s="423"/>
      <c r="E935" s="348">
        <f>E934+7</f>
        <v>45922</v>
      </c>
      <c r="F935" s="348">
        <f>F934+7</f>
        <v>45926</v>
      </c>
      <c r="G935" s="348">
        <f>F935+3</f>
        <v>45929</v>
      </c>
    </row>
    <row r="936" spans="2:7">
      <c r="B936" s="353" t="s">
        <v>1116</v>
      </c>
      <c r="C936" s="438" t="s">
        <v>1636</v>
      </c>
      <c r="D936" s="423"/>
      <c r="E936" s="348">
        <f>E935+7</f>
        <v>45929</v>
      </c>
      <c r="F936" s="348">
        <f>F935+7</f>
        <v>45933</v>
      </c>
      <c r="G936" s="348">
        <f>F936+3</f>
        <v>45936</v>
      </c>
    </row>
    <row r="938" spans="2:7">
      <c r="B938" s="360" t="s">
        <v>1534</v>
      </c>
      <c r="C938" s="360" t="s">
        <v>17</v>
      </c>
      <c r="D938" s="430" t="s">
        <v>18</v>
      </c>
      <c r="E938" s="424" t="s">
        <v>113</v>
      </c>
      <c r="F938" s="424" t="s">
        <v>113</v>
      </c>
      <c r="G938" s="424" t="s">
        <v>1635</v>
      </c>
    </row>
    <row r="939" spans="2:7">
      <c r="B939" s="358"/>
      <c r="C939" s="358"/>
      <c r="D939" s="429"/>
      <c r="E939" s="424" t="s">
        <v>1125</v>
      </c>
      <c r="F939" s="424" t="s">
        <v>20</v>
      </c>
      <c r="G939" s="424" t="s">
        <v>21</v>
      </c>
    </row>
    <row r="940" spans="2:7">
      <c r="B940" s="353" t="s">
        <v>1634</v>
      </c>
      <c r="C940" s="438" t="s">
        <v>1633</v>
      </c>
      <c r="D940" s="423" t="s">
        <v>1632</v>
      </c>
      <c r="E940" s="348">
        <f>F940-4</f>
        <v>45903</v>
      </c>
      <c r="F940" s="348">
        <v>45907</v>
      </c>
      <c r="G940" s="348">
        <f>F940+3</f>
        <v>45910</v>
      </c>
    </row>
    <row r="941" spans="2:7">
      <c r="B941" s="440" t="s">
        <v>1631</v>
      </c>
      <c r="C941" s="439" t="s">
        <v>1630</v>
      </c>
      <c r="D941" s="423"/>
      <c r="E941" s="348">
        <f>E940+7</f>
        <v>45910</v>
      </c>
      <c r="F941" s="348">
        <f>F940+7</f>
        <v>45914</v>
      </c>
      <c r="G941" s="348">
        <f>G940+7</f>
        <v>45917</v>
      </c>
    </row>
    <row r="942" spans="2:7">
      <c r="B942" s="440" t="s">
        <v>1629</v>
      </c>
      <c r="C942" s="439" t="s">
        <v>1628</v>
      </c>
      <c r="D942" s="423"/>
      <c r="E942" s="348">
        <f>E941+7</f>
        <v>45917</v>
      </c>
      <c r="F942" s="348">
        <f>F941+7</f>
        <v>45921</v>
      </c>
      <c r="G942" s="348">
        <f>G941+7</f>
        <v>45924</v>
      </c>
    </row>
    <row r="943" spans="2:7">
      <c r="B943" s="440" t="s">
        <v>1627</v>
      </c>
      <c r="C943" s="439" t="s">
        <v>1626</v>
      </c>
      <c r="D943" s="423"/>
      <c r="E943" s="348">
        <f>E942+7</f>
        <v>45924</v>
      </c>
      <c r="F943" s="348">
        <f>F942+7</f>
        <v>45928</v>
      </c>
      <c r="G943" s="348">
        <f>G942+7</f>
        <v>45931</v>
      </c>
    </row>
    <row r="944" spans="2:7">
      <c r="B944" s="353" t="s">
        <v>1625</v>
      </c>
      <c r="C944" s="439" t="s">
        <v>1624</v>
      </c>
      <c r="D944" s="423"/>
      <c r="E944" s="348">
        <f>E943+7</f>
        <v>45931</v>
      </c>
      <c r="F944" s="348">
        <f>F943+7</f>
        <v>45935</v>
      </c>
      <c r="G944" s="348">
        <f>G943+7</f>
        <v>45938</v>
      </c>
    </row>
    <row r="945" spans="1:7">
      <c r="B945" s="344"/>
      <c r="C945" s="344"/>
    </row>
    <row r="946" spans="1:7">
      <c r="A946" s="407" t="s">
        <v>1623</v>
      </c>
    </row>
    <row r="947" spans="1:7">
      <c r="B947" s="360" t="s">
        <v>1622</v>
      </c>
      <c r="C947" s="360" t="s">
        <v>17</v>
      </c>
      <c r="D947" s="430" t="s">
        <v>18</v>
      </c>
      <c r="E947" s="424" t="s">
        <v>113</v>
      </c>
      <c r="F947" s="424" t="s">
        <v>113</v>
      </c>
      <c r="G947" s="424" t="s">
        <v>1621</v>
      </c>
    </row>
    <row r="948" spans="1:7">
      <c r="B948" s="358"/>
      <c r="C948" s="358"/>
      <c r="D948" s="429"/>
      <c r="E948" s="424" t="s">
        <v>1125</v>
      </c>
      <c r="F948" s="424" t="s">
        <v>20</v>
      </c>
      <c r="G948" s="424" t="s">
        <v>21</v>
      </c>
    </row>
    <row r="949" spans="1:7">
      <c r="B949" s="353" t="s">
        <v>1620</v>
      </c>
      <c r="C949" s="438" t="s">
        <v>1619</v>
      </c>
      <c r="D949" s="423" t="s">
        <v>1618</v>
      </c>
      <c r="E949" s="348">
        <f>F949-5</f>
        <v>45897</v>
      </c>
      <c r="F949" s="348">
        <v>45902</v>
      </c>
      <c r="G949" s="348">
        <f>F949+3</f>
        <v>45905</v>
      </c>
    </row>
    <row r="950" spans="1:7">
      <c r="B950" s="440" t="s">
        <v>1617</v>
      </c>
      <c r="C950" s="439" t="s">
        <v>1616</v>
      </c>
      <c r="D950" s="423"/>
      <c r="E950" s="348">
        <f>F950-5</f>
        <v>45904</v>
      </c>
      <c r="F950" s="348">
        <f>F949+7</f>
        <v>45909</v>
      </c>
      <c r="G950" s="348">
        <f>F950+3</f>
        <v>45912</v>
      </c>
    </row>
    <row r="951" spans="1:7">
      <c r="B951" s="440" t="s">
        <v>1615</v>
      </c>
      <c r="C951" s="439" t="s">
        <v>1614</v>
      </c>
      <c r="D951" s="423"/>
      <c r="E951" s="348">
        <f>F951-5</f>
        <v>45911</v>
      </c>
      <c r="F951" s="348">
        <f>F950+7</f>
        <v>45916</v>
      </c>
      <c r="G951" s="348">
        <f>F951+3</f>
        <v>45919</v>
      </c>
    </row>
    <row r="952" spans="1:7">
      <c r="B952" s="440" t="s">
        <v>1613</v>
      </c>
      <c r="C952" s="439" t="s">
        <v>1611</v>
      </c>
      <c r="D952" s="423"/>
      <c r="E952" s="348">
        <f>F952-5</f>
        <v>45918</v>
      </c>
      <c r="F952" s="348">
        <f>F951+7</f>
        <v>45923</v>
      </c>
      <c r="G952" s="348">
        <f>F952+3</f>
        <v>45926</v>
      </c>
    </row>
    <row r="953" spans="1:7">
      <c r="B953" s="353" t="s">
        <v>1612</v>
      </c>
      <c r="C953" s="438" t="s">
        <v>1611</v>
      </c>
      <c r="D953" s="423"/>
      <c r="E953" s="348">
        <f>F953-5</f>
        <v>45925</v>
      </c>
      <c r="F953" s="348">
        <f>F952+7</f>
        <v>45930</v>
      </c>
      <c r="G953" s="348">
        <f>F953+3</f>
        <v>45933</v>
      </c>
    </row>
    <row r="954" spans="1:7">
      <c r="B954" s="344" t="s">
        <v>396</v>
      </c>
      <c r="C954" s="344"/>
      <c r="F954" s="364"/>
      <c r="G954" s="364"/>
    </row>
    <row r="955" spans="1:7">
      <c r="B955" s="360" t="s">
        <v>1610</v>
      </c>
      <c r="C955" s="360" t="s">
        <v>17</v>
      </c>
      <c r="D955" s="430" t="s">
        <v>18</v>
      </c>
      <c r="E955" s="424" t="s">
        <v>113</v>
      </c>
      <c r="F955" s="424" t="s">
        <v>113</v>
      </c>
      <c r="G955" s="424" t="s">
        <v>1609</v>
      </c>
    </row>
    <row r="956" spans="1:7">
      <c r="B956" s="358"/>
      <c r="C956" s="358"/>
      <c r="D956" s="429"/>
      <c r="E956" s="424" t="s">
        <v>1125</v>
      </c>
      <c r="F956" s="424" t="s">
        <v>20</v>
      </c>
      <c r="G956" s="424" t="s">
        <v>21</v>
      </c>
    </row>
    <row r="957" spans="1:7">
      <c r="B957" s="353" t="s">
        <v>1608</v>
      </c>
      <c r="C957" s="438" t="s">
        <v>1607</v>
      </c>
      <c r="D957" s="423" t="s">
        <v>1606</v>
      </c>
      <c r="E957" s="348">
        <f>F957-4</f>
        <v>45901</v>
      </c>
      <c r="F957" s="348">
        <v>45905</v>
      </c>
      <c r="G957" s="348">
        <f>F957+2</f>
        <v>45907</v>
      </c>
    </row>
    <row r="958" spans="1:7">
      <c r="B958" s="353" t="s">
        <v>1604</v>
      </c>
      <c r="C958" s="438" t="s">
        <v>481</v>
      </c>
      <c r="D958" s="423"/>
      <c r="E958" s="348">
        <f>F958-4</f>
        <v>45908</v>
      </c>
      <c r="F958" s="348">
        <f>F957+7</f>
        <v>45912</v>
      </c>
      <c r="G958" s="348">
        <f>F958+2</f>
        <v>45914</v>
      </c>
    </row>
    <row r="959" spans="1:7">
      <c r="B959" s="353" t="s">
        <v>1605</v>
      </c>
      <c r="C959" s="438" t="s">
        <v>855</v>
      </c>
      <c r="D959" s="423"/>
      <c r="E959" s="348">
        <f>F959-4</f>
        <v>45915</v>
      </c>
      <c r="F959" s="348">
        <f>F958+7</f>
        <v>45919</v>
      </c>
      <c r="G959" s="348">
        <f>F959+2</f>
        <v>45921</v>
      </c>
    </row>
    <row r="960" spans="1:7">
      <c r="B960" s="353" t="s">
        <v>1604</v>
      </c>
      <c r="C960" s="438" t="s">
        <v>857</v>
      </c>
      <c r="D960" s="423"/>
      <c r="E960" s="348">
        <f>F960-4</f>
        <v>45922</v>
      </c>
      <c r="F960" s="348">
        <f>F959+7</f>
        <v>45926</v>
      </c>
      <c r="G960" s="348">
        <f>F960+2</f>
        <v>45928</v>
      </c>
    </row>
    <row r="961" spans="1:7">
      <c r="B961" s="353" t="s">
        <v>1603</v>
      </c>
      <c r="C961" s="438" t="s">
        <v>859</v>
      </c>
      <c r="D961" s="423"/>
      <c r="E961" s="348">
        <f>F961-4</f>
        <v>45929</v>
      </c>
      <c r="F961" s="348">
        <f>F960+7</f>
        <v>45933</v>
      </c>
      <c r="G961" s="348">
        <f>F961+2</f>
        <v>45935</v>
      </c>
    </row>
    <row r="962" spans="1:7">
      <c r="B962" s="389"/>
      <c r="C962" s="389"/>
      <c r="D962" s="409"/>
      <c r="E962" s="364"/>
      <c r="F962" s="364"/>
      <c r="G962" s="364"/>
    </row>
    <row r="963" spans="1:7">
      <c r="B963" s="360" t="s">
        <v>1552</v>
      </c>
      <c r="C963" s="360" t="s">
        <v>17</v>
      </c>
      <c r="D963" s="430" t="s">
        <v>18</v>
      </c>
      <c r="E963" s="424" t="s">
        <v>113</v>
      </c>
      <c r="F963" s="424" t="s">
        <v>113</v>
      </c>
      <c r="G963" s="424" t="s">
        <v>1602</v>
      </c>
    </row>
    <row r="964" spans="1:7">
      <c r="B964" s="358"/>
      <c r="C964" s="358"/>
      <c r="D964" s="429"/>
      <c r="E964" s="424" t="s">
        <v>1125</v>
      </c>
      <c r="F964" s="424" t="s">
        <v>20</v>
      </c>
      <c r="G964" s="424" t="s">
        <v>21</v>
      </c>
    </row>
    <row r="965" spans="1:7">
      <c r="B965" s="353" t="s">
        <v>1595</v>
      </c>
      <c r="C965" s="438" t="s">
        <v>1601</v>
      </c>
      <c r="D965" s="406" t="s">
        <v>1600</v>
      </c>
      <c r="E965" s="348">
        <f>F965-4</f>
        <v>45902</v>
      </c>
      <c r="F965" s="348">
        <v>45906</v>
      </c>
      <c r="G965" s="348">
        <f>F965+2</f>
        <v>45908</v>
      </c>
    </row>
    <row r="966" spans="1:7">
      <c r="B966" s="440" t="s">
        <v>1599</v>
      </c>
      <c r="C966" s="439" t="s">
        <v>1598</v>
      </c>
      <c r="D966" s="405"/>
      <c r="E966" s="348">
        <f>E965+7</f>
        <v>45909</v>
      </c>
      <c r="F966" s="348">
        <f>F965+7</f>
        <v>45913</v>
      </c>
      <c r="G966" s="348">
        <f>F966+2</f>
        <v>45915</v>
      </c>
    </row>
    <row r="967" spans="1:7">
      <c r="B967" s="440" t="s">
        <v>1597</v>
      </c>
      <c r="C967" s="439" t="s">
        <v>1596</v>
      </c>
      <c r="D967" s="405"/>
      <c r="E967" s="348">
        <f>E966+7</f>
        <v>45916</v>
      </c>
      <c r="F967" s="348">
        <f>F966+7</f>
        <v>45920</v>
      </c>
      <c r="G967" s="348">
        <f>F967+2</f>
        <v>45922</v>
      </c>
    </row>
    <row r="968" spans="1:7">
      <c r="B968" s="440" t="s">
        <v>1595</v>
      </c>
      <c r="C968" s="439" t="s">
        <v>1594</v>
      </c>
      <c r="D968" s="405"/>
      <c r="E968" s="348">
        <f>E967+7</f>
        <v>45923</v>
      </c>
      <c r="F968" s="348">
        <f>F967+7</f>
        <v>45927</v>
      </c>
      <c r="G968" s="348">
        <f>F968+2</f>
        <v>45929</v>
      </c>
    </row>
    <row r="969" spans="1:7">
      <c r="B969" s="353"/>
      <c r="C969" s="438"/>
      <c r="D969" s="404"/>
      <c r="E969" s="348">
        <f>E968+7</f>
        <v>45930</v>
      </c>
      <c r="F969" s="348">
        <f>F968+7</f>
        <v>45934</v>
      </c>
      <c r="G969" s="348">
        <f>F969+2</f>
        <v>45936</v>
      </c>
    </row>
    <row r="970" spans="1:7">
      <c r="B970" s="437"/>
      <c r="C970" s="436"/>
    </row>
    <row r="971" spans="1:7">
      <c r="A971" s="407" t="s">
        <v>1593</v>
      </c>
      <c r="B971" s="345"/>
      <c r="C971" s="345"/>
    </row>
    <row r="972" spans="1:7">
      <c r="A972" s="435"/>
      <c r="B972" s="360" t="s">
        <v>1592</v>
      </c>
      <c r="C972" s="360" t="s">
        <v>17</v>
      </c>
      <c r="D972" s="430" t="s">
        <v>18</v>
      </c>
      <c r="E972" s="424" t="s">
        <v>113</v>
      </c>
      <c r="F972" s="424" t="s">
        <v>113</v>
      </c>
      <c r="G972" s="424" t="s">
        <v>1591</v>
      </c>
    </row>
    <row r="973" spans="1:7">
      <c r="B973" s="358"/>
      <c r="C973" s="358"/>
      <c r="D973" s="429"/>
      <c r="E973" s="424" t="s">
        <v>1125</v>
      </c>
      <c r="F973" s="424" t="s">
        <v>20</v>
      </c>
      <c r="G973" s="424" t="s">
        <v>21</v>
      </c>
    </row>
    <row r="974" spans="1:7">
      <c r="B974" s="354" t="s">
        <v>1590</v>
      </c>
      <c r="C974" s="354" t="s">
        <v>1589</v>
      </c>
      <c r="D974" s="423" t="s">
        <v>1588</v>
      </c>
      <c r="E974" s="348">
        <f>F974-4</f>
        <v>45903</v>
      </c>
      <c r="F974" s="348">
        <v>45907</v>
      </c>
      <c r="G974" s="348">
        <f>F974+1</f>
        <v>45908</v>
      </c>
    </row>
    <row r="975" spans="1:7">
      <c r="B975" s="354" t="s">
        <v>1586</v>
      </c>
      <c r="C975" s="354" t="s">
        <v>1587</v>
      </c>
      <c r="D975" s="423"/>
      <c r="E975" s="348">
        <f>F975-4</f>
        <v>45910</v>
      </c>
      <c r="F975" s="348">
        <f>F974+7</f>
        <v>45914</v>
      </c>
      <c r="G975" s="348">
        <f>F975+1</f>
        <v>45915</v>
      </c>
    </row>
    <row r="976" spans="1:7">
      <c r="B976" s="354" t="s">
        <v>1586</v>
      </c>
      <c r="C976" s="354" t="s">
        <v>1585</v>
      </c>
      <c r="D976" s="423"/>
      <c r="E976" s="348">
        <f>F976-4</f>
        <v>45917</v>
      </c>
      <c r="F976" s="348">
        <f>F975+7</f>
        <v>45921</v>
      </c>
      <c r="G976" s="348">
        <f>F976+1</f>
        <v>45922</v>
      </c>
    </row>
    <row r="977" spans="2:7">
      <c r="B977" s="354" t="s">
        <v>1584</v>
      </c>
      <c r="C977" s="354" t="s">
        <v>1583</v>
      </c>
      <c r="D977" s="423"/>
      <c r="E977" s="348">
        <f>F977-4</f>
        <v>45924</v>
      </c>
      <c r="F977" s="348">
        <f>F976+7</f>
        <v>45928</v>
      </c>
      <c r="G977" s="348">
        <f>F977+1</f>
        <v>45929</v>
      </c>
    </row>
    <row r="978" spans="2:7">
      <c r="B978" s="354" t="s">
        <v>1582</v>
      </c>
      <c r="C978" s="354" t="s">
        <v>1103</v>
      </c>
      <c r="D978" s="423"/>
      <c r="E978" s="348">
        <f>F978-4</f>
        <v>45931</v>
      </c>
      <c r="F978" s="348">
        <f>F977+7</f>
        <v>45935</v>
      </c>
      <c r="G978" s="348">
        <f>F978+1</f>
        <v>45936</v>
      </c>
    </row>
    <row r="979" spans="2:7">
      <c r="B979" s="344"/>
      <c r="C979" s="344"/>
    </row>
    <row r="980" spans="2:7">
      <c r="B980" s="360" t="s">
        <v>1581</v>
      </c>
      <c r="C980" s="360" t="s">
        <v>17</v>
      </c>
      <c r="D980" s="430" t="s">
        <v>18</v>
      </c>
      <c r="E980" s="424" t="s">
        <v>113</v>
      </c>
      <c r="F980" s="424" t="s">
        <v>113</v>
      </c>
      <c r="G980" s="424" t="s">
        <v>1580</v>
      </c>
    </row>
    <row r="981" spans="2:7">
      <c r="B981" s="358"/>
      <c r="C981" s="358"/>
      <c r="D981" s="429"/>
      <c r="E981" s="424" t="s">
        <v>1125</v>
      </c>
      <c r="F981" s="424" t="s">
        <v>20</v>
      </c>
      <c r="G981" s="424" t="s">
        <v>21</v>
      </c>
    </row>
    <row r="982" spans="2:7">
      <c r="B982" s="354" t="s">
        <v>324</v>
      </c>
      <c r="C982" s="354" t="s">
        <v>1579</v>
      </c>
      <c r="D982" s="423" t="s">
        <v>1578</v>
      </c>
      <c r="E982" s="348">
        <f>F982-4</f>
        <v>45900</v>
      </c>
      <c r="F982" s="348">
        <v>45904</v>
      </c>
      <c r="G982" s="348">
        <f>F982+2</f>
        <v>45906</v>
      </c>
    </row>
    <row r="983" spans="2:7">
      <c r="B983" s="354" t="s">
        <v>1577</v>
      </c>
      <c r="C983" s="354" t="s">
        <v>1575</v>
      </c>
      <c r="D983" s="423"/>
      <c r="E983" s="348">
        <f>F983-4</f>
        <v>45907</v>
      </c>
      <c r="F983" s="348">
        <f>F982+7</f>
        <v>45911</v>
      </c>
      <c r="G983" s="348">
        <f>F983+2</f>
        <v>45913</v>
      </c>
    </row>
    <row r="984" spans="2:7">
      <c r="B984" s="354" t="s">
        <v>1576</v>
      </c>
      <c r="C984" s="354" t="s">
        <v>1575</v>
      </c>
      <c r="D984" s="423"/>
      <c r="E984" s="348">
        <f>F984-4</f>
        <v>45914</v>
      </c>
      <c r="F984" s="348">
        <f>F983+7</f>
        <v>45918</v>
      </c>
      <c r="G984" s="348">
        <f>F984+2</f>
        <v>45920</v>
      </c>
    </row>
    <row r="985" spans="2:7">
      <c r="B985" s="354" t="s">
        <v>292</v>
      </c>
      <c r="C985" s="354" t="s">
        <v>1573</v>
      </c>
      <c r="D985" s="423"/>
      <c r="E985" s="348">
        <f>F985-4</f>
        <v>45921</v>
      </c>
      <c r="F985" s="348">
        <f>F984+7</f>
        <v>45925</v>
      </c>
      <c r="G985" s="348">
        <f>F985+2</f>
        <v>45927</v>
      </c>
    </row>
    <row r="986" spans="2:7">
      <c r="B986" s="354" t="s">
        <v>1574</v>
      </c>
      <c r="C986" s="354" t="s">
        <v>1573</v>
      </c>
      <c r="D986" s="423"/>
      <c r="E986" s="348">
        <f>F986-4</f>
        <v>45928</v>
      </c>
      <c r="F986" s="348">
        <f>F985+7</f>
        <v>45932</v>
      </c>
      <c r="G986" s="348">
        <f>F986+2</f>
        <v>45934</v>
      </c>
    </row>
    <row r="988" spans="2:7">
      <c r="B988" s="360" t="s">
        <v>1572</v>
      </c>
      <c r="C988" s="360" t="s">
        <v>17</v>
      </c>
      <c r="D988" s="430" t="s">
        <v>18</v>
      </c>
      <c r="E988" s="424" t="s">
        <v>113</v>
      </c>
      <c r="F988" s="424" t="s">
        <v>113</v>
      </c>
      <c r="G988" s="424" t="s">
        <v>1571</v>
      </c>
    </row>
    <row r="989" spans="2:7">
      <c r="B989" s="358"/>
      <c r="C989" s="358"/>
      <c r="D989" s="429"/>
      <c r="E989" s="424" t="s">
        <v>1125</v>
      </c>
      <c r="F989" s="424" t="s">
        <v>20</v>
      </c>
      <c r="G989" s="424" t="s">
        <v>21</v>
      </c>
    </row>
    <row r="990" spans="2:7">
      <c r="B990" s="354" t="s">
        <v>1566</v>
      </c>
      <c r="C990" s="354" t="s">
        <v>1570</v>
      </c>
      <c r="D990" s="423" t="s">
        <v>1569</v>
      </c>
      <c r="E990" s="348">
        <f>F990-4</f>
        <v>45901</v>
      </c>
      <c r="F990" s="348">
        <v>45905</v>
      </c>
      <c r="G990" s="348">
        <f>F990+3</f>
        <v>45908</v>
      </c>
    </row>
    <row r="991" spans="2:7">
      <c r="B991" s="354" t="s">
        <v>1568</v>
      </c>
      <c r="C991" s="354" t="s">
        <v>847</v>
      </c>
      <c r="D991" s="423"/>
      <c r="E991" s="348">
        <f>F991-4</f>
        <v>45908</v>
      </c>
      <c r="F991" s="348">
        <f>F990+7</f>
        <v>45912</v>
      </c>
      <c r="G991" s="348">
        <f>F991+3</f>
        <v>45915</v>
      </c>
    </row>
    <row r="992" spans="2:7">
      <c r="B992" s="354" t="s">
        <v>1567</v>
      </c>
      <c r="C992" s="354" t="s">
        <v>848</v>
      </c>
      <c r="D992" s="423"/>
      <c r="E992" s="348">
        <f>F992-4</f>
        <v>45915</v>
      </c>
      <c r="F992" s="348">
        <f>F991+7</f>
        <v>45919</v>
      </c>
      <c r="G992" s="348">
        <f>F992+3</f>
        <v>45922</v>
      </c>
    </row>
    <row r="993" spans="1:7">
      <c r="B993" s="354" t="s">
        <v>320</v>
      </c>
      <c r="C993" s="354" t="s">
        <v>849</v>
      </c>
      <c r="D993" s="423"/>
      <c r="E993" s="348">
        <f>F993-4</f>
        <v>45922</v>
      </c>
      <c r="F993" s="348">
        <f>F992+7</f>
        <v>45926</v>
      </c>
      <c r="G993" s="348">
        <f>F993+3</f>
        <v>45929</v>
      </c>
    </row>
    <row r="994" spans="1:7">
      <c r="B994" s="354" t="s">
        <v>1566</v>
      </c>
      <c r="C994" s="354" t="s">
        <v>850</v>
      </c>
      <c r="D994" s="423"/>
      <c r="E994" s="348">
        <f>F994-4</f>
        <v>45929</v>
      </c>
      <c r="F994" s="348">
        <f>F993+7</f>
        <v>45933</v>
      </c>
      <c r="G994" s="348">
        <f>F994+3</f>
        <v>45936</v>
      </c>
    </row>
    <row r="995" spans="1:7">
      <c r="C995" s="344"/>
    </row>
    <row r="996" spans="1:7">
      <c r="B996" s="389"/>
      <c r="C996" s="389"/>
      <c r="D996" s="409"/>
      <c r="E996" s="364"/>
      <c r="F996" s="364"/>
      <c r="G996" s="364"/>
    </row>
    <row r="997" spans="1:7">
      <c r="A997" s="407" t="s">
        <v>1565</v>
      </c>
    </row>
    <row r="998" spans="1:7">
      <c r="A998" s="435"/>
      <c r="B998" s="360" t="s">
        <v>1564</v>
      </c>
      <c r="C998" s="360" t="s">
        <v>17</v>
      </c>
      <c r="D998" s="430" t="s">
        <v>18</v>
      </c>
      <c r="E998" s="424" t="s">
        <v>113</v>
      </c>
      <c r="F998" s="424" t="s">
        <v>113</v>
      </c>
      <c r="G998" s="424" t="s">
        <v>1563</v>
      </c>
    </row>
    <row r="999" spans="1:7">
      <c r="A999" s="435"/>
      <c r="B999" s="358"/>
      <c r="C999" s="358"/>
      <c r="D999" s="429"/>
      <c r="E999" s="424" t="s">
        <v>1125</v>
      </c>
      <c r="F999" s="424" t="s">
        <v>20</v>
      </c>
      <c r="G999" s="424" t="s">
        <v>21</v>
      </c>
    </row>
    <row r="1000" spans="1:7">
      <c r="A1000" s="435"/>
      <c r="B1000" s="354" t="s">
        <v>1558</v>
      </c>
      <c r="C1000" s="354" t="s">
        <v>1562</v>
      </c>
      <c r="D1000" s="423" t="s">
        <v>1561</v>
      </c>
      <c r="E1000" s="348">
        <f>F1000-4</f>
        <v>45898</v>
      </c>
      <c r="F1000" s="348">
        <v>45902</v>
      </c>
      <c r="G1000" s="348">
        <f>F1000+2</f>
        <v>45904</v>
      </c>
    </row>
    <row r="1001" spans="1:7">
      <c r="A1001" s="435"/>
      <c r="B1001" s="354" t="s">
        <v>1560</v>
      </c>
      <c r="C1001" s="354" t="s">
        <v>1559</v>
      </c>
      <c r="D1001" s="423"/>
      <c r="E1001" s="348">
        <f>F1001-4</f>
        <v>45905</v>
      </c>
      <c r="F1001" s="348">
        <f>F1000+7</f>
        <v>45909</v>
      </c>
      <c r="G1001" s="348">
        <f>F1001+2</f>
        <v>45911</v>
      </c>
    </row>
    <row r="1002" spans="1:7">
      <c r="A1002" s="435"/>
      <c r="B1002" s="354" t="s">
        <v>1558</v>
      </c>
      <c r="C1002" s="354" t="s">
        <v>1557</v>
      </c>
      <c r="D1002" s="423"/>
      <c r="E1002" s="348">
        <f>F1002-4</f>
        <v>45912</v>
      </c>
      <c r="F1002" s="348">
        <f>F1001+7</f>
        <v>45916</v>
      </c>
      <c r="G1002" s="348">
        <f>F1002+2</f>
        <v>45918</v>
      </c>
    </row>
    <row r="1003" spans="1:7">
      <c r="A1003" s="435"/>
      <c r="B1003" s="354" t="s">
        <v>1556</v>
      </c>
      <c r="C1003" s="354" t="s">
        <v>1555</v>
      </c>
      <c r="D1003" s="423"/>
      <c r="E1003" s="348">
        <f>F1003-4</f>
        <v>45919</v>
      </c>
      <c r="F1003" s="348">
        <f>F1002+7</f>
        <v>45923</v>
      </c>
      <c r="G1003" s="348">
        <f>F1003+2</f>
        <v>45925</v>
      </c>
    </row>
    <row r="1004" spans="1:7">
      <c r="A1004" s="435"/>
      <c r="B1004" s="354" t="s">
        <v>1554</v>
      </c>
      <c r="C1004" s="354" t="s">
        <v>1553</v>
      </c>
      <c r="D1004" s="423"/>
      <c r="E1004" s="348">
        <f>F1004-4</f>
        <v>45926</v>
      </c>
      <c r="F1004" s="348">
        <f>F1003+7</f>
        <v>45930</v>
      </c>
      <c r="G1004" s="348">
        <f>F1004+2</f>
        <v>45932</v>
      </c>
    </row>
    <row r="1005" spans="1:7">
      <c r="A1005" s="435"/>
      <c r="B1005" s="434"/>
      <c r="C1005" s="345"/>
    </row>
    <row r="1006" spans="1:7">
      <c r="B1006" s="360" t="s">
        <v>1552</v>
      </c>
      <c r="C1006" s="360" t="s">
        <v>17</v>
      </c>
      <c r="D1006" s="430" t="s">
        <v>18</v>
      </c>
      <c r="E1006" s="424" t="s">
        <v>113</v>
      </c>
      <c r="F1006" s="424" t="s">
        <v>113</v>
      </c>
      <c r="G1006" s="424" t="s">
        <v>1532</v>
      </c>
    </row>
    <row r="1007" spans="1:7">
      <c r="B1007" s="358"/>
      <c r="C1007" s="358"/>
      <c r="D1007" s="429"/>
      <c r="E1007" s="424" t="s">
        <v>1125</v>
      </c>
      <c r="F1007" s="424" t="s">
        <v>20</v>
      </c>
      <c r="G1007" s="424" t="s">
        <v>21</v>
      </c>
    </row>
    <row r="1008" spans="1:7">
      <c r="B1008" s="354" t="s">
        <v>1549</v>
      </c>
      <c r="C1008" s="354" t="s">
        <v>1551</v>
      </c>
      <c r="D1008" s="423" t="s">
        <v>1550</v>
      </c>
      <c r="E1008" s="348">
        <f>F1008-4</f>
        <v>45900</v>
      </c>
      <c r="F1008" s="348">
        <v>45904</v>
      </c>
      <c r="G1008" s="348">
        <f>F1008+2</f>
        <v>45906</v>
      </c>
    </row>
    <row r="1009" spans="2:7">
      <c r="B1009" s="354" t="s">
        <v>1549</v>
      </c>
      <c r="C1009" s="354" t="s">
        <v>855</v>
      </c>
      <c r="D1009" s="423"/>
      <c r="E1009" s="348">
        <f>F1009-4</f>
        <v>45907</v>
      </c>
      <c r="F1009" s="348">
        <f>F1008+7</f>
        <v>45911</v>
      </c>
      <c r="G1009" s="348">
        <f>F1009+2</f>
        <v>45913</v>
      </c>
    </row>
    <row r="1010" spans="2:7">
      <c r="B1010" s="354" t="s">
        <v>1549</v>
      </c>
      <c r="C1010" s="354" t="s">
        <v>857</v>
      </c>
      <c r="D1010" s="423"/>
      <c r="E1010" s="348">
        <f>F1010-4</f>
        <v>45914</v>
      </c>
      <c r="F1010" s="348">
        <f>F1009+7</f>
        <v>45918</v>
      </c>
      <c r="G1010" s="348">
        <f>F1010+2</f>
        <v>45920</v>
      </c>
    </row>
    <row r="1011" spans="2:7">
      <c r="B1011" s="354" t="s">
        <v>1548</v>
      </c>
      <c r="C1011" s="354" t="s">
        <v>859</v>
      </c>
      <c r="D1011" s="423"/>
      <c r="E1011" s="348">
        <f>F1011-4</f>
        <v>45921</v>
      </c>
      <c r="F1011" s="348">
        <f>F1010+7</f>
        <v>45925</v>
      </c>
      <c r="G1011" s="348">
        <f>F1011+2</f>
        <v>45927</v>
      </c>
    </row>
    <row r="1012" spans="2:7">
      <c r="B1012" s="354" t="s">
        <v>1547</v>
      </c>
      <c r="C1012" s="354" t="s">
        <v>861</v>
      </c>
      <c r="D1012" s="423"/>
      <c r="E1012" s="348">
        <f>F1012-4</f>
        <v>45928</v>
      </c>
      <c r="F1012" s="348">
        <f>F1011+7</f>
        <v>45932</v>
      </c>
      <c r="G1012" s="348">
        <f>F1012+2</f>
        <v>45934</v>
      </c>
    </row>
    <row r="1013" spans="2:7">
      <c r="B1013" s="366"/>
      <c r="C1013" s="387"/>
      <c r="E1013" s="364"/>
      <c r="F1013" s="364"/>
      <c r="G1013" s="364"/>
    </row>
    <row r="1014" spans="2:7">
      <c r="B1014" s="360" t="s">
        <v>1546</v>
      </c>
      <c r="C1014" s="360" t="s">
        <v>17</v>
      </c>
      <c r="D1014" s="430" t="s">
        <v>18</v>
      </c>
      <c r="E1014" s="424" t="s">
        <v>113</v>
      </c>
      <c r="F1014" s="424" t="s">
        <v>113</v>
      </c>
      <c r="G1014" s="424" t="s">
        <v>1545</v>
      </c>
    </row>
    <row r="1015" spans="2:7">
      <c r="B1015" s="358"/>
      <c r="C1015" s="358"/>
      <c r="D1015" s="429"/>
      <c r="E1015" s="424" t="s">
        <v>1125</v>
      </c>
      <c r="F1015" s="424" t="s">
        <v>20</v>
      </c>
      <c r="G1015" s="424" t="s">
        <v>21</v>
      </c>
    </row>
    <row r="1016" spans="2:7">
      <c r="B1016" s="354" t="s">
        <v>1544</v>
      </c>
      <c r="C1016" s="354" t="s">
        <v>1543</v>
      </c>
      <c r="D1016" s="423" t="s">
        <v>1542</v>
      </c>
      <c r="E1016" s="348">
        <f>F1016-4</f>
        <v>45901</v>
      </c>
      <c r="F1016" s="348">
        <v>45905</v>
      </c>
      <c r="G1016" s="348">
        <f>F1016+2</f>
        <v>45907</v>
      </c>
    </row>
    <row r="1017" spans="2:7">
      <c r="B1017" s="354" t="s">
        <v>1541</v>
      </c>
      <c r="C1017" s="354" t="s">
        <v>1540</v>
      </c>
      <c r="D1017" s="423"/>
      <c r="E1017" s="348">
        <f>F1017-4</f>
        <v>45908</v>
      </c>
      <c r="F1017" s="348">
        <f>F1016+7</f>
        <v>45912</v>
      </c>
      <c r="G1017" s="348">
        <f>F1017+2</f>
        <v>45914</v>
      </c>
    </row>
    <row r="1018" spans="2:7">
      <c r="B1018" s="354" t="s">
        <v>1536</v>
      </c>
      <c r="C1018" s="354" t="s">
        <v>1539</v>
      </c>
      <c r="D1018" s="423"/>
      <c r="E1018" s="348">
        <f>F1018-4</f>
        <v>45915</v>
      </c>
      <c r="F1018" s="348">
        <f>F1017+7</f>
        <v>45919</v>
      </c>
      <c r="G1018" s="348">
        <f>F1018+2</f>
        <v>45921</v>
      </c>
    </row>
    <row r="1019" spans="2:7">
      <c r="B1019" s="354" t="s">
        <v>1538</v>
      </c>
      <c r="C1019" s="354" t="s">
        <v>1537</v>
      </c>
      <c r="D1019" s="423"/>
      <c r="E1019" s="348">
        <f>F1019-4</f>
        <v>45922</v>
      </c>
      <c r="F1019" s="348">
        <f>F1018+7</f>
        <v>45926</v>
      </c>
      <c r="G1019" s="348">
        <f>F1019+2</f>
        <v>45928</v>
      </c>
    </row>
    <row r="1020" spans="2:7">
      <c r="B1020" s="354" t="s">
        <v>1536</v>
      </c>
      <c r="C1020" s="354" t="s">
        <v>1535</v>
      </c>
      <c r="D1020" s="423"/>
      <c r="E1020" s="348">
        <f>F1020-4</f>
        <v>45929</v>
      </c>
      <c r="F1020" s="348">
        <f>F1019+7</f>
        <v>45933</v>
      </c>
      <c r="G1020" s="348">
        <f>F1020+2</f>
        <v>45935</v>
      </c>
    </row>
    <row r="1022" spans="2:7">
      <c r="B1022" s="360" t="s">
        <v>1534</v>
      </c>
      <c r="C1022" s="360" t="s">
        <v>17</v>
      </c>
      <c r="D1022" s="430" t="s">
        <v>1533</v>
      </c>
      <c r="E1022" s="424" t="s">
        <v>113</v>
      </c>
      <c r="F1022" s="424" t="s">
        <v>113</v>
      </c>
      <c r="G1022" s="424" t="s">
        <v>1532</v>
      </c>
    </row>
    <row r="1023" spans="2:7">
      <c r="B1023" s="358"/>
      <c r="C1023" s="358"/>
      <c r="D1023" s="429"/>
      <c r="E1023" s="424" t="s">
        <v>1125</v>
      </c>
      <c r="F1023" s="424" t="s">
        <v>20</v>
      </c>
      <c r="G1023" s="424" t="s">
        <v>21</v>
      </c>
    </row>
    <row r="1024" spans="2:7">
      <c r="B1024" s="354" t="s">
        <v>1528</v>
      </c>
      <c r="C1024" s="354" t="s">
        <v>1531</v>
      </c>
      <c r="D1024" s="423" t="s">
        <v>1530</v>
      </c>
      <c r="E1024" s="348">
        <f>F1024-4</f>
        <v>45903</v>
      </c>
      <c r="F1024" s="348">
        <v>45907</v>
      </c>
      <c r="G1024" s="348">
        <f>F1024+2</f>
        <v>45909</v>
      </c>
    </row>
    <row r="1025" spans="1:8">
      <c r="B1025" s="354" t="s">
        <v>1529</v>
      </c>
      <c r="C1025" s="354" t="s">
        <v>862</v>
      </c>
      <c r="D1025" s="423"/>
      <c r="E1025" s="348">
        <f>F1025-4</f>
        <v>45910</v>
      </c>
      <c r="F1025" s="348">
        <f>F1024+7</f>
        <v>45914</v>
      </c>
      <c r="G1025" s="348">
        <f>F1025+2</f>
        <v>45916</v>
      </c>
    </row>
    <row r="1026" spans="1:8">
      <c r="B1026" s="354" t="s">
        <v>1528</v>
      </c>
      <c r="C1026" s="354" t="s">
        <v>478</v>
      </c>
      <c r="D1026" s="423"/>
      <c r="E1026" s="348">
        <f>F1026-4</f>
        <v>45917</v>
      </c>
      <c r="F1026" s="348">
        <f>F1025+7</f>
        <v>45921</v>
      </c>
      <c r="G1026" s="348">
        <f>F1026+2</f>
        <v>45923</v>
      </c>
    </row>
    <row r="1027" spans="1:8">
      <c r="B1027" s="354" t="s">
        <v>1527</v>
      </c>
      <c r="C1027" s="354" t="s">
        <v>479</v>
      </c>
      <c r="D1027" s="423"/>
      <c r="E1027" s="348">
        <f>F1027-4</f>
        <v>45924</v>
      </c>
      <c r="F1027" s="348">
        <f>F1026+7</f>
        <v>45928</v>
      </c>
      <c r="G1027" s="348">
        <f>F1027+2</f>
        <v>45930</v>
      </c>
    </row>
    <row r="1028" spans="1:8">
      <c r="B1028" s="354" t="s">
        <v>332</v>
      </c>
      <c r="C1028" s="354" t="s">
        <v>480</v>
      </c>
      <c r="D1028" s="423"/>
      <c r="E1028" s="348">
        <f>F1028-4</f>
        <v>45931</v>
      </c>
      <c r="F1028" s="348">
        <f>F1027+7</f>
        <v>45935</v>
      </c>
      <c r="G1028" s="348">
        <f>F1028+2</f>
        <v>45937</v>
      </c>
    </row>
    <row r="1029" spans="1:8">
      <c r="B1029" s="433"/>
      <c r="C1029" s="433"/>
      <c r="D1029" s="409"/>
      <c r="E1029" s="364"/>
      <c r="F1029" s="364"/>
      <c r="G1029" s="364"/>
    </row>
    <row r="1030" spans="1:8">
      <c r="B1030" s="432"/>
      <c r="C1030" s="432"/>
      <c r="E1030" s="364"/>
      <c r="F1030" s="364"/>
      <c r="G1030" s="364"/>
    </row>
    <row r="1031" spans="1:8">
      <c r="B1031" s="432"/>
      <c r="C1031" s="432"/>
      <c r="E1031" s="364"/>
      <c r="F1031" s="364"/>
      <c r="G1031" s="364"/>
    </row>
    <row r="1032" spans="1:8" s="396" customFormat="1">
      <c r="A1032" s="417" t="s">
        <v>147</v>
      </c>
      <c r="B1032" s="419"/>
      <c r="C1032" s="419"/>
      <c r="D1032" s="418"/>
      <c r="E1032" s="417"/>
      <c r="F1032" s="417"/>
      <c r="G1032" s="417"/>
      <c r="H1032" s="401"/>
    </row>
    <row r="1033" spans="1:8">
      <c r="A1033" s="381" t="s">
        <v>152</v>
      </c>
      <c r="B1033" s="414"/>
      <c r="C1033" s="414"/>
      <c r="D1033" s="400"/>
      <c r="E1033" s="399"/>
      <c r="F1033" s="413"/>
      <c r="G1033" s="413"/>
    </row>
    <row r="1034" spans="1:8">
      <c r="A1034" s="369"/>
      <c r="B1034" s="360" t="s">
        <v>1526</v>
      </c>
      <c r="C1034" s="360" t="s">
        <v>1460</v>
      </c>
      <c r="D1034" s="430" t="s">
        <v>1525</v>
      </c>
      <c r="E1034" s="424" t="s">
        <v>1524</v>
      </c>
      <c r="F1034" s="424" t="s">
        <v>1475</v>
      </c>
      <c r="G1034" s="424" t="s">
        <v>1523</v>
      </c>
    </row>
    <row r="1035" spans="1:8">
      <c r="A1035" s="369"/>
      <c r="B1035" s="358"/>
      <c r="C1035" s="358"/>
      <c r="D1035" s="429"/>
      <c r="E1035" s="424" t="s">
        <v>1454</v>
      </c>
      <c r="F1035" s="424" t="s">
        <v>1522</v>
      </c>
      <c r="G1035" s="424" t="s">
        <v>1521</v>
      </c>
    </row>
    <row r="1036" spans="1:8" ht="17.25" customHeight="1">
      <c r="A1036" s="369"/>
      <c r="B1036" s="354" t="s">
        <v>1520</v>
      </c>
      <c r="C1036" s="354" t="s">
        <v>1519</v>
      </c>
      <c r="D1036" s="406" t="s">
        <v>1518</v>
      </c>
      <c r="E1036" s="348">
        <f>F1036-3</f>
        <v>45903</v>
      </c>
      <c r="F1036" s="348">
        <v>45906</v>
      </c>
      <c r="G1036" s="348">
        <f>F1036+18</f>
        <v>45924</v>
      </c>
    </row>
    <row r="1037" spans="1:8" ht="17.25" customHeight="1">
      <c r="A1037" s="369"/>
      <c r="B1037" s="354" t="s">
        <v>1517</v>
      </c>
      <c r="C1037" s="354" t="s">
        <v>1516</v>
      </c>
      <c r="D1037" s="405"/>
      <c r="E1037" s="348">
        <f>F1037-3</f>
        <v>45910</v>
      </c>
      <c r="F1037" s="348">
        <f>F1036+7</f>
        <v>45913</v>
      </c>
      <c r="G1037" s="348">
        <f>F1037+18</f>
        <v>45931</v>
      </c>
    </row>
    <row r="1038" spans="1:8">
      <c r="A1038" s="369"/>
      <c r="B1038" s="372" t="s">
        <v>1515</v>
      </c>
      <c r="C1038" s="354" t="s">
        <v>1514</v>
      </c>
      <c r="D1038" s="405"/>
      <c r="E1038" s="348">
        <f>F1038-3</f>
        <v>45917</v>
      </c>
      <c r="F1038" s="348">
        <f>F1037+7</f>
        <v>45920</v>
      </c>
      <c r="G1038" s="348">
        <f>F1038+18</f>
        <v>45938</v>
      </c>
    </row>
    <row r="1039" spans="1:8">
      <c r="A1039" s="369"/>
      <c r="B1039" s="354" t="s">
        <v>1513</v>
      </c>
      <c r="C1039" s="354" t="s">
        <v>1512</v>
      </c>
      <c r="D1039" s="405"/>
      <c r="E1039" s="348">
        <f>F1039-3</f>
        <v>45924</v>
      </c>
      <c r="F1039" s="348">
        <f>F1038+7</f>
        <v>45927</v>
      </c>
      <c r="G1039" s="348">
        <f>F1039+18</f>
        <v>45945</v>
      </c>
    </row>
    <row r="1040" spans="1:8">
      <c r="A1040" s="369"/>
      <c r="B1040" s="354" t="s">
        <v>1511</v>
      </c>
      <c r="C1040" s="354" t="s">
        <v>1510</v>
      </c>
      <c r="D1040" s="404"/>
      <c r="E1040" s="348">
        <f>F1040-3</f>
        <v>45931</v>
      </c>
      <c r="F1040" s="348">
        <f>F1039+7</f>
        <v>45934</v>
      </c>
      <c r="G1040" s="348">
        <f>F1040+18</f>
        <v>45952</v>
      </c>
    </row>
    <row r="1041" spans="1:8" ht="15" customHeight="1">
      <c r="A1041" s="381" t="s">
        <v>1509</v>
      </c>
      <c r="E1041" s="361"/>
      <c r="F1041" s="361"/>
      <c r="G1041" s="361"/>
      <c r="H1041" s="361"/>
    </row>
    <row r="1042" spans="1:8">
      <c r="A1042" s="369"/>
      <c r="B1042" s="360" t="s">
        <v>1508</v>
      </c>
      <c r="C1042" s="360" t="s">
        <v>193</v>
      </c>
      <c r="D1042" s="359" t="s">
        <v>1389</v>
      </c>
      <c r="E1042" s="356" t="s">
        <v>1507</v>
      </c>
      <c r="F1042" s="356" t="s">
        <v>1346</v>
      </c>
      <c r="G1042" s="356" t="s">
        <v>1506</v>
      </c>
    </row>
    <row r="1043" spans="1:8">
      <c r="A1043" s="369"/>
      <c r="B1043" s="358"/>
      <c r="C1043" s="358"/>
      <c r="D1043" s="357"/>
      <c r="E1043" s="356" t="s">
        <v>1505</v>
      </c>
      <c r="F1043" s="356" t="s">
        <v>1384</v>
      </c>
      <c r="G1043" s="424" t="s">
        <v>1402</v>
      </c>
    </row>
    <row r="1044" spans="1:8" ht="16.5" customHeight="1">
      <c r="A1044" s="369"/>
      <c r="B1044" s="354" t="s">
        <v>1504</v>
      </c>
      <c r="C1044" s="354" t="s">
        <v>1503</v>
      </c>
      <c r="D1044" s="406" t="s">
        <v>1502</v>
      </c>
      <c r="E1044" s="348">
        <f>F1044-4</f>
        <v>45901</v>
      </c>
      <c r="F1044" s="348">
        <v>45905</v>
      </c>
      <c r="G1044" s="348">
        <f>F1044+11</f>
        <v>45916</v>
      </c>
    </row>
    <row r="1045" spans="1:8">
      <c r="A1045" s="369"/>
      <c r="B1045" s="374" t="s">
        <v>1501</v>
      </c>
      <c r="C1045" s="374" t="s">
        <v>1495</v>
      </c>
      <c r="D1045" s="405"/>
      <c r="E1045" s="373">
        <f>F1045-4</f>
        <v>45908</v>
      </c>
      <c r="F1045" s="373">
        <f>F1044+7</f>
        <v>45912</v>
      </c>
      <c r="G1045" s="373">
        <f>F1045+11</f>
        <v>45923</v>
      </c>
    </row>
    <row r="1046" spans="1:8">
      <c r="A1046" s="369"/>
      <c r="B1046" s="372" t="s">
        <v>1500</v>
      </c>
      <c r="C1046" s="354" t="s">
        <v>1499</v>
      </c>
      <c r="D1046" s="405"/>
      <c r="E1046" s="348">
        <f>F1046-4</f>
        <v>45915</v>
      </c>
      <c r="F1046" s="348">
        <f>F1045+7</f>
        <v>45919</v>
      </c>
      <c r="G1046" s="348">
        <f>F1046+11</f>
        <v>45930</v>
      </c>
    </row>
    <row r="1047" spans="1:8">
      <c r="A1047" s="369"/>
      <c r="B1047" s="354" t="s">
        <v>1498</v>
      </c>
      <c r="C1047" s="354" t="s">
        <v>1497</v>
      </c>
      <c r="D1047" s="405"/>
      <c r="E1047" s="348">
        <f>F1047-4</f>
        <v>45922</v>
      </c>
      <c r="F1047" s="348">
        <f>F1046+7</f>
        <v>45926</v>
      </c>
      <c r="G1047" s="348">
        <f>F1047+11</f>
        <v>45937</v>
      </c>
    </row>
    <row r="1048" spans="1:8">
      <c r="A1048" s="369"/>
      <c r="B1048" s="372" t="s">
        <v>1496</v>
      </c>
      <c r="C1048" s="354" t="s">
        <v>1495</v>
      </c>
      <c r="D1048" s="404"/>
      <c r="E1048" s="348">
        <f>F1048-4</f>
        <v>45929</v>
      </c>
      <c r="F1048" s="348">
        <f>F1047+7</f>
        <v>45933</v>
      </c>
      <c r="G1048" s="348">
        <f>F1048+11</f>
        <v>45944</v>
      </c>
    </row>
    <row r="1049" spans="1:8">
      <c r="A1049" s="369"/>
      <c r="B1049" s="389" t="s">
        <v>396</v>
      </c>
      <c r="C1049" s="389" t="s">
        <v>396</v>
      </c>
      <c r="D1049" s="431"/>
      <c r="E1049" s="364"/>
      <c r="F1049" s="364"/>
      <c r="G1049" s="361"/>
      <c r="H1049" s="361"/>
    </row>
    <row r="1050" spans="1:8">
      <c r="A1050" s="369"/>
      <c r="B1050" s="361"/>
      <c r="C1050" s="361"/>
      <c r="D1050" s="422"/>
      <c r="E1050" s="381"/>
      <c r="F1050" s="381"/>
      <c r="G1050" s="381"/>
      <c r="H1050" s="381"/>
    </row>
    <row r="1051" spans="1:8">
      <c r="A1051" s="369"/>
      <c r="B1051" s="360" t="s">
        <v>1494</v>
      </c>
      <c r="C1051" s="360" t="s">
        <v>1493</v>
      </c>
      <c r="D1051" s="430" t="s">
        <v>1389</v>
      </c>
      <c r="E1051" s="424" t="s">
        <v>1457</v>
      </c>
      <c r="F1051" s="424" t="s">
        <v>1475</v>
      </c>
      <c r="G1051" s="424" t="s">
        <v>1492</v>
      </c>
    </row>
    <row r="1052" spans="1:8">
      <c r="A1052" s="369"/>
      <c r="B1052" s="358"/>
      <c r="C1052" s="358"/>
      <c r="D1052" s="429"/>
      <c r="E1052" s="424" t="s">
        <v>1491</v>
      </c>
      <c r="F1052" s="424" t="s">
        <v>1490</v>
      </c>
      <c r="G1052" s="424" t="s">
        <v>1489</v>
      </c>
    </row>
    <row r="1053" spans="1:8">
      <c r="A1053" s="369"/>
      <c r="B1053" s="354" t="s">
        <v>1488</v>
      </c>
      <c r="C1053" s="354" t="s">
        <v>1487</v>
      </c>
      <c r="D1053" s="423" t="s">
        <v>1486</v>
      </c>
      <c r="E1053" s="348">
        <f>F1053-4</f>
        <v>45897</v>
      </c>
      <c r="F1053" s="348">
        <v>45901</v>
      </c>
      <c r="G1053" s="348">
        <f>F1053+10</f>
        <v>45911</v>
      </c>
    </row>
    <row r="1054" spans="1:8">
      <c r="A1054" s="369"/>
      <c r="B1054" s="354" t="s">
        <v>1485</v>
      </c>
      <c r="C1054" s="354" t="s">
        <v>1484</v>
      </c>
      <c r="D1054" s="423"/>
      <c r="E1054" s="348">
        <f>F1054-4</f>
        <v>45904</v>
      </c>
      <c r="F1054" s="348">
        <f>F1053+7</f>
        <v>45908</v>
      </c>
      <c r="G1054" s="348">
        <f>F1054+10</f>
        <v>45918</v>
      </c>
    </row>
    <row r="1055" spans="1:8">
      <c r="A1055" s="369"/>
      <c r="B1055" s="354" t="s">
        <v>1483</v>
      </c>
      <c r="C1055" s="354" t="s">
        <v>1482</v>
      </c>
      <c r="D1055" s="423"/>
      <c r="E1055" s="348">
        <f>F1055-4</f>
        <v>45911</v>
      </c>
      <c r="F1055" s="348">
        <f>F1054+7</f>
        <v>45915</v>
      </c>
      <c r="G1055" s="348">
        <f>F1055+10</f>
        <v>45925</v>
      </c>
    </row>
    <row r="1056" spans="1:8">
      <c r="A1056" s="369"/>
      <c r="B1056" s="354" t="s">
        <v>1481</v>
      </c>
      <c r="C1056" s="350" t="s">
        <v>1480</v>
      </c>
      <c r="D1056" s="423"/>
      <c r="E1056" s="348">
        <f>F1056-4</f>
        <v>45918</v>
      </c>
      <c r="F1056" s="348">
        <f>F1055+7</f>
        <v>45922</v>
      </c>
      <c r="G1056" s="348">
        <f>F1056+10</f>
        <v>45932</v>
      </c>
    </row>
    <row r="1057" spans="1:8">
      <c r="A1057" s="369"/>
      <c r="B1057" s="350" t="s">
        <v>1479</v>
      </c>
      <c r="C1057" s="350" t="s">
        <v>1478</v>
      </c>
      <c r="D1057" s="423"/>
      <c r="E1057" s="348">
        <f>F1057-4</f>
        <v>45925</v>
      </c>
      <c r="F1057" s="348">
        <f>F1056+7</f>
        <v>45929</v>
      </c>
      <c r="G1057" s="348">
        <f>F1057+10</f>
        <v>45939</v>
      </c>
    </row>
    <row r="1058" spans="1:8">
      <c r="A1058" s="369"/>
      <c r="B1058" s="389"/>
      <c r="C1058" s="389"/>
      <c r="D1058" s="409"/>
      <c r="E1058" s="364"/>
      <c r="F1058" s="364"/>
      <c r="G1058" s="364"/>
      <c r="H1058" s="428"/>
    </row>
    <row r="1059" spans="1:8">
      <c r="A1059" s="369"/>
      <c r="B1059" s="361"/>
      <c r="C1059" s="361"/>
      <c r="D1059" s="362"/>
      <c r="E1059" s="361"/>
      <c r="F1059" s="364"/>
      <c r="G1059" s="364"/>
      <c r="H1059" s="361"/>
    </row>
    <row r="1060" spans="1:8">
      <c r="A1060" s="369"/>
      <c r="B1060" s="360" t="s">
        <v>1390</v>
      </c>
      <c r="C1060" s="360" t="s">
        <v>1477</v>
      </c>
      <c r="D1060" s="430" t="s">
        <v>1476</v>
      </c>
      <c r="E1060" s="424" t="s">
        <v>1475</v>
      </c>
      <c r="F1060" s="424" t="s">
        <v>1475</v>
      </c>
      <c r="G1060" s="356" t="s">
        <v>1474</v>
      </c>
    </row>
    <row r="1061" spans="1:8">
      <c r="A1061" s="369"/>
      <c r="B1061" s="358"/>
      <c r="C1061" s="358"/>
      <c r="D1061" s="429"/>
      <c r="E1061" s="424" t="s">
        <v>1473</v>
      </c>
      <c r="F1061" s="424" t="s">
        <v>1472</v>
      </c>
      <c r="G1061" s="424" t="s">
        <v>260</v>
      </c>
    </row>
    <row r="1062" spans="1:8">
      <c r="A1062" s="369"/>
      <c r="B1062" s="354" t="s">
        <v>1471</v>
      </c>
      <c r="C1062" s="354" t="s">
        <v>1470</v>
      </c>
      <c r="D1062" s="423" t="s">
        <v>1469</v>
      </c>
      <c r="E1062" s="348">
        <f>F1062-4</f>
        <v>45900</v>
      </c>
      <c r="F1062" s="348">
        <v>45904</v>
      </c>
      <c r="G1062" s="348">
        <f>F1062+13</f>
        <v>45917</v>
      </c>
    </row>
    <row r="1063" spans="1:8">
      <c r="A1063" s="369"/>
      <c r="B1063" s="354" t="s">
        <v>1468</v>
      </c>
      <c r="C1063" s="354" t="s">
        <v>1467</v>
      </c>
      <c r="D1063" s="423"/>
      <c r="E1063" s="348">
        <f>F1063-4</f>
        <v>45907</v>
      </c>
      <c r="F1063" s="348">
        <f>F1062+7</f>
        <v>45911</v>
      </c>
      <c r="G1063" s="348">
        <f>F1063+13</f>
        <v>45924</v>
      </c>
    </row>
    <row r="1064" spans="1:8">
      <c r="A1064" s="369"/>
      <c r="B1064" s="354" t="s">
        <v>1466</v>
      </c>
      <c r="C1064" s="354" t="s">
        <v>1465</v>
      </c>
      <c r="D1064" s="423"/>
      <c r="E1064" s="348">
        <f>F1064-4</f>
        <v>45914</v>
      </c>
      <c r="F1064" s="348">
        <f>F1063+7</f>
        <v>45918</v>
      </c>
      <c r="G1064" s="348">
        <f>F1064+13</f>
        <v>45931</v>
      </c>
    </row>
    <row r="1065" spans="1:8">
      <c r="A1065" s="369"/>
      <c r="B1065" s="354" t="s">
        <v>1464</v>
      </c>
      <c r="C1065" s="354" t="s">
        <v>1463</v>
      </c>
      <c r="D1065" s="423"/>
      <c r="E1065" s="348">
        <f>F1065-4</f>
        <v>45921</v>
      </c>
      <c r="F1065" s="348">
        <f>F1064+7</f>
        <v>45925</v>
      </c>
      <c r="G1065" s="348">
        <f>F1065+13</f>
        <v>45938</v>
      </c>
    </row>
    <row r="1066" spans="1:8">
      <c r="A1066" s="369"/>
      <c r="B1066" s="354" t="s">
        <v>1462</v>
      </c>
      <c r="C1066" s="354" t="s">
        <v>1461</v>
      </c>
      <c r="D1066" s="423"/>
      <c r="E1066" s="348">
        <f>F1066-4</f>
        <v>45928</v>
      </c>
      <c r="F1066" s="348">
        <f>F1065+7</f>
        <v>45932</v>
      </c>
      <c r="G1066" s="348">
        <f>F1066+13</f>
        <v>45945</v>
      </c>
    </row>
    <row r="1067" spans="1:8">
      <c r="A1067" s="369"/>
      <c r="B1067" s="361"/>
      <c r="C1067" s="361"/>
      <c r="D1067" s="362"/>
      <c r="E1067" s="364"/>
      <c r="F1067" s="364"/>
      <c r="G1067" s="364"/>
    </row>
    <row r="1068" spans="1:8">
      <c r="A1068" s="422" t="s">
        <v>149</v>
      </c>
      <c r="D1068" s="362"/>
      <c r="E1068" s="361"/>
      <c r="F1068" s="361"/>
      <c r="G1068" s="361"/>
      <c r="H1068" s="361"/>
    </row>
    <row r="1069" spans="1:8">
      <c r="A1069" s="369"/>
      <c r="B1069" s="360" t="s">
        <v>1366</v>
      </c>
      <c r="C1069" s="360" t="s">
        <v>1460</v>
      </c>
      <c r="D1069" s="430" t="s">
        <v>1459</v>
      </c>
      <c r="E1069" s="424" t="s">
        <v>1458</v>
      </c>
      <c r="F1069" s="424" t="s">
        <v>1457</v>
      </c>
      <c r="G1069" s="424" t="s">
        <v>1456</v>
      </c>
      <c r="H1069" s="424" t="s">
        <v>1455</v>
      </c>
    </row>
    <row r="1070" spans="1:8">
      <c r="A1070" s="369"/>
      <c r="B1070" s="358"/>
      <c r="C1070" s="358"/>
      <c r="D1070" s="429"/>
      <c r="E1070" s="424" t="s">
        <v>1454</v>
      </c>
      <c r="F1070" s="424" t="s">
        <v>1453</v>
      </c>
      <c r="G1070" s="424" t="s">
        <v>1402</v>
      </c>
      <c r="H1070" s="424" t="s">
        <v>1452</v>
      </c>
    </row>
    <row r="1071" spans="1:8" ht="16.5" customHeight="1">
      <c r="A1071" s="369"/>
      <c r="B1071" s="354" t="s">
        <v>1451</v>
      </c>
      <c r="C1071" s="354" t="s">
        <v>1450</v>
      </c>
      <c r="D1071" s="406" t="s">
        <v>1449</v>
      </c>
      <c r="E1071" s="348">
        <f>F1071-4</f>
        <v>45898</v>
      </c>
      <c r="F1071" s="348">
        <v>45902</v>
      </c>
      <c r="G1071" s="348">
        <f>F1071+18</f>
        <v>45920</v>
      </c>
      <c r="H1071" s="424" t="s">
        <v>1439</v>
      </c>
    </row>
    <row r="1072" spans="1:8">
      <c r="A1072" s="369"/>
      <c r="B1072" s="354" t="s">
        <v>1448</v>
      </c>
      <c r="C1072" s="354" t="s">
        <v>1447</v>
      </c>
      <c r="D1072" s="405"/>
      <c r="E1072" s="348">
        <f>F1072-4</f>
        <v>45905</v>
      </c>
      <c r="F1072" s="348">
        <f>F1071+7</f>
        <v>45909</v>
      </c>
      <c r="G1072" s="348">
        <f>F1072+18</f>
        <v>45927</v>
      </c>
      <c r="H1072" s="424" t="s">
        <v>1444</v>
      </c>
    </row>
    <row r="1073" spans="1:8">
      <c r="A1073" s="369"/>
      <c r="B1073" s="354" t="s">
        <v>1446</v>
      </c>
      <c r="C1073" s="354" t="s">
        <v>1445</v>
      </c>
      <c r="D1073" s="405"/>
      <c r="E1073" s="348">
        <f>F1073-4</f>
        <v>45912</v>
      </c>
      <c r="F1073" s="348">
        <f>F1072+7</f>
        <v>45916</v>
      </c>
      <c r="G1073" s="348">
        <f>F1073+18</f>
        <v>45934</v>
      </c>
      <c r="H1073" s="424" t="s">
        <v>1444</v>
      </c>
    </row>
    <row r="1074" spans="1:8">
      <c r="A1074" s="369"/>
      <c r="B1074" s="354" t="s">
        <v>1443</v>
      </c>
      <c r="C1074" s="354" t="s">
        <v>1442</v>
      </c>
      <c r="D1074" s="405"/>
      <c r="E1074" s="348">
        <f>F1074-4</f>
        <v>45919</v>
      </c>
      <c r="F1074" s="348">
        <f>F1073+7</f>
        <v>45923</v>
      </c>
      <c r="G1074" s="348">
        <f>F1074+18</f>
        <v>45941</v>
      </c>
      <c r="H1074" s="424" t="s">
        <v>1441</v>
      </c>
    </row>
    <row r="1075" spans="1:8">
      <c r="A1075" s="369"/>
      <c r="B1075" s="354" t="s">
        <v>1440</v>
      </c>
      <c r="C1075" s="354"/>
      <c r="D1075" s="404"/>
      <c r="E1075" s="348">
        <f>F1075-4</f>
        <v>45926</v>
      </c>
      <c r="F1075" s="348">
        <f>F1074+7</f>
        <v>45930</v>
      </c>
      <c r="G1075" s="348">
        <f>F1075+18</f>
        <v>45948</v>
      </c>
      <c r="H1075" s="424" t="s">
        <v>1439</v>
      </c>
    </row>
    <row r="1076" spans="1:8">
      <c r="A1076" s="369"/>
      <c r="B1076" s="361"/>
      <c r="C1076" s="361"/>
      <c r="E1076" s="364"/>
      <c r="F1076" s="364"/>
      <c r="G1076" s="364"/>
      <c r="H1076" s="428"/>
    </row>
    <row r="1077" spans="1:8">
      <c r="A1077" s="381" t="s">
        <v>1438</v>
      </c>
      <c r="B1077" s="361"/>
      <c r="C1077" s="361"/>
      <c r="E1077" s="361"/>
      <c r="F1077" s="361"/>
      <c r="G1077" s="361"/>
    </row>
    <row r="1078" spans="1:8">
      <c r="A1078" s="369"/>
      <c r="B1078" s="360" t="s">
        <v>1406</v>
      </c>
      <c r="C1078" s="360" t="s">
        <v>1349</v>
      </c>
      <c r="D1078" s="359" t="s">
        <v>1348</v>
      </c>
      <c r="E1078" s="356" t="s">
        <v>1347</v>
      </c>
      <c r="F1078" s="356" t="s">
        <v>1364</v>
      </c>
      <c r="G1078" s="424" t="s">
        <v>1437</v>
      </c>
    </row>
    <row r="1079" spans="1:8">
      <c r="A1079" s="369"/>
      <c r="B1079" s="358"/>
      <c r="C1079" s="358"/>
      <c r="D1079" s="357"/>
      <c r="E1079" s="356" t="s">
        <v>1436</v>
      </c>
      <c r="F1079" s="356" t="s">
        <v>259</v>
      </c>
      <c r="G1079" s="424" t="s">
        <v>1435</v>
      </c>
    </row>
    <row r="1080" spans="1:8">
      <c r="A1080" s="369"/>
      <c r="B1080" s="354" t="s">
        <v>1434</v>
      </c>
      <c r="C1080" s="354" t="s">
        <v>1433</v>
      </c>
      <c r="D1080" s="406" t="s">
        <v>1432</v>
      </c>
      <c r="E1080" s="348">
        <f>F1080-4</f>
        <v>45899</v>
      </c>
      <c r="F1080" s="348">
        <v>45903</v>
      </c>
      <c r="G1080" s="348">
        <f>F1080+24</f>
        <v>45927</v>
      </c>
    </row>
    <row r="1081" spans="1:8">
      <c r="A1081" s="369"/>
      <c r="B1081" s="354" t="s">
        <v>1431</v>
      </c>
      <c r="C1081" s="354" t="s">
        <v>1430</v>
      </c>
      <c r="D1081" s="405"/>
      <c r="E1081" s="348">
        <f>F1081-4</f>
        <v>45906</v>
      </c>
      <c r="F1081" s="348">
        <f>F1080+7</f>
        <v>45910</v>
      </c>
      <c r="G1081" s="348">
        <f>F1081+24</f>
        <v>45934</v>
      </c>
    </row>
    <row r="1082" spans="1:8">
      <c r="A1082" s="369"/>
      <c r="B1082" s="354" t="s">
        <v>1429</v>
      </c>
      <c r="C1082" s="354" t="s">
        <v>1428</v>
      </c>
      <c r="D1082" s="405"/>
      <c r="E1082" s="348">
        <f>F1082-4</f>
        <v>45913</v>
      </c>
      <c r="F1082" s="348">
        <f>F1081+7</f>
        <v>45917</v>
      </c>
      <c r="G1082" s="348">
        <f>F1082+24</f>
        <v>45941</v>
      </c>
    </row>
    <row r="1083" spans="1:8">
      <c r="A1083" s="369"/>
      <c r="B1083" s="354" t="s">
        <v>1427</v>
      </c>
      <c r="C1083" s="354" t="s">
        <v>1426</v>
      </c>
      <c r="D1083" s="405"/>
      <c r="E1083" s="348">
        <f>F1083-4</f>
        <v>45920</v>
      </c>
      <c r="F1083" s="348">
        <f>F1082+7</f>
        <v>45924</v>
      </c>
      <c r="G1083" s="348">
        <f>F1083+24</f>
        <v>45948</v>
      </c>
    </row>
    <row r="1084" spans="1:8">
      <c r="A1084" s="369"/>
      <c r="B1084" s="354" t="s">
        <v>1425</v>
      </c>
      <c r="C1084" s="354" t="s">
        <v>1424</v>
      </c>
      <c r="D1084" s="404"/>
      <c r="E1084" s="348">
        <f>F1084-4</f>
        <v>45927</v>
      </c>
      <c r="F1084" s="348">
        <f>F1083+7</f>
        <v>45931</v>
      </c>
      <c r="G1084" s="348">
        <f>F1084+24</f>
        <v>45955</v>
      </c>
    </row>
    <row r="1085" spans="1:8">
      <c r="A1085" s="369"/>
      <c r="B1085" s="361"/>
      <c r="C1085" s="361"/>
      <c r="D1085" s="362"/>
      <c r="E1085" s="364"/>
      <c r="F1085" s="364"/>
      <c r="G1085" s="364"/>
    </row>
    <row r="1086" spans="1:8">
      <c r="A1086" s="369"/>
      <c r="B1086" s="389"/>
      <c r="C1086" s="389"/>
      <c r="D1086" s="409"/>
      <c r="E1086" s="364"/>
      <c r="F1086" s="364"/>
      <c r="G1086" s="427"/>
    </row>
    <row r="1087" spans="1:8">
      <c r="A1087" s="381" t="s">
        <v>1423</v>
      </c>
      <c r="D1087" s="362"/>
      <c r="E1087" s="361"/>
      <c r="F1087" s="361"/>
      <c r="G1087" s="361"/>
    </row>
    <row r="1088" spans="1:8">
      <c r="A1088" s="376"/>
      <c r="B1088" s="360" t="s">
        <v>1422</v>
      </c>
      <c r="C1088" s="360" t="s">
        <v>1421</v>
      </c>
      <c r="D1088" s="359" t="s">
        <v>1365</v>
      </c>
      <c r="E1088" s="356" t="s">
        <v>1420</v>
      </c>
      <c r="F1088" s="356" t="s">
        <v>1419</v>
      </c>
      <c r="G1088" s="424" t="s">
        <v>1418</v>
      </c>
    </row>
    <row r="1089" spans="1:8">
      <c r="A1089" s="376"/>
      <c r="B1089" s="358"/>
      <c r="C1089" s="358"/>
      <c r="D1089" s="357"/>
      <c r="E1089" s="356" t="s">
        <v>1417</v>
      </c>
      <c r="F1089" s="356" t="s">
        <v>1384</v>
      </c>
      <c r="G1089" s="424" t="s">
        <v>260</v>
      </c>
    </row>
    <row r="1090" spans="1:8" ht="16.5" customHeight="1">
      <c r="A1090" s="426"/>
      <c r="B1090" s="354" t="s">
        <v>1416</v>
      </c>
      <c r="C1090" s="354" t="s">
        <v>1415</v>
      </c>
      <c r="D1090" s="406" t="s">
        <v>1414</v>
      </c>
      <c r="E1090" s="348">
        <f>F1090-4</f>
        <v>45898</v>
      </c>
      <c r="F1090" s="348">
        <v>45902</v>
      </c>
      <c r="G1090" s="348">
        <f>F1090+17</f>
        <v>45919</v>
      </c>
    </row>
    <row r="1091" spans="1:8">
      <c r="A1091" s="376"/>
      <c r="B1091" s="354" t="s">
        <v>1413</v>
      </c>
      <c r="C1091" s="354" t="s">
        <v>1412</v>
      </c>
      <c r="D1091" s="405"/>
      <c r="E1091" s="348">
        <f>F1091-4</f>
        <v>45905</v>
      </c>
      <c r="F1091" s="348">
        <f>F1090+7</f>
        <v>45909</v>
      </c>
      <c r="G1091" s="348">
        <f>F1091+17</f>
        <v>45926</v>
      </c>
    </row>
    <row r="1092" spans="1:8">
      <c r="A1092" s="376"/>
      <c r="B1092" s="354" t="s">
        <v>1411</v>
      </c>
      <c r="C1092" s="354" t="s">
        <v>1410</v>
      </c>
      <c r="D1092" s="405"/>
      <c r="E1092" s="348">
        <f>F1092-4</f>
        <v>45912</v>
      </c>
      <c r="F1092" s="348">
        <f>F1091+7</f>
        <v>45916</v>
      </c>
      <c r="G1092" s="348">
        <f>F1092+17</f>
        <v>45933</v>
      </c>
    </row>
    <row r="1093" spans="1:8">
      <c r="A1093" s="376"/>
      <c r="B1093" s="354" t="s">
        <v>1409</v>
      </c>
      <c r="C1093" s="354" t="s">
        <v>1408</v>
      </c>
      <c r="D1093" s="405"/>
      <c r="E1093" s="348">
        <f>F1093-4</f>
        <v>45919</v>
      </c>
      <c r="F1093" s="348">
        <f>F1092+7</f>
        <v>45923</v>
      </c>
      <c r="G1093" s="348">
        <f>F1093+17</f>
        <v>45940</v>
      </c>
    </row>
    <row r="1094" spans="1:8">
      <c r="A1094" s="376"/>
      <c r="B1094" s="374" t="s">
        <v>1407</v>
      </c>
      <c r="C1094" s="374"/>
      <c r="D1094" s="423"/>
      <c r="E1094" s="373">
        <f>F1094-4</f>
        <v>45926</v>
      </c>
      <c r="F1094" s="373">
        <f>F1093+7</f>
        <v>45930</v>
      </c>
      <c r="G1094" s="373">
        <f>F1094+17</f>
        <v>45947</v>
      </c>
    </row>
    <row r="1095" spans="1:8">
      <c r="A1095" s="376"/>
      <c r="B1095" s="381"/>
      <c r="C1095" s="381"/>
      <c r="D1095" s="422"/>
      <c r="E1095" s="361"/>
      <c r="F1095" s="361"/>
      <c r="G1095" s="361"/>
    </row>
    <row r="1096" spans="1:8">
      <c r="A1096" s="369"/>
      <c r="B1096" s="344"/>
      <c r="C1096" s="344"/>
      <c r="D1096" s="362"/>
      <c r="E1096" s="361"/>
      <c r="F1096" s="361"/>
      <c r="G1096" s="361"/>
      <c r="H1096" s="361"/>
    </row>
    <row r="1097" spans="1:8">
      <c r="A1097" s="369"/>
      <c r="B1097" s="360" t="s">
        <v>1406</v>
      </c>
      <c r="C1097" s="360" t="s">
        <v>1405</v>
      </c>
      <c r="D1097" s="359" t="s">
        <v>1348</v>
      </c>
      <c r="E1097" s="356" t="s">
        <v>1364</v>
      </c>
      <c r="F1097" s="356" t="s">
        <v>1388</v>
      </c>
      <c r="G1097" s="424" t="s">
        <v>1404</v>
      </c>
    </row>
    <row r="1098" spans="1:8">
      <c r="A1098" s="369"/>
      <c r="B1098" s="358"/>
      <c r="C1098" s="358"/>
      <c r="D1098" s="357"/>
      <c r="E1098" s="356" t="s">
        <v>1344</v>
      </c>
      <c r="F1098" s="356" t="s">
        <v>1403</v>
      </c>
      <c r="G1098" s="424" t="s">
        <v>1402</v>
      </c>
      <c r="H1098" s="361"/>
    </row>
    <row r="1099" spans="1:8" ht="16.5" customHeight="1">
      <c r="A1099" s="369"/>
      <c r="B1099" s="354" t="s">
        <v>1401</v>
      </c>
      <c r="C1099" s="354" t="s">
        <v>1400</v>
      </c>
      <c r="D1099" s="406" t="s">
        <v>1399</v>
      </c>
      <c r="E1099" s="348">
        <f>F1099-4</f>
        <v>45902</v>
      </c>
      <c r="F1099" s="348">
        <v>45906</v>
      </c>
      <c r="G1099" s="348">
        <f>F1099+18</f>
        <v>45924</v>
      </c>
      <c r="H1099" s="361"/>
    </row>
    <row r="1100" spans="1:8">
      <c r="A1100" s="369"/>
      <c r="B1100" s="354" t="s">
        <v>1398</v>
      </c>
      <c r="C1100" s="354" t="s">
        <v>1397</v>
      </c>
      <c r="D1100" s="405"/>
      <c r="E1100" s="348">
        <f>F1100-4</f>
        <v>45909</v>
      </c>
      <c r="F1100" s="348">
        <f>F1099+7</f>
        <v>45913</v>
      </c>
      <c r="G1100" s="348">
        <f>F1100+18</f>
        <v>45931</v>
      </c>
      <c r="H1100" s="361"/>
    </row>
    <row r="1101" spans="1:8">
      <c r="A1101" s="369"/>
      <c r="B1101" s="354" t="s">
        <v>1396</v>
      </c>
      <c r="C1101" s="354" t="s">
        <v>1395</v>
      </c>
      <c r="D1101" s="405"/>
      <c r="E1101" s="348">
        <f>F1101-4</f>
        <v>45916</v>
      </c>
      <c r="F1101" s="348">
        <f>F1100+7</f>
        <v>45920</v>
      </c>
      <c r="G1101" s="348">
        <f>F1101+18</f>
        <v>45938</v>
      </c>
      <c r="H1101" s="361"/>
    </row>
    <row r="1102" spans="1:8">
      <c r="A1102" s="369"/>
      <c r="B1102" s="354" t="s">
        <v>1394</v>
      </c>
      <c r="C1102" s="354" t="s">
        <v>1393</v>
      </c>
      <c r="D1102" s="405"/>
      <c r="E1102" s="348">
        <f>F1102-4</f>
        <v>45923</v>
      </c>
      <c r="F1102" s="348">
        <f>F1101+7</f>
        <v>45927</v>
      </c>
      <c r="G1102" s="348">
        <f>F1102+18</f>
        <v>45945</v>
      </c>
      <c r="H1102" s="361"/>
    </row>
    <row r="1103" spans="1:8">
      <c r="A1103" s="369"/>
      <c r="B1103" s="354" t="s">
        <v>1392</v>
      </c>
      <c r="C1103" s="354" t="s">
        <v>1391</v>
      </c>
      <c r="D1103" s="423"/>
      <c r="E1103" s="348">
        <f>F1103-4</f>
        <v>45930</v>
      </c>
      <c r="F1103" s="348">
        <f>F1102+7</f>
        <v>45934</v>
      </c>
      <c r="G1103" s="348">
        <f>F1103+18</f>
        <v>45952</v>
      </c>
    </row>
    <row r="1104" spans="1:8">
      <c r="A1104" s="369"/>
      <c r="B1104" s="361"/>
      <c r="C1104" s="361"/>
      <c r="D1104" s="362"/>
      <c r="E1104" s="361"/>
      <c r="F1104" s="364"/>
      <c r="G1104" s="364"/>
    </row>
    <row r="1105" spans="1:8">
      <c r="A1105" s="381" t="s">
        <v>78</v>
      </c>
      <c r="B1105" s="361"/>
      <c r="C1105" s="361"/>
      <c r="D1105" s="362"/>
      <c r="E1105" s="361"/>
      <c r="F1105" s="381"/>
      <c r="G1105" s="381"/>
      <c r="H1105" s="397"/>
    </row>
    <row r="1106" spans="1:8">
      <c r="A1106" s="369"/>
      <c r="B1106" s="360" t="s">
        <v>1390</v>
      </c>
      <c r="C1106" s="360" t="s">
        <v>193</v>
      </c>
      <c r="D1106" s="359" t="s">
        <v>1389</v>
      </c>
      <c r="E1106" s="356" t="s">
        <v>1388</v>
      </c>
      <c r="F1106" s="356" t="s">
        <v>1387</v>
      </c>
      <c r="G1106" s="424" t="s">
        <v>1386</v>
      </c>
      <c r="H1106" s="356" t="s">
        <v>148</v>
      </c>
    </row>
    <row r="1107" spans="1:8">
      <c r="A1107" s="369"/>
      <c r="B1107" s="358"/>
      <c r="C1107" s="358"/>
      <c r="D1107" s="357"/>
      <c r="E1107" s="356" t="s">
        <v>1385</v>
      </c>
      <c r="F1107" s="356" t="s">
        <v>1384</v>
      </c>
      <c r="G1107" s="424" t="s">
        <v>1383</v>
      </c>
      <c r="H1107" s="356" t="s">
        <v>21</v>
      </c>
    </row>
    <row r="1108" spans="1:8">
      <c r="A1108" s="369"/>
      <c r="B1108" s="354" t="s">
        <v>1382</v>
      </c>
      <c r="C1108" s="354" t="s">
        <v>1381</v>
      </c>
      <c r="D1108" s="423" t="s">
        <v>1380</v>
      </c>
      <c r="E1108" s="348">
        <f>F1108-3</f>
        <v>45899</v>
      </c>
      <c r="F1108" s="348">
        <v>45902</v>
      </c>
      <c r="G1108" s="348">
        <f>F1108+8</f>
        <v>45910</v>
      </c>
      <c r="H1108" s="356" t="s">
        <v>1379</v>
      </c>
    </row>
    <row r="1109" spans="1:8">
      <c r="A1109" s="369"/>
      <c r="B1109" s="354" t="s">
        <v>1378</v>
      </c>
      <c r="C1109" s="354" t="s">
        <v>1377</v>
      </c>
      <c r="D1109" s="423"/>
      <c r="E1109" s="348">
        <f>F1109-3</f>
        <v>45906</v>
      </c>
      <c r="F1109" s="348">
        <f>F1108+7</f>
        <v>45909</v>
      </c>
      <c r="G1109" s="348">
        <f>F1109+8</f>
        <v>45917</v>
      </c>
      <c r="H1109" s="356" t="s">
        <v>1376</v>
      </c>
    </row>
    <row r="1110" spans="1:8">
      <c r="A1110" s="369"/>
      <c r="B1110" s="354" t="s">
        <v>1375</v>
      </c>
      <c r="C1110" s="354" t="s">
        <v>1374</v>
      </c>
      <c r="D1110" s="423"/>
      <c r="E1110" s="348">
        <f>F1110-3</f>
        <v>45913</v>
      </c>
      <c r="F1110" s="348">
        <f>F1109+7</f>
        <v>45916</v>
      </c>
      <c r="G1110" s="348">
        <f>F1110+8</f>
        <v>45924</v>
      </c>
      <c r="H1110" s="348" t="s">
        <v>1373</v>
      </c>
    </row>
    <row r="1111" spans="1:8">
      <c r="A1111" s="369"/>
      <c r="B1111" s="354" t="s">
        <v>1372</v>
      </c>
      <c r="C1111" s="354" t="s">
        <v>1371</v>
      </c>
      <c r="D1111" s="423"/>
      <c r="E1111" s="348">
        <f>F1111-3</f>
        <v>45920</v>
      </c>
      <c r="F1111" s="348">
        <f>F1110+7</f>
        <v>45923</v>
      </c>
      <c r="G1111" s="348">
        <f>F1111+8</f>
        <v>45931</v>
      </c>
      <c r="H1111" s="356" t="s">
        <v>1370</v>
      </c>
    </row>
    <row r="1112" spans="1:8">
      <c r="A1112" s="369"/>
      <c r="B1112" s="354" t="s">
        <v>1369</v>
      </c>
      <c r="C1112" s="354"/>
      <c r="D1112" s="423"/>
      <c r="E1112" s="348">
        <f>F1112-3</f>
        <v>45927</v>
      </c>
      <c r="F1112" s="348">
        <f>F1111+7</f>
        <v>45930</v>
      </c>
      <c r="G1112" s="348">
        <f>F1112+8</f>
        <v>45938</v>
      </c>
      <c r="H1112" s="356" t="s">
        <v>1368</v>
      </c>
    </row>
    <row r="1113" spans="1:8">
      <c r="A1113" s="369"/>
      <c r="B1113" s="389"/>
      <c r="C1113" s="389"/>
      <c r="D1113" s="409"/>
      <c r="E1113" s="364"/>
      <c r="F1113" s="364"/>
      <c r="G1113" s="364"/>
    </row>
    <row r="1114" spans="1:8">
      <c r="A1114" s="425" t="s">
        <v>1367</v>
      </c>
      <c r="B1114" s="425"/>
      <c r="C1114" s="399"/>
      <c r="D1114" s="422"/>
      <c r="E1114" s="381"/>
      <c r="F1114" s="381"/>
      <c r="G1114" s="397"/>
      <c r="H1114" s="361"/>
    </row>
    <row r="1115" spans="1:8">
      <c r="A1115" s="376"/>
      <c r="B1115" s="360" t="s">
        <v>1366</v>
      </c>
      <c r="C1115" s="360" t="s">
        <v>193</v>
      </c>
      <c r="D1115" s="359" t="s">
        <v>1365</v>
      </c>
      <c r="E1115" s="356" t="s">
        <v>1364</v>
      </c>
      <c r="F1115" s="356" t="s">
        <v>1364</v>
      </c>
      <c r="G1115" s="424" t="s">
        <v>1363</v>
      </c>
      <c r="H1115" s="361"/>
    </row>
    <row r="1116" spans="1:8">
      <c r="A1116" s="376"/>
      <c r="B1116" s="358"/>
      <c r="C1116" s="358"/>
      <c r="D1116" s="357"/>
      <c r="E1116" s="356" t="s">
        <v>1362</v>
      </c>
      <c r="F1116" s="356" t="s">
        <v>1361</v>
      </c>
      <c r="G1116" s="424" t="s">
        <v>1360</v>
      </c>
      <c r="H1116" s="361"/>
    </row>
    <row r="1117" spans="1:8" ht="16.5" customHeight="1">
      <c r="A1117" s="376"/>
      <c r="B1117" s="374" t="s">
        <v>1359</v>
      </c>
      <c r="C1117" s="374"/>
      <c r="D1117" s="423" t="s">
        <v>1358</v>
      </c>
      <c r="E1117" s="373">
        <f>F1117-4</f>
        <v>45898</v>
      </c>
      <c r="F1117" s="373">
        <v>45902</v>
      </c>
      <c r="G1117" s="373">
        <f>F1117+17</f>
        <v>45919</v>
      </c>
      <c r="H1117" s="361"/>
    </row>
    <row r="1118" spans="1:8">
      <c r="A1118" s="376"/>
      <c r="B1118" s="354" t="s">
        <v>1357</v>
      </c>
      <c r="C1118" s="354" t="s">
        <v>1356</v>
      </c>
      <c r="D1118" s="423"/>
      <c r="E1118" s="348">
        <f>F1118-4</f>
        <v>45905</v>
      </c>
      <c r="F1118" s="348">
        <f>F1117+7</f>
        <v>45909</v>
      </c>
      <c r="G1118" s="348">
        <f>G1117+7</f>
        <v>45926</v>
      </c>
      <c r="H1118" s="361"/>
    </row>
    <row r="1119" spans="1:8">
      <c r="A1119" s="376"/>
      <c r="B1119" s="354" t="s">
        <v>1355</v>
      </c>
      <c r="C1119" s="354" t="s">
        <v>1354</v>
      </c>
      <c r="D1119" s="423"/>
      <c r="E1119" s="348">
        <f>F1119-4</f>
        <v>45912</v>
      </c>
      <c r="F1119" s="348">
        <f>F1118+7</f>
        <v>45916</v>
      </c>
      <c r="G1119" s="348">
        <f>G1118+7</f>
        <v>45933</v>
      </c>
      <c r="H1119" s="361"/>
    </row>
    <row r="1120" spans="1:8">
      <c r="A1120" s="376"/>
      <c r="B1120" s="354" t="s">
        <v>1353</v>
      </c>
      <c r="C1120" s="354"/>
      <c r="D1120" s="423"/>
      <c r="E1120" s="348">
        <f>F1120-4</f>
        <v>45919</v>
      </c>
      <c r="F1120" s="348">
        <f>F1119+7</f>
        <v>45923</v>
      </c>
      <c r="G1120" s="348">
        <f>G1119+7</f>
        <v>45940</v>
      </c>
      <c r="H1120" s="361"/>
    </row>
    <row r="1121" spans="1:10">
      <c r="A1121" s="376"/>
      <c r="B1121" s="354" t="s">
        <v>1352</v>
      </c>
      <c r="C1121" s="354" t="s">
        <v>1351</v>
      </c>
      <c r="D1121" s="423"/>
      <c r="E1121" s="348">
        <f>F1121-4</f>
        <v>45926</v>
      </c>
      <c r="F1121" s="348">
        <f>F1120+7</f>
        <v>45930</v>
      </c>
      <c r="G1121" s="348">
        <f>G1120+7</f>
        <v>45947</v>
      </c>
      <c r="H1121" s="361"/>
    </row>
    <row r="1122" spans="1:10">
      <c r="A1122" s="376"/>
      <c r="B1122" s="367"/>
      <c r="C1122" s="389"/>
      <c r="D1122" s="409"/>
      <c r="E1122" s="364"/>
      <c r="F1122" s="364"/>
      <c r="G1122" s="364"/>
      <c r="H1122" s="361"/>
    </row>
    <row r="1123" spans="1:10">
      <c r="A1123" s="376"/>
      <c r="B1123" s="381"/>
      <c r="C1123" s="399"/>
      <c r="D1123" s="422"/>
      <c r="E1123" s="381"/>
      <c r="F1123" s="381"/>
      <c r="G1123" s="397"/>
      <c r="H1123" s="361"/>
    </row>
    <row r="1124" spans="1:10">
      <c r="A1124" s="376"/>
      <c r="B1124" s="360" t="s">
        <v>1350</v>
      </c>
      <c r="C1124" s="360" t="s">
        <v>1349</v>
      </c>
      <c r="D1124" s="359" t="s">
        <v>1348</v>
      </c>
      <c r="E1124" s="356" t="s">
        <v>1347</v>
      </c>
      <c r="F1124" s="356" t="s">
        <v>1346</v>
      </c>
      <c r="G1124" s="424" t="s">
        <v>1345</v>
      </c>
      <c r="H1124" s="361"/>
    </row>
    <row r="1125" spans="1:10">
      <c r="A1125" s="376"/>
      <c r="B1125" s="358"/>
      <c r="C1125" s="358"/>
      <c r="D1125" s="357"/>
      <c r="E1125" s="356" t="s">
        <v>1344</v>
      </c>
      <c r="F1125" s="356" t="s">
        <v>1343</v>
      </c>
      <c r="G1125" s="424" t="s">
        <v>1342</v>
      </c>
      <c r="H1125" s="361"/>
    </row>
    <row r="1126" spans="1:10" ht="16.5" customHeight="1">
      <c r="A1126" s="376"/>
      <c r="B1126" s="354" t="s">
        <v>1341</v>
      </c>
      <c r="C1126" s="354" t="s">
        <v>1340</v>
      </c>
      <c r="D1126" s="423" t="s">
        <v>1339</v>
      </c>
      <c r="E1126" s="348">
        <f>F1126-4</f>
        <v>45899</v>
      </c>
      <c r="F1126" s="348">
        <v>45903</v>
      </c>
      <c r="G1126" s="348">
        <f>F1126+15</f>
        <v>45918</v>
      </c>
      <c r="H1126" s="361"/>
    </row>
    <row r="1127" spans="1:10" ht="16.5" customHeight="1">
      <c r="A1127" s="376"/>
      <c r="B1127" s="354" t="s">
        <v>1338</v>
      </c>
      <c r="C1127" s="354" t="s">
        <v>1337</v>
      </c>
      <c r="D1127" s="423"/>
      <c r="E1127" s="348">
        <f>F1127-4</f>
        <v>45906</v>
      </c>
      <c r="F1127" s="348">
        <f>F1126+7</f>
        <v>45910</v>
      </c>
      <c r="G1127" s="348">
        <f>F1127+15</f>
        <v>45925</v>
      </c>
      <c r="H1127" s="361"/>
    </row>
    <row r="1128" spans="1:10" ht="16.5" customHeight="1">
      <c r="A1128" s="376"/>
      <c r="B1128" s="354" t="s">
        <v>1336</v>
      </c>
      <c r="C1128" s="354" t="s">
        <v>1335</v>
      </c>
      <c r="D1128" s="423"/>
      <c r="E1128" s="348">
        <f>F1128-4</f>
        <v>45913</v>
      </c>
      <c r="F1128" s="348">
        <f>F1127+7</f>
        <v>45917</v>
      </c>
      <c r="G1128" s="348">
        <f>F1128+15</f>
        <v>45932</v>
      </c>
      <c r="H1128" s="361"/>
    </row>
    <row r="1129" spans="1:10">
      <c r="A1129" s="376"/>
      <c r="B1129" s="354" t="s">
        <v>1334</v>
      </c>
      <c r="C1129" s="354" t="s">
        <v>1333</v>
      </c>
      <c r="D1129" s="423"/>
      <c r="E1129" s="348">
        <f>F1129-4</f>
        <v>45920</v>
      </c>
      <c r="F1129" s="348">
        <f>F1128+7</f>
        <v>45924</v>
      </c>
      <c r="G1129" s="348">
        <f>F1129+15</f>
        <v>45939</v>
      </c>
      <c r="H1129" s="361"/>
    </row>
    <row r="1130" spans="1:10">
      <c r="A1130" s="376"/>
      <c r="B1130" s="354" t="s">
        <v>1332</v>
      </c>
      <c r="C1130" s="354" t="s">
        <v>1331</v>
      </c>
      <c r="D1130" s="423"/>
      <c r="E1130" s="348">
        <f>F1130-4</f>
        <v>45927</v>
      </c>
      <c r="F1130" s="348">
        <f>F1129+7</f>
        <v>45931</v>
      </c>
      <c r="G1130" s="348">
        <f>F1130+15</f>
        <v>45946</v>
      </c>
      <c r="H1130" s="361"/>
    </row>
    <row r="1131" spans="1:10">
      <c r="A1131" s="376"/>
      <c r="B1131" s="381"/>
      <c r="C1131" s="399"/>
      <c r="D1131" s="422"/>
      <c r="E1131" s="381"/>
      <c r="F1131" s="381"/>
      <c r="G1131" s="397"/>
      <c r="H1131" s="361"/>
    </row>
    <row r="1132" spans="1:10">
      <c r="B1132" s="344"/>
      <c r="C1132" s="344"/>
      <c r="E1132" s="364"/>
      <c r="F1132" s="421"/>
      <c r="G1132" s="364"/>
      <c r="H1132" s="420"/>
    </row>
    <row r="1133" spans="1:10">
      <c r="A1133" s="417" t="s">
        <v>83</v>
      </c>
      <c r="B1133" s="419"/>
      <c r="C1133" s="419"/>
      <c r="D1133" s="418"/>
      <c r="E1133" s="417"/>
      <c r="F1133" s="417"/>
      <c r="G1133" s="417"/>
      <c r="H1133" s="417"/>
      <c r="I1133" s="396"/>
      <c r="J1133" s="396"/>
    </row>
    <row r="1134" spans="1:10">
      <c r="A1134" s="381" t="s">
        <v>84</v>
      </c>
      <c r="B1134" s="399"/>
      <c r="C1134" s="414"/>
      <c r="D1134" s="400"/>
      <c r="E1134" s="399"/>
      <c r="F1134" s="381"/>
      <c r="G1134" s="413"/>
      <c r="H1134" s="397"/>
    </row>
    <row r="1135" spans="1:10">
      <c r="A1135" s="369"/>
      <c r="D1135" s="362"/>
      <c r="E1135" s="361"/>
      <c r="F1135" s="361"/>
      <c r="G1135" s="361"/>
      <c r="H1135" s="361"/>
    </row>
    <row r="1136" spans="1:10">
      <c r="A1136" s="369"/>
      <c r="B1136" s="360" t="s">
        <v>16</v>
      </c>
      <c r="C1136" s="360" t="s">
        <v>17</v>
      </c>
      <c r="D1136" s="359" t="s">
        <v>18</v>
      </c>
      <c r="E1136" s="356" t="s">
        <v>113</v>
      </c>
      <c r="F1136" s="356" t="s">
        <v>113</v>
      </c>
      <c r="G1136" s="408" t="s">
        <v>153</v>
      </c>
      <c r="H1136" s="361"/>
    </row>
    <row r="1137" spans="1:8">
      <c r="A1137" s="369"/>
      <c r="B1137" s="358"/>
      <c r="C1137" s="358"/>
      <c r="D1137" s="357"/>
      <c r="E1137" s="356" t="s">
        <v>1125</v>
      </c>
      <c r="F1137" s="356" t="s">
        <v>20</v>
      </c>
      <c r="G1137" s="356" t="s">
        <v>21</v>
      </c>
      <c r="H1137" s="361"/>
    </row>
    <row r="1138" spans="1:8">
      <c r="A1138" s="369"/>
      <c r="B1138" s="354" t="s">
        <v>1330</v>
      </c>
      <c r="C1138" s="354" t="s">
        <v>1292</v>
      </c>
      <c r="D1138" s="406" t="s">
        <v>1329</v>
      </c>
      <c r="E1138" s="348">
        <f>F1138-4</f>
        <v>45902</v>
      </c>
      <c r="F1138" s="348">
        <v>45906</v>
      </c>
      <c r="G1138" s="348">
        <f>F1138+18</f>
        <v>45924</v>
      </c>
      <c r="H1138" s="361"/>
    </row>
    <row r="1139" spans="1:8">
      <c r="A1139" s="369"/>
      <c r="B1139" s="354" t="s">
        <v>1328</v>
      </c>
      <c r="C1139" s="354" t="s">
        <v>1327</v>
      </c>
      <c r="D1139" s="405"/>
      <c r="E1139" s="348">
        <f>F1139-4</f>
        <v>45909</v>
      </c>
      <c r="F1139" s="348">
        <f>F1138+7</f>
        <v>45913</v>
      </c>
      <c r="G1139" s="348">
        <f>F1139+18</f>
        <v>45931</v>
      </c>
      <c r="H1139" s="361"/>
    </row>
    <row r="1140" spans="1:8">
      <c r="A1140" s="369"/>
      <c r="B1140" s="354" t="s">
        <v>1301</v>
      </c>
      <c r="C1140" s="354" t="s">
        <v>1326</v>
      </c>
      <c r="D1140" s="405"/>
      <c r="E1140" s="348">
        <f>F1140-4</f>
        <v>45916</v>
      </c>
      <c r="F1140" s="348">
        <f>F1139+7</f>
        <v>45920</v>
      </c>
      <c r="G1140" s="348">
        <f>F1140+18</f>
        <v>45938</v>
      </c>
      <c r="H1140" s="361"/>
    </row>
    <row r="1141" spans="1:8">
      <c r="A1141" s="369"/>
      <c r="B1141" s="354" t="s">
        <v>1286</v>
      </c>
      <c r="C1141" s="354" t="s">
        <v>1325</v>
      </c>
      <c r="D1141" s="405"/>
      <c r="E1141" s="348">
        <f>F1141-4</f>
        <v>45923</v>
      </c>
      <c r="F1141" s="348">
        <f>F1140+7</f>
        <v>45927</v>
      </c>
      <c r="G1141" s="348">
        <f>F1141+18</f>
        <v>45945</v>
      </c>
      <c r="H1141" s="361"/>
    </row>
    <row r="1142" spans="1:8">
      <c r="A1142" s="369"/>
      <c r="B1142" s="354" t="s">
        <v>1284</v>
      </c>
      <c r="C1142" s="354" t="s">
        <v>1298</v>
      </c>
      <c r="D1142" s="404"/>
      <c r="E1142" s="348">
        <f>F1142-4</f>
        <v>45930</v>
      </c>
      <c r="F1142" s="348">
        <f>F1141+7</f>
        <v>45934</v>
      </c>
      <c r="G1142" s="348">
        <f>F1142+18</f>
        <v>45952</v>
      </c>
      <c r="H1142" s="361"/>
    </row>
    <row r="1143" spans="1:8">
      <c r="A1143" s="369"/>
      <c r="B1143" s="364"/>
      <c r="C1143" s="364"/>
      <c r="D1143" s="409"/>
      <c r="E1143" s="364"/>
      <c r="F1143" s="364"/>
      <c r="G1143" s="364"/>
      <c r="H1143" s="361"/>
    </row>
    <row r="1144" spans="1:8">
      <c r="A1144" s="369"/>
      <c r="B1144" s="360" t="s">
        <v>16</v>
      </c>
      <c r="C1144" s="360" t="s">
        <v>17</v>
      </c>
      <c r="D1144" s="359" t="s">
        <v>18</v>
      </c>
      <c r="E1144" s="356" t="s">
        <v>113</v>
      </c>
      <c r="F1144" s="356" t="s">
        <v>113</v>
      </c>
      <c r="G1144" s="408" t="s">
        <v>153</v>
      </c>
      <c r="H1144" s="361"/>
    </row>
    <row r="1145" spans="1:8">
      <c r="A1145" s="369"/>
      <c r="B1145" s="358"/>
      <c r="C1145" s="358"/>
      <c r="D1145" s="357"/>
      <c r="E1145" s="356" t="s">
        <v>1125</v>
      </c>
      <c r="F1145" s="356" t="s">
        <v>20</v>
      </c>
      <c r="G1145" s="356" t="s">
        <v>21</v>
      </c>
      <c r="H1145" s="361"/>
    </row>
    <row r="1146" spans="1:8" ht="16.5" customHeight="1">
      <c r="A1146" s="369"/>
      <c r="B1146" s="354" t="s">
        <v>1324</v>
      </c>
      <c r="C1146" s="354" t="s">
        <v>1280</v>
      </c>
      <c r="D1146" s="406" t="s">
        <v>1323</v>
      </c>
      <c r="E1146" s="348">
        <f>F1146-4</f>
        <v>45898</v>
      </c>
      <c r="F1146" s="348">
        <v>45902</v>
      </c>
      <c r="G1146" s="348">
        <f>F1146+25</f>
        <v>45927</v>
      </c>
      <c r="H1146" s="361"/>
    </row>
    <row r="1147" spans="1:8">
      <c r="A1147" s="369"/>
      <c r="B1147" s="354" t="s">
        <v>1322</v>
      </c>
      <c r="C1147" s="354" t="s">
        <v>1321</v>
      </c>
      <c r="D1147" s="405"/>
      <c r="E1147" s="348">
        <f>F1147-4</f>
        <v>45905</v>
      </c>
      <c r="F1147" s="348">
        <f>F1146+7</f>
        <v>45909</v>
      </c>
      <c r="G1147" s="348">
        <f>F1147+25</f>
        <v>45934</v>
      </c>
      <c r="H1147" s="361"/>
    </row>
    <row r="1148" spans="1:8">
      <c r="A1148" s="369"/>
      <c r="B1148" s="354" t="s">
        <v>1320</v>
      </c>
      <c r="C1148" s="354" t="s">
        <v>1319</v>
      </c>
      <c r="D1148" s="405"/>
      <c r="E1148" s="348">
        <f>F1148-4</f>
        <v>45912</v>
      </c>
      <c r="F1148" s="348">
        <f>F1147+7</f>
        <v>45916</v>
      </c>
      <c r="G1148" s="348">
        <f>F1148+25</f>
        <v>45941</v>
      </c>
      <c r="H1148" s="361"/>
    </row>
    <row r="1149" spans="1:8">
      <c r="A1149" s="369"/>
      <c r="B1149" s="374" t="s">
        <v>1318</v>
      </c>
      <c r="C1149" s="374"/>
      <c r="D1149" s="405"/>
      <c r="E1149" s="373">
        <f>F1149-4</f>
        <v>45919</v>
      </c>
      <c r="F1149" s="373">
        <f>F1148+7</f>
        <v>45923</v>
      </c>
      <c r="G1149" s="373">
        <f>F1149+25</f>
        <v>45948</v>
      </c>
      <c r="H1149" s="361"/>
    </row>
    <row r="1150" spans="1:8">
      <c r="A1150" s="369"/>
      <c r="B1150" s="354" t="s">
        <v>1273</v>
      </c>
      <c r="C1150" s="354" t="s">
        <v>1317</v>
      </c>
      <c r="D1150" s="404"/>
      <c r="E1150" s="348">
        <f>F1150-4</f>
        <v>45926</v>
      </c>
      <c r="F1150" s="348">
        <f>F1149+7</f>
        <v>45930</v>
      </c>
      <c r="G1150" s="348">
        <f>F1150+25</f>
        <v>45955</v>
      </c>
      <c r="H1150" s="361"/>
    </row>
    <row r="1151" spans="1:8">
      <c r="A1151" s="369"/>
      <c r="B1151" s="364"/>
      <c r="C1151" s="364"/>
      <c r="D1151" s="409"/>
      <c r="E1151" s="364"/>
      <c r="F1151" s="364"/>
      <c r="G1151" s="364"/>
      <c r="H1151" s="361"/>
    </row>
    <row r="1152" spans="1:8">
      <c r="A1152" s="369"/>
      <c r="B1152" s="416"/>
      <c r="C1152" s="415"/>
      <c r="D1152" s="362"/>
      <c r="E1152" s="361"/>
      <c r="F1152" s="361"/>
      <c r="G1152" s="361"/>
      <c r="H1152" s="361"/>
    </row>
    <row r="1153" spans="1:8">
      <c r="A1153" s="381" t="s">
        <v>1316</v>
      </c>
      <c r="B1153" s="414"/>
      <c r="C1153" s="414"/>
      <c r="D1153" s="400"/>
      <c r="E1153" s="399"/>
      <c r="F1153" s="381"/>
      <c r="G1153" s="413"/>
      <c r="H1153" s="397"/>
    </row>
    <row r="1154" spans="1:8">
      <c r="A1154" s="376"/>
      <c r="B1154" s="366"/>
      <c r="C1154" s="387"/>
      <c r="D1154" s="365"/>
      <c r="E1154" s="388"/>
      <c r="F1154" s="364"/>
      <c r="G1154" s="364"/>
      <c r="H1154" s="397"/>
    </row>
    <row r="1155" spans="1:8">
      <c r="A1155" s="376"/>
      <c r="B1155" s="360" t="s">
        <v>16</v>
      </c>
      <c r="C1155" s="360" t="s">
        <v>17</v>
      </c>
      <c r="D1155" s="359" t="s">
        <v>18</v>
      </c>
      <c r="E1155" s="356" t="s">
        <v>113</v>
      </c>
      <c r="F1155" s="356" t="s">
        <v>113</v>
      </c>
      <c r="G1155" s="356" t="s">
        <v>1315</v>
      </c>
      <c r="H1155" s="397"/>
    </row>
    <row r="1156" spans="1:8">
      <c r="A1156" s="376"/>
      <c r="B1156" s="358"/>
      <c r="C1156" s="358"/>
      <c r="D1156" s="357"/>
      <c r="E1156" s="356" t="s">
        <v>1125</v>
      </c>
      <c r="F1156" s="356" t="s">
        <v>20</v>
      </c>
      <c r="G1156" s="356" t="s">
        <v>21</v>
      </c>
      <c r="H1156" s="397"/>
    </row>
    <row r="1157" spans="1:8">
      <c r="A1157" s="376"/>
      <c r="B1157" s="354" t="s">
        <v>1314</v>
      </c>
      <c r="C1157" s="354" t="s">
        <v>1313</v>
      </c>
      <c r="D1157" s="406" t="s">
        <v>1312</v>
      </c>
      <c r="E1157" s="348">
        <f>F1157-4</f>
        <v>45899</v>
      </c>
      <c r="F1157" s="348">
        <v>45903</v>
      </c>
      <c r="G1157" s="348">
        <f>F1157+28</f>
        <v>45931</v>
      </c>
      <c r="H1157" s="397"/>
    </row>
    <row r="1158" spans="1:8">
      <c r="A1158" s="376"/>
      <c r="B1158" s="354" t="s">
        <v>1311</v>
      </c>
      <c r="C1158" s="354" t="s">
        <v>1310</v>
      </c>
      <c r="D1158" s="405"/>
      <c r="E1158" s="348">
        <f>F1158-4</f>
        <v>45906</v>
      </c>
      <c r="F1158" s="348">
        <f>F1157+7</f>
        <v>45910</v>
      </c>
      <c r="G1158" s="348">
        <f>F1158+28</f>
        <v>45938</v>
      </c>
      <c r="H1158" s="397"/>
    </row>
    <row r="1159" spans="1:8">
      <c r="A1159" s="376"/>
      <c r="B1159" s="354" t="s">
        <v>1309</v>
      </c>
      <c r="C1159" s="354" t="s">
        <v>1308</v>
      </c>
      <c r="D1159" s="405"/>
      <c r="E1159" s="348">
        <f>F1159-4</f>
        <v>45913</v>
      </c>
      <c r="F1159" s="348">
        <f>F1158+7</f>
        <v>45917</v>
      </c>
      <c r="G1159" s="348">
        <f>F1159+28</f>
        <v>45945</v>
      </c>
      <c r="H1159" s="397"/>
    </row>
    <row r="1160" spans="1:8">
      <c r="A1160" s="376"/>
      <c r="B1160" s="354" t="s">
        <v>1307</v>
      </c>
      <c r="C1160" s="354" t="s">
        <v>1306</v>
      </c>
      <c r="D1160" s="405"/>
      <c r="E1160" s="348">
        <f>F1160-4</f>
        <v>45920</v>
      </c>
      <c r="F1160" s="348">
        <f>F1159+7</f>
        <v>45924</v>
      </c>
      <c r="G1160" s="348">
        <f>F1160+28</f>
        <v>45952</v>
      </c>
      <c r="H1160" s="397"/>
    </row>
    <row r="1161" spans="1:8">
      <c r="A1161" s="376"/>
      <c r="B1161" s="354"/>
      <c r="C1161" s="354"/>
      <c r="D1161" s="404"/>
      <c r="E1161" s="348">
        <f>F1161-4</f>
        <v>45927</v>
      </c>
      <c r="F1161" s="348">
        <f>F1160+7</f>
        <v>45931</v>
      </c>
      <c r="G1161" s="348">
        <f>F1161+28</f>
        <v>45959</v>
      </c>
      <c r="H1161" s="397"/>
    </row>
    <row r="1162" spans="1:8">
      <c r="A1162" s="376"/>
      <c r="B1162" s="366"/>
      <c r="C1162" s="387"/>
      <c r="D1162" s="365"/>
      <c r="E1162" s="388"/>
      <c r="F1162" s="364"/>
      <c r="G1162" s="364"/>
      <c r="H1162" s="397"/>
    </row>
    <row r="1163" spans="1:8">
      <c r="A1163" s="381" t="s">
        <v>86</v>
      </c>
      <c r="B1163" s="414"/>
      <c r="C1163" s="414"/>
      <c r="D1163" s="400"/>
      <c r="E1163" s="399"/>
      <c r="F1163" s="381"/>
      <c r="G1163" s="413"/>
      <c r="H1163" s="397"/>
    </row>
    <row r="1164" spans="1:8">
      <c r="A1164" s="376"/>
      <c r="B1164" s="391"/>
      <c r="C1164" s="387"/>
      <c r="D1164" s="409"/>
      <c r="E1164" s="364"/>
      <c r="F1164" s="364"/>
      <c r="G1164" s="364"/>
      <c r="H1164" s="366"/>
    </row>
    <row r="1165" spans="1:8">
      <c r="A1165" s="376"/>
      <c r="B1165" s="360" t="s">
        <v>16</v>
      </c>
      <c r="C1165" s="360" t="s">
        <v>17</v>
      </c>
      <c r="D1165" s="359" t="s">
        <v>18</v>
      </c>
      <c r="E1165" s="356" t="s">
        <v>113</v>
      </c>
      <c r="F1165" s="356" t="s">
        <v>113</v>
      </c>
      <c r="G1165" s="356" t="s">
        <v>154</v>
      </c>
      <c r="H1165" s="356" t="s">
        <v>86</v>
      </c>
    </row>
    <row r="1166" spans="1:8">
      <c r="A1166" s="376"/>
      <c r="B1166" s="358"/>
      <c r="C1166" s="358"/>
      <c r="D1166" s="357"/>
      <c r="E1166" s="356" t="s">
        <v>1125</v>
      </c>
      <c r="F1166" s="356" t="s">
        <v>20</v>
      </c>
      <c r="G1166" s="356" t="s">
        <v>21</v>
      </c>
      <c r="H1166" s="356" t="s">
        <v>21</v>
      </c>
    </row>
    <row r="1167" spans="1:8" ht="16.5" customHeight="1">
      <c r="A1167" s="376"/>
      <c r="B1167" s="354" t="s">
        <v>1293</v>
      </c>
      <c r="C1167" s="354" t="s">
        <v>1292</v>
      </c>
      <c r="D1167" s="406" t="s">
        <v>1291</v>
      </c>
      <c r="E1167" s="348">
        <f>F1167-4</f>
        <v>45902</v>
      </c>
      <c r="F1167" s="348">
        <v>45906</v>
      </c>
      <c r="G1167" s="348">
        <f>F1167+18</f>
        <v>45924</v>
      </c>
      <c r="H1167" s="348" t="s">
        <v>1305</v>
      </c>
    </row>
    <row r="1168" spans="1:8">
      <c r="A1168" s="376"/>
      <c r="B1168" s="354" t="s">
        <v>1290</v>
      </c>
      <c r="C1168" s="354" t="s">
        <v>1289</v>
      </c>
      <c r="D1168" s="405"/>
      <c r="E1168" s="348">
        <f>F1168-4</f>
        <v>45909</v>
      </c>
      <c r="F1168" s="348">
        <f>F1167+7</f>
        <v>45913</v>
      </c>
      <c r="G1168" s="348">
        <f>F1168+18</f>
        <v>45931</v>
      </c>
      <c r="H1168" s="351" t="s">
        <v>1303</v>
      </c>
    </row>
    <row r="1169" spans="1:9">
      <c r="A1169" s="376"/>
      <c r="B1169" s="354" t="s">
        <v>1288</v>
      </c>
      <c r="C1169" s="354" t="s">
        <v>1287</v>
      </c>
      <c r="D1169" s="405"/>
      <c r="E1169" s="348">
        <f>F1169-4</f>
        <v>45916</v>
      </c>
      <c r="F1169" s="348">
        <f>F1168+7</f>
        <v>45920</v>
      </c>
      <c r="G1169" s="348">
        <f>F1169+18</f>
        <v>45938</v>
      </c>
      <c r="H1169" s="412" t="s">
        <v>1303</v>
      </c>
    </row>
    <row r="1170" spans="1:9">
      <c r="A1170" s="376"/>
      <c r="B1170" s="354" t="s">
        <v>1286</v>
      </c>
      <c r="C1170" s="354" t="s">
        <v>1304</v>
      </c>
      <c r="D1170" s="405"/>
      <c r="E1170" s="348">
        <f>F1170-4</f>
        <v>45923</v>
      </c>
      <c r="F1170" s="348">
        <f>F1169+7</f>
        <v>45927</v>
      </c>
      <c r="G1170" s="348">
        <f>F1170+18</f>
        <v>45945</v>
      </c>
      <c r="H1170" s="412" t="s">
        <v>1303</v>
      </c>
    </row>
    <row r="1171" spans="1:9">
      <c r="A1171" s="376"/>
      <c r="B1171" s="354" t="s">
        <v>1299</v>
      </c>
      <c r="C1171" s="354" t="s">
        <v>1283</v>
      </c>
      <c r="D1171" s="404"/>
      <c r="E1171" s="348">
        <f>F1171-4</f>
        <v>45930</v>
      </c>
      <c r="F1171" s="348">
        <f>F1170+7</f>
        <v>45934</v>
      </c>
      <c r="G1171" s="348">
        <f>F1171+18</f>
        <v>45952</v>
      </c>
      <c r="H1171" s="412" t="s">
        <v>1303</v>
      </c>
    </row>
    <row r="1172" spans="1:9">
      <c r="A1172" s="376"/>
      <c r="B1172" s="391"/>
      <c r="C1172" s="387"/>
      <c r="D1172" s="409"/>
      <c r="E1172" s="364"/>
      <c r="F1172" s="364"/>
      <c r="G1172" s="364"/>
      <c r="H1172" s="366"/>
    </row>
    <row r="1173" spans="1:9">
      <c r="A1173" s="381" t="s">
        <v>1297</v>
      </c>
      <c r="D1173" s="362"/>
      <c r="E1173" s="361"/>
      <c r="F1173" s="361"/>
      <c r="G1173" s="361"/>
      <c r="H1173" s="361"/>
    </row>
    <row r="1174" spans="1:9">
      <c r="A1174" s="369"/>
      <c r="B1174" s="360" t="s">
        <v>16</v>
      </c>
      <c r="C1174" s="360" t="s">
        <v>17</v>
      </c>
      <c r="D1174" s="359" t="s">
        <v>18</v>
      </c>
      <c r="E1174" s="356" t="s">
        <v>113</v>
      </c>
      <c r="F1174" s="356" t="s">
        <v>113</v>
      </c>
      <c r="G1174" s="356" t="s">
        <v>1297</v>
      </c>
      <c r="H1174" s="361"/>
      <c r="I1174" s="396"/>
    </row>
    <row r="1175" spans="1:9">
      <c r="A1175" s="369"/>
      <c r="B1175" s="358"/>
      <c r="C1175" s="358"/>
      <c r="D1175" s="357"/>
      <c r="E1175" s="356" t="s">
        <v>1125</v>
      </c>
      <c r="F1175" s="356" t="s">
        <v>20</v>
      </c>
      <c r="G1175" s="356" t="s">
        <v>21</v>
      </c>
      <c r="H1175" s="361"/>
    </row>
    <row r="1176" spans="1:9" ht="16.5" customHeight="1">
      <c r="A1176" s="369"/>
      <c r="B1176" s="354" t="s">
        <v>1302</v>
      </c>
      <c r="C1176" s="354" t="s">
        <v>1292</v>
      </c>
      <c r="D1176" s="406" t="s">
        <v>1291</v>
      </c>
      <c r="E1176" s="348">
        <f>F1176-4</f>
        <v>45902</v>
      </c>
      <c r="F1176" s="348">
        <v>45906</v>
      </c>
      <c r="G1176" s="348">
        <f>F1176+23</f>
        <v>45929</v>
      </c>
      <c r="H1176" s="361"/>
    </row>
    <row r="1177" spans="1:9" ht="16.5" customHeight="1">
      <c r="A1177" s="369"/>
      <c r="B1177" s="354" t="s">
        <v>1290</v>
      </c>
      <c r="C1177" s="354" t="s">
        <v>1289</v>
      </c>
      <c r="D1177" s="405"/>
      <c r="E1177" s="348">
        <f>F1177-4</f>
        <v>45909</v>
      </c>
      <c r="F1177" s="348">
        <f>F1176+7</f>
        <v>45913</v>
      </c>
      <c r="G1177" s="348">
        <f>F1177+23</f>
        <v>45936</v>
      </c>
      <c r="H1177" s="361"/>
    </row>
    <row r="1178" spans="1:9">
      <c r="A1178" s="369"/>
      <c r="B1178" s="354" t="s">
        <v>1301</v>
      </c>
      <c r="C1178" s="354" t="s">
        <v>1300</v>
      </c>
      <c r="D1178" s="405"/>
      <c r="E1178" s="348">
        <f>F1178-4</f>
        <v>45916</v>
      </c>
      <c r="F1178" s="348">
        <f>F1177+7</f>
        <v>45920</v>
      </c>
      <c r="G1178" s="348">
        <f>F1178+23</f>
        <v>45943</v>
      </c>
      <c r="H1178" s="361"/>
    </row>
    <row r="1179" spans="1:9">
      <c r="A1179" s="369"/>
      <c r="B1179" s="354" t="s">
        <v>1286</v>
      </c>
      <c r="C1179" s="354" t="s">
        <v>1285</v>
      </c>
      <c r="D1179" s="405"/>
      <c r="E1179" s="348">
        <f>F1179-4</f>
        <v>45923</v>
      </c>
      <c r="F1179" s="348">
        <f>F1178+7</f>
        <v>45927</v>
      </c>
      <c r="G1179" s="348">
        <f>F1179+23</f>
        <v>45950</v>
      </c>
      <c r="H1179" s="361"/>
    </row>
    <row r="1180" spans="1:9">
      <c r="A1180" s="369"/>
      <c r="B1180" s="354" t="s">
        <v>1299</v>
      </c>
      <c r="C1180" s="354" t="s">
        <v>1298</v>
      </c>
      <c r="D1180" s="404"/>
      <c r="E1180" s="348">
        <f>F1180-4</f>
        <v>45930</v>
      </c>
      <c r="F1180" s="348">
        <f>F1179+7</f>
        <v>45934</v>
      </c>
      <c r="G1180" s="348">
        <f>F1180+23</f>
        <v>45957</v>
      </c>
      <c r="H1180" s="361"/>
    </row>
    <row r="1181" spans="1:9">
      <c r="A1181" s="369"/>
      <c r="B1181" s="409"/>
      <c r="C1181" s="409"/>
      <c r="D1181" s="409"/>
      <c r="E1181" s="364"/>
      <c r="F1181" s="364"/>
      <c r="G1181" s="364"/>
      <c r="H1181" s="361"/>
    </row>
    <row r="1182" spans="1:9">
      <c r="A1182" s="369"/>
      <c r="B1182" s="360" t="s">
        <v>16</v>
      </c>
      <c r="C1182" s="360" t="s">
        <v>17</v>
      </c>
      <c r="D1182" s="359" t="s">
        <v>18</v>
      </c>
      <c r="E1182" s="356" t="s">
        <v>113</v>
      </c>
      <c r="F1182" s="356" t="s">
        <v>113</v>
      </c>
      <c r="G1182" s="356" t="s">
        <v>1297</v>
      </c>
      <c r="H1182" s="361"/>
    </row>
    <row r="1183" spans="1:9">
      <c r="A1183" s="369"/>
      <c r="B1183" s="358"/>
      <c r="C1183" s="358"/>
      <c r="D1183" s="357"/>
      <c r="E1183" s="356" t="s">
        <v>1125</v>
      </c>
      <c r="F1183" s="356" t="s">
        <v>20</v>
      </c>
      <c r="G1183" s="356" t="s">
        <v>21</v>
      </c>
      <c r="H1183" s="361"/>
    </row>
    <row r="1184" spans="1:9" ht="16.5" customHeight="1">
      <c r="A1184" s="369"/>
      <c r="B1184" s="354" t="s">
        <v>1296</v>
      </c>
      <c r="C1184" s="354" t="s">
        <v>1280</v>
      </c>
      <c r="D1184" s="406" t="s">
        <v>1295</v>
      </c>
      <c r="E1184" s="348">
        <f>F1184-4</f>
        <v>45898</v>
      </c>
      <c r="F1184" s="348">
        <v>45902</v>
      </c>
      <c r="G1184" s="348">
        <f>F1184+27</f>
        <v>45929</v>
      </c>
      <c r="H1184" s="361"/>
    </row>
    <row r="1185" spans="1:8">
      <c r="A1185" s="369"/>
      <c r="B1185" s="354" t="s">
        <v>1278</v>
      </c>
      <c r="C1185" s="354" t="s">
        <v>1277</v>
      </c>
      <c r="D1185" s="405"/>
      <c r="E1185" s="348">
        <f>F1185-4</f>
        <v>45905</v>
      </c>
      <c r="F1185" s="348">
        <f>F1184+7</f>
        <v>45909</v>
      </c>
      <c r="G1185" s="348">
        <f>F1185+27</f>
        <v>45936</v>
      </c>
      <c r="H1185" s="361"/>
    </row>
    <row r="1186" spans="1:8">
      <c r="A1186" s="369"/>
      <c r="B1186" s="354" t="s">
        <v>1276</v>
      </c>
      <c r="C1186" s="354" t="s">
        <v>1275</v>
      </c>
      <c r="D1186" s="405"/>
      <c r="E1186" s="348">
        <f>F1186-4</f>
        <v>45912</v>
      </c>
      <c r="F1186" s="348">
        <f>F1185+7</f>
        <v>45916</v>
      </c>
      <c r="G1186" s="348">
        <f>F1186+27</f>
        <v>45943</v>
      </c>
      <c r="H1186" s="361"/>
    </row>
    <row r="1187" spans="1:8">
      <c r="A1187" s="369"/>
      <c r="B1187" s="374" t="s">
        <v>1294</v>
      </c>
      <c r="C1187" s="374"/>
      <c r="D1187" s="405"/>
      <c r="E1187" s="373">
        <f>F1187-4</f>
        <v>45919</v>
      </c>
      <c r="F1187" s="373">
        <f>F1186+7</f>
        <v>45923</v>
      </c>
      <c r="G1187" s="373">
        <f>F1187+27</f>
        <v>45950</v>
      </c>
      <c r="H1187" s="361"/>
    </row>
    <row r="1188" spans="1:8">
      <c r="A1188" s="369"/>
      <c r="B1188" s="354" t="s">
        <v>1273</v>
      </c>
      <c r="C1188" s="354" t="s">
        <v>1272</v>
      </c>
      <c r="D1188" s="404"/>
      <c r="E1188" s="348">
        <f>F1188-4</f>
        <v>45926</v>
      </c>
      <c r="F1188" s="348">
        <f>F1187+7</f>
        <v>45930</v>
      </c>
      <c r="G1188" s="348">
        <f>F1188+27</f>
        <v>45957</v>
      </c>
      <c r="H1188" s="361"/>
    </row>
    <row r="1189" spans="1:8">
      <c r="A1189" s="369"/>
      <c r="B1189" s="409"/>
      <c r="C1189" s="409"/>
      <c r="D1189" s="409"/>
      <c r="E1189" s="364"/>
      <c r="F1189" s="364"/>
      <c r="G1189" s="364"/>
      <c r="H1189" s="361"/>
    </row>
    <row r="1190" spans="1:8" ht="15" customHeight="1">
      <c r="A1190" s="381" t="s">
        <v>157</v>
      </c>
      <c r="D1190" s="362"/>
      <c r="E1190" s="361"/>
      <c r="F1190" s="361"/>
      <c r="G1190" s="361"/>
      <c r="H1190" s="361"/>
    </row>
    <row r="1191" spans="1:8">
      <c r="A1191" s="369"/>
      <c r="B1191" s="360" t="s">
        <v>16</v>
      </c>
      <c r="C1191" s="360" t="s">
        <v>17</v>
      </c>
      <c r="D1191" s="359" t="s">
        <v>18</v>
      </c>
      <c r="E1191" s="356" t="s">
        <v>113</v>
      </c>
      <c r="F1191" s="356" t="s">
        <v>113</v>
      </c>
      <c r="G1191" s="356" t="s">
        <v>156</v>
      </c>
      <c r="H1191" s="356" t="s">
        <v>157</v>
      </c>
    </row>
    <row r="1192" spans="1:8">
      <c r="A1192" s="369"/>
      <c r="B1192" s="358"/>
      <c r="C1192" s="358"/>
      <c r="D1192" s="357"/>
      <c r="E1192" s="356" t="s">
        <v>1125</v>
      </c>
      <c r="F1192" s="356" t="s">
        <v>20</v>
      </c>
      <c r="G1192" s="356" t="s">
        <v>21</v>
      </c>
      <c r="H1192" s="356" t="s">
        <v>21</v>
      </c>
    </row>
    <row r="1193" spans="1:8" ht="16.5" customHeight="1">
      <c r="A1193" s="369"/>
      <c r="B1193" s="354" t="s">
        <v>1293</v>
      </c>
      <c r="C1193" s="354" t="s">
        <v>1292</v>
      </c>
      <c r="D1193" s="406" t="s">
        <v>1291</v>
      </c>
      <c r="E1193" s="348">
        <f>F1193-4</f>
        <v>45902</v>
      </c>
      <c r="F1193" s="348">
        <v>45906</v>
      </c>
      <c r="G1193" s="348">
        <f>F1193+23</f>
        <v>45929</v>
      </c>
      <c r="H1193" s="348" t="s">
        <v>1271</v>
      </c>
    </row>
    <row r="1194" spans="1:8">
      <c r="A1194" s="369"/>
      <c r="B1194" s="354" t="s">
        <v>1290</v>
      </c>
      <c r="C1194" s="354" t="s">
        <v>1289</v>
      </c>
      <c r="D1194" s="405"/>
      <c r="E1194" s="348">
        <f>F1194-4</f>
        <v>45909</v>
      </c>
      <c r="F1194" s="348">
        <f>F1193+7</f>
        <v>45913</v>
      </c>
      <c r="G1194" s="348">
        <f>F1194+23</f>
        <v>45936</v>
      </c>
      <c r="H1194" s="348" t="s">
        <v>1271</v>
      </c>
    </row>
    <row r="1195" spans="1:8">
      <c r="A1195" s="369"/>
      <c r="B1195" s="354" t="s">
        <v>1288</v>
      </c>
      <c r="C1195" s="354" t="s">
        <v>1287</v>
      </c>
      <c r="D1195" s="405"/>
      <c r="E1195" s="348">
        <f>F1195-4</f>
        <v>45916</v>
      </c>
      <c r="F1195" s="348">
        <f>F1194+7</f>
        <v>45920</v>
      </c>
      <c r="G1195" s="348">
        <f>F1195+23</f>
        <v>45943</v>
      </c>
      <c r="H1195" s="348" t="s">
        <v>1271</v>
      </c>
    </row>
    <row r="1196" spans="1:8">
      <c r="A1196" s="369"/>
      <c r="B1196" s="354" t="s">
        <v>1286</v>
      </c>
      <c r="C1196" s="354" t="s">
        <v>1285</v>
      </c>
      <c r="D1196" s="405"/>
      <c r="E1196" s="348">
        <f>F1196-4</f>
        <v>45923</v>
      </c>
      <c r="F1196" s="348">
        <f>F1195+7</f>
        <v>45927</v>
      </c>
      <c r="G1196" s="348">
        <f>F1196+23</f>
        <v>45950</v>
      </c>
      <c r="H1196" s="348" t="s">
        <v>1271</v>
      </c>
    </row>
    <row r="1197" spans="1:8">
      <c r="A1197" s="369"/>
      <c r="B1197" s="354" t="s">
        <v>1284</v>
      </c>
      <c r="C1197" s="354" t="s">
        <v>1283</v>
      </c>
      <c r="D1197" s="404"/>
      <c r="E1197" s="348">
        <f>F1197-4</f>
        <v>45930</v>
      </c>
      <c r="F1197" s="348">
        <f>F1196+7</f>
        <v>45934</v>
      </c>
      <c r="G1197" s="348">
        <f>F1197+23</f>
        <v>45957</v>
      </c>
      <c r="H1197" s="348" t="s">
        <v>1271</v>
      </c>
    </row>
    <row r="1198" spans="1:8">
      <c r="A1198" s="369"/>
      <c r="B1198" s="409"/>
      <c r="C1198" s="409"/>
      <c r="D1198" s="409"/>
      <c r="E1198" s="364"/>
      <c r="F1198" s="364"/>
      <c r="G1198" s="361"/>
      <c r="H1198" s="346"/>
    </row>
    <row r="1199" spans="1:8">
      <c r="A1199" s="369"/>
      <c r="B1199" s="360" t="s">
        <v>16</v>
      </c>
      <c r="C1199" s="360" t="s">
        <v>17</v>
      </c>
      <c r="D1199" s="359" t="s">
        <v>18</v>
      </c>
      <c r="E1199" s="356" t="s">
        <v>113</v>
      </c>
      <c r="F1199" s="356" t="s">
        <v>113</v>
      </c>
      <c r="G1199" s="356" t="s">
        <v>1282</v>
      </c>
      <c r="H1199" s="356" t="s">
        <v>157</v>
      </c>
    </row>
    <row r="1200" spans="1:8">
      <c r="A1200" s="369"/>
      <c r="B1200" s="358"/>
      <c r="C1200" s="358"/>
      <c r="D1200" s="357"/>
      <c r="E1200" s="356" t="s">
        <v>1125</v>
      </c>
      <c r="F1200" s="356" t="s">
        <v>20</v>
      </c>
      <c r="G1200" s="356" t="s">
        <v>21</v>
      </c>
      <c r="H1200" s="356" t="s">
        <v>21</v>
      </c>
    </row>
    <row r="1201" spans="1:8" ht="16.5" customHeight="1">
      <c r="A1201" s="369"/>
      <c r="B1201" s="354" t="s">
        <v>1281</v>
      </c>
      <c r="C1201" s="354" t="s">
        <v>1280</v>
      </c>
      <c r="D1201" s="406" t="s">
        <v>1279</v>
      </c>
      <c r="E1201" s="348">
        <f>F1201-4</f>
        <v>45898</v>
      </c>
      <c r="F1201" s="348">
        <v>45902</v>
      </c>
      <c r="G1201" s="348">
        <f>F1201+27</f>
        <v>45929</v>
      </c>
      <c r="H1201" s="410" t="s">
        <v>1271</v>
      </c>
    </row>
    <row r="1202" spans="1:8">
      <c r="A1202" s="369"/>
      <c r="B1202" s="354" t="s">
        <v>1278</v>
      </c>
      <c r="C1202" s="354" t="s">
        <v>1277</v>
      </c>
      <c r="D1202" s="405"/>
      <c r="E1202" s="348">
        <f>F1202-4</f>
        <v>45905</v>
      </c>
      <c r="F1202" s="348">
        <f>F1201+7</f>
        <v>45909</v>
      </c>
      <c r="G1202" s="348">
        <f>F1202+27</f>
        <v>45936</v>
      </c>
      <c r="H1202" s="410" t="s">
        <v>1271</v>
      </c>
    </row>
    <row r="1203" spans="1:8">
      <c r="A1203" s="369"/>
      <c r="B1203" s="354" t="s">
        <v>1276</v>
      </c>
      <c r="C1203" s="354" t="s">
        <v>1275</v>
      </c>
      <c r="D1203" s="405"/>
      <c r="E1203" s="348">
        <f>F1203-4</f>
        <v>45912</v>
      </c>
      <c r="F1203" s="348">
        <f>F1202+7</f>
        <v>45916</v>
      </c>
      <c r="G1203" s="348">
        <f>F1203+27</f>
        <v>45943</v>
      </c>
      <c r="H1203" s="410" t="s">
        <v>1271</v>
      </c>
    </row>
    <row r="1204" spans="1:8">
      <c r="A1204" s="369"/>
      <c r="B1204" s="374" t="s">
        <v>1274</v>
      </c>
      <c r="C1204" s="374"/>
      <c r="D1204" s="405"/>
      <c r="E1204" s="373">
        <f>F1204-4</f>
        <v>45919</v>
      </c>
      <c r="F1204" s="373">
        <f>F1203+7</f>
        <v>45923</v>
      </c>
      <c r="G1204" s="373">
        <f>F1204+27</f>
        <v>45950</v>
      </c>
      <c r="H1204" s="411" t="s">
        <v>1271</v>
      </c>
    </row>
    <row r="1205" spans="1:8">
      <c r="A1205" s="369"/>
      <c r="B1205" s="354" t="s">
        <v>1273</v>
      </c>
      <c r="C1205" s="354" t="s">
        <v>1272</v>
      </c>
      <c r="D1205" s="404"/>
      <c r="E1205" s="348">
        <f>F1205-4</f>
        <v>45926</v>
      </c>
      <c r="F1205" s="348">
        <f>F1204+7</f>
        <v>45930</v>
      </c>
      <c r="G1205" s="348">
        <f>F1205+27</f>
        <v>45957</v>
      </c>
      <c r="H1205" s="410" t="s">
        <v>1271</v>
      </c>
    </row>
    <row r="1206" spans="1:8">
      <c r="A1206" s="369"/>
      <c r="B1206" s="409"/>
      <c r="C1206" s="409"/>
      <c r="D1206" s="409"/>
      <c r="E1206" s="364"/>
    </row>
    <row r="1207" spans="1:8">
      <c r="A1207" s="381" t="s">
        <v>88</v>
      </c>
      <c r="D1207" s="362"/>
      <c r="E1207" s="361"/>
      <c r="F1207" s="361"/>
      <c r="G1207" s="361"/>
      <c r="H1207" s="361"/>
    </row>
    <row r="1208" spans="1:8">
      <c r="A1208" s="369"/>
      <c r="B1208" s="360" t="s">
        <v>16</v>
      </c>
      <c r="C1208" s="360" t="s">
        <v>17</v>
      </c>
      <c r="D1208" s="359" t="s">
        <v>18</v>
      </c>
      <c r="E1208" s="356" t="s">
        <v>113</v>
      </c>
      <c r="F1208" s="356" t="s">
        <v>113</v>
      </c>
      <c r="G1208" s="408" t="s">
        <v>155</v>
      </c>
      <c r="H1208" s="361"/>
    </row>
    <row r="1209" spans="1:8">
      <c r="A1209" s="369"/>
      <c r="B1209" s="358"/>
      <c r="C1209" s="358"/>
      <c r="D1209" s="357"/>
      <c r="E1209" s="356" t="s">
        <v>1125</v>
      </c>
      <c r="F1209" s="356" t="s">
        <v>20</v>
      </c>
      <c r="G1209" s="356" t="s">
        <v>21</v>
      </c>
      <c r="H1209" s="361"/>
    </row>
    <row r="1210" spans="1:8">
      <c r="A1210" s="369"/>
      <c r="B1210" s="354" t="s">
        <v>1267</v>
      </c>
      <c r="C1210" s="354" t="s">
        <v>1266</v>
      </c>
      <c r="D1210" s="406" t="s">
        <v>1270</v>
      </c>
      <c r="E1210" s="348">
        <f>F1210-4</f>
        <v>45902</v>
      </c>
      <c r="F1210" s="348">
        <v>45906</v>
      </c>
      <c r="G1210" s="348">
        <f>F1210+22</f>
        <v>45928</v>
      </c>
      <c r="H1210" s="361"/>
    </row>
    <row r="1211" spans="1:8">
      <c r="A1211" s="369"/>
      <c r="B1211" s="354" t="s">
        <v>1264</v>
      </c>
      <c r="C1211" s="354" t="s">
        <v>1263</v>
      </c>
      <c r="D1211" s="405"/>
      <c r="E1211" s="348">
        <f>F1211-4</f>
        <v>45909</v>
      </c>
      <c r="F1211" s="348">
        <f>F1210+7</f>
        <v>45913</v>
      </c>
      <c r="G1211" s="348">
        <f>F1211+22</f>
        <v>45935</v>
      </c>
      <c r="H1211" s="361"/>
    </row>
    <row r="1212" spans="1:8">
      <c r="A1212" s="369"/>
      <c r="B1212" s="374" t="s">
        <v>1269</v>
      </c>
      <c r="C1212" s="374" t="s">
        <v>1261</v>
      </c>
      <c r="D1212" s="405"/>
      <c r="E1212" s="373">
        <f>F1212-4</f>
        <v>45916</v>
      </c>
      <c r="F1212" s="373">
        <f>F1211+7</f>
        <v>45920</v>
      </c>
      <c r="G1212" s="373">
        <f>F1212+22</f>
        <v>45942</v>
      </c>
      <c r="H1212" s="361"/>
    </row>
    <row r="1213" spans="1:8">
      <c r="A1213" s="369"/>
      <c r="B1213" s="354" t="s">
        <v>1268</v>
      </c>
      <c r="C1213" s="354" t="s">
        <v>1259</v>
      </c>
      <c r="D1213" s="405"/>
      <c r="E1213" s="348">
        <f>F1213-4</f>
        <v>45923</v>
      </c>
      <c r="F1213" s="348">
        <f>F1212+7</f>
        <v>45927</v>
      </c>
      <c r="G1213" s="348">
        <f>F1213+22</f>
        <v>45949</v>
      </c>
      <c r="H1213" s="361"/>
    </row>
    <row r="1214" spans="1:8">
      <c r="A1214" s="369"/>
      <c r="B1214" s="354"/>
      <c r="C1214" s="354"/>
      <c r="D1214" s="404"/>
      <c r="E1214" s="348">
        <f>F1214-4</f>
        <v>45930</v>
      </c>
      <c r="F1214" s="348">
        <f>F1213+7</f>
        <v>45934</v>
      </c>
      <c r="G1214" s="348">
        <f>F1214+22</f>
        <v>45956</v>
      </c>
      <c r="H1214" s="361"/>
    </row>
    <row r="1215" spans="1:8">
      <c r="A1215" s="369"/>
      <c r="B1215" s="389"/>
      <c r="C1215" s="389"/>
      <c r="D1215" s="409"/>
      <c r="E1215" s="364"/>
      <c r="F1215" s="364"/>
      <c r="G1215" s="364"/>
      <c r="H1215" s="361"/>
    </row>
    <row r="1216" spans="1:8">
      <c r="A1216" s="381" t="s">
        <v>87</v>
      </c>
      <c r="D1216" s="362"/>
      <c r="E1216" s="361"/>
      <c r="F1216" s="361"/>
      <c r="G1216" s="361"/>
      <c r="H1216" s="361"/>
    </row>
    <row r="1217" spans="1:10">
      <c r="A1217" s="369"/>
      <c r="B1217" s="360" t="s">
        <v>16</v>
      </c>
      <c r="C1217" s="360" t="s">
        <v>17</v>
      </c>
      <c r="D1217" s="359" t="s">
        <v>18</v>
      </c>
      <c r="E1217" s="356" t="s">
        <v>113</v>
      </c>
      <c r="F1217" s="356" t="s">
        <v>113</v>
      </c>
      <c r="G1217" s="408" t="s">
        <v>87</v>
      </c>
      <c r="H1217" s="361"/>
      <c r="J1217" s="407"/>
    </row>
    <row r="1218" spans="1:10">
      <c r="A1218" s="369"/>
      <c r="B1218" s="358"/>
      <c r="C1218" s="358"/>
      <c r="D1218" s="357"/>
      <c r="E1218" s="356" t="s">
        <v>1125</v>
      </c>
      <c r="F1218" s="356" t="s">
        <v>20</v>
      </c>
      <c r="G1218" s="356" t="s">
        <v>21</v>
      </c>
      <c r="H1218" s="361"/>
    </row>
    <row r="1219" spans="1:10">
      <c r="A1219" s="369"/>
      <c r="B1219" s="354" t="s">
        <v>1267</v>
      </c>
      <c r="C1219" s="354" t="s">
        <v>1266</v>
      </c>
      <c r="D1219" s="406" t="s">
        <v>1265</v>
      </c>
      <c r="E1219" s="348">
        <f>F1219-4</f>
        <v>45902</v>
      </c>
      <c r="F1219" s="348">
        <v>45906</v>
      </c>
      <c r="G1219" s="348">
        <f>F1219+18</f>
        <v>45924</v>
      </c>
      <c r="H1219" s="361"/>
    </row>
    <row r="1220" spans="1:10">
      <c r="A1220" s="369"/>
      <c r="B1220" s="354" t="s">
        <v>1264</v>
      </c>
      <c r="C1220" s="354" t="s">
        <v>1263</v>
      </c>
      <c r="D1220" s="405"/>
      <c r="E1220" s="348">
        <f>F1220-4</f>
        <v>45909</v>
      </c>
      <c r="F1220" s="348">
        <f>F1219+7</f>
        <v>45913</v>
      </c>
      <c r="G1220" s="348">
        <f>F1220+18</f>
        <v>45931</v>
      </c>
      <c r="H1220" s="361"/>
    </row>
    <row r="1221" spans="1:10">
      <c r="A1221" s="369"/>
      <c r="B1221" s="374" t="s">
        <v>1262</v>
      </c>
      <c r="C1221" s="374" t="s">
        <v>1261</v>
      </c>
      <c r="D1221" s="405"/>
      <c r="E1221" s="373">
        <f>F1221-4</f>
        <v>45916</v>
      </c>
      <c r="F1221" s="373">
        <f>F1220+7</f>
        <v>45920</v>
      </c>
      <c r="G1221" s="373">
        <f>F1221+18</f>
        <v>45938</v>
      </c>
      <c r="H1221" s="361"/>
    </row>
    <row r="1222" spans="1:10">
      <c r="A1222" s="369"/>
      <c r="B1222" s="354" t="s">
        <v>1260</v>
      </c>
      <c r="C1222" s="354" t="s">
        <v>1259</v>
      </c>
      <c r="D1222" s="405"/>
      <c r="E1222" s="348">
        <f>F1222-4</f>
        <v>45923</v>
      </c>
      <c r="F1222" s="348">
        <f>F1221+7</f>
        <v>45927</v>
      </c>
      <c r="G1222" s="348">
        <f>G1221+7</f>
        <v>45945</v>
      </c>
      <c r="H1222" s="361"/>
    </row>
    <row r="1223" spans="1:10">
      <c r="A1223" s="369"/>
      <c r="B1223" s="354"/>
      <c r="C1223" s="354"/>
      <c r="D1223" s="404"/>
      <c r="E1223" s="348">
        <f>F1223-4</f>
        <v>45930</v>
      </c>
      <c r="F1223" s="348">
        <f>F1222+7</f>
        <v>45934</v>
      </c>
      <c r="G1223" s="348">
        <f>G1222+7</f>
        <v>45952</v>
      </c>
      <c r="H1223" s="361"/>
    </row>
    <row r="1224" spans="1:10">
      <c r="A1224" s="369"/>
      <c r="B1224" s="366"/>
      <c r="C1224" s="366"/>
      <c r="D1224" s="384"/>
      <c r="E1224" s="364"/>
      <c r="F1224" s="364"/>
      <c r="G1224" s="364"/>
      <c r="H1224" s="361"/>
    </row>
    <row r="1225" spans="1:10">
      <c r="B1225" s="403"/>
      <c r="C1225" s="403"/>
      <c r="E1225" s="364"/>
      <c r="F1225" s="364"/>
      <c r="G1225" s="364"/>
    </row>
    <row r="1227" spans="1:10">
      <c r="A1227" s="402" t="s">
        <v>103</v>
      </c>
      <c r="B1227" s="402"/>
      <c r="C1227" s="402"/>
      <c r="D1227" s="402"/>
      <c r="E1227" s="402"/>
      <c r="F1227" s="402"/>
      <c r="G1227" s="402"/>
      <c r="H1227" s="401"/>
    </row>
    <row r="1228" spans="1:10">
      <c r="A1228" s="381" t="s">
        <v>1258</v>
      </c>
      <c r="B1228" s="399"/>
      <c r="C1228" s="399"/>
      <c r="D1228" s="400"/>
      <c r="E1228" s="399"/>
      <c r="F1228" s="398"/>
      <c r="G1228" s="381"/>
      <c r="H1228" s="397"/>
    </row>
    <row r="1229" spans="1:10">
      <c r="A1229" s="369"/>
      <c r="B1229" s="366"/>
      <c r="C1229" s="395"/>
      <c r="D1229" s="365"/>
      <c r="E1229" s="364"/>
      <c r="F1229" s="364"/>
      <c r="G1229" s="364"/>
      <c r="H1229" s="361"/>
      <c r="I1229" s="396"/>
    </row>
    <row r="1230" spans="1:10">
      <c r="A1230" s="369"/>
      <c r="B1230" s="360" t="s">
        <v>16</v>
      </c>
      <c r="C1230" s="360" t="s">
        <v>17</v>
      </c>
      <c r="D1230" s="359" t="s">
        <v>18</v>
      </c>
      <c r="E1230" s="356" t="s">
        <v>113</v>
      </c>
      <c r="F1230" s="356" t="s">
        <v>113</v>
      </c>
      <c r="G1230" s="356" t="s">
        <v>1212</v>
      </c>
      <c r="H1230" s="361"/>
      <c r="I1230" s="396"/>
    </row>
    <row r="1231" spans="1:10">
      <c r="A1231" s="369"/>
      <c r="B1231" s="358"/>
      <c r="C1231" s="358"/>
      <c r="D1231" s="357"/>
      <c r="E1231" s="356" t="s">
        <v>1125</v>
      </c>
      <c r="F1231" s="356" t="s">
        <v>20</v>
      </c>
      <c r="G1231" s="356" t="s">
        <v>21</v>
      </c>
      <c r="H1231" s="361"/>
      <c r="I1231" s="396"/>
    </row>
    <row r="1232" spans="1:10">
      <c r="A1232" s="369"/>
      <c r="B1232" s="375" t="s">
        <v>1168</v>
      </c>
      <c r="C1232" s="374"/>
      <c r="D1232" s="355" t="s">
        <v>1257</v>
      </c>
      <c r="E1232" s="373">
        <f>F1232-4</f>
        <v>45898</v>
      </c>
      <c r="F1232" s="373">
        <v>45902</v>
      </c>
      <c r="G1232" s="373">
        <f>F1232+13</f>
        <v>45915</v>
      </c>
      <c r="H1232" s="361"/>
    </row>
    <row r="1233" spans="1:8">
      <c r="A1233" s="369"/>
      <c r="B1233" s="372" t="s">
        <v>526</v>
      </c>
      <c r="C1233" s="354" t="s">
        <v>1256</v>
      </c>
      <c r="D1233" s="352"/>
      <c r="E1233" s="348">
        <f>E1232+7</f>
        <v>45905</v>
      </c>
      <c r="F1233" s="348">
        <f>F1232+7</f>
        <v>45909</v>
      </c>
      <c r="G1233" s="348">
        <f>G1232+7</f>
        <v>45922</v>
      </c>
      <c r="H1233" s="361"/>
    </row>
    <row r="1234" spans="1:8">
      <c r="A1234" s="369"/>
      <c r="B1234" s="372" t="s">
        <v>1255</v>
      </c>
      <c r="C1234" s="354" t="s">
        <v>1254</v>
      </c>
      <c r="D1234" s="352"/>
      <c r="E1234" s="348">
        <f>E1233+7</f>
        <v>45912</v>
      </c>
      <c r="F1234" s="348">
        <f>F1233+7</f>
        <v>45916</v>
      </c>
      <c r="G1234" s="348">
        <f>G1233+7</f>
        <v>45929</v>
      </c>
      <c r="H1234" s="361"/>
    </row>
    <row r="1235" spans="1:8">
      <c r="A1235" s="369"/>
      <c r="B1235" s="354" t="s">
        <v>1253</v>
      </c>
      <c r="C1235" s="354" t="s">
        <v>1252</v>
      </c>
      <c r="D1235" s="352"/>
      <c r="E1235" s="348">
        <f>E1234+7</f>
        <v>45919</v>
      </c>
      <c r="F1235" s="348">
        <f>F1234+7</f>
        <v>45923</v>
      </c>
      <c r="G1235" s="348">
        <f>G1234+7</f>
        <v>45936</v>
      </c>
      <c r="H1235" s="361"/>
    </row>
    <row r="1236" spans="1:8">
      <c r="A1236" s="369"/>
      <c r="B1236" s="372" t="s">
        <v>1251</v>
      </c>
      <c r="C1236" s="354" t="s">
        <v>1250</v>
      </c>
      <c r="D1236" s="349"/>
      <c r="E1236" s="348">
        <f>E1235+7</f>
        <v>45926</v>
      </c>
      <c r="F1236" s="348">
        <f>F1235+7</f>
        <v>45930</v>
      </c>
      <c r="G1236" s="348">
        <f>G1235+7</f>
        <v>45943</v>
      </c>
      <c r="H1236" s="361"/>
    </row>
    <row r="1237" spans="1:8">
      <c r="A1237" s="369"/>
      <c r="B1237" s="366"/>
      <c r="C1237" s="395"/>
      <c r="D1237" s="365"/>
      <c r="E1237" s="364"/>
      <c r="F1237" s="364"/>
      <c r="G1237" s="364"/>
      <c r="H1237" s="361"/>
    </row>
    <row r="1238" spans="1:8">
      <c r="A1238" s="369"/>
      <c r="B1238" s="360" t="s">
        <v>16</v>
      </c>
      <c r="C1238" s="360" t="s">
        <v>17</v>
      </c>
      <c r="D1238" s="359" t="s">
        <v>18</v>
      </c>
      <c r="E1238" s="356" t="s">
        <v>113</v>
      </c>
      <c r="F1238" s="356" t="s">
        <v>113</v>
      </c>
      <c r="G1238" s="356" t="s">
        <v>1240</v>
      </c>
      <c r="H1238" s="361"/>
    </row>
    <row r="1239" spans="1:8">
      <c r="A1239" s="369"/>
      <c r="B1239" s="358"/>
      <c r="C1239" s="358"/>
      <c r="D1239" s="357"/>
      <c r="E1239" s="356" t="s">
        <v>1125</v>
      </c>
      <c r="F1239" s="356" t="s">
        <v>20</v>
      </c>
      <c r="G1239" s="356" t="s">
        <v>21</v>
      </c>
      <c r="H1239" s="361"/>
    </row>
    <row r="1240" spans="1:8">
      <c r="A1240" s="369"/>
      <c r="B1240" s="372" t="s">
        <v>1249</v>
      </c>
      <c r="C1240" s="354" t="s">
        <v>1248</v>
      </c>
      <c r="D1240" s="355" t="s">
        <v>1247</v>
      </c>
      <c r="E1240" s="348">
        <f>F1240-5</f>
        <v>45898</v>
      </c>
      <c r="F1240" s="348">
        <v>45903</v>
      </c>
      <c r="G1240" s="348">
        <f>F1240+11</f>
        <v>45914</v>
      </c>
      <c r="H1240" s="361"/>
    </row>
    <row r="1241" spans="1:8">
      <c r="A1241" s="369"/>
      <c r="B1241" s="372" t="s">
        <v>1246</v>
      </c>
      <c r="C1241" s="354" t="s">
        <v>1245</v>
      </c>
      <c r="D1241" s="352"/>
      <c r="E1241" s="348">
        <f>E1240+7</f>
        <v>45905</v>
      </c>
      <c r="F1241" s="348">
        <f>F1240+7</f>
        <v>45910</v>
      </c>
      <c r="G1241" s="348">
        <f>G1240+7</f>
        <v>45921</v>
      </c>
      <c r="H1241" s="361"/>
    </row>
    <row r="1242" spans="1:8">
      <c r="A1242" s="369"/>
      <c r="B1242" s="372" t="s">
        <v>1244</v>
      </c>
      <c r="C1242" s="354" t="s">
        <v>1243</v>
      </c>
      <c r="D1242" s="352"/>
      <c r="E1242" s="348">
        <f>E1241+7</f>
        <v>45912</v>
      </c>
      <c r="F1242" s="348">
        <f>F1241+7</f>
        <v>45917</v>
      </c>
      <c r="G1242" s="348">
        <f>G1241+7</f>
        <v>45928</v>
      </c>
      <c r="H1242" s="361"/>
    </row>
    <row r="1243" spans="1:8">
      <c r="A1243" s="369"/>
      <c r="B1243" s="354" t="s">
        <v>1242</v>
      </c>
      <c r="C1243" s="354" t="s">
        <v>1241</v>
      </c>
      <c r="D1243" s="352"/>
      <c r="E1243" s="348">
        <f>E1242+7</f>
        <v>45919</v>
      </c>
      <c r="F1243" s="348">
        <f>F1242+7</f>
        <v>45924</v>
      </c>
      <c r="G1243" s="348">
        <f>G1242+7</f>
        <v>45935</v>
      </c>
      <c r="H1243" s="361"/>
    </row>
    <row r="1244" spans="1:8">
      <c r="A1244" s="369"/>
      <c r="B1244" s="372"/>
      <c r="C1244" s="354"/>
      <c r="D1244" s="349"/>
      <c r="E1244" s="348">
        <f>E1243+7</f>
        <v>45926</v>
      </c>
      <c r="F1244" s="348">
        <f>F1243+7</f>
        <v>45931</v>
      </c>
      <c r="G1244" s="348">
        <f>G1243+7</f>
        <v>45942</v>
      </c>
      <c r="H1244" s="361"/>
    </row>
    <row r="1245" spans="1:8" ht="18">
      <c r="A1245" s="369"/>
      <c r="B1245" s="394"/>
      <c r="C1245" s="366"/>
      <c r="D1245" s="365"/>
      <c r="E1245" s="364"/>
      <c r="F1245" s="364"/>
      <c r="G1245" s="364"/>
      <c r="H1245" s="361"/>
    </row>
    <row r="1246" spans="1:8">
      <c r="A1246" s="369"/>
      <c r="B1246" s="366"/>
      <c r="C1246" s="366"/>
      <c r="D1246" s="365"/>
      <c r="E1246" s="364"/>
      <c r="F1246" s="364"/>
      <c r="G1246" s="364"/>
      <c r="H1246" s="361"/>
    </row>
    <row r="1247" spans="1:8">
      <c r="A1247" s="369"/>
      <c r="B1247" s="360" t="s">
        <v>16</v>
      </c>
      <c r="C1247" s="360" t="s">
        <v>17</v>
      </c>
      <c r="D1247" s="359" t="s">
        <v>18</v>
      </c>
      <c r="E1247" s="356" t="s">
        <v>113</v>
      </c>
      <c r="F1247" s="356" t="s">
        <v>113</v>
      </c>
      <c r="G1247" s="356" t="s">
        <v>1240</v>
      </c>
      <c r="H1247" s="361"/>
    </row>
    <row r="1248" spans="1:8">
      <c r="A1248" s="369"/>
      <c r="B1248" s="358"/>
      <c r="C1248" s="358"/>
      <c r="D1248" s="357"/>
      <c r="E1248" s="356" t="s">
        <v>1125</v>
      </c>
      <c r="F1248" s="356" t="s">
        <v>20</v>
      </c>
      <c r="G1248" s="356" t="s">
        <v>21</v>
      </c>
      <c r="H1248" s="361"/>
    </row>
    <row r="1249" spans="1:8" ht="16.5" customHeight="1">
      <c r="A1249" s="369"/>
      <c r="B1249" s="372" t="s">
        <v>1210</v>
      </c>
      <c r="C1249" s="354" t="s">
        <v>1204</v>
      </c>
      <c r="D1249" s="355" t="s">
        <v>1209</v>
      </c>
      <c r="E1249" s="348">
        <f>F1249-3</f>
        <v>45903</v>
      </c>
      <c r="F1249" s="348">
        <v>45906</v>
      </c>
      <c r="G1249" s="348">
        <f>F1249+14</f>
        <v>45920</v>
      </c>
      <c r="H1249" s="361"/>
    </row>
    <row r="1250" spans="1:8">
      <c r="A1250" s="369"/>
      <c r="B1250" s="375" t="s">
        <v>1144</v>
      </c>
      <c r="C1250" s="374"/>
      <c r="D1250" s="352"/>
      <c r="E1250" s="373">
        <f>F1250-3</f>
        <v>45910</v>
      </c>
      <c r="F1250" s="373">
        <f>F1249+7</f>
        <v>45913</v>
      </c>
      <c r="G1250" s="373">
        <f>F1250+14</f>
        <v>45927</v>
      </c>
      <c r="H1250" s="361"/>
    </row>
    <row r="1251" spans="1:8">
      <c r="A1251" s="369"/>
      <c r="B1251" s="372" t="s">
        <v>1239</v>
      </c>
      <c r="C1251" s="354" t="s">
        <v>1224</v>
      </c>
      <c r="D1251" s="352"/>
      <c r="E1251" s="348">
        <f>F1251-3</f>
        <v>45917</v>
      </c>
      <c r="F1251" s="348">
        <f>F1250+7</f>
        <v>45920</v>
      </c>
      <c r="G1251" s="348">
        <f>F1251+14</f>
        <v>45934</v>
      </c>
      <c r="H1251" s="361"/>
    </row>
    <row r="1252" spans="1:8">
      <c r="A1252" s="369"/>
      <c r="B1252" s="354" t="s">
        <v>1197</v>
      </c>
      <c r="C1252" s="354" t="s">
        <v>1196</v>
      </c>
      <c r="D1252" s="352"/>
      <c r="E1252" s="348">
        <f>F1252-3</f>
        <v>45924</v>
      </c>
      <c r="F1252" s="348">
        <f>F1251+7</f>
        <v>45927</v>
      </c>
      <c r="G1252" s="348">
        <f>F1252+14</f>
        <v>45941</v>
      </c>
      <c r="H1252" s="361"/>
    </row>
    <row r="1253" spans="1:8">
      <c r="A1253" s="369"/>
      <c r="B1253" s="372"/>
      <c r="C1253" s="354"/>
      <c r="D1253" s="349"/>
      <c r="E1253" s="348">
        <f>F1253-3</f>
        <v>45931</v>
      </c>
      <c r="F1253" s="348">
        <f>F1252+7</f>
        <v>45934</v>
      </c>
      <c r="G1253" s="348">
        <f>F1253+14</f>
        <v>45948</v>
      </c>
      <c r="H1253" s="361"/>
    </row>
    <row r="1254" spans="1:8">
      <c r="A1254" s="369"/>
      <c r="D1254" s="362"/>
      <c r="E1254" s="361"/>
      <c r="F1254" s="361"/>
      <c r="G1254" s="361"/>
      <c r="H1254" s="361"/>
    </row>
    <row r="1255" spans="1:8">
      <c r="A1255" s="369"/>
      <c r="B1255" s="360" t="s">
        <v>16</v>
      </c>
      <c r="C1255" s="360" t="s">
        <v>17</v>
      </c>
      <c r="D1255" s="359" t="s">
        <v>18</v>
      </c>
      <c r="E1255" s="356" t="s">
        <v>113</v>
      </c>
      <c r="F1255" s="356" t="s">
        <v>113</v>
      </c>
      <c r="G1255" s="356" t="s">
        <v>1238</v>
      </c>
      <c r="H1255" s="361"/>
    </row>
    <row r="1256" spans="1:8">
      <c r="A1256" s="369"/>
      <c r="B1256" s="358"/>
      <c r="C1256" s="358"/>
      <c r="D1256" s="357"/>
      <c r="E1256" s="356" t="s">
        <v>1125</v>
      </c>
      <c r="F1256" s="356" t="s">
        <v>20</v>
      </c>
      <c r="G1256" s="356" t="s">
        <v>21</v>
      </c>
      <c r="H1256" s="361"/>
    </row>
    <row r="1257" spans="1:8">
      <c r="A1257" s="369"/>
      <c r="B1257" s="372" t="s">
        <v>1237</v>
      </c>
      <c r="C1257" s="354" t="s">
        <v>1236</v>
      </c>
      <c r="D1257" s="355" t="s">
        <v>1235</v>
      </c>
      <c r="E1257" s="348">
        <f>F1257-5</f>
        <v>45902</v>
      </c>
      <c r="F1257" s="348">
        <v>45907</v>
      </c>
      <c r="G1257" s="348">
        <v>44680</v>
      </c>
      <c r="H1257" s="361"/>
    </row>
    <row r="1258" spans="1:8">
      <c r="A1258" s="369"/>
      <c r="B1258" s="372" t="s">
        <v>1050</v>
      </c>
      <c r="C1258" s="354" t="s">
        <v>1234</v>
      </c>
      <c r="D1258" s="352"/>
      <c r="E1258" s="348">
        <f>F1258-5</f>
        <v>45909</v>
      </c>
      <c r="F1258" s="348">
        <f>F1257+7</f>
        <v>45914</v>
      </c>
      <c r="G1258" s="348">
        <v>44681</v>
      </c>
      <c r="H1258" s="361"/>
    </row>
    <row r="1259" spans="1:8">
      <c r="A1259" s="369"/>
      <c r="B1259" s="372" t="s">
        <v>1233</v>
      </c>
      <c r="C1259" s="354" t="s">
        <v>1232</v>
      </c>
      <c r="D1259" s="352"/>
      <c r="E1259" s="348">
        <f>F1259-5</f>
        <v>45916</v>
      </c>
      <c r="F1259" s="348">
        <f>F1258+7</f>
        <v>45921</v>
      </c>
      <c r="G1259" s="348">
        <v>44681</v>
      </c>
      <c r="H1259" s="361"/>
    </row>
    <row r="1260" spans="1:8">
      <c r="A1260" s="369"/>
      <c r="B1260" s="354" t="s">
        <v>1231</v>
      </c>
      <c r="C1260" s="354" t="s">
        <v>1230</v>
      </c>
      <c r="D1260" s="352"/>
      <c r="E1260" s="348">
        <f>F1260-5</f>
        <v>45923</v>
      </c>
      <c r="F1260" s="348">
        <f>F1259+7</f>
        <v>45928</v>
      </c>
      <c r="G1260" s="348">
        <v>44682</v>
      </c>
      <c r="H1260" s="361"/>
    </row>
    <row r="1261" spans="1:8">
      <c r="A1261" s="369"/>
      <c r="B1261" s="372" t="s">
        <v>1229</v>
      </c>
      <c r="C1261" s="354" t="s">
        <v>1228</v>
      </c>
      <c r="D1261" s="349"/>
      <c r="E1261" s="348">
        <f>F1261-5</f>
        <v>45930</v>
      </c>
      <c r="F1261" s="348">
        <f>F1260+7</f>
        <v>45935</v>
      </c>
      <c r="G1261" s="348">
        <v>44683</v>
      </c>
      <c r="H1261" s="361"/>
    </row>
    <row r="1262" spans="1:8">
      <c r="A1262" s="369"/>
      <c r="B1262" s="366"/>
      <c r="C1262" s="366"/>
      <c r="D1262" s="365"/>
      <c r="E1262" s="364"/>
      <c r="F1262" s="364"/>
      <c r="G1262" s="364"/>
      <c r="H1262" s="361"/>
    </row>
    <row r="1263" spans="1:8">
      <c r="A1263" s="369"/>
      <c r="B1263" s="393"/>
      <c r="C1263" s="393"/>
      <c r="D1263" s="384"/>
      <c r="E1263" s="383"/>
      <c r="F1263" s="382"/>
      <c r="G1263" s="382"/>
      <c r="H1263" s="361"/>
    </row>
    <row r="1264" spans="1:8">
      <c r="A1264" s="381" t="s">
        <v>1227</v>
      </c>
      <c r="C1264" s="385"/>
      <c r="D1264" s="384"/>
      <c r="E1264" s="383"/>
      <c r="F1264" s="392"/>
      <c r="G1264" s="392"/>
      <c r="H1264" s="361"/>
    </row>
    <row r="1265" spans="1:8">
      <c r="A1265" s="369"/>
      <c r="B1265" s="360" t="s">
        <v>16</v>
      </c>
      <c r="C1265" s="360" t="s">
        <v>17</v>
      </c>
      <c r="D1265" s="359" t="s">
        <v>18</v>
      </c>
      <c r="E1265" s="356" t="s">
        <v>113</v>
      </c>
      <c r="F1265" s="356" t="s">
        <v>113</v>
      </c>
      <c r="G1265" s="356" t="s">
        <v>1227</v>
      </c>
      <c r="H1265" s="361"/>
    </row>
    <row r="1266" spans="1:8">
      <c r="A1266" s="369"/>
      <c r="B1266" s="358"/>
      <c r="C1266" s="358"/>
      <c r="D1266" s="357"/>
      <c r="E1266" s="356" t="s">
        <v>1125</v>
      </c>
      <c r="F1266" s="356" t="s">
        <v>20</v>
      </c>
      <c r="G1266" s="356" t="s">
        <v>21</v>
      </c>
      <c r="H1266" s="361"/>
    </row>
    <row r="1267" spans="1:8" ht="16.5" customHeight="1">
      <c r="A1267" s="369"/>
      <c r="B1267" s="372" t="s">
        <v>1226</v>
      </c>
      <c r="C1267" s="354" t="s">
        <v>1225</v>
      </c>
      <c r="D1267" s="355" t="s">
        <v>1203</v>
      </c>
      <c r="E1267" s="348">
        <f>F1267-3</f>
        <v>45903</v>
      </c>
      <c r="F1267" s="348">
        <v>45906</v>
      </c>
      <c r="G1267" s="348">
        <f>F1267+19</f>
        <v>45925</v>
      </c>
      <c r="H1267" s="361"/>
    </row>
    <row r="1268" spans="1:8">
      <c r="A1268" s="369"/>
      <c r="B1268" s="375" t="s">
        <v>1201</v>
      </c>
      <c r="C1268" s="374"/>
      <c r="D1268" s="352"/>
      <c r="E1268" s="373">
        <f>F1268-3</f>
        <v>45910</v>
      </c>
      <c r="F1268" s="373">
        <f>F1267+7</f>
        <v>45913</v>
      </c>
      <c r="G1268" s="373">
        <f>F1268+19</f>
        <v>45932</v>
      </c>
      <c r="H1268" s="361"/>
    </row>
    <row r="1269" spans="1:8">
      <c r="A1269" s="369"/>
      <c r="B1269" s="372" t="s">
        <v>1199</v>
      </c>
      <c r="C1269" s="354" t="s">
        <v>1224</v>
      </c>
      <c r="D1269" s="352"/>
      <c r="E1269" s="348">
        <f>F1269-3</f>
        <v>45917</v>
      </c>
      <c r="F1269" s="348">
        <f>F1268+7</f>
        <v>45920</v>
      </c>
      <c r="G1269" s="348">
        <f>F1269+19</f>
        <v>45939</v>
      </c>
      <c r="H1269" s="361"/>
    </row>
    <row r="1270" spans="1:8">
      <c r="A1270" s="369"/>
      <c r="B1270" s="354" t="s">
        <v>1197</v>
      </c>
      <c r="C1270" s="354" t="s">
        <v>1196</v>
      </c>
      <c r="D1270" s="352"/>
      <c r="E1270" s="348">
        <f>F1270-3</f>
        <v>45924</v>
      </c>
      <c r="F1270" s="348">
        <f>F1269+7</f>
        <v>45927</v>
      </c>
      <c r="G1270" s="348">
        <f>F1270+19</f>
        <v>45946</v>
      </c>
      <c r="H1270" s="361"/>
    </row>
    <row r="1271" spans="1:8">
      <c r="A1271" s="369"/>
      <c r="B1271" s="372"/>
      <c r="C1271" s="354"/>
      <c r="D1271" s="349"/>
      <c r="E1271" s="348">
        <f>F1271-3</f>
        <v>45931</v>
      </c>
      <c r="F1271" s="348">
        <f>F1270+7</f>
        <v>45934</v>
      </c>
      <c r="G1271" s="348">
        <f>F1271+19</f>
        <v>45953</v>
      </c>
      <c r="H1271" s="361"/>
    </row>
    <row r="1272" spans="1:8">
      <c r="A1272" s="369"/>
      <c r="B1272" s="366"/>
      <c r="C1272" s="387"/>
      <c r="D1272" s="365"/>
      <c r="E1272" s="364"/>
      <c r="F1272" s="364"/>
      <c r="G1272" s="364"/>
      <c r="H1272" s="390"/>
    </row>
    <row r="1273" spans="1:8">
      <c r="A1273" s="368" t="s">
        <v>1223</v>
      </c>
      <c r="B1273" s="366"/>
      <c r="C1273" s="366"/>
      <c r="D1273" s="365"/>
      <c r="E1273" s="364"/>
      <c r="F1273" s="364"/>
      <c r="G1273" s="364"/>
      <c r="H1273" s="364"/>
    </row>
    <row r="1274" spans="1:8">
      <c r="A1274" s="369"/>
      <c r="B1274" s="360" t="s">
        <v>16</v>
      </c>
      <c r="C1274" s="360" t="s">
        <v>17</v>
      </c>
      <c r="D1274" s="359" t="s">
        <v>18</v>
      </c>
      <c r="E1274" s="356" t="s">
        <v>113</v>
      </c>
      <c r="F1274" s="356" t="s">
        <v>113</v>
      </c>
      <c r="G1274" s="356" t="s">
        <v>1223</v>
      </c>
      <c r="H1274" s="364"/>
    </row>
    <row r="1275" spans="1:8">
      <c r="A1275" s="369"/>
      <c r="B1275" s="358"/>
      <c r="C1275" s="358"/>
      <c r="D1275" s="357"/>
      <c r="E1275" s="356" t="s">
        <v>1125</v>
      </c>
      <c r="F1275" s="356" t="s">
        <v>20</v>
      </c>
      <c r="G1275" s="356" t="s">
        <v>21</v>
      </c>
      <c r="H1275" s="364"/>
    </row>
    <row r="1276" spans="1:8">
      <c r="A1276" s="369"/>
      <c r="B1276" s="372" t="s">
        <v>1222</v>
      </c>
      <c r="C1276" s="354" t="s">
        <v>1221</v>
      </c>
      <c r="D1276" s="355" t="s">
        <v>1220</v>
      </c>
      <c r="E1276" s="348">
        <f>F1276-4</f>
        <v>45901</v>
      </c>
      <c r="F1276" s="348">
        <v>45905</v>
      </c>
      <c r="G1276" s="348">
        <f>F1276+16</f>
        <v>45921</v>
      </c>
      <c r="H1276" s="364"/>
    </row>
    <row r="1277" spans="1:8">
      <c r="A1277" s="376"/>
      <c r="B1277" s="372" t="s">
        <v>1219</v>
      </c>
      <c r="C1277" s="354" t="s">
        <v>1218</v>
      </c>
      <c r="D1277" s="352"/>
      <c r="E1277" s="348">
        <f>F1277-4</f>
        <v>45908</v>
      </c>
      <c r="F1277" s="348">
        <f>F1276+7</f>
        <v>45912</v>
      </c>
      <c r="G1277" s="348">
        <f>F1277+16</f>
        <v>45928</v>
      </c>
      <c r="H1277" s="382"/>
    </row>
    <row r="1278" spans="1:8">
      <c r="A1278" s="376"/>
      <c r="B1278" s="372" t="s">
        <v>1217</v>
      </c>
      <c r="C1278" s="354" t="s">
        <v>1216</v>
      </c>
      <c r="D1278" s="352"/>
      <c r="E1278" s="348">
        <f>F1278-4</f>
        <v>45915</v>
      </c>
      <c r="F1278" s="348">
        <f>F1277+7</f>
        <v>45919</v>
      </c>
      <c r="G1278" s="348">
        <f>F1278+16</f>
        <v>45935</v>
      </c>
      <c r="H1278" s="382"/>
    </row>
    <row r="1279" spans="1:8">
      <c r="A1279" s="376"/>
      <c r="B1279" s="354" t="s">
        <v>1215</v>
      </c>
      <c r="C1279" s="354" t="s">
        <v>1214</v>
      </c>
      <c r="D1279" s="352"/>
      <c r="E1279" s="348">
        <f>F1279-4</f>
        <v>45922</v>
      </c>
      <c r="F1279" s="348">
        <f>F1278+7</f>
        <v>45926</v>
      </c>
      <c r="G1279" s="348">
        <f>F1279+16</f>
        <v>45942</v>
      </c>
      <c r="H1279" s="382"/>
    </row>
    <row r="1280" spans="1:8">
      <c r="A1280" s="376"/>
      <c r="B1280" s="372"/>
      <c r="C1280" s="354"/>
      <c r="D1280" s="349"/>
      <c r="E1280" s="348">
        <f>F1280-4</f>
        <v>45929</v>
      </c>
      <c r="F1280" s="348">
        <f>F1279+7</f>
        <v>45933</v>
      </c>
      <c r="G1280" s="348">
        <f>F1280+16</f>
        <v>45949</v>
      </c>
      <c r="H1280" s="382"/>
    </row>
    <row r="1281" spans="1:8">
      <c r="A1281" s="376"/>
      <c r="B1281" s="391"/>
      <c r="C1281" s="366"/>
      <c r="D1281" s="365"/>
      <c r="E1281" s="364"/>
      <c r="F1281" s="364"/>
      <c r="G1281" s="364"/>
      <c r="H1281" s="390"/>
    </row>
    <row r="1282" spans="1:8">
      <c r="A1282" s="376"/>
      <c r="B1282" s="389"/>
      <c r="C1282" s="389"/>
      <c r="D1282" s="365"/>
      <c r="E1282" s="364"/>
      <c r="F1282" s="364"/>
      <c r="G1282" s="346"/>
      <c r="H1282" s="388"/>
    </row>
    <row r="1283" spans="1:8">
      <c r="A1283" s="381" t="s">
        <v>1213</v>
      </c>
      <c r="D1283" s="365"/>
      <c r="E1283" s="364"/>
      <c r="F1283" s="364"/>
      <c r="G1283" s="346"/>
      <c r="H1283" s="388"/>
    </row>
    <row r="1284" spans="1:8">
      <c r="A1284" s="376"/>
      <c r="B1284" s="360" t="s">
        <v>16</v>
      </c>
      <c r="C1284" s="360" t="s">
        <v>17</v>
      </c>
      <c r="D1284" s="359" t="s">
        <v>18</v>
      </c>
      <c r="E1284" s="356" t="s">
        <v>113</v>
      </c>
      <c r="F1284" s="356" t="s">
        <v>113</v>
      </c>
      <c r="G1284" s="356" t="s">
        <v>1212</v>
      </c>
      <c r="H1284" s="356" t="s">
        <v>1211</v>
      </c>
    </row>
    <row r="1285" spans="1:8">
      <c r="A1285" s="376"/>
      <c r="B1285" s="358"/>
      <c r="C1285" s="358"/>
      <c r="D1285" s="357"/>
      <c r="E1285" s="356" t="s">
        <v>1125</v>
      </c>
      <c r="F1285" s="356" t="s">
        <v>20</v>
      </c>
      <c r="G1285" s="356" t="s">
        <v>21</v>
      </c>
      <c r="H1285" s="356" t="s">
        <v>21</v>
      </c>
    </row>
    <row r="1286" spans="1:8" ht="16.5" customHeight="1">
      <c r="A1286" s="376"/>
      <c r="B1286" s="372" t="s">
        <v>1210</v>
      </c>
      <c r="C1286" s="354" t="s">
        <v>1204</v>
      </c>
      <c r="D1286" s="355" t="s">
        <v>1209</v>
      </c>
      <c r="E1286" s="348">
        <f>F1286-3</f>
        <v>45903</v>
      </c>
      <c r="F1286" s="348">
        <v>45906</v>
      </c>
      <c r="G1286" s="348">
        <f>F1286+14</f>
        <v>45920</v>
      </c>
      <c r="H1286" s="348" t="s">
        <v>1200</v>
      </c>
    </row>
    <row r="1287" spans="1:8">
      <c r="A1287" s="369"/>
      <c r="B1287" s="375" t="s">
        <v>1201</v>
      </c>
      <c r="C1287" s="374"/>
      <c r="D1287" s="352"/>
      <c r="E1287" s="373">
        <f>F1287-3</f>
        <v>45910</v>
      </c>
      <c r="F1287" s="373">
        <f>F1286+7</f>
        <v>45913</v>
      </c>
      <c r="G1287" s="373">
        <f>F1287+14</f>
        <v>45927</v>
      </c>
      <c r="H1287" s="373" t="s">
        <v>1195</v>
      </c>
    </row>
    <row r="1288" spans="1:8">
      <c r="A1288" s="369"/>
      <c r="B1288" s="372" t="s">
        <v>1199</v>
      </c>
      <c r="C1288" s="354" t="s">
        <v>1208</v>
      </c>
      <c r="D1288" s="352"/>
      <c r="E1288" s="348">
        <f>F1288-3</f>
        <v>45917</v>
      </c>
      <c r="F1288" s="348">
        <f>F1287+7</f>
        <v>45920</v>
      </c>
      <c r="G1288" s="348">
        <f>F1288+14</f>
        <v>45934</v>
      </c>
      <c r="H1288" s="348" t="s">
        <v>1195</v>
      </c>
    </row>
    <row r="1289" spans="1:8">
      <c r="A1289" s="369"/>
      <c r="B1289" s="354" t="s">
        <v>1207</v>
      </c>
      <c r="C1289" s="354" t="s">
        <v>1196</v>
      </c>
      <c r="D1289" s="352"/>
      <c r="E1289" s="348">
        <f>F1289-3</f>
        <v>45924</v>
      </c>
      <c r="F1289" s="348">
        <f>F1288+7</f>
        <v>45927</v>
      </c>
      <c r="G1289" s="348">
        <f>F1289+14</f>
        <v>45941</v>
      </c>
      <c r="H1289" s="348" t="s">
        <v>1200</v>
      </c>
    </row>
    <row r="1290" spans="1:8">
      <c r="A1290" s="369"/>
      <c r="B1290" s="372"/>
      <c r="C1290" s="354"/>
      <c r="D1290" s="349"/>
      <c r="E1290" s="348">
        <f>F1290-3</f>
        <v>45931</v>
      </c>
      <c r="F1290" s="348">
        <f>F1289+7</f>
        <v>45934</v>
      </c>
      <c r="G1290" s="348">
        <f>F1290+14</f>
        <v>45948</v>
      </c>
      <c r="H1290" s="348" t="s">
        <v>1200</v>
      </c>
    </row>
    <row r="1291" spans="1:8">
      <c r="A1291" s="369"/>
      <c r="B1291" s="366"/>
      <c r="C1291" s="387"/>
      <c r="D1291" s="365"/>
      <c r="E1291" s="364"/>
      <c r="F1291" s="364"/>
      <c r="G1291" s="364"/>
      <c r="H1291" s="364"/>
    </row>
    <row r="1292" spans="1:8">
      <c r="A1292" s="368" t="s">
        <v>170</v>
      </c>
      <c r="B1292" s="386"/>
      <c r="C1292" s="385"/>
      <c r="D1292" s="384"/>
      <c r="E1292" s="383"/>
      <c r="F1292" s="382"/>
      <c r="G1292" s="383"/>
      <c r="H1292" s="382"/>
    </row>
    <row r="1293" spans="1:8">
      <c r="A1293" s="369"/>
      <c r="B1293" s="381"/>
      <c r="C1293" s="381"/>
      <c r="D1293" s="362"/>
      <c r="E1293" s="361"/>
      <c r="F1293" s="361"/>
      <c r="G1293" s="364"/>
    </row>
    <row r="1294" spans="1:8">
      <c r="A1294" s="369"/>
      <c r="B1294" s="360" t="s">
        <v>16</v>
      </c>
      <c r="C1294" s="360" t="s">
        <v>17</v>
      </c>
      <c r="D1294" s="359" t="s">
        <v>18</v>
      </c>
      <c r="E1294" s="356" t="s">
        <v>113</v>
      </c>
      <c r="F1294" s="356" t="s">
        <v>113</v>
      </c>
      <c r="G1294" s="356" t="s">
        <v>1206</v>
      </c>
      <c r="H1294" s="356" t="s">
        <v>170</v>
      </c>
    </row>
    <row r="1295" spans="1:8">
      <c r="A1295" s="369"/>
      <c r="B1295" s="358"/>
      <c r="C1295" s="358"/>
      <c r="D1295" s="357"/>
      <c r="E1295" s="356" t="s">
        <v>1125</v>
      </c>
      <c r="F1295" s="356" t="s">
        <v>20</v>
      </c>
      <c r="G1295" s="356" t="s">
        <v>21</v>
      </c>
      <c r="H1295" s="356" t="s">
        <v>21</v>
      </c>
    </row>
    <row r="1296" spans="1:8" ht="16.5" customHeight="1">
      <c r="A1296" s="369"/>
      <c r="B1296" s="372" t="s">
        <v>1205</v>
      </c>
      <c r="C1296" s="354" t="s">
        <v>1204</v>
      </c>
      <c r="D1296" s="355" t="s">
        <v>1203</v>
      </c>
      <c r="E1296" s="348">
        <f>F1296-3</f>
        <v>45903</v>
      </c>
      <c r="F1296" s="348">
        <v>45906</v>
      </c>
      <c r="G1296" s="348">
        <f>F1296+14</f>
        <v>45920</v>
      </c>
      <c r="H1296" s="348" t="s">
        <v>1202</v>
      </c>
    </row>
    <row r="1297" spans="1:8">
      <c r="A1297" s="369"/>
      <c r="B1297" s="375" t="s">
        <v>1201</v>
      </c>
      <c r="C1297" s="374"/>
      <c r="D1297" s="352"/>
      <c r="E1297" s="373">
        <f>F1297-3</f>
        <v>45910</v>
      </c>
      <c r="F1297" s="373">
        <f>F1296+7</f>
        <v>45913</v>
      </c>
      <c r="G1297" s="373">
        <f>F1297+14</f>
        <v>45927</v>
      </c>
      <c r="H1297" s="373" t="s">
        <v>1200</v>
      </c>
    </row>
    <row r="1298" spans="1:8">
      <c r="A1298" s="369"/>
      <c r="B1298" s="372" t="s">
        <v>1199</v>
      </c>
      <c r="C1298" s="354" t="s">
        <v>1198</v>
      </c>
      <c r="D1298" s="352"/>
      <c r="E1298" s="348">
        <f>F1298-3</f>
        <v>45917</v>
      </c>
      <c r="F1298" s="348">
        <f>F1297+7</f>
        <v>45920</v>
      </c>
      <c r="G1298" s="348">
        <f>F1298+14</f>
        <v>45934</v>
      </c>
      <c r="H1298" s="348" t="s">
        <v>1195</v>
      </c>
    </row>
    <row r="1299" spans="1:8">
      <c r="A1299" s="369"/>
      <c r="B1299" s="354" t="s">
        <v>1197</v>
      </c>
      <c r="C1299" s="354" t="s">
        <v>1196</v>
      </c>
      <c r="D1299" s="352"/>
      <c r="E1299" s="348">
        <f>F1299-3</f>
        <v>45924</v>
      </c>
      <c r="F1299" s="348">
        <f>F1298+7</f>
        <v>45927</v>
      </c>
      <c r="G1299" s="348">
        <f>F1299+14</f>
        <v>45941</v>
      </c>
      <c r="H1299" s="348" t="s">
        <v>1195</v>
      </c>
    </row>
    <row r="1300" spans="1:8">
      <c r="A1300" s="369"/>
      <c r="B1300" s="372"/>
      <c r="C1300" s="354"/>
      <c r="D1300" s="349"/>
      <c r="E1300" s="348">
        <f>F1300-3</f>
        <v>45931</v>
      </c>
      <c r="F1300" s="348">
        <f>F1299+7</f>
        <v>45934</v>
      </c>
      <c r="G1300" s="348">
        <f>F1300+14</f>
        <v>45948</v>
      </c>
      <c r="H1300" s="348" t="s">
        <v>1195</v>
      </c>
    </row>
    <row r="1301" spans="1:8">
      <c r="A1301" s="369"/>
      <c r="B1301" s="366"/>
      <c r="C1301" s="366"/>
      <c r="D1301" s="365"/>
      <c r="E1301" s="364"/>
      <c r="F1301" s="364"/>
      <c r="G1301" s="364"/>
      <c r="H1301" s="364"/>
    </row>
    <row r="1302" spans="1:8">
      <c r="A1302" s="368" t="s">
        <v>1194</v>
      </c>
      <c r="B1302" s="366"/>
      <c r="C1302" s="366"/>
      <c r="D1302" s="365"/>
      <c r="E1302" s="364"/>
      <c r="F1302" s="364"/>
      <c r="G1302" s="364"/>
      <c r="H1302" s="364"/>
    </row>
    <row r="1303" spans="1:8">
      <c r="A1303" s="369"/>
      <c r="B1303" s="360" t="s">
        <v>16</v>
      </c>
      <c r="C1303" s="360" t="s">
        <v>17</v>
      </c>
      <c r="D1303" s="359" t="s">
        <v>18</v>
      </c>
      <c r="E1303" s="356" t="s">
        <v>113</v>
      </c>
      <c r="F1303" s="356" t="s">
        <v>113</v>
      </c>
      <c r="G1303" s="356" t="s">
        <v>1194</v>
      </c>
      <c r="H1303" s="361"/>
    </row>
    <row r="1304" spans="1:8">
      <c r="A1304" s="369"/>
      <c r="B1304" s="358"/>
      <c r="C1304" s="358"/>
      <c r="D1304" s="357"/>
      <c r="E1304" s="356" t="s">
        <v>1125</v>
      </c>
      <c r="F1304" s="356" t="s">
        <v>20</v>
      </c>
      <c r="G1304" s="356" t="s">
        <v>21</v>
      </c>
      <c r="H1304" s="361"/>
    </row>
    <row r="1305" spans="1:8" ht="16.5" customHeight="1">
      <c r="A1305" s="369"/>
      <c r="B1305" s="372" t="s">
        <v>1190</v>
      </c>
      <c r="C1305" s="354" t="s">
        <v>1193</v>
      </c>
      <c r="D1305" s="355" t="s">
        <v>1188</v>
      </c>
      <c r="E1305" s="348">
        <f>F1305-4</f>
        <v>45898</v>
      </c>
      <c r="F1305" s="348">
        <v>45902</v>
      </c>
      <c r="G1305" s="348">
        <f>F1305+30</f>
        <v>45932</v>
      </c>
      <c r="H1305" s="361"/>
    </row>
    <row r="1306" spans="1:8" ht="16.5" customHeight="1">
      <c r="A1306" s="369"/>
      <c r="B1306" s="372" t="s">
        <v>1187</v>
      </c>
      <c r="C1306" s="354" t="s">
        <v>1186</v>
      </c>
      <c r="D1306" s="352"/>
      <c r="E1306" s="348">
        <f>F1306-4</f>
        <v>45905</v>
      </c>
      <c r="F1306" s="348">
        <f>F1305+7</f>
        <v>45909</v>
      </c>
      <c r="G1306" s="348">
        <f>F1306+30</f>
        <v>45939</v>
      </c>
      <c r="H1306" s="361"/>
    </row>
    <row r="1307" spans="1:8" ht="16.5" customHeight="1">
      <c r="A1307" s="369"/>
      <c r="B1307" s="372" t="s">
        <v>1192</v>
      </c>
      <c r="C1307" s="354" t="s">
        <v>1184</v>
      </c>
      <c r="D1307" s="352"/>
      <c r="E1307" s="348">
        <f>F1307-4</f>
        <v>45912</v>
      </c>
      <c r="F1307" s="348">
        <f>F1306+7</f>
        <v>45916</v>
      </c>
      <c r="G1307" s="348">
        <f>F1307+30</f>
        <v>45946</v>
      </c>
      <c r="H1307" s="361"/>
    </row>
    <row r="1308" spans="1:8">
      <c r="A1308" s="369"/>
      <c r="B1308" s="372" t="s">
        <v>1183</v>
      </c>
      <c r="C1308" s="354" t="s">
        <v>1182</v>
      </c>
      <c r="D1308" s="352"/>
      <c r="E1308" s="348">
        <f>F1308-4</f>
        <v>45919</v>
      </c>
      <c r="F1308" s="348">
        <f>F1307+7</f>
        <v>45923</v>
      </c>
      <c r="G1308" s="348">
        <f>F1308+30</f>
        <v>45953</v>
      </c>
      <c r="H1308" s="361"/>
    </row>
    <row r="1309" spans="1:8">
      <c r="A1309" s="369"/>
      <c r="B1309" s="372" t="s">
        <v>1181</v>
      </c>
      <c r="C1309" s="354" t="s">
        <v>1180</v>
      </c>
      <c r="D1309" s="349"/>
      <c r="E1309" s="348">
        <f>F1309-4</f>
        <v>45926</v>
      </c>
      <c r="F1309" s="348">
        <f>F1308+7</f>
        <v>45930</v>
      </c>
      <c r="G1309" s="348">
        <f>F1309+30</f>
        <v>45960</v>
      </c>
      <c r="H1309" s="361"/>
    </row>
    <row r="1310" spans="1:8">
      <c r="A1310" s="368" t="s">
        <v>1191</v>
      </c>
      <c r="D1310" s="362"/>
      <c r="E1310" s="361"/>
      <c r="F1310" s="361"/>
      <c r="G1310" s="361"/>
      <c r="H1310" s="361"/>
    </row>
    <row r="1311" spans="1:8">
      <c r="A1311" s="369"/>
      <c r="B1311" s="360" t="s">
        <v>16</v>
      </c>
      <c r="C1311" s="360" t="s">
        <v>17</v>
      </c>
      <c r="D1311" s="359" t="s">
        <v>18</v>
      </c>
      <c r="E1311" s="356" t="s">
        <v>113</v>
      </c>
      <c r="F1311" s="356" t="s">
        <v>113</v>
      </c>
      <c r="G1311" s="356" t="s">
        <v>167</v>
      </c>
      <c r="H1311" s="361"/>
    </row>
    <row r="1312" spans="1:8">
      <c r="A1312" s="369"/>
      <c r="B1312" s="358"/>
      <c r="C1312" s="358"/>
      <c r="D1312" s="357"/>
      <c r="E1312" s="356" t="s">
        <v>1125</v>
      </c>
      <c r="F1312" s="356" t="s">
        <v>20</v>
      </c>
      <c r="G1312" s="356" t="s">
        <v>21</v>
      </c>
      <c r="H1312" s="361"/>
    </row>
    <row r="1313" spans="1:8" ht="16.5" customHeight="1">
      <c r="A1313" s="369"/>
      <c r="B1313" s="372" t="s">
        <v>1190</v>
      </c>
      <c r="C1313" s="354" t="s">
        <v>1189</v>
      </c>
      <c r="D1313" s="355" t="s">
        <v>1188</v>
      </c>
      <c r="E1313" s="348">
        <f>F1313-4</f>
        <v>45898</v>
      </c>
      <c r="F1313" s="348">
        <v>45902</v>
      </c>
      <c r="G1313" s="348">
        <f>F1313+29</f>
        <v>45931</v>
      </c>
      <c r="H1313" s="361"/>
    </row>
    <row r="1314" spans="1:8" ht="16.5" customHeight="1">
      <c r="A1314" s="369"/>
      <c r="B1314" s="372" t="s">
        <v>1187</v>
      </c>
      <c r="C1314" s="354" t="s">
        <v>1186</v>
      </c>
      <c r="D1314" s="352"/>
      <c r="E1314" s="348">
        <f>F1314-4</f>
        <v>45905</v>
      </c>
      <c r="F1314" s="348">
        <f>F1313+7</f>
        <v>45909</v>
      </c>
      <c r="G1314" s="348">
        <f>F1314+29</f>
        <v>45938</v>
      </c>
      <c r="H1314" s="361"/>
    </row>
    <row r="1315" spans="1:8" ht="16.5" customHeight="1">
      <c r="A1315" s="369"/>
      <c r="B1315" s="372" t="s">
        <v>1185</v>
      </c>
      <c r="C1315" s="354" t="s">
        <v>1184</v>
      </c>
      <c r="D1315" s="352"/>
      <c r="E1315" s="348">
        <f>F1315-4</f>
        <v>45912</v>
      </c>
      <c r="F1315" s="348">
        <f>F1314+7</f>
        <v>45916</v>
      </c>
      <c r="G1315" s="348">
        <f>F1315+29</f>
        <v>45945</v>
      </c>
      <c r="H1315" s="361"/>
    </row>
    <row r="1316" spans="1:8">
      <c r="A1316" s="369"/>
      <c r="B1316" s="372" t="s">
        <v>1183</v>
      </c>
      <c r="C1316" s="354" t="s">
        <v>1182</v>
      </c>
      <c r="D1316" s="352"/>
      <c r="E1316" s="348">
        <f>F1316-4</f>
        <v>45919</v>
      </c>
      <c r="F1316" s="348">
        <f>F1315+7</f>
        <v>45923</v>
      </c>
      <c r="G1316" s="348">
        <f>F1316+29</f>
        <v>45952</v>
      </c>
      <c r="H1316" s="361"/>
    </row>
    <row r="1317" spans="1:8">
      <c r="A1317" s="369"/>
      <c r="B1317" s="372" t="s">
        <v>1181</v>
      </c>
      <c r="C1317" s="354" t="s">
        <v>1180</v>
      </c>
      <c r="D1317" s="349"/>
      <c r="E1317" s="348">
        <f>F1317-4</f>
        <v>45926</v>
      </c>
      <c r="F1317" s="348">
        <f>F1316+7</f>
        <v>45930</v>
      </c>
      <c r="G1317" s="348">
        <f>F1317+29</f>
        <v>45959</v>
      </c>
      <c r="H1317" s="361"/>
    </row>
    <row r="1318" spans="1:8">
      <c r="A1318" s="369"/>
      <c r="B1318" s="366"/>
      <c r="C1318" s="380"/>
      <c r="D1318" s="365"/>
      <c r="E1318" s="364"/>
      <c r="F1318" s="364"/>
      <c r="G1318" s="364"/>
      <c r="H1318" s="361"/>
    </row>
    <row r="1319" spans="1:8">
      <c r="A1319" s="369"/>
      <c r="B1319" s="360" t="s">
        <v>16</v>
      </c>
      <c r="C1319" s="360" t="s">
        <v>17</v>
      </c>
      <c r="D1319" s="359" t="s">
        <v>18</v>
      </c>
      <c r="E1319" s="356" t="s">
        <v>113</v>
      </c>
      <c r="F1319" s="356" t="s">
        <v>113</v>
      </c>
      <c r="G1319" s="356" t="s">
        <v>167</v>
      </c>
      <c r="H1319" s="361"/>
    </row>
    <row r="1320" spans="1:8">
      <c r="A1320" s="369"/>
      <c r="B1320" s="358"/>
      <c r="C1320" s="358"/>
      <c r="D1320" s="357"/>
      <c r="E1320" s="356" t="s">
        <v>1125</v>
      </c>
      <c r="F1320" s="356" t="s">
        <v>20</v>
      </c>
      <c r="G1320" s="356" t="s">
        <v>21</v>
      </c>
      <c r="H1320" s="361"/>
    </row>
    <row r="1321" spans="1:8" ht="16.5" customHeight="1">
      <c r="A1321" s="369"/>
      <c r="B1321" s="372" t="s">
        <v>1179</v>
      </c>
      <c r="C1321" s="354" t="s">
        <v>1178</v>
      </c>
      <c r="D1321" s="355" t="s">
        <v>1177</v>
      </c>
      <c r="E1321" s="348">
        <f>F1321-4</f>
        <v>45900</v>
      </c>
      <c r="F1321" s="348">
        <v>45904</v>
      </c>
      <c r="G1321" s="348">
        <f>F1321+25</f>
        <v>45929</v>
      </c>
      <c r="H1321" s="361"/>
    </row>
    <row r="1322" spans="1:8">
      <c r="A1322" s="369"/>
      <c r="B1322" s="372" t="s">
        <v>1176</v>
      </c>
      <c r="C1322" s="354" t="s">
        <v>38</v>
      </c>
      <c r="D1322" s="352"/>
      <c r="E1322" s="348">
        <f>F1322-4</f>
        <v>45907</v>
      </c>
      <c r="F1322" s="348">
        <f>F1321+7</f>
        <v>45911</v>
      </c>
      <c r="G1322" s="348">
        <f>F1322+25</f>
        <v>45936</v>
      </c>
      <c r="H1322" s="361"/>
    </row>
    <row r="1323" spans="1:8">
      <c r="A1323" s="369"/>
      <c r="B1323" s="372" t="s">
        <v>1175</v>
      </c>
      <c r="C1323" s="354" t="s">
        <v>166</v>
      </c>
      <c r="D1323" s="352"/>
      <c r="E1323" s="348">
        <f>F1323-4</f>
        <v>45914</v>
      </c>
      <c r="F1323" s="348">
        <f>F1322+7</f>
        <v>45918</v>
      </c>
      <c r="G1323" s="348">
        <f>F1323+25</f>
        <v>45943</v>
      </c>
      <c r="H1323" s="361"/>
    </row>
    <row r="1324" spans="1:8">
      <c r="A1324" s="369"/>
      <c r="B1324" s="372" t="s">
        <v>1174</v>
      </c>
      <c r="C1324" s="354" t="s">
        <v>38</v>
      </c>
      <c r="D1324" s="352"/>
      <c r="E1324" s="348">
        <f>F1324-4</f>
        <v>45921</v>
      </c>
      <c r="F1324" s="348">
        <f>F1323+7</f>
        <v>45925</v>
      </c>
      <c r="G1324" s="348">
        <f>F1324+25</f>
        <v>45950</v>
      </c>
      <c r="H1324" s="361"/>
    </row>
    <row r="1325" spans="1:8">
      <c r="A1325" s="369"/>
      <c r="B1325" s="372" t="s">
        <v>1173</v>
      </c>
      <c r="C1325" s="354" t="s">
        <v>1172</v>
      </c>
      <c r="D1325" s="349"/>
      <c r="E1325" s="348">
        <f>F1325-4</f>
        <v>45928</v>
      </c>
      <c r="F1325" s="348">
        <f>F1324+7</f>
        <v>45932</v>
      </c>
      <c r="G1325" s="348">
        <f>F1325+25</f>
        <v>45957</v>
      </c>
      <c r="H1325" s="361"/>
    </row>
    <row r="1326" spans="1:8">
      <c r="A1326" s="369"/>
      <c r="D1326" s="362"/>
      <c r="E1326" s="361"/>
      <c r="F1326" s="379"/>
      <c r="G1326" s="361"/>
      <c r="H1326" s="361"/>
    </row>
    <row r="1327" spans="1:8">
      <c r="A1327" s="369"/>
      <c r="B1327" s="360" t="s">
        <v>16</v>
      </c>
      <c r="C1327" s="360" t="s">
        <v>17</v>
      </c>
      <c r="D1327" s="359" t="s">
        <v>18</v>
      </c>
      <c r="E1327" s="356" t="s">
        <v>113</v>
      </c>
      <c r="F1327" s="356" t="s">
        <v>113</v>
      </c>
      <c r="G1327" s="356" t="s">
        <v>167</v>
      </c>
      <c r="H1327" s="361"/>
    </row>
    <row r="1328" spans="1:8">
      <c r="A1328" s="369"/>
      <c r="B1328" s="358"/>
      <c r="C1328" s="358"/>
      <c r="D1328" s="357"/>
      <c r="E1328" s="356" t="s">
        <v>1125</v>
      </c>
      <c r="F1328" s="356" t="s">
        <v>20</v>
      </c>
      <c r="G1328" s="356" t="s">
        <v>21</v>
      </c>
      <c r="H1328" s="361"/>
    </row>
    <row r="1329" spans="1:8" ht="16.5" customHeight="1">
      <c r="A1329" s="369"/>
      <c r="B1329" s="372" t="s">
        <v>1171</v>
      </c>
      <c r="C1329" s="354" t="s">
        <v>1170</v>
      </c>
      <c r="D1329" s="355" t="s">
        <v>1169</v>
      </c>
      <c r="E1329" s="348">
        <f>F1329-4</f>
        <v>45900</v>
      </c>
      <c r="F1329" s="348">
        <v>45904</v>
      </c>
      <c r="G1329" s="348">
        <f>F1329+26</f>
        <v>45930</v>
      </c>
      <c r="H1329" s="361"/>
    </row>
    <row r="1330" spans="1:8">
      <c r="A1330" s="369"/>
      <c r="B1330" s="375" t="s">
        <v>1168</v>
      </c>
      <c r="C1330" s="374"/>
      <c r="D1330" s="352"/>
      <c r="E1330" s="373">
        <f>F1330-4</f>
        <v>45907</v>
      </c>
      <c r="F1330" s="373">
        <f>F1329+7</f>
        <v>45911</v>
      </c>
      <c r="G1330" s="373">
        <f>F1330+26</f>
        <v>45937</v>
      </c>
      <c r="H1330" s="361"/>
    </row>
    <row r="1331" spans="1:8">
      <c r="A1331" s="369"/>
      <c r="B1331" s="372" t="s">
        <v>1167</v>
      </c>
      <c r="C1331" s="354" t="s">
        <v>1166</v>
      </c>
      <c r="D1331" s="352"/>
      <c r="E1331" s="348">
        <f>F1331-4</f>
        <v>45914</v>
      </c>
      <c r="F1331" s="348">
        <f>F1330+7</f>
        <v>45918</v>
      </c>
      <c r="G1331" s="348">
        <f>F1331+26</f>
        <v>45944</v>
      </c>
      <c r="H1331" s="361"/>
    </row>
    <row r="1332" spans="1:8">
      <c r="A1332" s="369"/>
      <c r="B1332" s="372" t="s">
        <v>1034</v>
      </c>
      <c r="C1332" s="354" t="s">
        <v>1165</v>
      </c>
      <c r="D1332" s="352"/>
      <c r="E1332" s="348">
        <f>F1332-4</f>
        <v>45921</v>
      </c>
      <c r="F1332" s="348">
        <f>F1331+7</f>
        <v>45925</v>
      </c>
      <c r="G1332" s="348">
        <f>F1332+26</f>
        <v>45951</v>
      </c>
      <c r="H1332" s="361"/>
    </row>
    <row r="1333" spans="1:8">
      <c r="A1333" s="369"/>
      <c r="B1333" s="372" t="s">
        <v>1164</v>
      </c>
      <c r="C1333" s="354" t="s">
        <v>1163</v>
      </c>
      <c r="D1333" s="349"/>
      <c r="E1333" s="348">
        <f>F1333-4</f>
        <v>45928</v>
      </c>
      <c r="F1333" s="348">
        <f>F1332+7</f>
        <v>45932</v>
      </c>
      <c r="G1333" s="348">
        <f>F1333+26</f>
        <v>45958</v>
      </c>
      <c r="H1333" s="361"/>
    </row>
    <row r="1334" spans="1:8">
      <c r="A1334" s="369"/>
      <c r="B1334" s="378"/>
      <c r="C1334" s="377"/>
      <c r="D1334" s="365"/>
      <c r="E1334" s="364"/>
      <c r="F1334" s="364"/>
      <c r="G1334" s="364"/>
      <c r="H1334" s="361"/>
    </row>
    <row r="1335" spans="1:8">
      <c r="A1335" s="368" t="s">
        <v>1162</v>
      </c>
      <c r="D1335" s="362"/>
      <c r="E1335" s="361"/>
      <c r="F1335" s="361"/>
      <c r="G1335" s="361"/>
      <c r="H1335" s="361"/>
    </row>
    <row r="1336" spans="1:8">
      <c r="A1336" s="369"/>
      <c r="B1336" s="360" t="s">
        <v>1161</v>
      </c>
      <c r="C1336" s="360" t="s">
        <v>17</v>
      </c>
      <c r="D1336" s="359" t="s">
        <v>18</v>
      </c>
      <c r="E1336" s="356" t="s">
        <v>113</v>
      </c>
      <c r="F1336" s="356" t="s">
        <v>113</v>
      </c>
      <c r="G1336" s="356" t="s">
        <v>171</v>
      </c>
      <c r="H1336" s="361"/>
    </row>
    <row r="1337" spans="1:8">
      <c r="A1337" s="369"/>
      <c r="B1337" s="358"/>
      <c r="C1337" s="358"/>
      <c r="D1337" s="357"/>
      <c r="E1337" s="356" t="s">
        <v>1125</v>
      </c>
      <c r="F1337" s="356" t="s">
        <v>20</v>
      </c>
      <c r="G1337" s="356" t="s">
        <v>21</v>
      </c>
      <c r="H1337" s="361"/>
    </row>
    <row r="1338" spans="1:8">
      <c r="A1338" s="369"/>
      <c r="B1338" s="372" t="s">
        <v>1160</v>
      </c>
      <c r="C1338" s="354" t="s">
        <v>1159</v>
      </c>
      <c r="D1338" s="355" t="s">
        <v>1158</v>
      </c>
      <c r="E1338" s="348">
        <f>F1338-4</f>
        <v>45899</v>
      </c>
      <c r="F1338" s="348">
        <v>45903</v>
      </c>
      <c r="G1338" s="348">
        <f>F1338+36</f>
        <v>45939</v>
      </c>
      <c r="H1338" s="361"/>
    </row>
    <row r="1339" spans="1:8">
      <c r="A1339" s="369"/>
      <c r="B1339" s="372" t="s">
        <v>1157</v>
      </c>
      <c r="C1339" s="354" t="s">
        <v>1156</v>
      </c>
      <c r="D1339" s="352"/>
      <c r="E1339" s="348">
        <f>F1339-4</f>
        <v>45906</v>
      </c>
      <c r="F1339" s="348">
        <f>F1338+7</f>
        <v>45910</v>
      </c>
      <c r="G1339" s="348">
        <f>F1339+36</f>
        <v>45946</v>
      </c>
      <c r="H1339" s="361"/>
    </row>
    <row r="1340" spans="1:8">
      <c r="A1340" s="376"/>
      <c r="B1340" s="372" t="s">
        <v>1155</v>
      </c>
      <c r="C1340" s="354" t="s">
        <v>1154</v>
      </c>
      <c r="D1340" s="352"/>
      <c r="E1340" s="348">
        <f>F1340-4</f>
        <v>45913</v>
      </c>
      <c r="F1340" s="348">
        <f>F1339+7</f>
        <v>45917</v>
      </c>
      <c r="G1340" s="348">
        <f>F1340+36</f>
        <v>45953</v>
      </c>
      <c r="H1340" s="361"/>
    </row>
    <row r="1341" spans="1:8">
      <c r="A1341" s="376"/>
      <c r="B1341" s="372" t="s">
        <v>1153</v>
      </c>
      <c r="C1341" s="354" t="s">
        <v>1152</v>
      </c>
      <c r="D1341" s="352"/>
      <c r="E1341" s="348">
        <f>F1341-4</f>
        <v>45920</v>
      </c>
      <c r="F1341" s="348">
        <f>F1340+7</f>
        <v>45924</v>
      </c>
      <c r="G1341" s="348">
        <f>F1341+36</f>
        <v>45960</v>
      </c>
      <c r="H1341" s="361"/>
    </row>
    <row r="1342" spans="1:8">
      <c r="A1342" s="376"/>
      <c r="B1342" s="372" t="s">
        <v>1151</v>
      </c>
      <c r="C1342" s="354" t="s">
        <v>1150</v>
      </c>
      <c r="D1342" s="349"/>
      <c r="E1342" s="348">
        <f>F1342-4</f>
        <v>45927</v>
      </c>
      <c r="F1342" s="348">
        <f>F1341+7</f>
        <v>45931</v>
      </c>
      <c r="G1342" s="348">
        <f>F1342+36</f>
        <v>45967</v>
      </c>
      <c r="H1342" s="361"/>
    </row>
    <row r="1343" spans="1:8">
      <c r="A1343" s="369"/>
      <c r="B1343" s="366"/>
      <c r="C1343" s="366"/>
      <c r="D1343" s="365"/>
      <c r="E1343" s="364"/>
      <c r="F1343" s="364"/>
      <c r="G1343" s="364"/>
    </row>
    <row r="1344" spans="1:8">
      <c r="A1344" s="368" t="s">
        <v>1149</v>
      </c>
      <c r="B1344" s="366"/>
      <c r="C1344" s="366"/>
      <c r="D1344" s="365"/>
      <c r="E1344" s="364"/>
      <c r="F1344" s="364"/>
      <c r="G1344" s="364"/>
    </row>
    <row r="1345" spans="1:7">
      <c r="A1345" s="369"/>
      <c r="B1345" s="360" t="s">
        <v>16</v>
      </c>
      <c r="C1345" s="360" t="s">
        <v>17</v>
      </c>
      <c r="D1345" s="359" t="s">
        <v>18</v>
      </c>
      <c r="E1345" s="356" t="s">
        <v>113</v>
      </c>
      <c r="F1345" s="356" t="s">
        <v>113</v>
      </c>
      <c r="G1345" s="356" t="s">
        <v>1149</v>
      </c>
    </row>
    <row r="1346" spans="1:7">
      <c r="A1346" s="369"/>
      <c r="B1346" s="358"/>
      <c r="C1346" s="358"/>
      <c r="D1346" s="357"/>
      <c r="E1346" s="356" t="s">
        <v>1125</v>
      </c>
      <c r="F1346" s="356" t="s">
        <v>20</v>
      </c>
      <c r="G1346" s="356" t="s">
        <v>21</v>
      </c>
    </row>
    <row r="1347" spans="1:7">
      <c r="A1347" s="369"/>
      <c r="B1347" s="372" t="s">
        <v>1148</v>
      </c>
      <c r="C1347" s="354" t="s">
        <v>1147</v>
      </c>
      <c r="D1347" s="355" t="s">
        <v>1146</v>
      </c>
      <c r="E1347" s="348">
        <f>F1347-3</f>
        <v>45900</v>
      </c>
      <c r="F1347" s="348">
        <v>45903</v>
      </c>
      <c r="G1347" s="348">
        <f>F1347+39</f>
        <v>45942</v>
      </c>
    </row>
    <row r="1348" spans="1:7">
      <c r="A1348" s="369"/>
      <c r="B1348" s="372" t="s">
        <v>1145</v>
      </c>
      <c r="C1348" s="354" t="s">
        <v>161</v>
      </c>
      <c r="D1348" s="352"/>
      <c r="E1348" s="348">
        <f>F1348-3</f>
        <v>45907</v>
      </c>
      <c r="F1348" s="348">
        <f>F1347+7</f>
        <v>45910</v>
      </c>
      <c r="G1348" s="348">
        <f>F1348+39</f>
        <v>45949</v>
      </c>
    </row>
    <row r="1349" spans="1:7">
      <c r="A1349" s="369"/>
      <c r="B1349" s="375" t="s">
        <v>1144</v>
      </c>
      <c r="C1349" s="374"/>
      <c r="D1349" s="352"/>
      <c r="E1349" s="373">
        <f>F1349-3</f>
        <v>45914</v>
      </c>
      <c r="F1349" s="373">
        <f>F1348+7</f>
        <v>45917</v>
      </c>
      <c r="G1349" s="373">
        <f>F1349+39</f>
        <v>45956</v>
      </c>
    </row>
    <row r="1350" spans="1:7">
      <c r="A1350" s="369"/>
      <c r="B1350" s="372" t="s">
        <v>1143</v>
      </c>
      <c r="C1350" s="354" t="s">
        <v>1142</v>
      </c>
      <c r="D1350" s="352"/>
      <c r="E1350" s="348">
        <f>F1350-3</f>
        <v>45921</v>
      </c>
      <c r="F1350" s="348">
        <f>F1349+7</f>
        <v>45924</v>
      </c>
      <c r="G1350" s="348">
        <f>F1350+39</f>
        <v>45963</v>
      </c>
    </row>
    <row r="1351" spans="1:7">
      <c r="A1351" s="369"/>
      <c r="B1351" s="372"/>
      <c r="C1351" s="354"/>
      <c r="D1351" s="349"/>
      <c r="E1351" s="348">
        <f>F1351-3</f>
        <v>45928</v>
      </c>
      <c r="F1351" s="348">
        <f>F1350+7</f>
        <v>45931</v>
      </c>
      <c r="G1351" s="348">
        <f>F1351+39</f>
        <v>45970</v>
      </c>
    </row>
    <row r="1352" spans="1:7">
      <c r="A1352" s="369"/>
      <c r="B1352" s="366"/>
      <c r="C1352" s="366"/>
      <c r="D1352" s="365"/>
      <c r="E1352" s="364"/>
      <c r="F1352" s="364"/>
      <c r="G1352" s="364"/>
    </row>
    <row r="1353" spans="1:7">
      <c r="A1353" s="369"/>
      <c r="B1353" s="366"/>
      <c r="C1353" s="366"/>
      <c r="D1353" s="365"/>
      <c r="E1353" s="364"/>
      <c r="F1353" s="364"/>
      <c r="G1353" s="364"/>
    </row>
    <row r="1354" spans="1:7">
      <c r="A1354" s="371" t="s">
        <v>1141</v>
      </c>
      <c r="B1354" s="371"/>
      <c r="C1354" s="371"/>
      <c r="D1354" s="370"/>
      <c r="E1354" s="370"/>
      <c r="F1354" s="370"/>
      <c r="G1354" s="370"/>
    </row>
    <row r="1355" spans="1:7">
      <c r="A1355" s="368" t="s">
        <v>1134</v>
      </c>
      <c r="D1355" s="362"/>
      <c r="E1355" s="361"/>
      <c r="F1355" s="361"/>
      <c r="G1355" s="361"/>
    </row>
    <row r="1356" spans="1:7">
      <c r="A1356" s="369"/>
      <c r="B1356" s="360" t="s">
        <v>16</v>
      </c>
      <c r="C1356" s="360" t="s">
        <v>17</v>
      </c>
      <c r="D1356" s="359" t="s">
        <v>18</v>
      </c>
      <c r="E1356" s="356" t="s">
        <v>113</v>
      </c>
      <c r="F1356" s="356" t="s">
        <v>113</v>
      </c>
      <c r="G1356" s="356" t="s">
        <v>1140</v>
      </c>
    </row>
    <row r="1357" spans="1:7">
      <c r="A1357" s="369"/>
      <c r="B1357" s="358"/>
      <c r="C1357" s="358"/>
      <c r="D1357" s="357"/>
      <c r="E1357" s="356" t="s">
        <v>1125</v>
      </c>
      <c r="F1357" s="348" t="s">
        <v>20</v>
      </c>
      <c r="G1357" s="356" t="s">
        <v>21</v>
      </c>
    </row>
    <row r="1358" spans="1:7">
      <c r="A1358" s="369"/>
      <c r="B1358" s="353" t="s">
        <v>1139</v>
      </c>
      <c r="C1358" s="350" t="s">
        <v>543</v>
      </c>
      <c r="D1358" s="355" t="s">
        <v>1123</v>
      </c>
      <c r="E1358" s="348">
        <f>F1358-3</f>
        <v>45904</v>
      </c>
      <c r="F1358" s="348">
        <v>45907</v>
      </c>
      <c r="G1358" s="348">
        <f>F1358+14</f>
        <v>45921</v>
      </c>
    </row>
    <row r="1359" spans="1:7">
      <c r="A1359" s="369"/>
      <c r="B1359" s="354" t="s">
        <v>1138</v>
      </c>
      <c r="C1359" s="350" t="s">
        <v>543</v>
      </c>
      <c r="D1359" s="352"/>
      <c r="E1359" s="348">
        <f>F1359-3</f>
        <v>45911</v>
      </c>
      <c r="F1359" s="348">
        <f>7+F1358</f>
        <v>45914</v>
      </c>
      <c r="G1359" s="348">
        <f>F1359+14</f>
        <v>45928</v>
      </c>
    </row>
    <row r="1360" spans="1:7">
      <c r="A1360" s="369"/>
      <c r="B1360" s="351" t="s">
        <v>1137</v>
      </c>
      <c r="C1360" s="350" t="s">
        <v>543</v>
      </c>
      <c r="D1360" s="352"/>
      <c r="E1360" s="348">
        <f>F1360-3</f>
        <v>45918</v>
      </c>
      <c r="F1360" s="348">
        <f>7+F1359</f>
        <v>45921</v>
      </c>
      <c r="G1360" s="348">
        <f>F1360+14</f>
        <v>45935</v>
      </c>
    </row>
    <row r="1361" spans="1:8">
      <c r="A1361" s="369"/>
      <c r="B1361" s="353" t="s">
        <v>1118</v>
      </c>
      <c r="C1361" s="350" t="s">
        <v>1119</v>
      </c>
      <c r="D1361" s="352"/>
      <c r="E1361" s="348">
        <f>F1361-3</f>
        <v>45925</v>
      </c>
      <c r="F1361" s="348">
        <f>7+F1360</f>
        <v>45928</v>
      </c>
      <c r="G1361" s="348">
        <f>F1361+14</f>
        <v>45942</v>
      </c>
    </row>
    <row r="1362" spans="1:8">
      <c r="A1362" s="369"/>
      <c r="B1362" s="351" t="s">
        <v>1116</v>
      </c>
      <c r="C1362" s="350" t="s">
        <v>1136</v>
      </c>
      <c r="D1362" s="349"/>
      <c r="E1362" s="348"/>
      <c r="F1362" s="348"/>
      <c r="G1362" s="348"/>
    </row>
    <row r="1363" spans="1:8">
      <c r="A1363" s="369"/>
      <c r="B1363" s="366"/>
      <c r="C1363" s="366"/>
      <c r="D1363" s="365"/>
      <c r="E1363" s="364"/>
      <c r="F1363" s="364" t="s">
        <v>1135</v>
      </c>
      <c r="G1363" s="364"/>
    </row>
    <row r="1364" spans="1:8">
      <c r="A1364" s="368" t="s">
        <v>1133</v>
      </c>
      <c r="B1364" s="366"/>
      <c r="C1364" s="367"/>
      <c r="D1364" s="362"/>
      <c r="E1364" s="361"/>
      <c r="F1364" s="361"/>
      <c r="G1364" s="361"/>
    </row>
    <row r="1365" spans="1:8">
      <c r="B1365" s="366"/>
      <c r="C1365" s="366"/>
      <c r="D1365" s="365"/>
      <c r="E1365" s="364"/>
      <c r="F1365" s="364"/>
      <c r="G1365" s="364"/>
      <c r="H1365" s="364"/>
    </row>
    <row r="1366" spans="1:8">
      <c r="B1366" s="360" t="s">
        <v>16</v>
      </c>
      <c r="C1366" s="360" t="s">
        <v>17</v>
      </c>
      <c r="D1366" s="359" t="s">
        <v>18</v>
      </c>
      <c r="E1366" s="356" t="s">
        <v>113</v>
      </c>
      <c r="F1366" s="356" t="s">
        <v>113</v>
      </c>
      <c r="G1366" s="356" t="s">
        <v>1134</v>
      </c>
      <c r="H1366" s="356" t="s">
        <v>1133</v>
      </c>
    </row>
    <row r="1367" spans="1:8">
      <c r="B1367" s="358"/>
      <c r="C1367" s="358"/>
      <c r="D1367" s="357"/>
      <c r="E1367" s="356" t="s">
        <v>1125</v>
      </c>
      <c r="F1367" s="356" t="s">
        <v>20</v>
      </c>
      <c r="G1367" s="356" t="s">
        <v>21</v>
      </c>
      <c r="H1367" s="356" t="s">
        <v>21</v>
      </c>
    </row>
    <row r="1368" spans="1:8" ht="16.5" customHeight="1">
      <c r="B1368" s="353" t="s">
        <v>1097</v>
      </c>
      <c r="C1368" s="350" t="s">
        <v>543</v>
      </c>
      <c r="D1368" s="355" t="s">
        <v>1132</v>
      </c>
      <c r="E1368" s="348">
        <f>F1368-3</f>
        <v>45904</v>
      </c>
      <c r="F1368" s="348">
        <v>45907</v>
      </c>
      <c r="G1368" s="348">
        <f>F1368+14</f>
        <v>45921</v>
      </c>
      <c r="H1368" s="348" t="s">
        <v>1130</v>
      </c>
    </row>
    <row r="1369" spans="1:8">
      <c r="B1369" s="354" t="s">
        <v>1121</v>
      </c>
      <c r="C1369" s="350" t="s">
        <v>1119</v>
      </c>
      <c r="D1369" s="352"/>
      <c r="E1369" s="348">
        <f>F1369-3</f>
        <v>45911</v>
      </c>
      <c r="F1369" s="348">
        <f>7+F1368</f>
        <v>45914</v>
      </c>
      <c r="G1369" s="348">
        <f>F1369+14</f>
        <v>45928</v>
      </c>
      <c r="H1369" s="348" t="s">
        <v>1130</v>
      </c>
    </row>
    <row r="1370" spans="1:8" ht="16.5" customHeight="1">
      <c r="B1370" s="351" t="s">
        <v>1100</v>
      </c>
      <c r="C1370" s="350" t="s">
        <v>1119</v>
      </c>
      <c r="D1370" s="352"/>
      <c r="E1370" s="348">
        <f>F1370-3</f>
        <v>45918</v>
      </c>
      <c r="F1370" s="348">
        <f>7+F1369</f>
        <v>45921</v>
      </c>
      <c r="G1370" s="348">
        <f>F1370+14</f>
        <v>45935</v>
      </c>
      <c r="H1370" s="348" t="s">
        <v>1131</v>
      </c>
    </row>
    <row r="1371" spans="1:8" ht="16.5" customHeight="1">
      <c r="B1371" s="353" t="s">
        <v>1101</v>
      </c>
      <c r="C1371" s="350" t="s">
        <v>1119</v>
      </c>
      <c r="D1371" s="352"/>
      <c r="E1371" s="348">
        <f>F1371-3</f>
        <v>45925</v>
      </c>
      <c r="F1371" s="348">
        <f>7+F1370</f>
        <v>45928</v>
      </c>
      <c r="G1371" s="348">
        <f>F1371+14</f>
        <v>45942</v>
      </c>
      <c r="H1371" s="348" t="s">
        <v>1130</v>
      </c>
    </row>
    <row r="1372" spans="1:8">
      <c r="B1372" s="351" t="s">
        <v>1116</v>
      </c>
      <c r="C1372" s="350" t="s">
        <v>1116</v>
      </c>
      <c r="D1372" s="349"/>
      <c r="E1372" s="348"/>
      <c r="F1372" s="348"/>
      <c r="G1372" s="348"/>
      <c r="H1372" s="348" t="s">
        <v>1129</v>
      </c>
    </row>
    <row r="1373" spans="1:8">
      <c r="B1373" s="366"/>
      <c r="C1373" s="366"/>
      <c r="D1373" s="365"/>
      <c r="E1373" s="364"/>
      <c r="F1373" s="364"/>
      <c r="G1373" s="364"/>
      <c r="H1373" s="364"/>
    </row>
    <row r="1374" spans="1:8">
      <c r="A1374" s="363" t="s">
        <v>1128</v>
      </c>
      <c r="D1374" s="362"/>
      <c r="E1374" s="361"/>
      <c r="F1374" s="361"/>
      <c r="G1374" s="361"/>
    </row>
    <row r="1375" spans="1:8">
      <c r="D1375" s="362"/>
      <c r="E1375" s="361"/>
      <c r="F1375" s="361"/>
      <c r="G1375" s="361"/>
    </row>
    <row r="1376" spans="1:8">
      <c r="B1376" s="360" t="s">
        <v>16</v>
      </c>
      <c r="C1376" s="360" t="s">
        <v>17</v>
      </c>
      <c r="D1376" s="359" t="s">
        <v>18</v>
      </c>
      <c r="E1376" s="356" t="s">
        <v>113</v>
      </c>
      <c r="F1376" s="356" t="s">
        <v>113</v>
      </c>
      <c r="G1376" s="356" t="s">
        <v>1127</v>
      </c>
      <c r="H1376" s="356" t="s">
        <v>1126</v>
      </c>
    </row>
    <row r="1377" spans="2:8">
      <c r="B1377" s="358"/>
      <c r="C1377" s="358"/>
      <c r="D1377" s="357"/>
      <c r="E1377" s="356" t="s">
        <v>1125</v>
      </c>
      <c r="F1377" s="356" t="s">
        <v>20</v>
      </c>
      <c r="G1377" s="356" t="s">
        <v>21</v>
      </c>
      <c r="H1377" s="356" t="s">
        <v>21</v>
      </c>
    </row>
    <row r="1378" spans="2:8" ht="16.5" customHeight="1">
      <c r="B1378" s="353" t="s">
        <v>1124</v>
      </c>
      <c r="C1378" s="350" t="s">
        <v>1119</v>
      </c>
      <c r="D1378" s="355" t="s">
        <v>1123</v>
      </c>
      <c r="E1378" s="348">
        <f>F1378-3</f>
        <v>45904</v>
      </c>
      <c r="F1378" s="348">
        <v>45907</v>
      </c>
      <c r="G1378" s="348">
        <f>F1378+14</f>
        <v>45921</v>
      </c>
      <c r="H1378" s="348" t="s">
        <v>1122</v>
      </c>
    </row>
    <row r="1379" spans="2:8" ht="16.5" customHeight="1">
      <c r="B1379" s="354" t="s">
        <v>1121</v>
      </c>
      <c r="C1379" s="350" t="s">
        <v>1119</v>
      </c>
      <c r="D1379" s="352"/>
      <c r="E1379" s="348">
        <f>F1379-3</f>
        <v>45911</v>
      </c>
      <c r="F1379" s="348">
        <f>7+F1378</f>
        <v>45914</v>
      </c>
      <c r="G1379" s="348">
        <f>F1379+14</f>
        <v>45928</v>
      </c>
      <c r="H1379" s="348" t="s">
        <v>1115</v>
      </c>
    </row>
    <row r="1380" spans="2:8" ht="16.5" customHeight="1">
      <c r="B1380" s="351" t="s">
        <v>1120</v>
      </c>
      <c r="C1380" s="350" t="s">
        <v>1119</v>
      </c>
      <c r="D1380" s="352"/>
      <c r="E1380" s="348">
        <f>F1380-3</f>
        <v>45918</v>
      </c>
      <c r="F1380" s="348">
        <f>7+F1379</f>
        <v>45921</v>
      </c>
      <c r="G1380" s="348">
        <f>F1380+14</f>
        <v>45935</v>
      </c>
      <c r="H1380" s="348" t="s">
        <v>1115</v>
      </c>
    </row>
    <row r="1381" spans="2:8">
      <c r="B1381" s="353" t="s">
        <v>1118</v>
      </c>
      <c r="C1381" s="350" t="s">
        <v>1117</v>
      </c>
      <c r="D1381" s="352"/>
      <c r="E1381" s="348">
        <f>F1381-3</f>
        <v>45925</v>
      </c>
      <c r="F1381" s="348">
        <f>7+F1380</f>
        <v>45928</v>
      </c>
      <c r="G1381" s="348">
        <f>F1381+14</f>
        <v>45942</v>
      </c>
      <c r="H1381" s="348" t="s">
        <v>1115</v>
      </c>
    </row>
    <row r="1382" spans="2:8">
      <c r="B1382" s="351" t="s">
        <v>1116</v>
      </c>
      <c r="C1382" s="350" t="s">
        <v>1116</v>
      </c>
      <c r="D1382" s="349"/>
      <c r="E1382" s="348"/>
      <c r="F1382" s="348"/>
      <c r="G1382" s="348"/>
      <c r="H1382" s="348" t="s">
        <v>1115</v>
      </c>
    </row>
  </sheetData>
  <mergeCells count="634">
    <mergeCell ref="B868:B869"/>
    <mergeCell ref="B824:B825"/>
    <mergeCell ref="D859:D860"/>
    <mergeCell ref="A867:B867"/>
    <mergeCell ref="D843:D847"/>
    <mergeCell ref="D835:D839"/>
    <mergeCell ref="B833:B834"/>
    <mergeCell ref="B815:B816"/>
    <mergeCell ref="C815:C816"/>
    <mergeCell ref="C868:C869"/>
    <mergeCell ref="D915:D919"/>
    <mergeCell ref="C1022:C1023"/>
    <mergeCell ref="D1022:D1023"/>
    <mergeCell ref="D1000:D1004"/>
    <mergeCell ref="C877:C878"/>
    <mergeCell ref="B922:B923"/>
    <mergeCell ref="B904:B905"/>
    <mergeCell ref="B955:B956"/>
    <mergeCell ref="D957:D961"/>
    <mergeCell ref="C1042:C1043"/>
    <mergeCell ref="D1042:D1043"/>
    <mergeCell ref="D1036:D1040"/>
    <mergeCell ref="C913:C914"/>
    <mergeCell ref="D913:D914"/>
    <mergeCell ref="C833:C834"/>
    <mergeCell ref="D779:D780"/>
    <mergeCell ref="B788:B789"/>
    <mergeCell ref="C788:C789"/>
    <mergeCell ref="B779:B780"/>
    <mergeCell ref="C596:C597"/>
    <mergeCell ref="B806:B807"/>
    <mergeCell ref="B742:B743"/>
    <mergeCell ref="D781:D785"/>
    <mergeCell ref="D833:D834"/>
    <mergeCell ref="D841:D842"/>
    <mergeCell ref="D808:D812"/>
    <mergeCell ref="D817:D821"/>
    <mergeCell ref="D826:D830"/>
    <mergeCell ref="D770:D771"/>
    <mergeCell ref="D799:D803"/>
    <mergeCell ref="D806:D807"/>
    <mergeCell ref="B963:B964"/>
    <mergeCell ref="B712:B713"/>
    <mergeCell ref="B721:B722"/>
    <mergeCell ref="C712:C713"/>
    <mergeCell ref="C721:C722"/>
    <mergeCell ref="C850:C851"/>
    <mergeCell ref="B761:B762"/>
    <mergeCell ref="C761:C762"/>
    <mergeCell ref="C770:C771"/>
    <mergeCell ref="B850:B851"/>
    <mergeCell ref="B887:B888"/>
    <mergeCell ref="A876:B876"/>
    <mergeCell ref="B877:B878"/>
    <mergeCell ref="D852:D856"/>
    <mergeCell ref="B859:B860"/>
    <mergeCell ref="C859:C860"/>
    <mergeCell ref="D868:D869"/>
    <mergeCell ref="D870:D874"/>
    <mergeCell ref="D879:D883"/>
    <mergeCell ref="C887:C888"/>
    <mergeCell ref="B930:B931"/>
    <mergeCell ref="D932:D936"/>
    <mergeCell ref="D982:D986"/>
    <mergeCell ref="D949:D953"/>
    <mergeCell ref="B947:B948"/>
    <mergeCell ref="B938:B939"/>
    <mergeCell ref="C930:C931"/>
    <mergeCell ref="D930:D931"/>
    <mergeCell ref="B980:B981"/>
    <mergeCell ref="C980:C981"/>
    <mergeCell ref="C963:C964"/>
    <mergeCell ref="D965:D969"/>
    <mergeCell ref="C1006:C1007"/>
    <mergeCell ref="C904:C905"/>
    <mergeCell ref="D963:D964"/>
    <mergeCell ref="C841:C842"/>
    <mergeCell ref="D980:D981"/>
    <mergeCell ref="D850:D851"/>
    <mergeCell ref="D897:D901"/>
    <mergeCell ref="D895:D896"/>
    <mergeCell ref="D940:D944"/>
    <mergeCell ref="D763:D767"/>
    <mergeCell ref="C938:C939"/>
    <mergeCell ref="D761:D762"/>
    <mergeCell ref="C742:C743"/>
    <mergeCell ref="D750:D751"/>
    <mergeCell ref="C922:C923"/>
    <mergeCell ref="D922:D923"/>
    <mergeCell ref="D906:D910"/>
    <mergeCell ref="D815:D816"/>
    <mergeCell ref="D1124:D1125"/>
    <mergeCell ref="D614:D615"/>
    <mergeCell ref="D616:D620"/>
    <mergeCell ref="D947:D948"/>
    <mergeCell ref="D1044:D1048"/>
    <mergeCell ref="C1034:C1035"/>
    <mergeCell ref="D1034:D1035"/>
    <mergeCell ref="C955:C956"/>
    <mergeCell ref="D955:D956"/>
    <mergeCell ref="C730:C731"/>
    <mergeCell ref="D1060:D1061"/>
    <mergeCell ref="B1060:B1061"/>
    <mergeCell ref="D990:D994"/>
    <mergeCell ref="D1097:D1098"/>
    <mergeCell ref="D1099:D1103"/>
    <mergeCell ref="A1114:B1114"/>
    <mergeCell ref="B1106:B1107"/>
    <mergeCell ref="D1106:D1107"/>
    <mergeCell ref="D1051:D1052"/>
    <mergeCell ref="B1042:B1043"/>
    <mergeCell ref="B1034:B1035"/>
    <mergeCell ref="B998:B999"/>
    <mergeCell ref="C998:C999"/>
    <mergeCell ref="D998:D999"/>
    <mergeCell ref="C1014:C1015"/>
    <mergeCell ref="B1022:B1023"/>
    <mergeCell ref="B988:B989"/>
    <mergeCell ref="C1144:C1145"/>
    <mergeCell ref="B1182:B1183"/>
    <mergeCell ref="B1069:B1070"/>
    <mergeCell ref="B1051:B1052"/>
    <mergeCell ref="C1051:C1052"/>
    <mergeCell ref="C1060:C1061"/>
    <mergeCell ref="B1191:B1192"/>
    <mergeCell ref="B1155:B1156"/>
    <mergeCell ref="B1199:B1200"/>
    <mergeCell ref="D1199:D1200"/>
    <mergeCell ref="B1136:B1137"/>
    <mergeCell ref="C1136:C1137"/>
    <mergeCell ref="C1174:C1175"/>
    <mergeCell ref="B1144:B1145"/>
    <mergeCell ref="C1155:C1156"/>
    <mergeCell ref="D1144:D1145"/>
    <mergeCell ref="D1210:D1214"/>
    <mergeCell ref="D1126:D1130"/>
    <mergeCell ref="D1167:D1171"/>
    <mergeCell ref="C1182:C1183"/>
    <mergeCell ref="D1182:D1183"/>
    <mergeCell ref="D1184:D1188"/>
    <mergeCell ref="D1146:D1150"/>
    <mergeCell ref="D1155:D1156"/>
    <mergeCell ref="D1157:D1161"/>
    <mergeCell ref="B1311:B1312"/>
    <mergeCell ref="C1311:C1312"/>
    <mergeCell ref="C1376:C1377"/>
    <mergeCell ref="C1284:C1285"/>
    <mergeCell ref="D1284:D1285"/>
    <mergeCell ref="D1356:D1357"/>
    <mergeCell ref="B1366:B1367"/>
    <mergeCell ref="C1366:C1367"/>
    <mergeCell ref="C1303:C1304"/>
    <mergeCell ref="B1319:B1320"/>
    <mergeCell ref="B1294:B1295"/>
    <mergeCell ref="C1294:C1295"/>
    <mergeCell ref="D1294:D1295"/>
    <mergeCell ref="B1274:B1275"/>
    <mergeCell ref="C1274:C1275"/>
    <mergeCell ref="D1274:D1275"/>
    <mergeCell ref="D1276:D1280"/>
    <mergeCell ref="B1284:B1285"/>
    <mergeCell ref="D974:D978"/>
    <mergeCell ref="B1006:B1007"/>
    <mergeCell ref="B972:B973"/>
    <mergeCell ref="C972:C973"/>
    <mergeCell ref="D1378:D1382"/>
    <mergeCell ref="B1265:B1266"/>
    <mergeCell ref="C1265:C1266"/>
    <mergeCell ref="D1265:D1266"/>
    <mergeCell ref="D1267:D1271"/>
    <mergeCell ref="D1286:D1290"/>
    <mergeCell ref="D1069:D1070"/>
    <mergeCell ref="D1053:D1057"/>
    <mergeCell ref="D889:D893"/>
    <mergeCell ref="D924:D928"/>
    <mergeCell ref="D1006:D1007"/>
    <mergeCell ref="D1008:D1012"/>
    <mergeCell ref="D1016:D1020"/>
    <mergeCell ref="D1014:D1015"/>
    <mergeCell ref="D1024:D1028"/>
    <mergeCell ref="D972:D973"/>
    <mergeCell ref="D861:D865"/>
    <mergeCell ref="A885:G885"/>
    <mergeCell ref="D1078:D1079"/>
    <mergeCell ref="D1080:D1084"/>
    <mergeCell ref="C1078:C1079"/>
    <mergeCell ref="D904:D905"/>
    <mergeCell ref="D1062:D1066"/>
    <mergeCell ref="D938:D939"/>
    <mergeCell ref="C947:C948"/>
    <mergeCell ref="C1069:C1070"/>
    <mergeCell ref="C704:C705"/>
    <mergeCell ref="D704:D705"/>
    <mergeCell ref="D712:D713"/>
    <mergeCell ref="D1376:D1377"/>
    <mergeCell ref="B1376:B1377"/>
    <mergeCell ref="D1327:D1328"/>
    <mergeCell ref="D1338:D1342"/>
    <mergeCell ref="D1368:D1372"/>
    <mergeCell ref="B1356:B1357"/>
    <mergeCell ref="C1356:C1357"/>
    <mergeCell ref="D824:D825"/>
    <mergeCell ref="B770:B771"/>
    <mergeCell ref="D788:D789"/>
    <mergeCell ref="D790:D794"/>
    <mergeCell ref="C797:C798"/>
    <mergeCell ref="A796:B796"/>
    <mergeCell ref="B797:B798"/>
    <mergeCell ref="C806:C807"/>
    <mergeCell ref="B730:B731"/>
    <mergeCell ref="D714:D718"/>
    <mergeCell ref="D742:D743"/>
    <mergeCell ref="C779:C780"/>
    <mergeCell ref="D772:D776"/>
    <mergeCell ref="D797:D798"/>
    <mergeCell ref="D744:D748"/>
    <mergeCell ref="D752:D756"/>
    <mergeCell ref="D730:D731"/>
    <mergeCell ref="D721:D722"/>
    <mergeCell ref="D547:D551"/>
    <mergeCell ref="D561:D562"/>
    <mergeCell ref="C67:C68"/>
    <mergeCell ref="D555:D559"/>
    <mergeCell ref="D553:D554"/>
    <mergeCell ref="C824:C825"/>
    <mergeCell ref="C750:C751"/>
    <mergeCell ref="D732:D736"/>
    <mergeCell ref="A739:G739"/>
    <mergeCell ref="D706:D710"/>
    <mergeCell ref="D588:D592"/>
    <mergeCell ref="B605:B606"/>
    <mergeCell ref="B578:B579"/>
    <mergeCell ref="B569:B570"/>
    <mergeCell ref="C569:C570"/>
    <mergeCell ref="D569:D570"/>
    <mergeCell ref="D571:D575"/>
    <mergeCell ref="D486:D490"/>
    <mergeCell ref="D504:D508"/>
    <mergeCell ref="B502:B503"/>
    <mergeCell ref="B519:B520"/>
    <mergeCell ref="B1014:B1015"/>
    <mergeCell ref="B704:B705"/>
    <mergeCell ref="C527:C528"/>
    <mergeCell ref="C578:C579"/>
    <mergeCell ref="C586:C587"/>
    <mergeCell ref="B614:B615"/>
    <mergeCell ref="D8:D12"/>
    <mergeCell ref="C14:C15"/>
    <mergeCell ref="D14:D15"/>
    <mergeCell ref="D24:D25"/>
    <mergeCell ref="D35:D39"/>
    <mergeCell ref="C58:C59"/>
    <mergeCell ref="D16:D20"/>
    <mergeCell ref="D33:D34"/>
    <mergeCell ref="D26:D30"/>
    <mergeCell ref="B33:B34"/>
    <mergeCell ref="B50:B51"/>
    <mergeCell ref="C6:C7"/>
    <mergeCell ref="B6:B7"/>
    <mergeCell ref="B14:B15"/>
    <mergeCell ref="B24:B25"/>
    <mergeCell ref="D67:D68"/>
    <mergeCell ref="D69:D73"/>
    <mergeCell ref="B553:B554"/>
    <mergeCell ref="C553:C554"/>
    <mergeCell ref="D545:D546"/>
    <mergeCell ref="J1:K1"/>
    <mergeCell ref="A1:G1"/>
    <mergeCell ref="A2:B2"/>
    <mergeCell ref="A3:G3"/>
    <mergeCell ref="D6:D7"/>
    <mergeCell ref="C85:C86"/>
    <mergeCell ref="C76:C77"/>
    <mergeCell ref="B41:B42"/>
    <mergeCell ref="C41:C42"/>
    <mergeCell ref="D41:D42"/>
    <mergeCell ref="D60:D64"/>
    <mergeCell ref="D85:D86"/>
    <mergeCell ref="B58:B59"/>
    <mergeCell ref="D52:D56"/>
    <mergeCell ref="B67:B68"/>
    <mergeCell ref="B85:B86"/>
    <mergeCell ref="B76:B77"/>
    <mergeCell ref="D76:D77"/>
    <mergeCell ref="D78:D82"/>
    <mergeCell ref="C50:C51"/>
    <mergeCell ref="C24:C25"/>
    <mergeCell ref="D43:D47"/>
    <mergeCell ref="D50:D51"/>
    <mergeCell ref="C33:C34"/>
    <mergeCell ref="D58:D59"/>
    <mergeCell ref="B137:B138"/>
    <mergeCell ref="C119:C120"/>
    <mergeCell ref="C128:C129"/>
    <mergeCell ref="C137:C138"/>
    <mergeCell ref="D112:D116"/>
    <mergeCell ref="C93:C94"/>
    <mergeCell ref="D93:D94"/>
    <mergeCell ref="C102:C103"/>
    <mergeCell ref="C110:C111"/>
    <mergeCell ref="D110:D111"/>
    <mergeCell ref="B119:B120"/>
    <mergeCell ref="B128:B129"/>
    <mergeCell ref="B102:B103"/>
    <mergeCell ref="D104:D108"/>
    <mergeCell ref="D128:D129"/>
    <mergeCell ref="D95:D99"/>
    <mergeCell ref="D139:D143"/>
    <mergeCell ref="A136:B136"/>
    <mergeCell ref="D102:D103"/>
    <mergeCell ref="D137:D138"/>
    <mergeCell ref="D87:D91"/>
    <mergeCell ref="D119:D120"/>
    <mergeCell ref="D121:D125"/>
    <mergeCell ref="D130:D134"/>
    <mergeCell ref="B110:B111"/>
    <mergeCell ref="B93:B94"/>
    <mergeCell ref="D164:D165"/>
    <mergeCell ref="D176:D180"/>
    <mergeCell ref="D157:D161"/>
    <mergeCell ref="D148:D152"/>
    <mergeCell ref="C146:C147"/>
    <mergeCell ref="C174:C175"/>
    <mergeCell ref="C155:C156"/>
    <mergeCell ref="C164:C165"/>
    <mergeCell ref="D174:D175"/>
    <mergeCell ref="D146:D147"/>
    <mergeCell ref="B164:B165"/>
    <mergeCell ref="B155:B156"/>
    <mergeCell ref="B146:B147"/>
    <mergeCell ref="B182:B183"/>
    <mergeCell ref="C182:C183"/>
    <mergeCell ref="D182:D183"/>
    <mergeCell ref="D166:D170"/>
    <mergeCell ref="B174:B175"/>
    <mergeCell ref="D155:D156"/>
    <mergeCell ref="B387:B388"/>
    <mergeCell ref="C412:C413"/>
    <mergeCell ref="B297:B298"/>
    <mergeCell ref="B325:B326"/>
    <mergeCell ref="D306:D307"/>
    <mergeCell ref="A315:G315"/>
    <mergeCell ref="B306:B307"/>
    <mergeCell ref="D308:D312"/>
    <mergeCell ref="C317:C318"/>
    <mergeCell ref="C325:C326"/>
    <mergeCell ref="B191:B192"/>
    <mergeCell ref="B370:B371"/>
    <mergeCell ref="B226:B227"/>
    <mergeCell ref="D228:D232"/>
    <mergeCell ref="B280:B281"/>
    <mergeCell ref="A335:C335"/>
    <mergeCell ref="D338:D342"/>
    <mergeCell ref="D336:D337"/>
    <mergeCell ref="B336:B337"/>
    <mergeCell ref="B235:B236"/>
    <mergeCell ref="D184:D188"/>
    <mergeCell ref="C191:C192"/>
    <mergeCell ref="B354:B355"/>
    <mergeCell ref="C354:C355"/>
    <mergeCell ref="D378:D379"/>
    <mergeCell ref="B218:B219"/>
    <mergeCell ref="D218:D219"/>
    <mergeCell ref="B208:B209"/>
    <mergeCell ref="D210:D214"/>
    <mergeCell ref="D191:D192"/>
    <mergeCell ref="D253:D254"/>
    <mergeCell ref="D235:D236"/>
    <mergeCell ref="C235:C236"/>
    <mergeCell ref="D220:D224"/>
    <mergeCell ref="A207:B207"/>
    <mergeCell ref="D208:D209"/>
    <mergeCell ref="C208:C209"/>
    <mergeCell ref="B288:B289"/>
    <mergeCell ref="D317:D318"/>
    <mergeCell ref="D325:D326"/>
    <mergeCell ref="D273:D277"/>
    <mergeCell ref="D290:D294"/>
    <mergeCell ref="C297:C298"/>
    <mergeCell ref="C306:C307"/>
    <mergeCell ref="D319:D323"/>
    <mergeCell ref="D297:D298"/>
    <mergeCell ref="D578:D579"/>
    <mergeCell ref="D563:D567"/>
    <mergeCell ref="B622:B623"/>
    <mergeCell ref="C605:C606"/>
    <mergeCell ref="C640:C641"/>
    <mergeCell ref="B199:B200"/>
    <mergeCell ref="C199:C200"/>
    <mergeCell ref="D199:D200"/>
    <mergeCell ref="D201:D205"/>
    <mergeCell ref="C336:C337"/>
    <mergeCell ref="B658:B659"/>
    <mergeCell ref="D660:D664"/>
    <mergeCell ref="D651:D655"/>
    <mergeCell ref="D658:D659"/>
    <mergeCell ref="D596:D597"/>
    <mergeCell ref="D598:D602"/>
    <mergeCell ref="D605:D606"/>
    <mergeCell ref="D607:D611"/>
    <mergeCell ref="C614:C615"/>
    <mergeCell ref="B596:B597"/>
    <mergeCell ref="B640:B641"/>
    <mergeCell ref="B631:B632"/>
    <mergeCell ref="D633:D637"/>
    <mergeCell ref="D642:D646"/>
    <mergeCell ref="C631:C632"/>
    <mergeCell ref="B649:B650"/>
    <mergeCell ref="C649:C650"/>
    <mergeCell ref="D667:D668"/>
    <mergeCell ref="D580:D584"/>
    <mergeCell ref="C622:C623"/>
    <mergeCell ref="C667:C668"/>
    <mergeCell ref="B667:B668"/>
    <mergeCell ref="D622:D623"/>
    <mergeCell ref="D631:D632"/>
    <mergeCell ref="D640:D641"/>
    <mergeCell ref="D624:D628"/>
    <mergeCell ref="C658:C659"/>
    <mergeCell ref="C676:C677"/>
    <mergeCell ref="B686:B687"/>
    <mergeCell ref="C686:C687"/>
    <mergeCell ref="C694:C695"/>
    <mergeCell ref="B676:B677"/>
    <mergeCell ref="D676:D677"/>
    <mergeCell ref="D688:D692"/>
    <mergeCell ref="D686:D687"/>
    <mergeCell ref="B694:B695"/>
    <mergeCell ref="B1174:B1175"/>
    <mergeCell ref="D1138:D1142"/>
    <mergeCell ref="D1117:D1121"/>
    <mergeCell ref="D1174:D1175"/>
    <mergeCell ref="A684:G684"/>
    <mergeCell ref="D694:D695"/>
    <mergeCell ref="D696:D700"/>
    <mergeCell ref="B841:B842"/>
    <mergeCell ref="B750:B751"/>
    <mergeCell ref="D723:D727"/>
    <mergeCell ref="D1136:D1137"/>
    <mergeCell ref="D1108:D1112"/>
    <mergeCell ref="C1106:C1107"/>
    <mergeCell ref="D1208:D1209"/>
    <mergeCell ref="B1165:B1166"/>
    <mergeCell ref="C1165:C1166"/>
    <mergeCell ref="D1165:D1166"/>
    <mergeCell ref="D1201:D1205"/>
    <mergeCell ref="C1191:C1192"/>
    <mergeCell ref="D1191:D1192"/>
    <mergeCell ref="B1247:B1248"/>
    <mergeCell ref="D1115:D1116"/>
    <mergeCell ref="B1124:B1125"/>
    <mergeCell ref="C1124:C1125"/>
    <mergeCell ref="D1071:D1075"/>
    <mergeCell ref="B1208:B1209"/>
    <mergeCell ref="C1208:C1209"/>
    <mergeCell ref="C1199:C1200"/>
    <mergeCell ref="D1176:D1180"/>
    <mergeCell ref="C1097:C1098"/>
    <mergeCell ref="B1217:B1218"/>
    <mergeCell ref="D1336:D1337"/>
    <mergeCell ref="C1247:C1248"/>
    <mergeCell ref="D1255:D1256"/>
    <mergeCell ref="B1230:B1231"/>
    <mergeCell ref="D1232:D1236"/>
    <mergeCell ref="D1240:D1244"/>
    <mergeCell ref="D1305:D1309"/>
    <mergeCell ref="D1219:D1223"/>
    <mergeCell ref="A1227:G1227"/>
    <mergeCell ref="D649:D650"/>
    <mergeCell ref="D678:D682"/>
    <mergeCell ref="C1217:C1218"/>
    <mergeCell ref="D1217:D1218"/>
    <mergeCell ref="C1238:C1239"/>
    <mergeCell ref="D1238:D1239"/>
    <mergeCell ref="C1230:C1231"/>
    <mergeCell ref="C1115:C1116"/>
    <mergeCell ref="C1088:C1089"/>
    <mergeCell ref="D1193:D1197"/>
    <mergeCell ref="C253:C254"/>
    <mergeCell ref="B895:B896"/>
    <mergeCell ref="C895:C896"/>
    <mergeCell ref="B1088:B1089"/>
    <mergeCell ref="B1097:B1098"/>
    <mergeCell ref="B1115:B1116"/>
    <mergeCell ref="B1078:B1079"/>
    <mergeCell ref="C561:C562"/>
    <mergeCell ref="B527:B528"/>
    <mergeCell ref="C988:C989"/>
    <mergeCell ref="D1366:D1367"/>
    <mergeCell ref="B1336:B1337"/>
    <mergeCell ref="C1336:C1337"/>
    <mergeCell ref="D1347:D1351"/>
    <mergeCell ref="D1358:D1362"/>
    <mergeCell ref="D1230:D1231"/>
    <mergeCell ref="D1296:D1300"/>
    <mergeCell ref="B1303:B1304"/>
    <mergeCell ref="B1238:B1239"/>
    <mergeCell ref="D1257:D1261"/>
    <mergeCell ref="D988:D989"/>
    <mergeCell ref="A921:B921"/>
    <mergeCell ref="B913:B914"/>
    <mergeCell ref="D1088:D1089"/>
    <mergeCell ref="D1090:D1094"/>
    <mergeCell ref="B463:B464"/>
    <mergeCell ref="D527:D528"/>
    <mergeCell ref="D887:D888"/>
    <mergeCell ref="D877:D878"/>
    <mergeCell ref="D669:D673"/>
    <mergeCell ref="C1319:C1320"/>
    <mergeCell ref="D1319:D1320"/>
    <mergeCell ref="D1321:D1325"/>
    <mergeCell ref="B1327:B1328"/>
    <mergeCell ref="C1327:C1328"/>
    <mergeCell ref="D1329:D1333"/>
    <mergeCell ref="D1303:D1304"/>
    <mergeCell ref="D1313:D1317"/>
    <mergeCell ref="B1345:B1346"/>
    <mergeCell ref="C1345:C1346"/>
    <mergeCell ref="D1345:D1346"/>
    <mergeCell ref="D1247:D1248"/>
    <mergeCell ref="D1249:D1253"/>
    <mergeCell ref="B1255:B1256"/>
    <mergeCell ref="C1255:C1256"/>
    <mergeCell ref="D1311:D1312"/>
    <mergeCell ref="B412:B413"/>
    <mergeCell ref="C387:C388"/>
    <mergeCell ref="D364:D368"/>
    <mergeCell ref="B378:B379"/>
    <mergeCell ref="D586:D587"/>
    <mergeCell ref="C420:C421"/>
    <mergeCell ref="D535:D536"/>
    <mergeCell ref="D537:D541"/>
    <mergeCell ref="C463:C464"/>
    <mergeCell ref="C519:C520"/>
    <mergeCell ref="B362:B363"/>
    <mergeCell ref="A352:G352"/>
    <mergeCell ref="D346:D350"/>
    <mergeCell ref="C370:C371"/>
    <mergeCell ref="D370:D371"/>
    <mergeCell ref="C403:C404"/>
    <mergeCell ref="B403:B404"/>
    <mergeCell ref="D356:D360"/>
    <mergeCell ref="D354:D355"/>
    <mergeCell ref="D372:D376"/>
    <mergeCell ref="C226:C227"/>
    <mergeCell ref="D226:D227"/>
    <mergeCell ref="C429:C430"/>
    <mergeCell ref="D282:D286"/>
    <mergeCell ref="D380:D384"/>
    <mergeCell ref="B586:B587"/>
    <mergeCell ref="D389:D393"/>
    <mergeCell ref="B429:B430"/>
    <mergeCell ref="D344:D345"/>
    <mergeCell ref="C362:C363"/>
    <mergeCell ref="D255:D259"/>
    <mergeCell ref="D299:D303"/>
    <mergeCell ref="C288:C289"/>
    <mergeCell ref="D429:D430"/>
    <mergeCell ref="D438:D439"/>
    <mergeCell ref="D440:D444"/>
    <mergeCell ref="D264:D268"/>
    <mergeCell ref="D420:D421"/>
    <mergeCell ref="D397:D401"/>
    <mergeCell ref="D414:D418"/>
    <mergeCell ref="D193:D197"/>
    <mergeCell ref="D271:D272"/>
    <mergeCell ref="D448:D452"/>
    <mergeCell ref="C218:C219"/>
    <mergeCell ref="D362:D363"/>
    <mergeCell ref="D412:D413"/>
    <mergeCell ref="D387:D388"/>
    <mergeCell ref="C344:C345"/>
    <mergeCell ref="D327:D331"/>
    <mergeCell ref="D237:D241"/>
    <mergeCell ref="D512:D516"/>
    <mergeCell ref="D475:D479"/>
    <mergeCell ref="C510:C511"/>
    <mergeCell ref="D510:D511"/>
    <mergeCell ref="D262:D263"/>
    <mergeCell ref="C455:C456"/>
    <mergeCell ref="D455:D456"/>
    <mergeCell ref="D457:D461"/>
    <mergeCell ref="C395:C396"/>
    <mergeCell ref="D395:D396"/>
    <mergeCell ref="D473:D474"/>
    <mergeCell ref="D521:D525"/>
    <mergeCell ref="D502:D503"/>
    <mergeCell ref="B510:B511"/>
    <mergeCell ref="C484:C485"/>
    <mergeCell ref="B484:B485"/>
    <mergeCell ref="B492:B493"/>
    <mergeCell ref="D492:D493"/>
    <mergeCell ref="D494:D498"/>
    <mergeCell ref="C502:C503"/>
    <mergeCell ref="D405:D409"/>
    <mergeCell ref="D403:D404"/>
    <mergeCell ref="C438:C439"/>
    <mergeCell ref="B545:B546"/>
    <mergeCell ref="D529:D533"/>
    <mergeCell ref="B344:B345"/>
    <mergeCell ref="D519:D520"/>
    <mergeCell ref="D465:D469"/>
    <mergeCell ref="B473:B474"/>
    <mergeCell ref="C473:C474"/>
    <mergeCell ref="B561:B562"/>
    <mergeCell ref="C545:C546"/>
    <mergeCell ref="D463:D464"/>
    <mergeCell ref="B535:B536"/>
    <mergeCell ref="C535:C536"/>
    <mergeCell ref="C378:C379"/>
    <mergeCell ref="B395:B396"/>
    <mergeCell ref="B446:B447"/>
    <mergeCell ref="B420:B421"/>
    <mergeCell ref="D431:D435"/>
    <mergeCell ref="B253:B254"/>
    <mergeCell ref="D246:D250"/>
    <mergeCell ref="B455:B456"/>
    <mergeCell ref="C492:C493"/>
    <mergeCell ref="D484:D485"/>
    <mergeCell ref="B317:B318"/>
    <mergeCell ref="B438:B439"/>
    <mergeCell ref="D422:D426"/>
    <mergeCell ref="C446:C447"/>
    <mergeCell ref="D446:D447"/>
    <mergeCell ref="B262:B263"/>
    <mergeCell ref="D288:D289"/>
    <mergeCell ref="B271:B272"/>
    <mergeCell ref="B244:B245"/>
    <mergeCell ref="C244:C245"/>
    <mergeCell ref="D244:D245"/>
    <mergeCell ref="C280:C281"/>
    <mergeCell ref="D280:D281"/>
    <mergeCell ref="C271:C272"/>
    <mergeCell ref="C262:C263"/>
  </mergeCells>
  <phoneticPr fontId="11" type="noConversion"/>
  <hyperlinks>
    <hyperlink ref="B1064" r:id="rId1" display="https://www.maersk.com.cn/schedules/vesselSchedules?vesselCode=EO8&amp;fromDate=2025-09-04"/>
  </hyperlinks>
  <pageMargins left="0.69930555555555596" right="0.69930555555555596" top="0.75" bottom="0.75" header="0.3" footer="0.3"/>
  <pageSetup paperSize="9" orientation="portrait" horizontalDpi="2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7"/>
  <sheetViews>
    <sheetView zoomScale="115" zoomScaleNormal="115" workbookViewId="0">
      <selection activeCell="H21" sqref="H21"/>
    </sheetView>
  </sheetViews>
  <sheetFormatPr defaultRowHeight="12.75"/>
  <cols>
    <col min="1" max="1" width="18.125" style="537" customWidth="1"/>
    <col min="2" max="2" width="29" style="537" customWidth="1"/>
    <col min="3" max="3" width="15.125" style="537" customWidth="1"/>
    <col min="4" max="4" width="18.375" style="537" customWidth="1"/>
    <col min="5" max="5" width="16" style="537" customWidth="1"/>
    <col min="6" max="6" width="23.625" style="537" customWidth="1"/>
    <col min="7" max="7" width="22.75" style="537" customWidth="1"/>
    <col min="8" max="16384" width="9" style="537"/>
  </cols>
  <sheetData>
    <row r="1" spans="1:7" ht="51" customHeight="1">
      <c r="A1" s="653" t="s">
        <v>2778</v>
      </c>
      <c r="B1" s="653"/>
      <c r="C1" s="653"/>
      <c r="D1" s="653"/>
      <c r="E1" s="653"/>
      <c r="F1" s="653"/>
      <c r="G1" s="653"/>
    </row>
    <row r="2" spans="1:7" ht="18.75">
      <c r="A2" s="652" t="s">
        <v>13</v>
      </c>
      <c r="B2" s="651"/>
      <c r="C2" s="647"/>
      <c r="D2" s="647"/>
      <c r="E2" s="650" t="s">
        <v>2777</v>
      </c>
      <c r="F2" s="647"/>
      <c r="G2" s="649" t="s">
        <v>2776</v>
      </c>
    </row>
    <row r="3" spans="1:7">
      <c r="A3" s="648"/>
      <c r="B3" s="647"/>
      <c r="C3" s="647"/>
      <c r="D3" s="647"/>
      <c r="E3" s="647"/>
      <c r="F3" s="647"/>
      <c r="G3" s="647"/>
    </row>
    <row r="4" spans="1:7" ht="15.75">
      <c r="A4" s="646" t="s">
        <v>14</v>
      </c>
      <c r="B4" s="646"/>
      <c r="C4" s="646"/>
      <c r="D4" s="646"/>
      <c r="E4" s="646"/>
      <c r="F4" s="646"/>
      <c r="G4" s="646"/>
    </row>
    <row r="5" spans="1:7">
      <c r="A5" s="580"/>
      <c r="B5" s="548" t="s">
        <v>2775</v>
      </c>
      <c r="C5" s="595"/>
      <c r="D5" s="644"/>
      <c r="E5" s="645"/>
      <c r="F5" s="644"/>
      <c r="G5" s="643"/>
    </row>
    <row r="6" spans="1:7">
      <c r="B6" s="548"/>
      <c r="C6" s="595"/>
      <c r="D6" s="644"/>
      <c r="E6" s="645"/>
      <c r="F6" s="644"/>
      <c r="G6" s="643"/>
    </row>
    <row r="7" spans="1:7">
      <c r="A7" s="580" t="s">
        <v>2774</v>
      </c>
      <c r="B7" s="613" t="s">
        <v>2773</v>
      </c>
      <c r="C7" s="613" t="s">
        <v>2772</v>
      </c>
      <c r="D7" s="613" t="s">
        <v>2771</v>
      </c>
      <c r="E7" s="613" t="s">
        <v>2504</v>
      </c>
      <c r="F7" s="590" t="s">
        <v>2770</v>
      </c>
      <c r="G7" s="590" t="s">
        <v>2769</v>
      </c>
    </row>
    <row r="8" spans="1:7" ht="15.75" customHeight="1">
      <c r="A8" s="580" t="s">
        <v>2768</v>
      </c>
      <c r="B8" s="611"/>
      <c r="C8" s="611"/>
      <c r="D8" s="611"/>
      <c r="E8" s="611"/>
      <c r="F8" s="590" t="s">
        <v>2767</v>
      </c>
      <c r="G8" s="590" t="s">
        <v>2766</v>
      </c>
    </row>
    <row r="9" spans="1:7" ht="13.5" customHeight="1">
      <c r="A9" s="642"/>
      <c r="B9" s="635" t="s">
        <v>2765</v>
      </c>
      <c r="C9" s="635" t="s">
        <v>2764</v>
      </c>
      <c r="D9" s="641" t="s">
        <v>2503</v>
      </c>
      <c r="E9" s="635">
        <v>45894</v>
      </c>
      <c r="F9" s="635">
        <v>45901</v>
      </c>
      <c r="G9" s="635">
        <v>45940</v>
      </c>
    </row>
    <row r="10" spans="1:7" ht="13.5" customHeight="1">
      <c r="A10" s="642"/>
      <c r="B10" s="635" t="s">
        <v>2763</v>
      </c>
      <c r="C10" s="635" t="s">
        <v>2762</v>
      </c>
      <c r="D10" s="641" t="s">
        <v>2503</v>
      </c>
      <c r="E10" s="635">
        <v>45901</v>
      </c>
      <c r="F10" s="635">
        <v>45908</v>
      </c>
      <c r="G10" s="635">
        <v>45947</v>
      </c>
    </row>
    <row r="11" spans="1:7" ht="13.5" customHeight="1">
      <c r="A11" s="642"/>
      <c r="B11" s="635" t="s">
        <v>119</v>
      </c>
      <c r="C11" s="635" t="s">
        <v>2761</v>
      </c>
      <c r="D11" s="641" t="s">
        <v>2503</v>
      </c>
      <c r="E11" s="635">
        <v>45908</v>
      </c>
      <c r="F11" s="635">
        <v>45915</v>
      </c>
      <c r="G11" s="635">
        <v>45954</v>
      </c>
    </row>
    <row r="12" spans="1:7" ht="13.5" customHeight="1">
      <c r="A12" s="642"/>
      <c r="B12" s="635" t="s">
        <v>2760</v>
      </c>
      <c r="C12" s="635" t="s">
        <v>2759</v>
      </c>
      <c r="D12" s="641" t="s">
        <v>2758</v>
      </c>
      <c r="E12" s="635">
        <v>45915</v>
      </c>
      <c r="F12" s="635">
        <v>45922</v>
      </c>
      <c r="G12" s="635">
        <v>45961</v>
      </c>
    </row>
    <row r="13" spans="1:7" ht="13.5" customHeight="1">
      <c r="A13" s="642"/>
      <c r="B13" s="635" t="s">
        <v>2757</v>
      </c>
      <c r="C13" s="635" t="s">
        <v>2756</v>
      </c>
      <c r="D13" s="641" t="s">
        <v>2503</v>
      </c>
      <c r="E13" s="635">
        <v>45922</v>
      </c>
      <c r="F13" s="635">
        <v>45929</v>
      </c>
      <c r="G13" s="635">
        <v>45968</v>
      </c>
    </row>
    <row r="14" spans="1:7" ht="13.5" customHeight="1">
      <c r="A14" s="642"/>
      <c r="B14" s="635"/>
      <c r="C14" s="635"/>
      <c r="D14" s="641" t="s">
        <v>2503</v>
      </c>
      <c r="E14" s="635">
        <v>45929</v>
      </c>
      <c r="F14" s="635">
        <v>45936</v>
      </c>
      <c r="G14" s="635">
        <v>45975</v>
      </c>
    </row>
    <row r="16" spans="1:7" ht="12.75" customHeight="1">
      <c r="A16" s="639" t="s">
        <v>2755</v>
      </c>
      <c r="B16" s="592" t="s">
        <v>16</v>
      </c>
      <c r="C16" s="592" t="s">
        <v>17</v>
      </c>
      <c r="D16" s="614" t="s">
        <v>18</v>
      </c>
      <c r="E16" s="614" t="s">
        <v>2504</v>
      </c>
      <c r="F16" s="640" t="s">
        <v>175</v>
      </c>
      <c r="G16" s="640" t="s">
        <v>28</v>
      </c>
    </row>
    <row r="17" spans="1:7" ht="14.25" customHeight="1">
      <c r="A17" s="639" t="s">
        <v>2704</v>
      </c>
      <c r="B17" s="591"/>
      <c r="C17" s="591"/>
      <c r="D17" s="614"/>
      <c r="E17" s="614"/>
      <c r="F17" s="635" t="s">
        <v>20</v>
      </c>
      <c r="G17" s="635" t="s">
        <v>21</v>
      </c>
    </row>
    <row r="18" spans="1:7" ht="13.5" customHeight="1">
      <c r="A18" s="639"/>
      <c r="B18" s="635" t="s">
        <v>2754</v>
      </c>
      <c r="C18" s="635" t="s">
        <v>2753</v>
      </c>
      <c r="D18" s="590" t="s">
        <v>2747</v>
      </c>
      <c r="E18" s="635">
        <v>45895</v>
      </c>
      <c r="F18" s="635">
        <v>45901</v>
      </c>
      <c r="G18" s="635">
        <v>45935</v>
      </c>
    </row>
    <row r="19" spans="1:7" ht="13.5" customHeight="1">
      <c r="A19" s="639"/>
      <c r="B19" s="635" t="s">
        <v>2752</v>
      </c>
      <c r="C19" s="635" t="s">
        <v>79</v>
      </c>
      <c r="D19" s="590" t="s">
        <v>2751</v>
      </c>
      <c r="E19" s="635">
        <v>45902</v>
      </c>
      <c r="F19" s="635">
        <v>45908</v>
      </c>
      <c r="G19" s="635">
        <v>45942</v>
      </c>
    </row>
    <row r="20" spans="1:7" ht="13.5" customHeight="1">
      <c r="A20" s="639"/>
      <c r="B20" s="635" t="s">
        <v>2361</v>
      </c>
      <c r="C20" s="635" t="s">
        <v>2750</v>
      </c>
      <c r="D20" s="590" t="s">
        <v>2542</v>
      </c>
      <c r="E20" s="635">
        <v>45909</v>
      </c>
      <c r="F20" s="635">
        <v>45915</v>
      </c>
      <c r="G20" s="635">
        <v>45949</v>
      </c>
    </row>
    <row r="21" spans="1:7" ht="13.5" customHeight="1">
      <c r="A21" s="639"/>
      <c r="B21" s="635" t="s">
        <v>2749</v>
      </c>
      <c r="C21" s="635" t="s">
        <v>2177</v>
      </c>
      <c r="D21" s="590" t="s">
        <v>2542</v>
      </c>
      <c r="E21" s="635">
        <v>45916</v>
      </c>
      <c r="F21" s="635">
        <v>45922</v>
      </c>
      <c r="G21" s="635">
        <v>45956</v>
      </c>
    </row>
    <row r="22" spans="1:7" ht="13.5" customHeight="1">
      <c r="A22" s="639"/>
      <c r="B22" s="635" t="s">
        <v>2748</v>
      </c>
      <c r="C22" s="635" t="s">
        <v>79</v>
      </c>
      <c r="D22" s="590" t="s">
        <v>2747</v>
      </c>
      <c r="E22" s="635">
        <v>45923</v>
      </c>
      <c r="F22" s="635">
        <v>45929</v>
      </c>
      <c r="G22" s="635">
        <v>45963</v>
      </c>
    </row>
    <row r="23" spans="1:7" ht="13.5" customHeight="1">
      <c r="A23" s="639"/>
      <c r="B23" s="635"/>
      <c r="C23" s="635"/>
      <c r="D23" s="590" t="s">
        <v>2542</v>
      </c>
      <c r="E23" s="635">
        <v>45930</v>
      </c>
      <c r="F23" s="635">
        <v>45936</v>
      </c>
      <c r="G23" s="635">
        <v>45970</v>
      </c>
    </row>
    <row r="24" spans="1:7" ht="12.75" customHeight="1"/>
    <row r="25" spans="1:7">
      <c r="A25" s="638" t="s">
        <v>2746</v>
      </c>
      <c r="B25" s="614" t="s">
        <v>16</v>
      </c>
      <c r="C25" s="592" t="s">
        <v>17</v>
      </c>
      <c r="D25" s="592" t="s">
        <v>18</v>
      </c>
      <c r="E25" s="592" t="s">
        <v>2745</v>
      </c>
      <c r="F25" s="590" t="s">
        <v>175</v>
      </c>
      <c r="G25" s="590" t="s">
        <v>2744</v>
      </c>
    </row>
    <row r="26" spans="1:7">
      <c r="A26" s="580" t="s">
        <v>2743</v>
      </c>
      <c r="B26" s="614"/>
      <c r="C26" s="591"/>
      <c r="D26" s="591"/>
      <c r="E26" s="591"/>
      <c r="F26" s="636" t="s">
        <v>20</v>
      </c>
      <c r="G26" s="636" t="s">
        <v>21</v>
      </c>
    </row>
    <row r="27" spans="1:7" ht="13.5" customHeight="1">
      <c r="B27" s="636" t="s">
        <v>2742</v>
      </c>
      <c r="C27" s="636" t="s">
        <v>2741</v>
      </c>
      <c r="D27" s="590" t="s">
        <v>2516</v>
      </c>
      <c r="E27" s="636">
        <v>45901</v>
      </c>
      <c r="F27" s="636">
        <v>45907</v>
      </c>
      <c r="G27" s="636">
        <v>45944</v>
      </c>
    </row>
    <row r="28" spans="1:7" ht="13.5" customHeight="1">
      <c r="B28" s="636" t="s">
        <v>2740</v>
      </c>
      <c r="C28" s="636" t="s">
        <v>22</v>
      </c>
      <c r="D28" s="590" t="s">
        <v>2737</v>
      </c>
      <c r="E28" s="636">
        <f>E27+7</f>
        <v>45908</v>
      </c>
      <c r="F28" s="636">
        <f>F27+7</f>
        <v>45914</v>
      </c>
      <c r="G28" s="636">
        <f>G27+7</f>
        <v>45951</v>
      </c>
    </row>
    <row r="29" spans="1:7" ht="13.5" customHeight="1">
      <c r="B29" s="636" t="s">
        <v>2739</v>
      </c>
      <c r="C29" s="636" t="s">
        <v>2738</v>
      </c>
      <c r="D29" s="590" t="s">
        <v>2737</v>
      </c>
      <c r="E29" s="636">
        <f>E28+7</f>
        <v>45915</v>
      </c>
      <c r="F29" s="636">
        <f>F28+7</f>
        <v>45921</v>
      </c>
      <c r="G29" s="636">
        <f>G28+7</f>
        <v>45958</v>
      </c>
    </row>
    <row r="30" spans="1:7" ht="13.5" customHeight="1">
      <c r="B30" s="636" t="s">
        <v>2394</v>
      </c>
      <c r="C30" s="636" t="s">
        <v>2736</v>
      </c>
      <c r="D30" s="590" t="s">
        <v>2516</v>
      </c>
      <c r="E30" s="636">
        <f>E29+7</f>
        <v>45922</v>
      </c>
      <c r="F30" s="636">
        <f>F29+7</f>
        <v>45928</v>
      </c>
      <c r="G30" s="636">
        <f>G29+7</f>
        <v>45965</v>
      </c>
    </row>
    <row r="31" spans="1:7" ht="13.5" customHeight="1">
      <c r="B31" s="636"/>
      <c r="C31" s="636"/>
      <c r="D31" s="590" t="s">
        <v>2516</v>
      </c>
      <c r="E31" s="636">
        <f>E30+7</f>
        <v>45929</v>
      </c>
      <c r="F31" s="636">
        <f>F30+7</f>
        <v>45935</v>
      </c>
      <c r="G31" s="636">
        <f>G30+7</f>
        <v>45972</v>
      </c>
    </row>
    <row r="32" spans="1:7" ht="13.5" customHeight="1">
      <c r="A32" s="580" t="s">
        <v>2735</v>
      </c>
      <c r="B32" s="618"/>
      <c r="C32" s="618"/>
      <c r="D32" s="615"/>
      <c r="E32" s="618"/>
      <c r="F32" s="618"/>
      <c r="G32" s="618"/>
    </row>
    <row r="33" spans="1:7" ht="13.5" customHeight="1">
      <c r="A33" s="580" t="s">
        <v>2557</v>
      </c>
      <c r="B33" s="614" t="s">
        <v>16</v>
      </c>
      <c r="C33" s="614" t="s">
        <v>17</v>
      </c>
      <c r="D33" s="614" t="s">
        <v>18</v>
      </c>
      <c r="E33" s="614" t="s">
        <v>2504</v>
      </c>
      <c r="F33" s="590" t="s">
        <v>2734</v>
      </c>
      <c r="G33" s="590" t="s">
        <v>2729</v>
      </c>
    </row>
    <row r="34" spans="1:7" ht="13.5" customHeight="1">
      <c r="A34" s="580"/>
      <c r="B34" s="614"/>
      <c r="C34" s="614"/>
      <c r="D34" s="614"/>
      <c r="E34" s="614"/>
      <c r="F34" s="636" t="s">
        <v>20</v>
      </c>
      <c r="G34" s="636" t="s">
        <v>21</v>
      </c>
    </row>
    <row r="35" spans="1:7" ht="13.5" customHeight="1">
      <c r="A35" s="580"/>
      <c r="B35" s="636"/>
      <c r="C35" s="636"/>
      <c r="D35" s="590" t="s">
        <v>2731</v>
      </c>
      <c r="E35" s="635">
        <v>45895</v>
      </c>
      <c r="F35" s="636">
        <v>45902</v>
      </c>
      <c r="G35" s="636">
        <v>45927</v>
      </c>
    </row>
    <row r="36" spans="1:7" ht="13.5" customHeight="1">
      <c r="A36" s="580"/>
      <c r="B36" s="636"/>
      <c r="C36" s="636"/>
      <c r="D36" s="590" t="s">
        <v>2733</v>
      </c>
      <c r="E36" s="635">
        <v>45902</v>
      </c>
      <c r="F36" s="636">
        <v>45909</v>
      </c>
      <c r="G36" s="636">
        <v>45934</v>
      </c>
    </row>
    <row r="37" spans="1:7" ht="13.5" customHeight="1">
      <c r="A37" s="580"/>
      <c r="B37" s="637"/>
      <c r="C37" s="637"/>
      <c r="D37" s="590" t="s">
        <v>2733</v>
      </c>
      <c r="E37" s="635">
        <v>45909</v>
      </c>
      <c r="F37" s="636">
        <v>45916</v>
      </c>
      <c r="G37" s="636">
        <v>45941</v>
      </c>
    </row>
    <row r="38" spans="1:7" ht="13.5" customHeight="1">
      <c r="A38" s="580"/>
      <c r="B38" s="636"/>
      <c r="C38" s="636"/>
      <c r="D38" s="590" t="s">
        <v>2733</v>
      </c>
      <c r="E38" s="635">
        <v>45916</v>
      </c>
      <c r="F38" s="636">
        <v>45923</v>
      </c>
      <c r="G38" s="636">
        <v>45948</v>
      </c>
    </row>
    <row r="39" spans="1:7" ht="13.5" customHeight="1">
      <c r="A39" s="580"/>
      <c r="B39" s="636"/>
      <c r="C39" s="636"/>
      <c r="D39" s="590" t="s">
        <v>2732</v>
      </c>
      <c r="E39" s="635">
        <v>45923</v>
      </c>
      <c r="F39" s="636">
        <v>45930</v>
      </c>
      <c r="G39" s="636">
        <v>45955</v>
      </c>
    </row>
    <row r="40" spans="1:7" ht="13.5" customHeight="1">
      <c r="A40" s="580"/>
      <c r="B40" s="636"/>
      <c r="C40" s="636"/>
      <c r="D40" s="590" t="s">
        <v>2731</v>
      </c>
      <c r="E40" s="635">
        <v>45930</v>
      </c>
      <c r="F40" s="636">
        <v>45937</v>
      </c>
      <c r="G40" s="636">
        <v>45962</v>
      </c>
    </row>
    <row r="41" spans="1:7" ht="13.5" customHeight="1">
      <c r="A41" s="580"/>
      <c r="B41" s="594"/>
      <c r="C41" s="594"/>
      <c r="D41" s="615"/>
      <c r="E41" s="618"/>
      <c r="F41" s="594"/>
      <c r="G41" s="594"/>
    </row>
    <row r="42" spans="1:7" ht="13.5" customHeight="1">
      <c r="A42" s="580" t="s">
        <v>2730</v>
      </c>
      <c r="B42" s="614" t="s">
        <v>16</v>
      </c>
      <c r="C42" s="614" t="s">
        <v>17</v>
      </c>
      <c r="D42" s="614" t="s">
        <v>18</v>
      </c>
      <c r="E42" s="614" t="s">
        <v>2504</v>
      </c>
      <c r="F42" s="590" t="s">
        <v>175</v>
      </c>
      <c r="G42" s="590" t="s">
        <v>2729</v>
      </c>
    </row>
    <row r="43" spans="1:7" ht="13.5" customHeight="1">
      <c r="A43" s="580"/>
      <c r="B43" s="614"/>
      <c r="C43" s="614"/>
      <c r="D43" s="614"/>
      <c r="E43" s="614"/>
      <c r="F43" s="636" t="s">
        <v>20</v>
      </c>
      <c r="G43" s="636" t="s">
        <v>21</v>
      </c>
    </row>
    <row r="44" spans="1:7" ht="13.5" customHeight="1">
      <c r="A44" s="580"/>
      <c r="B44" s="636" t="s">
        <v>2728</v>
      </c>
      <c r="C44" s="636" t="s">
        <v>2727</v>
      </c>
      <c r="D44" s="590" t="s">
        <v>2539</v>
      </c>
      <c r="E44" s="635">
        <v>45898</v>
      </c>
      <c r="F44" s="636">
        <v>45906</v>
      </c>
      <c r="G44" s="636">
        <v>45929</v>
      </c>
    </row>
    <row r="45" spans="1:7" ht="13.5" customHeight="1">
      <c r="A45" s="580"/>
      <c r="B45" s="636" t="s">
        <v>2726</v>
      </c>
      <c r="C45" s="636" t="s">
        <v>2725</v>
      </c>
      <c r="D45" s="590" t="s">
        <v>2724</v>
      </c>
      <c r="E45" s="635">
        <v>45905</v>
      </c>
      <c r="F45" s="636">
        <v>45913</v>
      </c>
      <c r="G45" s="636">
        <v>45936</v>
      </c>
    </row>
    <row r="46" spans="1:7" ht="13.5" customHeight="1">
      <c r="A46" s="580"/>
      <c r="B46" s="636" t="s">
        <v>2723</v>
      </c>
      <c r="C46" s="636" t="s">
        <v>43</v>
      </c>
      <c r="D46" s="590" t="s">
        <v>2539</v>
      </c>
      <c r="E46" s="635">
        <v>45912</v>
      </c>
      <c r="F46" s="636">
        <v>45920</v>
      </c>
      <c r="G46" s="636">
        <v>45943</v>
      </c>
    </row>
    <row r="47" spans="1:7" ht="13.5" customHeight="1">
      <c r="A47" s="580"/>
      <c r="B47" s="636" t="s">
        <v>2722</v>
      </c>
      <c r="C47" s="636" t="s">
        <v>2721</v>
      </c>
      <c r="D47" s="590" t="s">
        <v>2711</v>
      </c>
      <c r="E47" s="635">
        <v>45919</v>
      </c>
      <c r="F47" s="636">
        <v>45927</v>
      </c>
      <c r="G47" s="636">
        <v>45950</v>
      </c>
    </row>
    <row r="48" spans="1:7" ht="13.5" customHeight="1">
      <c r="A48" s="580"/>
      <c r="B48" s="636" t="s">
        <v>2720</v>
      </c>
      <c r="C48" s="636" t="s">
        <v>40</v>
      </c>
      <c r="D48" s="590" t="s">
        <v>2539</v>
      </c>
      <c r="E48" s="635">
        <v>45926</v>
      </c>
      <c r="F48" s="636">
        <v>45934</v>
      </c>
      <c r="G48" s="636">
        <v>45957</v>
      </c>
    </row>
    <row r="49" spans="1:7" ht="13.5" customHeight="1">
      <c r="B49" s="618"/>
      <c r="C49" s="618"/>
      <c r="D49" s="618"/>
      <c r="E49" s="618"/>
      <c r="F49" s="618"/>
      <c r="G49" s="618"/>
    </row>
    <row r="50" spans="1:7" ht="13.5" customHeight="1">
      <c r="A50" s="580" t="s">
        <v>2719</v>
      </c>
      <c r="B50" s="614" t="s">
        <v>16</v>
      </c>
      <c r="C50" s="614" t="s">
        <v>17</v>
      </c>
      <c r="D50" s="614" t="s">
        <v>18</v>
      </c>
      <c r="E50" s="614" t="s">
        <v>2504</v>
      </c>
      <c r="F50" s="590" t="s">
        <v>175</v>
      </c>
      <c r="G50" s="590" t="s">
        <v>127</v>
      </c>
    </row>
    <row r="51" spans="1:7" ht="13.5" customHeight="1">
      <c r="A51" s="580" t="s">
        <v>2718</v>
      </c>
      <c r="B51" s="614"/>
      <c r="C51" s="614"/>
      <c r="D51" s="614"/>
      <c r="E51" s="614"/>
      <c r="F51" s="590" t="s">
        <v>20</v>
      </c>
      <c r="G51" s="590" t="s">
        <v>21</v>
      </c>
    </row>
    <row r="52" spans="1:7" ht="13.5" customHeight="1">
      <c r="A52" s="580"/>
      <c r="B52" s="635" t="s">
        <v>2717</v>
      </c>
      <c r="C52" s="635" t="s">
        <v>2716</v>
      </c>
      <c r="D52" s="635" t="s">
        <v>2539</v>
      </c>
      <c r="E52" s="635">
        <v>45895</v>
      </c>
      <c r="F52" s="635">
        <v>45902</v>
      </c>
      <c r="G52" s="635">
        <v>45936</v>
      </c>
    </row>
    <row r="53" spans="1:7" ht="13.5" customHeight="1">
      <c r="A53" s="580"/>
      <c r="B53" s="635" t="s">
        <v>2715</v>
      </c>
      <c r="C53" s="635" t="s">
        <v>2714</v>
      </c>
      <c r="D53" s="635" t="s">
        <v>2711</v>
      </c>
      <c r="E53" s="635">
        <v>45902</v>
      </c>
      <c r="F53" s="635">
        <v>45909</v>
      </c>
      <c r="G53" s="635">
        <v>45943</v>
      </c>
    </row>
    <row r="54" spans="1:7" ht="13.5" customHeight="1">
      <c r="A54" s="580"/>
      <c r="B54" s="635" t="s">
        <v>2713</v>
      </c>
      <c r="C54" s="635" t="s">
        <v>2712</v>
      </c>
      <c r="D54" s="635" t="s">
        <v>2711</v>
      </c>
      <c r="E54" s="635">
        <v>45909</v>
      </c>
      <c r="F54" s="635">
        <v>45916</v>
      </c>
      <c r="G54" s="635">
        <v>45950</v>
      </c>
    </row>
    <row r="55" spans="1:7" ht="13.5" customHeight="1">
      <c r="A55" s="580"/>
      <c r="B55" s="635" t="s">
        <v>2710</v>
      </c>
      <c r="C55" s="635" t="s">
        <v>2709</v>
      </c>
      <c r="D55" s="635" t="s">
        <v>2539</v>
      </c>
      <c r="E55" s="635">
        <v>45916</v>
      </c>
      <c r="F55" s="635">
        <v>45923</v>
      </c>
      <c r="G55" s="635">
        <v>45957</v>
      </c>
    </row>
    <row r="56" spans="1:7" ht="13.5" customHeight="1">
      <c r="A56" s="580"/>
      <c r="B56" s="635" t="s">
        <v>2708</v>
      </c>
      <c r="C56" s="635" t="s">
        <v>2707</v>
      </c>
      <c r="D56" s="635" t="s">
        <v>2539</v>
      </c>
      <c r="E56" s="635">
        <v>45923</v>
      </c>
      <c r="F56" s="635">
        <v>45930</v>
      </c>
      <c r="G56" s="635">
        <v>45964</v>
      </c>
    </row>
    <row r="57" spans="1:7" ht="13.5" customHeight="1">
      <c r="A57" s="580"/>
      <c r="B57" s="635"/>
      <c r="C57" s="635"/>
      <c r="D57" s="635" t="s">
        <v>2539</v>
      </c>
      <c r="E57" s="635">
        <v>45930</v>
      </c>
      <c r="F57" s="635">
        <v>45937</v>
      </c>
      <c r="G57" s="635">
        <v>45971</v>
      </c>
    </row>
    <row r="58" spans="1:7">
      <c r="A58" s="580"/>
      <c r="B58" s="635"/>
      <c r="C58" s="634"/>
      <c r="D58" s="615"/>
      <c r="E58" s="618"/>
      <c r="F58" s="618"/>
      <c r="G58" s="618"/>
    </row>
    <row r="59" spans="1:7" ht="15.75">
      <c r="A59" s="616" t="s">
        <v>2706</v>
      </c>
      <c r="B59" s="616"/>
      <c r="C59" s="633"/>
      <c r="D59" s="633"/>
      <c r="E59" s="633"/>
      <c r="F59" s="633"/>
      <c r="G59" s="633"/>
    </row>
    <row r="60" spans="1:7">
      <c r="A60" s="627" t="s">
        <v>2705</v>
      </c>
      <c r="B60" s="604" t="s">
        <v>16</v>
      </c>
      <c r="C60" s="604" t="s">
        <v>17</v>
      </c>
      <c r="D60" s="604" t="s">
        <v>2635</v>
      </c>
      <c r="E60" s="604" t="s">
        <v>2504</v>
      </c>
      <c r="F60" s="597" t="s">
        <v>175</v>
      </c>
      <c r="G60" s="597" t="s">
        <v>82</v>
      </c>
    </row>
    <row r="61" spans="1:7">
      <c r="A61" s="628" t="s">
        <v>2704</v>
      </c>
      <c r="B61" s="602"/>
      <c r="C61" s="602"/>
      <c r="D61" s="602"/>
      <c r="E61" s="602"/>
      <c r="F61" s="597" t="s">
        <v>2703</v>
      </c>
      <c r="G61" s="597" t="s">
        <v>2702</v>
      </c>
    </row>
    <row r="62" spans="1:7">
      <c r="A62" s="627"/>
      <c r="B62" s="589" t="s">
        <v>2701</v>
      </c>
      <c r="C62" s="589" t="s">
        <v>2700</v>
      </c>
      <c r="D62" s="597" t="s">
        <v>2699</v>
      </c>
      <c r="E62" s="589">
        <v>45894</v>
      </c>
      <c r="F62" s="589">
        <v>45901</v>
      </c>
      <c r="G62" s="589">
        <v>45909</v>
      </c>
    </row>
    <row r="63" spans="1:7">
      <c r="A63" s="627"/>
      <c r="B63" s="589" t="s">
        <v>2580</v>
      </c>
      <c r="C63" s="589" t="s">
        <v>2579</v>
      </c>
      <c r="D63" s="597" t="s">
        <v>2698</v>
      </c>
      <c r="E63" s="589">
        <v>45901</v>
      </c>
      <c r="F63" s="589">
        <v>45908</v>
      </c>
      <c r="G63" s="589">
        <v>45916</v>
      </c>
    </row>
    <row r="64" spans="1:7">
      <c r="A64" s="627"/>
      <c r="B64" s="589" t="s">
        <v>2577</v>
      </c>
      <c r="C64" s="589" t="s">
        <v>2576</v>
      </c>
      <c r="D64" s="597" t="s">
        <v>2698</v>
      </c>
      <c r="E64" s="589">
        <v>45908</v>
      </c>
      <c r="F64" s="589">
        <v>45915</v>
      </c>
      <c r="G64" s="589">
        <v>45923</v>
      </c>
    </row>
    <row r="65" spans="1:7">
      <c r="A65" s="627"/>
      <c r="B65" s="589" t="s">
        <v>2575</v>
      </c>
      <c r="C65" s="589" t="s">
        <v>2574</v>
      </c>
      <c r="D65" s="597" t="s">
        <v>2698</v>
      </c>
      <c r="E65" s="589">
        <v>45915</v>
      </c>
      <c r="F65" s="589">
        <v>45922</v>
      </c>
      <c r="G65" s="589">
        <v>45930</v>
      </c>
    </row>
    <row r="66" spans="1:7">
      <c r="A66" s="627"/>
      <c r="B66" s="589" t="s">
        <v>2573</v>
      </c>
      <c r="C66" s="589" t="s">
        <v>146</v>
      </c>
      <c r="D66" s="597" t="s">
        <v>2698</v>
      </c>
      <c r="E66" s="589">
        <v>45922</v>
      </c>
      <c r="F66" s="589">
        <v>45929</v>
      </c>
      <c r="G66" s="589">
        <v>45937</v>
      </c>
    </row>
    <row r="67" spans="1:7">
      <c r="A67" s="627"/>
      <c r="B67" s="589"/>
      <c r="C67" s="589"/>
      <c r="D67" s="597" t="s">
        <v>2698</v>
      </c>
      <c r="E67" s="589">
        <v>45929</v>
      </c>
      <c r="F67" s="589">
        <v>45936</v>
      </c>
      <c r="G67" s="589">
        <v>45944</v>
      </c>
    </row>
    <row r="68" spans="1:7">
      <c r="A68" s="601"/>
      <c r="B68" s="632"/>
      <c r="C68" s="631"/>
      <c r="D68" s="630"/>
      <c r="E68" s="629"/>
      <c r="F68" s="629"/>
      <c r="G68" s="629"/>
    </row>
    <row r="69" spans="1:7">
      <c r="A69" s="627" t="s">
        <v>2697</v>
      </c>
      <c r="B69" s="581" t="s">
        <v>16</v>
      </c>
      <c r="C69" s="581" t="s">
        <v>17</v>
      </c>
      <c r="D69" s="581" t="s">
        <v>18</v>
      </c>
      <c r="E69" s="581" t="s">
        <v>2504</v>
      </c>
      <c r="F69" s="542" t="s">
        <v>175</v>
      </c>
      <c r="G69" s="542" t="s">
        <v>2696</v>
      </c>
    </row>
    <row r="70" spans="1:7">
      <c r="A70" s="628" t="s">
        <v>2695</v>
      </c>
      <c r="B70" s="579"/>
      <c r="C70" s="579"/>
      <c r="D70" s="579"/>
      <c r="E70" s="579"/>
      <c r="F70" s="542" t="s">
        <v>20</v>
      </c>
      <c r="G70" s="542" t="s">
        <v>21</v>
      </c>
    </row>
    <row r="71" spans="1:7">
      <c r="A71" s="627" t="s">
        <v>2379</v>
      </c>
      <c r="B71" s="589" t="s">
        <v>2689</v>
      </c>
      <c r="C71" s="589" t="s">
        <v>2685</v>
      </c>
      <c r="D71" s="597" t="s">
        <v>2684</v>
      </c>
      <c r="E71" s="589">
        <v>45897</v>
      </c>
      <c r="F71" s="589">
        <v>45903</v>
      </c>
      <c r="G71" s="589">
        <v>45908</v>
      </c>
    </row>
    <row r="72" spans="1:7">
      <c r="A72" s="627" t="s">
        <v>2379</v>
      </c>
      <c r="B72" s="589" t="s">
        <v>2694</v>
      </c>
      <c r="C72" s="589" t="s">
        <v>2693</v>
      </c>
      <c r="D72" s="597" t="s">
        <v>2692</v>
      </c>
      <c r="E72" s="589">
        <f>E71+7</f>
        <v>45904</v>
      </c>
      <c r="F72" s="589">
        <f>F71+7</f>
        <v>45910</v>
      </c>
      <c r="G72" s="589">
        <f>G71+7</f>
        <v>45915</v>
      </c>
    </row>
    <row r="73" spans="1:7">
      <c r="A73" s="627" t="s">
        <v>2379</v>
      </c>
      <c r="B73" s="589" t="s">
        <v>2691</v>
      </c>
      <c r="C73" s="589" t="s">
        <v>2690</v>
      </c>
      <c r="D73" s="597" t="s">
        <v>2684</v>
      </c>
      <c r="E73" s="589">
        <f>E72+7</f>
        <v>45911</v>
      </c>
      <c r="F73" s="589">
        <f>F72+7</f>
        <v>45917</v>
      </c>
      <c r="G73" s="589">
        <f>G72+7</f>
        <v>45922</v>
      </c>
    </row>
    <row r="74" spans="1:7">
      <c r="A74" s="627" t="s">
        <v>2379</v>
      </c>
      <c r="B74" s="589" t="s">
        <v>2689</v>
      </c>
      <c r="C74" s="589" t="s">
        <v>2688</v>
      </c>
      <c r="D74" s="597" t="s">
        <v>2687</v>
      </c>
      <c r="E74" s="589">
        <f>E73+7</f>
        <v>45918</v>
      </c>
      <c r="F74" s="589">
        <f>F73+7</f>
        <v>45924</v>
      </c>
      <c r="G74" s="589">
        <f>G73+7</f>
        <v>45929</v>
      </c>
    </row>
    <row r="75" spans="1:7">
      <c r="A75" s="627" t="s">
        <v>2379</v>
      </c>
      <c r="B75" s="589" t="s">
        <v>2686</v>
      </c>
      <c r="C75" s="589" t="s">
        <v>2685</v>
      </c>
      <c r="D75" s="597" t="s">
        <v>2684</v>
      </c>
      <c r="E75" s="589">
        <f>E74+7</f>
        <v>45925</v>
      </c>
      <c r="F75" s="589">
        <f>F74+7</f>
        <v>45931</v>
      </c>
      <c r="G75" s="589">
        <f>G74+7</f>
        <v>45936</v>
      </c>
    </row>
    <row r="76" spans="1:7">
      <c r="E76" s="624"/>
      <c r="F76" s="624"/>
      <c r="G76" s="624"/>
    </row>
    <row r="77" spans="1:7">
      <c r="A77" s="580" t="s">
        <v>2683</v>
      </c>
      <c r="B77" s="592" t="s">
        <v>16</v>
      </c>
      <c r="C77" s="592" t="s">
        <v>17</v>
      </c>
      <c r="D77" s="592" t="s">
        <v>18</v>
      </c>
      <c r="E77" s="592" t="s">
        <v>2504</v>
      </c>
      <c r="F77" s="590" t="s">
        <v>175</v>
      </c>
      <c r="G77" s="590" t="s">
        <v>2682</v>
      </c>
    </row>
    <row r="78" spans="1:7">
      <c r="A78" s="580" t="s">
        <v>2681</v>
      </c>
      <c r="B78" s="593"/>
      <c r="C78" s="591"/>
      <c r="D78" s="591"/>
      <c r="E78" s="591"/>
      <c r="F78" s="590" t="s">
        <v>20</v>
      </c>
      <c r="G78" s="590" t="s">
        <v>21</v>
      </c>
    </row>
    <row r="79" spans="1:7" ht="13.5" customHeight="1">
      <c r="B79" s="589" t="s">
        <v>2680</v>
      </c>
      <c r="C79" s="589" t="s">
        <v>2679</v>
      </c>
      <c r="D79" s="613" t="s">
        <v>2599</v>
      </c>
      <c r="E79" s="589">
        <v>45894</v>
      </c>
      <c r="F79" s="589">
        <v>45901</v>
      </c>
      <c r="G79" s="589">
        <v>45905</v>
      </c>
    </row>
    <row r="80" spans="1:7" ht="13.5" customHeight="1">
      <c r="B80" s="589" t="s">
        <v>2673</v>
      </c>
      <c r="C80" s="589" t="s">
        <v>2678</v>
      </c>
      <c r="D80" s="612"/>
      <c r="E80" s="589">
        <f>E79+7</f>
        <v>45901</v>
      </c>
      <c r="F80" s="589">
        <f>F79+7</f>
        <v>45908</v>
      </c>
      <c r="G80" s="589">
        <f>G79+7</f>
        <v>45912</v>
      </c>
    </row>
    <row r="81" spans="1:7" ht="13.5" customHeight="1">
      <c r="B81" s="589" t="s">
        <v>2677</v>
      </c>
      <c r="C81" s="589" t="s">
        <v>2676</v>
      </c>
      <c r="D81" s="612"/>
      <c r="E81" s="589">
        <f>E80+7</f>
        <v>45908</v>
      </c>
      <c r="F81" s="589">
        <f>F80+7</f>
        <v>45915</v>
      </c>
      <c r="G81" s="589">
        <f>G80+7</f>
        <v>45919</v>
      </c>
    </row>
    <row r="82" spans="1:7" ht="13.5" customHeight="1">
      <c r="B82" s="589" t="s">
        <v>2675</v>
      </c>
      <c r="C82" s="589" t="s">
        <v>2674</v>
      </c>
      <c r="D82" s="612"/>
      <c r="E82" s="589">
        <f>E81+7</f>
        <v>45915</v>
      </c>
      <c r="F82" s="589">
        <f>F81+7</f>
        <v>45922</v>
      </c>
      <c r="G82" s="589">
        <f>G81+7</f>
        <v>45926</v>
      </c>
    </row>
    <row r="83" spans="1:7" ht="13.5" customHeight="1">
      <c r="B83" s="589" t="s">
        <v>2673</v>
      </c>
      <c r="C83" s="589" t="s">
        <v>2672</v>
      </c>
      <c r="D83" s="612"/>
      <c r="E83" s="589">
        <f>E82+7</f>
        <v>45922</v>
      </c>
      <c r="F83" s="589">
        <f>F82+7</f>
        <v>45929</v>
      </c>
      <c r="G83" s="589">
        <f>G82+7</f>
        <v>45933</v>
      </c>
    </row>
    <row r="84" spans="1:7" ht="13.5" customHeight="1">
      <c r="B84" s="589"/>
      <c r="C84" s="589"/>
      <c r="D84" s="611"/>
      <c r="E84" s="589">
        <f>E83+7</f>
        <v>45929</v>
      </c>
      <c r="F84" s="589">
        <f>F83+7</f>
        <v>45936</v>
      </c>
      <c r="G84" s="589">
        <f>G83+7</f>
        <v>45940</v>
      </c>
    </row>
    <row r="85" spans="1:7" ht="13.5" customHeight="1">
      <c r="B85" s="622"/>
      <c r="C85" s="622"/>
      <c r="D85" s="626"/>
      <c r="E85" s="622"/>
      <c r="F85" s="622"/>
      <c r="G85" s="622"/>
    </row>
    <row r="86" spans="1:7" ht="13.5" customHeight="1">
      <c r="A86" s="580" t="s">
        <v>2671</v>
      </c>
      <c r="B86" s="605" t="s">
        <v>16</v>
      </c>
      <c r="C86" s="605" t="s">
        <v>17</v>
      </c>
      <c r="D86" s="605" t="s">
        <v>18</v>
      </c>
      <c r="E86" s="605" t="s">
        <v>2504</v>
      </c>
      <c r="F86" s="542" t="s">
        <v>175</v>
      </c>
      <c r="G86" s="542" t="s">
        <v>2670</v>
      </c>
    </row>
    <row r="87" spans="1:7" ht="13.5" customHeight="1">
      <c r="A87" s="580" t="s">
        <v>2652</v>
      </c>
      <c r="B87" s="605"/>
      <c r="C87" s="605"/>
      <c r="D87" s="605"/>
      <c r="E87" s="605"/>
      <c r="F87" s="542" t="s">
        <v>20</v>
      </c>
      <c r="G87" s="542" t="s">
        <v>21</v>
      </c>
    </row>
    <row r="88" spans="1:7" ht="13.5" customHeight="1">
      <c r="A88" s="580"/>
      <c r="B88" s="569" t="s">
        <v>2669</v>
      </c>
      <c r="C88" s="569" t="s">
        <v>2668</v>
      </c>
      <c r="D88" s="621" t="s">
        <v>2599</v>
      </c>
      <c r="E88" s="569">
        <v>45897</v>
      </c>
      <c r="F88" s="569">
        <v>45903</v>
      </c>
      <c r="G88" s="569">
        <v>45909</v>
      </c>
    </row>
    <row r="89" spans="1:7" ht="13.5" customHeight="1">
      <c r="A89" s="580"/>
      <c r="B89" s="569" t="s">
        <v>2619</v>
      </c>
      <c r="C89" s="569" t="s">
        <v>2667</v>
      </c>
      <c r="D89" s="621" t="s">
        <v>2599</v>
      </c>
      <c r="E89" s="569">
        <v>45904</v>
      </c>
      <c r="F89" s="569">
        <v>45910</v>
      </c>
      <c r="G89" s="569">
        <v>45916</v>
      </c>
    </row>
    <row r="90" spans="1:7" ht="13.5" customHeight="1">
      <c r="A90" s="580"/>
      <c r="B90" s="569"/>
      <c r="C90" s="569"/>
      <c r="D90" s="621" t="s">
        <v>2599</v>
      </c>
      <c r="E90" s="569">
        <v>45911</v>
      </c>
      <c r="F90" s="569">
        <v>45917</v>
      </c>
      <c r="G90" s="569">
        <v>45923</v>
      </c>
    </row>
    <row r="91" spans="1:7" ht="13.5" customHeight="1">
      <c r="A91" s="580"/>
      <c r="B91" s="569" t="s">
        <v>2666</v>
      </c>
      <c r="C91" s="569" t="s">
        <v>2665</v>
      </c>
      <c r="D91" s="621" t="s">
        <v>2467</v>
      </c>
      <c r="E91" s="569">
        <v>45918</v>
      </c>
      <c r="F91" s="569">
        <v>45924</v>
      </c>
      <c r="G91" s="569">
        <v>45930</v>
      </c>
    </row>
    <row r="92" spans="1:7" ht="13.5" customHeight="1">
      <c r="A92" s="580"/>
      <c r="B92" s="569"/>
      <c r="C92" s="569"/>
      <c r="D92" s="621" t="s">
        <v>2599</v>
      </c>
      <c r="E92" s="569">
        <v>45925</v>
      </c>
      <c r="F92" s="569">
        <v>45931</v>
      </c>
      <c r="G92" s="569">
        <v>45937</v>
      </c>
    </row>
    <row r="93" spans="1:7" ht="13.5" customHeight="1">
      <c r="B93" s="624"/>
      <c r="C93" s="624"/>
      <c r="D93" s="625"/>
      <c r="E93" s="624"/>
      <c r="F93" s="624"/>
      <c r="G93" s="624"/>
    </row>
    <row r="94" spans="1:7" ht="13.5" customHeight="1">
      <c r="A94" s="580" t="s">
        <v>2664</v>
      </c>
      <c r="B94" s="605" t="s">
        <v>16</v>
      </c>
      <c r="C94" s="605" t="s">
        <v>17</v>
      </c>
      <c r="D94" s="605" t="s">
        <v>18</v>
      </c>
      <c r="E94" s="605" t="s">
        <v>2504</v>
      </c>
      <c r="F94" s="542" t="s">
        <v>175</v>
      </c>
      <c r="G94" s="542" t="s">
        <v>2663</v>
      </c>
    </row>
    <row r="95" spans="1:7" ht="13.5" customHeight="1">
      <c r="A95" s="580" t="s">
        <v>2662</v>
      </c>
      <c r="B95" s="605"/>
      <c r="C95" s="605"/>
      <c r="D95" s="605"/>
      <c r="E95" s="605"/>
      <c r="F95" s="542" t="s">
        <v>20</v>
      </c>
      <c r="G95" s="542" t="s">
        <v>21</v>
      </c>
    </row>
    <row r="96" spans="1:7" ht="13.5" customHeight="1">
      <c r="A96" s="580"/>
      <c r="B96" s="569" t="s">
        <v>2661</v>
      </c>
      <c r="C96" s="569" t="s">
        <v>2660</v>
      </c>
      <c r="D96" s="621" t="s">
        <v>2648</v>
      </c>
      <c r="E96" s="569">
        <v>45895</v>
      </c>
      <c r="F96" s="569">
        <v>45903</v>
      </c>
      <c r="G96" s="569">
        <v>45909</v>
      </c>
    </row>
    <row r="97" spans="1:7" ht="13.5" customHeight="1">
      <c r="A97" s="580"/>
      <c r="B97" s="569" t="s">
        <v>2659</v>
      </c>
      <c r="C97" s="569" t="s">
        <v>2658</v>
      </c>
      <c r="D97" s="621" t="s">
        <v>2486</v>
      </c>
      <c r="E97" s="569">
        <v>45902</v>
      </c>
      <c r="F97" s="569">
        <v>45910</v>
      </c>
      <c r="G97" s="569">
        <v>45916</v>
      </c>
    </row>
    <row r="98" spans="1:7" ht="13.5" customHeight="1">
      <c r="A98" s="580"/>
      <c r="B98" s="569" t="s">
        <v>2657</v>
      </c>
      <c r="C98" s="569" t="s">
        <v>2656</v>
      </c>
      <c r="D98" s="621" t="s">
        <v>2486</v>
      </c>
      <c r="E98" s="569">
        <v>45909</v>
      </c>
      <c r="F98" s="569">
        <v>45917</v>
      </c>
      <c r="G98" s="569">
        <v>45923</v>
      </c>
    </row>
    <row r="99" spans="1:7" ht="13.5" customHeight="1">
      <c r="A99" s="580"/>
      <c r="B99" s="569" t="s">
        <v>2655</v>
      </c>
      <c r="C99" s="569" t="s">
        <v>2654</v>
      </c>
      <c r="D99" s="621" t="s">
        <v>2486</v>
      </c>
      <c r="E99" s="569">
        <v>45916</v>
      </c>
      <c r="F99" s="569">
        <v>45924</v>
      </c>
      <c r="G99" s="569">
        <v>45930</v>
      </c>
    </row>
    <row r="100" spans="1:7" ht="13.5" customHeight="1">
      <c r="A100" s="580"/>
      <c r="B100" s="569"/>
      <c r="C100" s="569"/>
      <c r="D100" s="621" t="s">
        <v>2486</v>
      </c>
      <c r="E100" s="569">
        <v>45923</v>
      </c>
      <c r="F100" s="569">
        <v>45931</v>
      </c>
      <c r="G100" s="569">
        <v>45937</v>
      </c>
    </row>
    <row r="101" spans="1:7">
      <c r="A101" s="580"/>
      <c r="B101" s="580"/>
      <c r="C101" s="580"/>
      <c r="D101" s="580"/>
      <c r="E101" s="623"/>
      <c r="F101" s="623"/>
      <c r="G101" s="623"/>
    </row>
    <row r="102" spans="1:7">
      <c r="A102" s="580" t="s">
        <v>2653</v>
      </c>
      <c r="B102" s="546" t="s">
        <v>16</v>
      </c>
      <c r="C102" s="546" t="s">
        <v>17</v>
      </c>
      <c r="D102" s="581" t="s">
        <v>18</v>
      </c>
      <c r="E102" s="581" t="s">
        <v>2504</v>
      </c>
      <c r="F102" s="542" t="s">
        <v>175</v>
      </c>
      <c r="G102" s="542" t="s">
        <v>85</v>
      </c>
    </row>
    <row r="103" spans="1:7">
      <c r="A103" s="580" t="s">
        <v>2652</v>
      </c>
      <c r="B103" s="545"/>
      <c r="C103" s="545"/>
      <c r="D103" s="579"/>
      <c r="E103" s="579"/>
      <c r="F103" s="542" t="s">
        <v>20</v>
      </c>
      <c r="G103" s="542" t="s">
        <v>21</v>
      </c>
    </row>
    <row r="104" spans="1:7" ht="13.5" customHeight="1">
      <c r="A104" s="580"/>
      <c r="B104" s="569" t="s">
        <v>2651</v>
      </c>
      <c r="C104" s="569" t="s">
        <v>2650</v>
      </c>
      <c r="D104" s="621" t="s">
        <v>2486</v>
      </c>
      <c r="E104" s="569">
        <v>45897</v>
      </c>
      <c r="F104" s="569">
        <v>45903</v>
      </c>
      <c r="G104" s="569">
        <v>45917</v>
      </c>
    </row>
    <row r="105" spans="1:7" ht="12.75" customHeight="1">
      <c r="A105" s="580"/>
      <c r="B105" s="569" t="s">
        <v>178</v>
      </c>
      <c r="C105" s="569" t="s">
        <v>2649</v>
      </c>
      <c r="D105" s="621" t="s">
        <v>2486</v>
      </c>
      <c r="E105" s="569">
        <v>45904</v>
      </c>
      <c r="F105" s="569">
        <v>45910</v>
      </c>
      <c r="G105" s="569">
        <v>45924</v>
      </c>
    </row>
    <row r="106" spans="1:7" ht="12.75" customHeight="1">
      <c r="A106" s="580"/>
      <c r="B106" s="569"/>
      <c r="C106" s="569"/>
      <c r="D106" s="621" t="s">
        <v>2648</v>
      </c>
      <c r="E106" s="569">
        <v>45911</v>
      </c>
      <c r="F106" s="569">
        <v>45917</v>
      </c>
      <c r="G106" s="569">
        <v>45931</v>
      </c>
    </row>
    <row r="107" spans="1:7" ht="12.75" customHeight="1">
      <c r="A107" s="580"/>
      <c r="B107" s="569" t="s">
        <v>2647</v>
      </c>
      <c r="C107" s="569" t="s">
        <v>2646</v>
      </c>
      <c r="D107" s="621" t="s">
        <v>2486</v>
      </c>
      <c r="E107" s="569">
        <v>45918</v>
      </c>
      <c r="F107" s="569">
        <v>45924</v>
      </c>
      <c r="G107" s="569">
        <v>45938</v>
      </c>
    </row>
    <row r="108" spans="1:7" ht="13.5" customHeight="1">
      <c r="A108" s="580"/>
      <c r="B108" s="569"/>
      <c r="C108" s="569"/>
      <c r="D108" s="621" t="s">
        <v>2486</v>
      </c>
      <c r="E108" s="569">
        <v>45925</v>
      </c>
      <c r="F108" s="569">
        <v>45931</v>
      </c>
      <c r="G108" s="569">
        <v>45945</v>
      </c>
    </row>
    <row r="110" spans="1:7">
      <c r="A110" s="580" t="s">
        <v>2645</v>
      </c>
      <c r="B110" s="546" t="s">
        <v>16</v>
      </c>
      <c r="C110" s="546" t="s">
        <v>17</v>
      </c>
      <c r="D110" s="581" t="s">
        <v>2635</v>
      </c>
      <c r="E110" s="581" t="s">
        <v>2504</v>
      </c>
      <c r="F110" s="542" t="s">
        <v>175</v>
      </c>
      <c r="G110" s="542" t="s">
        <v>2644</v>
      </c>
    </row>
    <row r="111" spans="1:7">
      <c r="A111" s="580"/>
      <c r="B111" s="545"/>
      <c r="C111" s="545"/>
      <c r="D111" s="579"/>
      <c r="E111" s="579"/>
      <c r="F111" s="542" t="s">
        <v>20</v>
      </c>
      <c r="G111" s="542" t="s">
        <v>21</v>
      </c>
    </row>
    <row r="112" spans="1:7" ht="13.5" customHeight="1">
      <c r="A112" s="580"/>
      <c r="B112" s="569" t="s">
        <v>2643</v>
      </c>
      <c r="C112" s="569" t="s">
        <v>2639</v>
      </c>
      <c r="D112" s="621" t="s">
        <v>2599</v>
      </c>
      <c r="E112" s="569">
        <v>45901</v>
      </c>
      <c r="F112" s="569">
        <v>45906</v>
      </c>
      <c r="G112" s="569">
        <v>45919</v>
      </c>
    </row>
    <row r="113" spans="1:7" ht="13.5" customHeight="1">
      <c r="A113" s="580"/>
      <c r="B113" s="569" t="s">
        <v>2642</v>
      </c>
      <c r="C113" s="569" t="s">
        <v>2641</v>
      </c>
      <c r="D113" s="621" t="s">
        <v>2599</v>
      </c>
      <c r="E113" s="569">
        <v>45908</v>
      </c>
      <c r="F113" s="569">
        <v>45913</v>
      </c>
      <c r="G113" s="569">
        <v>45926</v>
      </c>
    </row>
    <row r="114" spans="1:7" ht="13.5" customHeight="1">
      <c r="A114" s="580"/>
      <c r="B114" s="569" t="s">
        <v>2640</v>
      </c>
      <c r="C114" s="569" t="s">
        <v>2639</v>
      </c>
      <c r="D114" s="621" t="s">
        <v>2599</v>
      </c>
      <c r="E114" s="569">
        <v>45915</v>
      </c>
      <c r="F114" s="569">
        <v>45920</v>
      </c>
      <c r="G114" s="569">
        <v>45933</v>
      </c>
    </row>
    <row r="115" spans="1:7" ht="13.5" customHeight="1">
      <c r="A115" s="580"/>
      <c r="B115" s="569" t="s">
        <v>2638</v>
      </c>
      <c r="C115" s="569" t="s">
        <v>2637</v>
      </c>
      <c r="D115" s="621" t="s">
        <v>2599</v>
      </c>
      <c r="E115" s="569">
        <v>45922</v>
      </c>
      <c r="F115" s="569">
        <v>45927</v>
      </c>
      <c r="G115" s="569">
        <v>45940</v>
      </c>
    </row>
    <row r="116" spans="1:7" ht="13.5" customHeight="1">
      <c r="A116" s="580"/>
      <c r="B116" s="569"/>
      <c r="C116" s="569"/>
      <c r="D116" s="621" t="s">
        <v>2599</v>
      </c>
      <c r="E116" s="569">
        <v>45929</v>
      </c>
      <c r="F116" s="569">
        <v>45934</v>
      </c>
      <c r="G116" s="569">
        <v>45947</v>
      </c>
    </row>
    <row r="117" spans="1:7" ht="13.5" customHeight="1">
      <c r="A117" s="580"/>
      <c r="B117" s="622"/>
      <c r="C117" s="622"/>
      <c r="D117" s="622"/>
      <c r="E117" s="622"/>
      <c r="F117" s="622"/>
      <c r="G117" s="622"/>
    </row>
    <row r="118" spans="1:7" ht="13.5" customHeight="1">
      <c r="A118" s="580" t="s">
        <v>2636</v>
      </c>
      <c r="B118" s="546" t="s">
        <v>16</v>
      </c>
      <c r="C118" s="546" t="s">
        <v>17</v>
      </c>
      <c r="D118" s="581" t="s">
        <v>2635</v>
      </c>
      <c r="E118" s="581" t="s">
        <v>2504</v>
      </c>
      <c r="F118" s="542" t="s">
        <v>175</v>
      </c>
      <c r="G118" s="542" t="s">
        <v>2634</v>
      </c>
    </row>
    <row r="119" spans="1:7" ht="13.5" customHeight="1">
      <c r="A119" s="580" t="s">
        <v>2633</v>
      </c>
      <c r="B119" s="545"/>
      <c r="C119" s="545"/>
      <c r="D119" s="579"/>
      <c r="E119" s="579"/>
      <c r="F119" s="542" t="s">
        <v>20</v>
      </c>
      <c r="G119" s="542" t="s">
        <v>21</v>
      </c>
    </row>
    <row r="120" spans="1:7" ht="13.5" customHeight="1">
      <c r="A120" s="580"/>
      <c r="B120" s="569" t="s">
        <v>2632</v>
      </c>
      <c r="C120" s="569" t="s">
        <v>2631</v>
      </c>
      <c r="D120" s="621" t="s">
        <v>2599</v>
      </c>
      <c r="E120" s="569">
        <v>45895</v>
      </c>
      <c r="F120" s="569">
        <v>45901</v>
      </c>
      <c r="G120" s="569">
        <v>45908</v>
      </c>
    </row>
    <row r="121" spans="1:7" ht="13.5" customHeight="1">
      <c r="A121" s="580"/>
      <c r="B121" s="569" t="s">
        <v>2630</v>
      </c>
      <c r="C121" s="569" t="s">
        <v>2629</v>
      </c>
      <c r="D121" s="621" t="s">
        <v>2599</v>
      </c>
      <c r="E121" s="569">
        <v>45902</v>
      </c>
      <c r="F121" s="569">
        <v>45908</v>
      </c>
      <c r="G121" s="569">
        <v>45915</v>
      </c>
    </row>
    <row r="122" spans="1:7" ht="13.5" customHeight="1">
      <c r="A122" s="580"/>
      <c r="B122" s="569" t="s">
        <v>2628</v>
      </c>
      <c r="C122" s="569" t="s">
        <v>2627</v>
      </c>
      <c r="D122" s="621" t="s">
        <v>2599</v>
      </c>
      <c r="E122" s="569">
        <v>45909</v>
      </c>
      <c r="F122" s="569">
        <v>45915</v>
      </c>
      <c r="G122" s="569">
        <v>45922</v>
      </c>
    </row>
    <row r="123" spans="1:7" ht="13.5" customHeight="1">
      <c r="A123" s="580"/>
      <c r="B123" s="569" t="s">
        <v>2603</v>
      </c>
      <c r="C123" s="569" t="s">
        <v>2626</v>
      </c>
      <c r="D123" s="621" t="s">
        <v>2599</v>
      </c>
      <c r="E123" s="569">
        <v>45916</v>
      </c>
      <c r="F123" s="569">
        <v>45922</v>
      </c>
      <c r="G123" s="569">
        <v>45929</v>
      </c>
    </row>
    <row r="124" spans="1:7" ht="13.5" customHeight="1">
      <c r="A124" s="580"/>
      <c r="B124" s="569" t="s">
        <v>2625</v>
      </c>
      <c r="C124" s="569" t="s">
        <v>2624</v>
      </c>
      <c r="D124" s="621" t="s">
        <v>2599</v>
      </c>
      <c r="E124" s="569">
        <v>45923</v>
      </c>
      <c r="F124" s="569">
        <v>45929</v>
      </c>
      <c r="G124" s="569">
        <v>45936</v>
      </c>
    </row>
    <row r="125" spans="1:7" ht="13.5" customHeight="1">
      <c r="A125" s="580"/>
      <c r="B125" s="569"/>
      <c r="C125" s="569"/>
      <c r="D125" s="621" t="s">
        <v>2599</v>
      </c>
      <c r="E125" s="569">
        <v>45930</v>
      </c>
      <c r="F125" s="569">
        <v>45936</v>
      </c>
      <c r="G125" s="569">
        <v>45943</v>
      </c>
    </row>
    <row r="126" spans="1:7">
      <c r="F126" s="582"/>
      <c r="G126" s="582"/>
    </row>
    <row r="127" spans="1:7">
      <c r="A127" s="553" t="s">
        <v>2623</v>
      </c>
      <c r="B127" s="592" t="s">
        <v>16</v>
      </c>
      <c r="C127" s="592" t="s">
        <v>17</v>
      </c>
      <c r="D127" s="592" t="s">
        <v>18</v>
      </c>
      <c r="E127" s="592" t="s">
        <v>2504</v>
      </c>
      <c r="F127" s="590" t="s">
        <v>175</v>
      </c>
      <c r="G127" s="590" t="s">
        <v>151</v>
      </c>
    </row>
    <row r="128" spans="1:7">
      <c r="A128" s="580" t="s">
        <v>2622</v>
      </c>
      <c r="B128" s="591"/>
      <c r="C128" s="591"/>
      <c r="D128" s="591"/>
      <c r="E128" s="591"/>
      <c r="F128" s="590" t="s">
        <v>20</v>
      </c>
      <c r="G128" s="590" t="s">
        <v>21</v>
      </c>
    </row>
    <row r="129" spans="1:7" ht="13.5" customHeight="1">
      <c r="A129" s="580"/>
      <c r="B129" s="617" t="s">
        <v>2621</v>
      </c>
      <c r="C129" s="617" t="s">
        <v>2620</v>
      </c>
      <c r="D129" s="620" t="s">
        <v>2610</v>
      </c>
      <c r="E129" s="617">
        <v>45896</v>
      </c>
      <c r="F129" s="617">
        <v>45901</v>
      </c>
      <c r="G129" s="617">
        <v>45911</v>
      </c>
    </row>
    <row r="130" spans="1:7" ht="13.5" customHeight="1">
      <c r="A130" s="580"/>
      <c r="B130" s="617" t="s">
        <v>2619</v>
      </c>
      <c r="C130" s="617" t="s">
        <v>2618</v>
      </c>
      <c r="D130" s="620" t="s">
        <v>2610</v>
      </c>
      <c r="E130" s="617">
        <v>45903</v>
      </c>
      <c r="F130" s="617">
        <v>45908</v>
      </c>
      <c r="G130" s="617">
        <v>45918</v>
      </c>
    </row>
    <row r="131" spans="1:7" ht="12.75" customHeight="1">
      <c r="A131" s="580"/>
      <c r="B131" s="617" t="s">
        <v>2617</v>
      </c>
      <c r="C131" s="617" t="s">
        <v>2616</v>
      </c>
      <c r="D131" s="620" t="s">
        <v>2610</v>
      </c>
      <c r="E131" s="617">
        <v>45910</v>
      </c>
      <c r="F131" s="617">
        <v>45915</v>
      </c>
      <c r="G131" s="617">
        <v>45925</v>
      </c>
    </row>
    <row r="132" spans="1:7" ht="12.75" customHeight="1">
      <c r="A132" s="580"/>
      <c r="B132" s="617" t="s">
        <v>2615</v>
      </c>
      <c r="C132" s="617" t="s">
        <v>2614</v>
      </c>
      <c r="D132" s="620" t="s">
        <v>2611</v>
      </c>
      <c r="E132" s="617">
        <v>45917</v>
      </c>
      <c r="F132" s="617">
        <v>45922</v>
      </c>
      <c r="G132" s="617">
        <v>45932</v>
      </c>
    </row>
    <row r="133" spans="1:7" ht="12.75" customHeight="1">
      <c r="A133" s="580"/>
      <c r="B133" s="617" t="s">
        <v>2613</v>
      </c>
      <c r="C133" s="617" t="s">
        <v>2612</v>
      </c>
      <c r="D133" s="620" t="s">
        <v>2611</v>
      </c>
      <c r="E133" s="617">
        <v>45924</v>
      </c>
      <c r="F133" s="617">
        <v>45929</v>
      </c>
      <c r="G133" s="617">
        <v>45939</v>
      </c>
    </row>
    <row r="134" spans="1:7" ht="13.5" customHeight="1">
      <c r="A134" s="580"/>
      <c r="B134" s="617"/>
      <c r="C134" s="617"/>
      <c r="D134" s="620" t="s">
        <v>2610</v>
      </c>
      <c r="E134" s="617">
        <v>45931</v>
      </c>
      <c r="F134" s="617">
        <v>45936</v>
      </c>
      <c r="G134" s="617">
        <v>45946</v>
      </c>
    </row>
    <row r="135" spans="1:7">
      <c r="A135" s="619"/>
      <c r="B135" s="619"/>
      <c r="C135" s="619"/>
      <c r="D135" s="619"/>
      <c r="E135" s="619"/>
      <c r="F135" s="619"/>
      <c r="G135" s="618"/>
    </row>
    <row r="136" spans="1:7" ht="15.75">
      <c r="A136" s="616" t="s">
        <v>77</v>
      </c>
      <c r="B136" s="616"/>
      <c r="C136" s="616"/>
      <c r="D136" s="616"/>
      <c r="E136" s="616"/>
      <c r="F136" s="616"/>
      <c r="G136" s="616"/>
    </row>
    <row r="137" spans="1:7" ht="14.1" customHeight="1">
      <c r="A137" s="580" t="s">
        <v>2598</v>
      </c>
      <c r="B137" s="592" t="s">
        <v>16</v>
      </c>
      <c r="C137" s="592" t="s">
        <v>17</v>
      </c>
      <c r="D137" s="592" t="s">
        <v>18</v>
      </c>
      <c r="E137" s="592" t="s">
        <v>2504</v>
      </c>
      <c r="F137" s="590" t="s">
        <v>175</v>
      </c>
      <c r="G137" s="590" t="s">
        <v>2609</v>
      </c>
    </row>
    <row r="138" spans="1:7" ht="14.1" customHeight="1">
      <c r="A138" s="580" t="s">
        <v>2608</v>
      </c>
      <c r="B138" s="593"/>
      <c r="C138" s="591"/>
      <c r="D138" s="591"/>
      <c r="E138" s="591"/>
      <c r="F138" s="590" t="s">
        <v>20</v>
      </c>
      <c r="G138" s="590" t="s">
        <v>21</v>
      </c>
    </row>
    <row r="139" spans="1:7" ht="13.5" customHeight="1">
      <c r="A139" s="580"/>
      <c r="B139" s="617" t="s">
        <v>2607</v>
      </c>
      <c r="C139" s="617" t="s">
        <v>2606</v>
      </c>
      <c r="D139" s="617" t="s">
        <v>2599</v>
      </c>
      <c r="E139" s="617">
        <v>45901</v>
      </c>
      <c r="F139" s="617">
        <v>45906</v>
      </c>
      <c r="G139" s="617">
        <v>45921</v>
      </c>
    </row>
    <row r="140" spans="1:7" ht="13.5" customHeight="1">
      <c r="A140" s="580"/>
      <c r="B140" s="617" t="s">
        <v>2605</v>
      </c>
      <c r="C140" s="617" t="s">
        <v>2604</v>
      </c>
      <c r="D140" s="617" t="s">
        <v>2599</v>
      </c>
      <c r="E140" s="617">
        <v>45908</v>
      </c>
      <c r="F140" s="617">
        <v>45913</v>
      </c>
      <c r="G140" s="617">
        <v>45928</v>
      </c>
    </row>
    <row r="141" spans="1:7" ht="14.1" customHeight="1">
      <c r="A141" s="580"/>
      <c r="B141" s="617" t="s">
        <v>2603</v>
      </c>
      <c r="C141" s="617" t="s">
        <v>2602</v>
      </c>
      <c r="D141" s="617" t="s">
        <v>2599</v>
      </c>
      <c r="E141" s="617">
        <v>45915</v>
      </c>
      <c r="F141" s="617">
        <v>45920</v>
      </c>
      <c r="G141" s="617">
        <v>45935</v>
      </c>
    </row>
    <row r="142" spans="1:7" ht="13.5" customHeight="1">
      <c r="A142" s="580"/>
      <c r="B142" s="617" t="s">
        <v>2601</v>
      </c>
      <c r="C142" s="617" t="s">
        <v>2600</v>
      </c>
      <c r="D142" s="617" t="s">
        <v>2599</v>
      </c>
      <c r="E142" s="617">
        <v>45922</v>
      </c>
      <c r="F142" s="617">
        <v>45927</v>
      </c>
      <c r="G142" s="617">
        <v>45942</v>
      </c>
    </row>
    <row r="143" spans="1:7" ht="13.5" customHeight="1">
      <c r="A143" s="580"/>
      <c r="B143" s="617"/>
      <c r="C143" s="617"/>
      <c r="D143" s="617" t="s">
        <v>2599</v>
      </c>
      <c r="E143" s="617">
        <v>45929</v>
      </c>
      <c r="F143" s="617">
        <v>45934</v>
      </c>
      <c r="G143" s="617">
        <v>45949</v>
      </c>
    </row>
    <row r="144" spans="1:7" ht="13.5" customHeight="1">
      <c r="A144" s="580"/>
      <c r="B144" s="582"/>
      <c r="C144" s="582"/>
      <c r="D144" s="582"/>
      <c r="E144" s="582"/>
      <c r="F144" s="582"/>
      <c r="G144" s="582"/>
    </row>
    <row r="145" spans="1:7" ht="13.5" customHeight="1">
      <c r="A145" s="580" t="s">
        <v>2598</v>
      </c>
      <c r="B145" s="592" t="s">
        <v>16</v>
      </c>
      <c r="C145" s="592" t="s">
        <v>17</v>
      </c>
      <c r="D145" s="592" t="s">
        <v>18</v>
      </c>
      <c r="E145" s="592" t="s">
        <v>2504</v>
      </c>
      <c r="F145" s="590" t="s">
        <v>175</v>
      </c>
      <c r="G145" s="590" t="s">
        <v>150</v>
      </c>
    </row>
    <row r="146" spans="1:7" ht="13.5" customHeight="1">
      <c r="A146" s="580" t="s">
        <v>2597</v>
      </c>
      <c r="B146" s="593"/>
      <c r="C146" s="591"/>
      <c r="D146" s="591"/>
      <c r="E146" s="591"/>
      <c r="F146" s="590" t="s">
        <v>20</v>
      </c>
      <c r="G146" s="590" t="s">
        <v>21</v>
      </c>
    </row>
    <row r="147" spans="1:7" ht="13.5" customHeight="1">
      <c r="A147" s="580"/>
      <c r="B147" s="617"/>
      <c r="C147" s="617"/>
      <c r="D147" s="617" t="s">
        <v>60</v>
      </c>
      <c r="E147" s="617">
        <v>45896</v>
      </c>
      <c r="F147" s="617">
        <v>45902</v>
      </c>
      <c r="G147" s="617">
        <v>45917</v>
      </c>
    </row>
    <row r="148" spans="1:7" ht="13.5" customHeight="1">
      <c r="A148" s="580"/>
      <c r="B148" s="617" t="s">
        <v>2596</v>
      </c>
      <c r="C148" s="617" t="s">
        <v>2595</v>
      </c>
      <c r="D148" s="617" t="s">
        <v>60</v>
      </c>
      <c r="E148" s="617">
        <v>45903</v>
      </c>
      <c r="F148" s="617">
        <v>45909</v>
      </c>
      <c r="G148" s="617">
        <v>45924</v>
      </c>
    </row>
    <row r="149" spans="1:7" ht="13.5" customHeight="1">
      <c r="A149" s="580"/>
      <c r="B149" s="617" t="s">
        <v>2594</v>
      </c>
      <c r="C149" s="617" t="s">
        <v>2593</v>
      </c>
      <c r="D149" s="617" t="s">
        <v>60</v>
      </c>
      <c r="E149" s="617">
        <v>45910</v>
      </c>
      <c r="F149" s="617">
        <v>45916</v>
      </c>
      <c r="G149" s="617">
        <v>45931</v>
      </c>
    </row>
    <row r="150" spans="1:7" ht="13.5" customHeight="1">
      <c r="A150" s="580"/>
      <c r="B150" s="617" t="s">
        <v>62</v>
      </c>
      <c r="C150" s="617" t="s">
        <v>2592</v>
      </c>
      <c r="D150" s="617" t="s">
        <v>60</v>
      </c>
      <c r="E150" s="617">
        <v>45917</v>
      </c>
      <c r="F150" s="617">
        <v>45923</v>
      </c>
      <c r="G150" s="617">
        <v>45938</v>
      </c>
    </row>
    <row r="151" spans="1:7" ht="13.5" customHeight="1">
      <c r="A151" s="580"/>
      <c r="B151" s="617"/>
      <c r="C151" s="617"/>
      <c r="D151" s="617" t="s">
        <v>60</v>
      </c>
      <c r="E151" s="617">
        <v>45924</v>
      </c>
      <c r="F151" s="617">
        <v>45930</v>
      </c>
      <c r="G151" s="617">
        <v>45945</v>
      </c>
    </row>
    <row r="152" spans="1:7" ht="13.5" customHeight="1">
      <c r="A152" s="580"/>
      <c r="B152" s="617"/>
      <c r="C152" s="617"/>
      <c r="D152" s="617" t="s">
        <v>60</v>
      </c>
      <c r="E152" s="617">
        <v>45931</v>
      </c>
      <c r="F152" s="617">
        <v>45937</v>
      </c>
      <c r="G152" s="617">
        <v>45952</v>
      </c>
    </row>
    <row r="153" spans="1:7">
      <c r="A153" s="580"/>
      <c r="D153" s="582"/>
      <c r="E153" s="582"/>
      <c r="F153" s="582"/>
      <c r="G153" s="582"/>
    </row>
    <row r="154" spans="1:7" ht="15.75">
      <c r="A154" s="616" t="s">
        <v>89</v>
      </c>
      <c r="B154" s="616"/>
      <c r="C154" s="616"/>
      <c r="D154" s="616"/>
      <c r="E154" s="616"/>
      <c r="F154" s="616"/>
      <c r="G154" s="616"/>
    </row>
    <row r="155" spans="1:7">
      <c r="A155" s="580" t="s">
        <v>2591</v>
      </c>
      <c r="B155" s="592" t="s">
        <v>16</v>
      </c>
      <c r="C155" s="592" t="s">
        <v>17</v>
      </c>
      <c r="D155" s="592" t="s">
        <v>18</v>
      </c>
      <c r="E155" s="592" t="s">
        <v>2504</v>
      </c>
      <c r="F155" s="590" t="s">
        <v>175</v>
      </c>
      <c r="G155" s="590" t="s">
        <v>101</v>
      </c>
    </row>
    <row r="156" spans="1:7">
      <c r="A156" s="588" t="s">
        <v>2590</v>
      </c>
      <c r="B156" s="591"/>
      <c r="C156" s="591"/>
      <c r="D156" s="591"/>
      <c r="E156" s="591"/>
      <c r="F156" s="590" t="s">
        <v>20</v>
      </c>
      <c r="G156" s="590" t="s">
        <v>21</v>
      </c>
    </row>
    <row r="157" spans="1:7" ht="13.5" customHeight="1">
      <c r="A157" s="580"/>
      <c r="B157" s="589" t="s">
        <v>2556</v>
      </c>
      <c r="C157" s="589" t="s">
        <v>2555</v>
      </c>
      <c r="D157" s="590" t="s">
        <v>2542</v>
      </c>
      <c r="E157" s="589">
        <v>45895</v>
      </c>
      <c r="F157" s="589">
        <v>45902</v>
      </c>
      <c r="G157" s="589">
        <v>45929</v>
      </c>
    </row>
    <row r="158" spans="1:7" ht="13.5" customHeight="1">
      <c r="A158" s="580"/>
      <c r="B158" s="589" t="s">
        <v>117</v>
      </c>
      <c r="C158" s="589" t="s">
        <v>1799</v>
      </c>
      <c r="D158" s="590" t="s">
        <v>2542</v>
      </c>
      <c r="E158" s="589">
        <v>45902</v>
      </c>
      <c r="F158" s="589">
        <v>45909</v>
      </c>
      <c r="G158" s="589">
        <v>45936</v>
      </c>
    </row>
    <row r="159" spans="1:7" ht="13.5" customHeight="1">
      <c r="A159" s="580"/>
      <c r="B159" s="589" t="s">
        <v>2554</v>
      </c>
      <c r="C159" s="589" t="s">
        <v>2553</v>
      </c>
      <c r="D159" s="590" t="s">
        <v>2542</v>
      </c>
      <c r="E159" s="589">
        <v>45909</v>
      </c>
      <c r="F159" s="589">
        <v>45916</v>
      </c>
      <c r="G159" s="589">
        <v>45943</v>
      </c>
    </row>
    <row r="160" spans="1:7" ht="13.5" customHeight="1">
      <c r="A160" s="580"/>
      <c r="B160" s="589" t="s">
        <v>1796</v>
      </c>
      <c r="C160" s="589" t="s">
        <v>1795</v>
      </c>
      <c r="D160" s="590" t="s">
        <v>2589</v>
      </c>
      <c r="E160" s="589">
        <v>45916</v>
      </c>
      <c r="F160" s="589">
        <v>45923</v>
      </c>
      <c r="G160" s="589">
        <v>45950</v>
      </c>
    </row>
    <row r="161" spans="1:7" ht="13.5" customHeight="1">
      <c r="A161" s="580"/>
      <c r="B161" s="589" t="s">
        <v>2552</v>
      </c>
      <c r="C161" s="589" t="s">
        <v>2551</v>
      </c>
      <c r="D161" s="590" t="s">
        <v>2542</v>
      </c>
      <c r="E161" s="589">
        <v>45923</v>
      </c>
      <c r="F161" s="589">
        <v>45930</v>
      </c>
      <c r="G161" s="589">
        <v>45957</v>
      </c>
    </row>
    <row r="162" spans="1:7" ht="13.5" customHeight="1">
      <c r="A162" s="580"/>
      <c r="B162" s="589"/>
      <c r="C162" s="589"/>
      <c r="D162" s="590" t="s">
        <v>2542</v>
      </c>
      <c r="E162" s="589">
        <v>45930</v>
      </c>
      <c r="F162" s="589">
        <v>45937</v>
      </c>
      <c r="G162" s="589">
        <v>45964</v>
      </c>
    </row>
    <row r="164" spans="1:7">
      <c r="A164" s="580" t="s">
        <v>2588</v>
      </c>
      <c r="B164" s="614" t="s">
        <v>16</v>
      </c>
      <c r="C164" s="592" t="s">
        <v>17</v>
      </c>
      <c r="D164" s="592" t="s">
        <v>18</v>
      </c>
      <c r="E164" s="592" t="s">
        <v>2504</v>
      </c>
      <c r="F164" s="590" t="s">
        <v>175</v>
      </c>
      <c r="G164" s="590" t="s">
        <v>93</v>
      </c>
    </row>
    <row r="165" spans="1:7">
      <c r="A165" s="580" t="s">
        <v>2570</v>
      </c>
      <c r="B165" s="614"/>
      <c r="C165" s="591"/>
      <c r="D165" s="591"/>
      <c r="E165" s="591"/>
      <c r="F165" s="590" t="s">
        <v>20</v>
      </c>
      <c r="G165" s="590" t="s">
        <v>21</v>
      </c>
    </row>
    <row r="166" spans="1:7" ht="13.5" customHeight="1">
      <c r="A166" s="580"/>
      <c r="B166" s="610" t="s">
        <v>2569</v>
      </c>
      <c r="C166" s="610" t="s">
        <v>2568</v>
      </c>
      <c r="D166" s="613" t="s">
        <v>2503</v>
      </c>
      <c r="E166" s="610">
        <v>45896</v>
      </c>
      <c r="F166" s="610">
        <v>45903</v>
      </c>
      <c r="G166" s="610">
        <v>45938</v>
      </c>
    </row>
    <row r="167" spans="1:7" ht="13.5" customHeight="1">
      <c r="A167" s="584"/>
      <c r="B167" s="610" t="s">
        <v>1738</v>
      </c>
      <c r="C167" s="610" t="s">
        <v>1737</v>
      </c>
      <c r="D167" s="612"/>
      <c r="E167" s="610">
        <f>E166+7</f>
        <v>45903</v>
      </c>
      <c r="F167" s="610">
        <f>F166+7</f>
        <v>45910</v>
      </c>
      <c r="G167" s="610">
        <f>G166+7</f>
        <v>45945</v>
      </c>
    </row>
    <row r="168" spans="1:7" ht="13.5" customHeight="1">
      <c r="A168" s="584"/>
      <c r="B168" s="610" t="s">
        <v>1735</v>
      </c>
      <c r="C168" s="610" t="s">
        <v>1734</v>
      </c>
      <c r="D168" s="612"/>
      <c r="E168" s="610">
        <f>E167+7</f>
        <v>45910</v>
      </c>
      <c r="F168" s="610">
        <f>F167+7</f>
        <v>45917</v>
      </c>
      <c r="G168" s="610">
        <f>G167+7</f>
        <v>45952</v>
      </c>
    </row>
    <row r="169" spans="1:7" ht="13.5" customHeight="1">
      <c r="A169" s="584"/>
      <c r="B169" s="610" t="s">
        <v>1733</v>
      </c>
      <c r="C169" s="610" t="s">
        <v>2567</v>
      </c>
      <c r="D169" s="612"/>
      <c r="E169" s="610">
        <f>E168+7</f>
        <v>45917</v>
      </c>
      <c r="F169" s="610">
        <f>F168+7</f>
        <v>45924</v>
      </c>
      <c r="G169" s="610">
        <f>G168+7</f>
        <v>45959</v>
      </c>
    </row>
    <row r="170" spans="1:7" ht="13.5" customHeight="1">
      <c r="A170" s="580"/>
      <c r="B170" s="610"/>
      <c r="C170" s="610"/>
      <c r="D170" s="611"/>
      <c r="E170" s="610">
        <f>E169+7</f>
        <v>45924</v>
      </c>
      <c r="F170" s="610">
        <f>F169+7</f>
        <v>45931</v>
      </c>
      <c r="G170" s="610">
        <f>G169+7</f>
        <v>45966</v>
      </c>
    </row>
    <row r="171" spans="1:7" ht="13.5" customHeight="1">
      <c r="A171" s="580"/>
      <c r="B171" s="609"/>
      <c r="C171" s="609"/>
      <c r="D171" s="615"/>
      <c r="E171" s="609"/>
      <c r="F171" s="609"/>
      <c r="G171" s="609"/>
    </row>
    <row r="172" spans="1:7" ht="13.5" customHeight="1">
      <c r="A172" s="580" t="s">
        <v>2585</v>
      </c>
      <c r="B172" s="614" t="s">
        <v>16</v>
      </c>
      <c r="C172" s="592" t="s">
        <v>17</v>
      </c>
      <c r="D172" s="592" t="s">
        <v>18</v>
      </c>
      <c r="E172" s="592" t="s">
        <v>2504</v>
      </c>
      <c r="F172" s="590" t="s">
        <v>175</v>
      </c>
      <c r="G172" s="590" t="s">
        <v>2588</v>
      </c>
    </row>
    <row r="173" spans="1:7" ht="13.5" customHeight="1">
      <c r="A173" s="580"/>
      <c r="B173" s="614"/>
      <c r="C173" s="591"/>
      <c r="D173" s="591"/>
      <c r="E173" s="591"/>
      <c r="F173" s="590" t="s">
        <v>20</v>
      </c>
      <c r="G173" s="590" t="s">
        <v>21</v>
      </c>
    </row>
    <row r="174" spans="1:7" ht="13.5" customHeight="1">
      <c r="A174" s="580"/>
      <c r="B174" s="610" t="s">
        <v>2580</v>
      </c>
      <c r="C174" s="610" t="s">
        <v>2579</v>
      </c>
      <c r="D174" s="613" t="s">
        <v>2583</v>
      </c>
      <c r="E174" s="610">
        <v>45898</v>
      </c>
      <c r="F174" s="610">
        <v>45905</v>
      </c>
      <c r="G174" s="610">
        <v>45945</v>
      </c>
    </row>
    <row r="175" spans="1:7" ht="13.5" customHeight="1">
      <c r="A175" s="580"/>
      <c r="B175" s="610" t="s">
        <v>2577</v>
      </c>
      <c r="C175" s="610" t="s">
        <v>2576</v>
      </c>
      <c r="D175" s="612"/>
      <c r="E175" s="610">
        <v>45905</v>
      </c>
      <c r="F175" s="610">
        <v>45912</v>
      </c>
      <c r="G175" s="610">
        <v>45952</v>
      </c>
    </row>
    <row r="176" spans="1:7" ht="13.5" customHeight="1">
      <c r="A176" s="580"/>
      <c r="B176" s="610" t="s">
        <v>2575</v>
      </c>
      <c r="C176" s="610" t="s">
        <v>2574</v>
      </c>
      <c r="D176" s="612"/>
      <c r="E176" s="610">
        <v>45912</v>
      </c>
      <c r="F176" s="610">
        <v>45919</v>
      </c>
      <c r="G176" s="610">
        <v>45959</v>
      </c>
    </row>
    <row r="177" spans="1:7" ht="13.5" customHeight="1">
      <c r="A177" s="580"/>
      <c r="B177" s="610" t="s">
        <v>2573</v>
      </c>
      <c r="C177" s="610" t="s">
        <v>146</v>
      </c>
      <c r="D177" s="612"/>
      <c r="E177" s="610">
        <v>45919</v>
      </c>
      <c r="F177" s="610">
        <v>45926</v>
      </c>
      <c r="G177" s="610">
        <v>45966</v>
      </c>
    </row>
    <row r="178" spans="1:7" ht="13.5" customHeight="1">
      <c r="A178" s="580"/>
      <c r="B178" s="610"/>
      <c r="C178" s="610"/>
      <c r="D178" s="612"/>
      <c r="E178" s="610">
        <v>45926</v>
      </c>
      <c r="F178" s="610">
        <v>45933</v>
      </c>
      <c r="G178" s="610">
        <v>45973</v>
      </c>
    </row>
    <row r="179" spans="1:7" ht="13.5" customHeight="1">
      <c r="B179" s="610"/>
      <c r="C179" s="610"/>
      <c r="D179" s="615"/>
      <c r="E179" s="609"/>
      <c r="F179" s="609"/>
      <c r="G179" s="609"/>
    </row>
    <row r="180" spans="1:7" ht="13.5" customHeight="1">
      <c r="A180" s="580" t="s">
        <v>95</v>
      </c>
      <c r="B180" s="592" t="s">
        <v>16</v>
      </c>
      <c r="C180" s="592" t="s">
        <v>17</v>
      </c>
      <c r="D180" s="592" t="s">
        <v>18</v>
      </c>
      <c r="E180" s="592" t="s">
        <v>2504</v>
      </c>
      <c r="F180" s="590" t="s">
        <v>175</v>
      </c>
      <c r="G180" s="590" t="s">
        <v>96</v>
      </c>
    </row>
    <row r="181" spans="1:7" ht="13.5" customHeight="1">
      <c r="A181" s="580" t="s">
        <v>2587</v>
      </c>
      <c r="B181" s="591"/>
      <c r="C181" s="591"/>
      <c r="D181" s="591"/>
      <c r="E181" s="591"/>
      <c r="F181" s="590" t="s">
        <v>20</v>
      </c>
      <c r="G181" s="590" t="s">
        <v>21</v>
      </c>
    </row>
    <row r="182" spans="1:7" ht="13.5" customHeight="1">
      <c r="A182" s="580"/>
      <c r="B182" s="610" t="s">
        <v>2569</v>
      </c>
      <c r="C182" s="610" t="s">
        <v>2568</v>
      </c>
      <c r="D182" s="613" t="s">
        <v>2586</v>
      </c>
      <c r="E182" s="610">
        <v>45896</v>
      </c>
      <c r="F182" s="610">
        <v>45903</v>
      </c>
      <c r="G182" s="610">
        <v>45933</v>
      </c>
    </row>
    <row r="183" spans="1:7" ht="13.5" customHeight="1">
      <c r="A183" s="580"/>
      <c r="B183" s="610" t="s">
        <v>1738</v>
      </c>
      <c r="C183" s="610" t="s">
        <v>1737</v>
      </c>
      <c r="D183" s="612"/>
      <c r="E183" s="610">
        <v>45903</v>
      </c>
      <c r="F183" s="610">
        <v>45910</v>
      </c>
      <c r="G183" s="610">
        <v>45940</v>
      </c>
    </row>
    <row r="184" spans="1:7" ht="13.5" customHeight="1">
      <c r="A184" s="580"/>
      <c r="B184" s="610" t="s">
        <v>1735</v>
      </c>
      <c r="C184" s="610" t="s">
        <v>1734</v>
      </c>
      <c r="D184" s="612"/>
      <c r="E184" s="610">
        <v>45910</v>
      </c>
      <c r="F184" s="610">
        <v>45917</v>
      </c>
      <c r="G184" s="610">
        <v>45947</v>
      </c>
    </row>
    <row r="185" spans="1:7" ht="13.5" customHeight="1">
      <c r="A185" s="580"/>
      <c r="B185" s="610" t="s">
        <v>1733</v>
      </c>
      <c r="C185" s="610" t="s">
        <v>2567</v>
      </c>
      <c r="D185" s="612"/>
      <c r="E185" s="610">
        <v>45917</v>
      </c>
      <c r="F185" s="610">
        <v>45924</v>
      </c>
      <c r="G185" s="610">
        <v>45954</v>
      </c>
    </row>
    <row r="186" spans="1:7" ht="13.5" customHeight="1">
      <c r="A186" s="580"/>
      <c r="B186" s="610"/>
      <c r="C186" s="610"/>
      <c r="D186" s="611"/>
      <c r="E186" s="610">
        <v>45924</v>
      </c>
      <c r="F186" s="610">
        <v>45931</v>
      </c>
      <c r="G186" s="610">
        <v>45961</v>
      </c>
    </row>
    <row r="187" spans="1:7" ht="13.5" customHeight="1">
      <c r="A187" s="580"/>
      <c r="B187" s="609"/>
      <c r="C187" s="609"/>
      <c r="D187" s="609"/>
      <c r="E187" s="609"/>
      <c r="F187" s="609"/>
      <c r="G187" s="609"/>
    </row>
    <row r="188" spans="1:7" ht="13.5" customHeight="1">
      <c r="A188" s="580" t="s">
        <v>2585</v>
      </c>
      <c r="B188" s="614" t="s">
        <v>16</v>
      </c>
      <c r="C188" s="592" t="s">
        <v>17</v>
      </c>
      <c r="D188" s="592" t="s">
        <v>18</v>
      </c>
      <c r="E188" s="592" t="s">
        <v>2504</v>
      </c>
      <c r="F188" s="590" t="s">
        <v>175</v>
      </c>
      <c r="G188" s="590" t="s">
        <v>2584</v>
      </c>
    </row>
    <row r="189" spans="1:7" ht="13.5" customHeight="1">
      <c r="A189" s="580"/>
      <c r="B189" s="614"/>
      <c r="C189" s="591"/>
      <c r="D189" s="591"/>
      <c r="E189" s="591"/>
      <c r="F189" s="590" t="s">
        <v>20</v>
      </c>
      <c r="G189" s="590" t="s">
        <v>21</v>
      </c>
    </row>
    <row r="190" spans="1:7" ht="13.5" customHeight="1">
      <c r="A190" s="580"/>
      <c r="B190" s="610" t="s">
        <v>2580</v>
      </c>
      <c r="C190" s="610" t="s">
        <v>2579</v>
      </c>
      <c r="D190" s="613" t="s">
        <v>2583</v>
      </c>
      <c r="E190" s="610">
        <v>45898</v>
      </c>
      <c r="F190" s="610">
        <v>45905</v>
      </c>
      <c r="G190" s="610">
        <v>45939</v>
      </c>
    </row>
    <row r="191" spans="1:7" ht="13.5" customHeight="1">
      <c r="A191" s="580"/>
      <c r="B191" s="610" t="s">
        <v>2577</v>
      </c>
      <c r="C191" s="610" t="s">
        <v>2576</v>
      </c>
      <c r="D191" s="612"/>
      <c r="E191" s="610">
        <v>45905</v>
      </c>
      <c r="F191" s="610">
        <v>45912</v>
      </c>
      <c r="G191" s="610">
        <v>45946</v>
      </c>
    </row>
    <row r="192" spans="1:7" ht="13.5" customHeight="1">
      <c r="A192" s="580"/>
      <c r="B192" s="610" t="s">
        <v>2575</v>
      </c>
      <c r="C192" s="610" t="s">
        <v>2574</v>
      </c>
      <c r="D192" s="612"/>
      <c r="E192" s="610">
        <v>45912</v>
      </c>
      <c r="F192" s="610">
        <v>45919</v>
      </c>
      <c r="G192" s="610">
        <v>45953</v>
      </c>
    </row>
    <row r="193" spans="1:7" ht="13.5" customHeight="1">
      <c r="A193" s="580"/>
      <c r="B193" s="610" t="s">
        <v>2573</v>
      </c>
      <c r="C193" s="610" t="s">
        <v>146</v>
      </c>
      <c r="D193" s="612"/>
      <c r="E193" s="610">
        <v>45919</v>
      </c>
      <c r="F193" s="610">
        <v>45926</v>
      </c>
      <c r="G193" s="610">
        <v>45960</v>
      </c>
    </row>
    <row r="194" spans="1:7" ht="13.5" customHeight="1">
      <c r="A194" s="580"/>
      <c r="B194" s="610"/>
      <c r="C194" s="610"/>
      <c r="D194" s="611"/>
      <c r="E194" s="610">
        <v>45926</v>
      </c>
      <c r="F194" s="610">
        <v>45933</v>
      </c>
      <c r="G194" s="610">
        <v>45967</v>
      </c>
    </row>
    <row r="195" spans="1:7" ht="13.5" customHeight="1">
      <c r="A195" s="609"/>
      <c r="B195" s="609"/>
      <c r="C195" s="609"/>
      <c r="D195" s="609"/>
      <c r="E195" s="609"/>
      <c r="F195" s="609"/>
      <c r="G195" s="609"/>
    </row>
    <row r="196" spans="1:7" ht="13.5" customHeight="1">
      <c r="A196" s="580" t="s">
        <v>2581</v>
      </c>
      <c r="B196" s="592" t="s">
        <v>16</v>
      </c>
      <c r="C196" s="592" t="s">
        <v>17</v>
      </c>
      <c r="D196" s="614" t="s">
        <v>18</v>
      </c>
      <c r="E196" s="592" t="s">
        <v>2504</v>
      </c>
      <c r="F196" s="590" t="s">
        <v>175</v>
      </c>
      <c r="G196" s="590" t="s">
        <v>92</v>
      </c>
    </row>
    <row r="197" spans="1:7" ht="13.5" customHeight="1">
      <c r="A197" s="580" t="s">
        <v>2570</v>
      </c>
      <c r="B197" s="591"/>
      <c r="C197" s="591"/>
      <c r="D197" s="614"/>
      <c r="E197" s="591"/>
      <c r="F197" s="590" t="s">
        <v>20</v>
      </c>
      <c r="G197" s="590" t="s">
        <v>21</v>
      </c>
    </row>
    <row r="198" spans="1:7" ht="13.5" customHeight="1">
      <c r="A198" s="584"/>
      <c r="B198" s="610" t="s">
        <v>2569</v>
      </c>
      <c r="C198" s="610" t="s">
        <v>2568</v>
      </c>
      <c r="D198" s="613" t="s">
        <v>2503</v>
      </c>
      <c r="E198" s="610">
        <v>45896</v>
      </c>
      <c r="F198" s="610">
        <v>45903</v>
      </c>
      <c r="G198" s="610">
        <v>45940</v>
      </c>
    </row>
    <row r="199" spans="1:7" ht="13.5" customHeight="1">
      <c r="A199" s="584"/>
      <c r="B199" s="610" t="s">
        <v>1738</v>
      </c>
      <c r="C199" s="610" t="s">
        <v>1737</v>
      </c>
      <c r="D199" s="612"/>
      <c r="E199" s="610">
        <v>45903</v>
      </c>
      <c r="F199" s="610">
        <v>45910</v>
      </c>
      <c r="G199" s="610">
        <v>45947</v>
      </c>
    </row>
    <row r="200" spans="1:7" ht="13.5" customHeight="1">
      <c r="A200" s="584"/>
      <c r="B200" s="610" t="s">
        <v>1735</v>
      </c>
      <c r="C200" s="610" t="s">
        <v>1734</v>
      </c>
      <c r="D200" s="612"/>
      <c r="E200" s="610">
        <v>45910</v>
      </c>
      <c r="F200" s="610">
        <v>45917</v>
      </c>
      <c r="G200" s="610">
        <v>45954</v>
      </c>
    </row>
    <row r="201" spans="1:7" ht="13.5" customHeight="1">
      <c r="A201" s="584"/>
      <c r="B201" s="610" t="s">
        <v>1733</v>
      </c>
      <c r="C201" s="610" t="s">
        <v>2567</v>
      </c>
      <c r="D201" s="612"/>
      <c r="E201" s="610">
        <v>45917</v>
      </c>
      <c r="F201" s="610">
        <v>45924</v>
      </c>
      <c r="G201" s="610">
        <v>45961</v>
      </c>
    </row>
    <row r="202" spans="1:7" ht="13.5" customHeight="1">
      <c r="A202" s="584"/>
      <c r="B202" s="610"/>
      <c r="C202" s="610"/>
      <c r="D202" s="611"/>
      <c r="E202" s="610">
        <v>45924</v>
      </c>
      <c r="F202" s="610">
        <v>45931</v>
      </c>
      <c r="G202" s="610">
        <v>45968</v>
      </c>
    </row>
    <row r="203" spans="1:7" ht="13.5" customHeight="1">
      <c r="E203" s="609"/>
      <c r="F203" s="609"/>
      <c r="G203" s="609"/>
    </row>
    <row r="204" spans="1:7" ht="13.5" customHeight="1">
      <c r="A204" s="580" t="s">
        <v>2582</v>
      </c>
      <c r="B204" s="592" t="s">
        <v>16</v>
      </c>
      <c r="C204" s="592" t="s">
        <v>17</v>
      </c>
      <c r="D204" s="592" t="s">
        <v>18</v>
      </c>
      <c r="E204" s="592" t="s">
        <v>2504</v>
      </c>
      <c r="F204" s="590" t="s">
        <v>175</v>
      </c>
      <c r="G204" s="590" t="s">
        <v>2581</v>
      </c>
    </row>
    <row r="205" spans="1:7" ht="13.5" customHeight="1">
      <c r="A205" s="580"/>
      <c r="B205" s="591"/>
      <c r="C205" s="591"/>
      <c r="D205" s="591"/>
      <c r="E205" s="591"/>
      <c r="F205" s="590" t="s">
        <v>20</v>
      </c>
      <c r="G205" s="590" t="s">
        <v>21</v>
      </c>
    </row>
    <row r="206" spans="1:7" ht="13.5" customHeight="1">
      <c r="A206" s="580"/>
      <c r="B206" s="610" t="s">
        <v>2580</v>
      </c>
      <c r="C206" s="610" t="s">
        <v>2579</v>
      </c>
      <c r="D206" s="590" t="s">
        <v>2578</v>
      </c>
      <c r="E206" s="610">
        <v>45898</v>
      </c>
      <c r="F206" s="610">
        <v>45905</v>
      </c>
      <c r="G206" s="610">
        <v>45942</v>
      </c>
    </row>
    <row r="207" spans="1:7" ht="13.5" customHeight="1">
      <c r="A207" s="580"/>
      <c r="B207" s="610" t="s">
        <v>2577</v>
      </c>
      <c r="C207" s="610" t="s">
        <v>2576</v>
      </c>
      <c r="D207" s="590" t="s">
        <v>2572</v>
      </c>
      <c r="E207" s="610">
        <v>45905</v>
      </c>
      <c r="F207" s="610">
        <v>45912</v>
      </c>
      <c r="G207" s="610">
        <v>45949</v>
      </c>
    </row>
    <row r="208" spans="1:7" ht="13.5" customHeight="1">
      <c r="A208" s="580"/>
      <c r="B208" s="610" t="s">
        <v>2575</v>
      </c>
      <c r="C208" s="610" t="s">
        <v>2574</v>
      </c>
      <c r="D208" s="590" t="s">
        <v>2572</v>
      </c>
      <c r="E208" s="610">
        <v>45912</v>
      </c>
      <c r="F208" s="610">
        <v>45919</v>
      </c>
      <c r="G208" s="610">
        <v>45956</v>
      </c>
    </row>
    <row r="209" spans="1:7" ht="13.5" customHeight="1">
      <c r="A209" s="580"/>
      <c r="B209" s="610" t="s">
        <v>2573</v>
      </c>
      <c r="C209" s="610" t="s">
        <v>146</v>
      </c>
      <c r="D209" s="590" t="s">
        <v>2572</v>
      </c>
      <c r="E209" s="610">
        <v>45919</v>
      </c>
      <c r="F209" s="610">
        <v>45926</v>
      </c>
      <c r="G209" s="610">
        <v>45963</v>
      </c>
    </row>
    <row r="210" spans="1:7" ht="13.5" customHeight="1">
      <c r="A210" s="580"/>
      <c r="B210" s="610"/>
      <c r="C210" s="610"/>
      <c r="D210" s="590" t="s">
        <v>2572</v>
      </c>
      <c r="E210" s="610">
        <v>45926</v>
      </c>
      <c r="F210" s="610">
        <v>45933</v>
      </c>
      <c r="G210" s="610">
        <v>45970</v>
      </c>
    </row>
    <row r="211" spans="1:7" ht="13.5" customHeight="1">
      <c r="E211" s="609"/>
      <c r="F211" s="609"/>
      <c r="G211" s="609"/>
    </row>
    <row r="212" spans="1:7" ht="13.5" customHeight="1">
      <c r="A212" s="580" t="s">
        <v>2571</v>
      </c>
      <c r="B212" s="592" t="s">
        <v>16</v>
      </c>
      <c r="C212" s="592" t="s">
        <v>17</v>
      </c>
      <c r="D212" s="592" t="s">
        <v>18</v>
      </c>
      <c r="E212" s="592" t="s">
        <v>2504</v>
      </c>
      <c r="F212" s="590" t="s">
        <v>175</v>
      </c>
      <c r="G212" s="590" t="s">
        <v>2571</v>
      </c>
    </row>
    <row r="213" spans="1:7" ht="13.5" customHeight="1">
      <c r="A213" s="580" t="s">
        <v>2570</v>
      </c>
      <c r="B213" s="591"/>
      <c r="C213" s="591"/>
      <c r="D213" s="591"/>
      <c r="E213" s="591"/>
      <c r="F213" s="590" t="s">
        <v>20</v>
      </c>
      <c r="G213" s="590" t="s">
        <v>21</v>
      </c>
    </row>
    <row r="214" spans="1:7" ht="13.5" customHeight="1">
      <c r="A214" s="584"/>
      <c r="B214" s="610" t="s">
        <v>2569</v>
      </c>
      <c r="C214" s="610" t="s">
        <v>2568</v>
      </c>
      <c r="D214" s="590" t="s">
        <v>2503</v>
      </c>
      <c r="E214" s="610">
        <v>45896</v>
      </c>
      <c r="F214" s="610">
        <v>45903</v>
      </c>
      <c r="G214" s="610">
        <v>45935</v>
      </c>
    </row>
    <row r="215" spans="1:7" ht="13.5" customHeight="1">
      <c r="A215" s="584"/>
      <c r="B215" s="610" t="s">
        <v>1738</v>
      </c>
      <c r="C215" s="610" t="s">
        <v>1737</v>
      </c>
      <c r="D215" s="590" t="s">
        <v>2503</v>
      </c>
      <c r="E215" s="610">
        <v>45903</v>
      </c>
      <c r="F215" s="610">
        <v>45910</v>
      </c>
      <c r="G215" s="610">
        <v>45942</v>
      </c>
    </row>
    <row r="216" spans="1:7" ht="13.5" customHeight="1">
      <c r="A216" s="584"/>
      <c r="B216" s="610" t="s">
        <v>1735</v>
      </c>
      <c r="C216" s="610" t="s">
        <v>1734</v>
      </c>
      <c r="D216" s="590" t="s">
        <v>2503</v>
      </c>
      <c r="E216" s="610">
        <v>45910</v>
      </c>
      <c r="F216" s="610">
        <v>45917</v>
      </c>
      <c r="G216" s="610">
        <v>45949</v>
      </c>
    </row>
    <row r="217" spans="1:7" ht="13.5" customHeight="1">
      <c r="A217" s="584"/>
      <c r="B217" s="610" t="s">
        <v>1733</v>
      </c>
      <c r="C217" s="610" t="s">
        <v>2567</v>
      </c>
      <c r="D217" s="590" t="s">
        <v>2503</v>
      </c>
      <c r="E217" s="610">
        <v>45917</v>
      </c>
      <c r="F217" s="610">
        <v>45924</v>
      </c>
      <c r="G217" s="610">
        <v>45956</v>
      </c>
    </row>
    <row r="218" spans="1:7" ht="13.5" customHeight="1">
      <c r="A218" s="584"/>
      <c r="B218" s="610"/>
      <c r="C218" s="610"/>
      <c r="D218" s="590" t="s">
        <v>2503</v>
      </c>
      <c r="E218" s="610">
        <v>45924</v>
      </c>
      <c r="F218" s="610">
        <v>45931</v>
      </c>
      <c r="G218" s="610">
        <v>45963</v>
      </c>
    </row>
    <row r="219" spans="1:7" ht="13.5" customHeight="1">
      <c r="A219" s="580"/>
      <c r="B219" s="609"/>
      <c r="C219" s="609"/>
    </row>
    <row r="220" spans="1:7">
      <c r="A220" s="580" t="s">
        <v>2566</v>
      </c>
      <c r="B220" s="581" t="s">
        <v>16</v>
      </c>
      <c r="C220" s="581" t="s">
        <v>17</v>
      </c>
      <c r="D220" s="581" t="s">
        <v>18</v>
      </c>
      <c r="E220" s="581" t="s">
        <v>2504</v>
      </c>
      <c r="F220" s="542" t="s">
        <v>175</v>
      </c>
      <c r="G220" s="542" t="s">
        <v>99</v>
      </c>
    </row>
    <row r="221" spans="1:7">
      <c r="A221" s="580" t="s">
        <v>2565</v>
      </c>
      <c r="B221" s="579"/>
      <c r="C221" s="579"/>
      <c r="D221" s="579"/>
      <c r="E221" s="579"/>
      <c r="F221" s="608" t="s">
        <v>20</v>
      </c>
      <c r="G221" s="608" t="s">
        <v>21</v>
      </c>
    </row>
    <row r="222" spans="1:7" ht="13.5" customHeight="1">
      <c r="B222" s="597" t="s">
        <v>1788</v>
      </c>
      <c r="C222" s="597" t="s">
        <v>38</v>
      </c>
      <c r="D222" s="607" t="s">
        <v>2503</v>
      </c>
      <c r="E222" s="597">
        <v>45898</v>
      </c>
      <c r="F222" s="597">
        <v>45906</v>
      </c>
      <c r="G222" s="597">
        <v>45941</v>
      </c>
    </row>
    <row r="223" spans="1:7" ht="13.5" customHeight="1">
      <c r="B223" s="597" t="s">
        <v>2466</v>
      </c>
      <c r="C223" s="597" t="s">
        <v>2564</v>
      </c>
      <c r="D223" s="607" t="s">
        <v>2503</v>
      </c>
      <c r="E223" s="597">
        <v>45905</v>
      </c>
      <c r="F223" s="597">
        <v>45913</v>
      </c>
      <c r="G223" s="597">
        <v>45948</v>
      </c>
    </row>
    <row r="224" spans="1:7">
      <c r="A224" s="580"/>
      <c r="B224" s="597" t="s">
        <v>1785</v>
      </c>
      <c r="C224" s="597" t="s">
        <v>1784</v>
      </c>
      <c r="D224" s="607" t="s">
        <v>2503</v>
      </c>
      <c r="E224" s="597">
        <v>45912</v>
      </c>
      <c r="F224" s="597">
        <v>45920</v>
      </c>
      <c r="G224" s="597">
        <v>45955</v>
      </c>
    </row>
    <row r="225" spans="1:7">
      <c r="A225" s="580"/>
      <c r="B225" s="597" t="s">
        <v>2563</v>
      </c>
      <c r="C225" s="597" t="s">
        <v>2562</v>
      </c>
      <c r="D225" s="607" t="s">
        <v>2503</v>
      </c>
      <c r="E225" s="597">
        <v>45919</v>
      </c>
      <c r="F225" s="597">
        <v>45927</v>
      </c>
      <c r="G225" s="597">
        <v>45962</v>
      </c>
    </row>
    <row r="226" spans="1:7">
      <c r="A226" s="580"/>
      <c r="D226" s="607" t="s">
        <v>2503</v>
      </c>
      <c r="E226" s="597">
        <v>45926</v>
      </c>
      <c r="F226" s="597">
        <v>45934</v>
      </c>
      <c r="G226" s="597">
        <v>45969</v>
      </c>
    </row>
    <row r="228" spans="1:7" s="547" customFormat="1">
      <c r="A228" s="580" t="s">
        <v>2561</v>
      </c>
      <c r="B228" s="605" t="s">
        <v>16</v>
      </c>
      <c r="C228" s="605" t="s">
        <v>17</v>
      </c>
      <c r="D228" s="605" t="s">
        <v>18</v>
      </c>
      <c r="E228" s="605" t="s">
        <v>2504</v>
      </c>
      <c r="F228" s="542" t="s">
        <v>175</v>
      </c>
      <c r="G228" s="542" t="s">
        <v>98</v>
      </c>
    </row>
    <row r="229" spans="1:7">
      <c r="A229" s="606" t="s">
        <v>2560</v>
      </c>
      <c r="B229" s="605"/>
      <c r="C229" s="605"/>
      <c r="D229" s="605"/>
      <c r="E229" s="605"/>
      <c r="F229" s="542" t="s">
        <v>20</v>
      </c>
      <c r="G229" s="542" t="s">
        <v>21</v>
      </c>
    </row>
    <row r="230" spans="1:7" ht="13.5" customHeight="1">
      <c r="B230" s="589" t="s">
        <v>2556</v>
      </c>
      <c r="C230" s="589" t="s">
        <v>2555</v>
      </c>
      <c r="D230" s="604" t="s">
        <v>2503</v>
      </c>
      <c r="E230" s="597">
        <v>45895</v>
      </c>
      <c r="F230" s="597">
        <v>45902</v>
      </c>
      <c r="G230" s="569">
        <v>45938</v>
      </c>
    </row>
    <row r="231" spans="1:7" ht="13.5" customHeight="1">
      <c r="B231" s="589" t="s">
        <v>117</v>
      </c>
      <c r="C231" s="589" t="s">
        <v>1799</v>
      </c>
      <c r="D231" s="603"/>
      <c r="E231" s="597">
        <v>45902</v>
      </c>
      <c r="F231" s="597">
        <v>45909</v>
      </c>
      <c r="G231" s="569">
        <v>45945</v>
      </c>
    </row>
    <row r="232" spans="1:7" ht="13.5" customHeight="1">
      <c r="B232" s="589" t="s">
        <v>2554</v>
      </c>
      <c r="C232" s="589" t="s">
        <v>2553</v>
      </c>
      <c r="D232" s="603"/>
      <c r="E232" s="597">
        <v>45909</v>
      </c>
      <c r="F232" s="597">
        <v>45916</v>
      </c>
      <c r="G232" s="569">
        <v>45952</v>
      </c>
    </row>
    <row r="233" spans="1:7" ht="13.5" customHeight="1">
      <c r="B233" s="589" t="s">
        <v>1796</v>
      </c>
      <c r="C233" s="589" t="s">
        <v>1795</v>
      </c>
      <c r="D233" s="603"/>
      <c r="E233" s="597">
        <v>45916</v>
      </c>
      <c r="F233" s="597">
        <v>45923</v>
      </c>
      <c r="G233" s="569">
        <v>45959</v>
      </c>
    </row>
    <row r="234" spans="1:7" ht="13.5" customHeight="1">
      <c r="B234" s="589" t="s">
        <v>2552</v>
      </c>
      <c r="C234" s="589" t="s">
        <v>2551</v>
      </c>
      <c r="D234" s="603"/>
      <c r="E234" s="597">
        <v>45923</v>
      </c>
      <c r="F234" s="597">
        <v>45930</v>
      </c>
      <c r="G234" s="569">
        <v>45966</v>
      </c>
    </row>
    <row r="235" spans="1:7" ht="13.5" customHeight="1">
      <c r="B235" s="589"/>
      <c r="C235" s="589"/>
      <c r="D235" s="602"/>
      <c r="E235" s="597">
        <v>45930</v>
      </c>
      <c r="F235" s="597">
        <v>45937</v>
      </c>
      <c r="G235" s="569">
        <v>45973</v>
      </c>
    </row>
    <row r="236" spans="1:7">
      <c r="A236" s="580"/>
      <c r="B236" s="580"/>
      <c r="C236" s="599"/>
      <c r="D236" s="595"/>
      <c r="E236" s="595"/>
      <c r="F236" s="595"/>
      <c r="G236" s="595"/>
    </row>
    <row r="237" spans="1:7">
      <c r="A237" s="601" t="s">
        <v>2559</v>
      </c>
      <c r="B237" s="575" t="s">
        <v>16</v>
      </c>
      <c r="C237" s="575" t="s">
        <v>17</v>
      </c>
      <c r="D237" s="581" t="s">
        <v>18</v>
      </c>
      <c r="E237" s="581" t="s">
        <v>2504</v>
      </c>
      <c r="F237" s="542" t="s">
        <v>175</v>
      </c>
      <c r="G237" s="542" t="s">
        <v>2559</v>
      </c>
    </row>
    <row r="238" spans="1:7">
      <c r="A238" s="600" t="s">
        <v>2557</v>
      </c>
      <c r="B238" s="573"/>
      <c r="C238" s="573"/>
      <c r="D238" s="579"/>
      <c r="E238" s="579"/>
      <c r="F238" s="542" t="s">
        <v>20</v>
      </c>
      <c r="G238" s="542" t="s">
        <v>21</v>
      </c>
    </row>
    <row r="239" spans="1:7" s="549" customFormat="1" ht="13.5" customHeight="1">
      <c r="A239" s="598"/>
      <c r="B239" s="589" t="s">
        <v>2556</v>
      </c>
      <c r="C239" s="589" t="s">
        <v>2555</v>
      </c>
      <c r="D239" s="554" t="s">
        <v>2503</v>
      </c>
      <c r="E239" s="596">
        <v>45895</v>
      </c>
      <c r="F239" s="596">
        <v>45902</v>
      </c>
      <c r="G239" s="596">
        <v>45943</v>
      </c>
    </row>
    <row r="240" spans="1:7" s="549" customFormat="1" ht="13.5" customHeight="1">
      <c r="A240" s="598"/>
      <c r="B240" s="589" t="s">
        <v>117</v>
      </c>
      <c r="C240" s="589" t="s">
        <v>1799</v>
      </c>
      <c r="D240" s="552"/>
      <c r="E240" s="596">
        <v>45902</v>
      </c>
      <c r="F240" s="596">
        <v>45909</v>
      </c>
      <c r="G240" s="596">
        <v>45950</v>
      </c>
    </row>
    <row r="241" spans="1:7" s="549" customFormat="1" ht="13.5" customHeight="1">
      <c r="A241" s="598"/>
      <c r="B241" s="589" t="s">
        <v>2554</v>
      </c>
      <c r="C241" s="589" t="s">
        <v>2553</v>
      </c>
      <c r="D241" s="552"/>
      <c r="E241" s="596">
        <v>45909</v>
      </c>
      <c r="F241" s="596">
        <v>45916</v>
      </c>
      <c r="G241" s="596">
        <v>45957</v>
      </c>
    </row>
    <row r="242" spans="1:7" s="549" customFormat="1" ht="13.5" customHeight="1">
      <c r="A242" s="598"/>
      <c r="B242" s="589" t="s">
        <v>1796</v>
      </c>
      <c r="C242" s="589" t="s">
        <v>1795</v>
      </c>
      <c r="D242" s="552"/>
      <c r="E242" s="596">
        <v>45916</v>
      </c>
      <c r="F242" s="596">
        <v>45923</v>
      </c>
      <c r="G242" s="596">
        <v>45964</v>
      </c>
    </row>
    <row r="243" spans="1:7" s="549" customFormat="1" ht="13.5" customHeight="1">
      <c r="A243" s="598"/>
      <c r="B243" s="589" t="s">
        <v>2552</v>
      </c>
      <c r="C243" s="589" t="s">
        <v>2551</v>
      </c>
      <c r="D243" s="552"/>
      <c r="E243" s="596">
        <v>45923</v>
      </c>
      <c r="F243" s="596">
        <v>45930</v>
      </c>
      <c r="G243" s="596">
        <v>45971</v>
      </c>
    </row>
    <row r="244" spans="1:7" s="549" customFormat="1" ht="13.5" customHeight="1">
      <c r="A244" s="598"/>
      <c r="B244" s="589"/>
      <c r="C244" s="589"/>
      <c r="D244" s="551"/>
      <c r="E244" s="596">
        <v>45930</v>
      </c>
      <c r="F244" s="596">
        <v>45937</v>
      </c>
      <c r="G244" s="596">
        <v>45978</v>
      </c>
    </row>
    <row r="245" spans="1:7" s="549" customFormat="1" ht="13.5" customHeight="1">
      <c r="A245" s="598"/>
      <c r="B245" s="580"/>
      <c r="C245" s="599"/>
    </row>
    <row r="246" spans="1:7" s="549" customFormat="1" ht="13.5" customHeight="1">
      <c r="A246" s="598" t="s">
        <v>2558</v>
      </c>
      <c r="B246" s="575" t="s">
        <v>16</v>
      </c>
      <c r="C246" s="575" t="s">
        <v>17</v>
      </c>
      <c r="D246" s="581" t="s">
        <v>18</v>
      </c>
      <c r="E246" s="581" t="s">
        <v>2504</v>
      </c>
      <c r="F246" s="542" t="s">
        <v>175</v>
      </c>
      <c r="G246" s="542" t="s">
        <v>2558</v>
      </c>
    </row>
    <row r="247" spans="1:7" s="549" customFormat="1" ht="13.5" customHeight="1">
      <c r="A247" s="598" t="s">
        <v>2557</v>
      </c>
      <c r="B247" s="573"/>
      <c r="C247" s="573"/>
      <c r="D247" s="579"/>
      <c r="E247" s="579"/>
      <c r="F247" s="542" t="s">
        <v>20</v>
      </c>
      <c r="G247" s="542" t="s">
        <v>21</v>
      </c>
    </row>
    <row r="248" spans="1:7" s="549" customFormat="1" ht="13.5" customHeight="1">
      <c r="A248" s="598"/>
      <c r="B248" s="589" t="s">
        <v>2556</v>
      </c>
      <c r="C248" s="589" t="s">
        <v>2555</v>
      </c>
      <c r="D248" s="554" t="s">
        <v>2503</v>
      </c>
      <c r="E248" s="597">
        <v>45895</v>
      </c>
      <c r="F248" s="597">
        <v>45902</v>
      </c>
      <c r="G248" s="596">
        <v>45932</v>
      </c>
    </row>
    <row r="249" spans="1:7" s="549" customFormat="1" ht="13.5" customHeight="1">
      <c r="A249" s="598"/>
      <c r="B249" s="589" t="s">
        <v>117</v>
      </c>
      <c r="C249" s="589" t="s">
        <v>1799</v>
      </c>
      <c r="D249" s="552"/>
      <c r="E249" s="597">
        <v>45902</v>
      </c>
      <c r="F249" s="597">
        <v>45909</v>
      </c>
      <c r="G249" s="596">
        <v>45939</v>
      </c>
    </row>
    <row r="250" spans="1:7" s="549" customFormat="1" ht="13.5" customHeight="1">
      <c r="A250" s="598"/>
      <c r="B250" s="589" t="s">
        <v>2554</v>
      </c>
      <c r="C250" s="589" t="s">
        <v>2553</v>
      </c>
      <c r="D250" s="552"/>
      <c r="E250" s="597">
        <v>45909</v>
      </c>
      <c r="F250" s="597">
        <v>45916</v>
      </c>
      <c r="G250" s="596">
        <v>45946</v>
      </c>
    </row>
    <row r="251" spans="1:7" s="549" customFormat="1" ht="13.5" customHeight="1">
      <c r="A251" s="598"/>
      <c r="B251" s="589" t="s">
        <v>1796</v>
      </c>
      <c r="C251" s="589" t="s">
        <v>1795</v>
      </c>
      <c r="D251" s="552"/>
      <c r="E251" s="597">
        <v>45916</v>
      </c>
      <c r="F251" s="597">
        <v>45923</v>
      </c>
      <c r="G251" s="596">
        <v>45953</v>
      </c>
    </row>
    <row r="252" spans="1:7" s="549" customFormat="1" ht="13.5" customHeight="1">
      <c r="A252" s="598"/>
      <c r="B252" s="589" t="s">
        <v>2552</v>
      </c>
      <c r="C252" s="589" t="s">
        <v>2551</v>
      </c>
      <c r="D252" s="552"/>
      <c r="E252" s="597">
        <v>45923</v>
      </c>
      <c r="F252" s="597">
        <v>45930</v>
      </c>
      <c r="G252" s="596">
        <v>45960</v>
      </c>
    </row>
    <row r="253" spans="1:7" s="549" customFormat="1" ht="13.5" customHeight="1">
      <c r="A253" s="598"/>
      <c r="B253" s="589"/>
      <c r="C253" s="589"/>
      <c r="D253" s="551"/>
      <c r="E253" s="597">
        <v>45930</v>
      </c>
      <c r="F253" s="597">
        <v>45937</v>
      </c>
      <c r="G253" s="596">
        <v>45967</v>
      </c>
    </row>
    <row r="254" spans="1:7">
      <c r="B254" s="595"/>
      <c r="C254" s="595"/>
      <c r="D254" s="595"/>
      <c r="E254" s="595"/>
      <c r="F254" s="594"/>
      <c r="G254" s="594"/>
    </row>
    <row r="255" spans="1:7">
      <c r="A255" s="580" t="s">
        <v>2550</v>
      </c>
      <c r="B255" s="592" t="s">
        <v>16</v>
      </c>
      <c r="C255" s="592" t="s">
        <v>17</v>
      </c>
      <c r="D255" s="592" t="s">
        <v>18</v>
      </c>
      <c r="E255" s="592" t="s">
        <v>2504</v>
      </c>
      <c r="F255" s="590" t="s">
        <v>175</v>
      </c>
      <c r="G255" s="590" t="s">
        <v>165</v>
      </c>
    </row>
    <row r="256" spans="1:7">
      <c r="A256" s="580" t="s">
        <v>2549</v>
      </c>
      <c r="B256" s="593"/>
      <c r="C256" s="593"/>
      <c r="D256" s="591"/>
      <c r="E256" s="591"/>
      <c r="F256" s="590" t="s">
        <v>20</v>
      </c>
      <c r="G256" s="590" t="s">
        <v>21</v>
      </c>
    </row>
    <row r="257" spans="1:7" ht="13.5" customHeight="1">
      <c r="A257" s="537" t="s">
        <v>2379</v>
      </c>
      <c r="B257" s="589" t="s">
        <v>2548</v>
      </c>
      <c r="C257" s="589" t="s">
        <v>2547</v>
      </c>
      <c r="D257" s="589" t="s">
        <v>2542</v>
      </c>
      <c r="E257" s="589">
        <v>45897</v>
      </c>
      <c r="F257" s="589">
        <v>45904</v>
      </c>
      <c r="G257" s="589">
        <v>45930</v>
      </c>
    </row>
    <row r="258" spans="1:7" ht="13.5" customHeight="1">
      <c r="A258" s="537" t="s">
        <v>2379</v>
      </c>
      <c r="B258" s="589" t="s">
        <v>2546</v>
      </c>
      <c r="C258" s="589" t="s">
        <v>2545</v>
      </c>
      <c r="D258" s="589" t="s">
        <v>2542</v>
      </c>
      <c r="E258" s="589">
        <v>45904</v>
      </c>
      <c r="F258" s="589">
        <v>45911</v>
      </c>
      <c r="G258" s="589">
        <v>45937</v>
      </c>
    </row>
    <row r="259" spans="1:7" ht="13.5" customHeight="1">
      <c r="A259" s="537" t="s">
        <v>2379</v>
      </c>
      <c r="B259" s="589" t="s">
        <v>2544</v>
      </c>
      <c r="C259" s="589" t="s">
        <v>2543</v>
      </c>
      <c r="D259" s="589" t="s">
        <v>2542</v>
      </c>
      <c r="E259" s="589">
        <v>45911</v>
      </c>
      <c r="F259" s="589">
        <v>45918</v>
      </c>
      <c r="G259" s="589">
        <v>45944</v>
      </c>
    </row>
    <row r="260" spans="1:7" ht="13.5" customHeight="1">
      <c r="A260" s="537" t="s">
        <v>2379</v>
      </c>
      <c r="B260" s="589" t="s">
        <v>2474</v>
      </c>
      <c r="C260" s="589" t="s">
        <v>2473</v>
      </c>
      <c r="D260" s="589" t="s">
        <v>2542</v>
      </c>
      <c r="E260" s="589">
        <v>45918</v>
      </c>
      <c r="F260" s="589">
        <v>45925</v>
      </c>
      <c r="G260" s="589">
        <v>45951</v>
      </c>
    </row>
    <row r="261" spans="1:7" ht="13.5" customHeight="1">
      <c r="A261" s="537" t="s">
        <v>2379</v>
      </c>
      <c r="B261" s="589"/>
      <c r="C261" s="589"/>
      <c r="D261" s="589" t="s">
        <v>2542</v>
      </c>
      <c r="E261" s="589">
        <v>45925</v>
      </c>
      <c r="F261" s="589">
        <v>45932</v>
      </c>
      <c r="G261" s="589">
        <v>45958</v>
      </c>
    </row>
    <row r="262" spans="1:7" ht="13.5" customHeight="1">
      <c r="B262" s="589"/>
      <c r="C262" s="589"/>
    </row>
    <row r="263" spans="1:7" ht="13.5" customHeight="1">
      <c r="A263" s="580" t="s">
        <v>2541</v>
      </c>
      <c r="B263" s="592" t="s">
        <v>16</v>
      </c>
      <c r="C263" s="592" t="s">
        <v>17</v>
      </c>
      <c r="D263" s="592" t="s">
        <v>18</v>
      </c>
      <c r="E263" s="592" t="s">
        <v>2504</v>
      </c>
      <c r="F263" s="590" t="s">
        <v>175</v>
      </c>
      <c r="G263" s="590" t="s">
        <v>2541</v>
      </c>
    </row>
    <row r="264" spans="1:7" ht="13.5" customHeight="1">
      <c r="A264" s="580" t="s">
        <v>2540</v>
      </c>
      <c r="B264" s="591"/>
      <c r="C264" s="591"/>
      <c r="D264" s="591"/>
      <c r="E264" s="591"/>
      <c r="F264" s="590" t="s">
        <v>20</v>
      </c>
      <c r="G264" s="590" t="s">
        <v>21</v>
      </c>
    </row>
    <row r="265" spans="1:7" ht="13.5" customHeight="1">
      <c r="B265" s="589"/>
      <c r="C265" s="589"/>
      <c r="D265" s="578" t="s">
        <v>2539</v>
      </c>
      <c r="E265" s="589">
        <v>45895</v>
      </c>
      <c r="F265" s="589">
        <v>45901</v>
      </c>
      <c r="G265" s="589">
        <v>45945</v>
      </c>
    </row>
    <row r="266" spans="1:7" ht="13.5" customHeight="1">
      <c r="B266" s="589" t="s">
        <v>2538</v>
      </c>
      <c r="C266" s="589" t="s">
        <v>2537</v>
      </c>
      <c r="D266" s="577"/>
      <c r="E266" s="589">
        <v>45902</v>
      </c>
      <c r="F266" s="589">
        <v>45908</v>
      </c>
      <c r="G266" s="589">
        <v>45952</v>
      </c>
    </row>
    <row r="267" spans="1:7" ht="13.5" customHeight="1">
      <c r="B267" s="589" t="s">
        <v>2536</v>
      </c>
      <c r="C267" s="589" t="s">
        <v>2535</v>
      </c>
      <c r="D267" s="577"/>
      <c r="E267" s="589">
        <v>45909</v>
      </c>
      <c r="F267" s="589">
        <v>45915</v>
      </c>
      <c r="G267" s="589">
        <v>45959</v>
      </c>
    </row>
    <row r="268" spans="1:7" ht="13.5" customHeight="1">
      <c r="B268" s="589" t="s">
        <v>2534</v>
      </c>
      <c r="C268" s="589" t="s">
        <v>2533</v>
      </c>
      <c r="D268" s="577"/>
      <c r="E268" s="589">
        <v>45916</v>
      </c>
      <c r="F268" s="589">
        <v>45922</v>
      </c>
      <c r="G268" s="589">
        <v>45966</v>
      </c>
    </row>
    <row r="269" spans="1:7" ht="13.5" customHeight="1">
      <c r="B269" s="589"/>
      <c r="C269" s="589"/>
      <c r="D269" s="577"/>
      <c r="E269" s="589">
        <v>45923</v>
      </c>
      <c r="F269" s="589">
        <v>45929</v>
      </c>
      <c r="G269" s="589">
        <v>45973</v>
      </c>
    </row>
    <row r="270" spans="1:7" ht="13.5" customHeight="1">
      <c r="B270" s="589" t="s">
        <v>2532</v>
      </c>
      <c r="C270" s="589" t="s">
        <v>2531</v>
      </c>
      <c r="D270" s="576"/>
      <c r="E270" s="589">
        <v>45930</v>
      </c>
      <c r="F270" s="589">
        <v>45936</v>
      </c>
      <c r="G270" s="589">
        <v>45980</v>
      </c>
    </row>
    <row r="271" spans="1:7" ht="13.5" customHeight="1">
      <c r="B271" s="589"/>
    </row>
    <row r="272" spans="1:7">
      <c r="A272" s="580" t="s">
        <v>2520</v>
      </c>
      <c r="B272" s="581" t="s">
        <v>16</v>
      </c>
      <c r="C272" s="581" t="s">
        <v>17</v>
      </c>
      <c r="D272" s="581" t="s">
        <v>18</v>
      </c>
      <c r="E272" s="581" t="s">
        <v>2504</v>
      </c>
      <c r="F272" s="542" t="s">
        <v>175</v>
      </c>
      <c r="G272" s="542" t="s">
        <v>104</v>
      </c>
    </row>
    <row r="273" spans="1:7">
      <c r="A273" s="588" t="s">
        <v>2530</v>
      </c>
      <c r="B273" s="587"/>
      <c r="C273" s="587"/>
      <c r="D273" s="587"/>
      <c r="E273" s="587"/>
      <c r="F273" s="542"/>
      <c r="G273" s="542"/>
    </row>
    <row r="274" spans="1:7">
      <c r="B274" s="579"/>
      <c r="C274" s="579"/>
      <c r="D274" s="579"/>
      <c r="E274" s="579"/>
      <c r="F274" s="542" t="s">
        <v>20</v>
      </c>
      <c r="G274" s="542" t="s">
        <v>21</v>
      </c>
    </row>
    <row r="275" spans="1:7" ht="12.75" customHeight="1">
      <c r="A275" s="584"/>
      <c r="B275" s="569" t="s">
        <v>2529</v>
      </c>
      <c r="C275" s="569" t="s">
        <v>2528</v>
      </c>
      <c r="D275" s="586" t="s">
        <v>2527</v>
      </c>
      <c r="E275" s="569">
        <v>45901</v>
      </c>
      <c r="F275" s="569">
        <v>45907</v>
      </c>
      <c r="G275" s="569">
        <v>45922</v>
      </c>
    </row>
    <row r="276" spans="1:7" ht="12.75" customHeight="1">
      <c r="A276" s="584"/>
      <c r="B276" s="569" t="s">
        <v>2526</v>
      </c>
      <c r="C276" s="569" t="s">
        <v>2525</v>
      </c>
      <c r="D276" s="585"/>
      <c r="E276" s="569">
        <f>E275+7</f>
        <v>45908</v>
      </c>
      <c r="F276" s="569">
        <f>F275+7</f>
        <v>45914</v>
      </c>
      <c r="G276" s="569">
        <f>G275+7</f>
        <v>45929</v>
      </c>
    </row>
    <row r="277" spans="1:7" ht="12.75" customHeight="1">
      <c r="A277" s="584"/>
      <c r="B277" s="569" t="s">
        <v>2524</v>
      </c>
      <c r="C277" s="569" t="s">
        <v>2523</v>
      </c>
      <c r="D277" s="585"/>
      <c r="E277" s="569">
        <f>E276+7</f>
        <v>45915</v>
      </c>
      <c r="F277" s="569">
        <f>F276+7</f>
        <v>45921</v>
      </c>
      <c r="G277" s="569">
        <f>G276+7</f>
        <v>45936</v>
      </c>
    </row>
    <row r="278" spans="1:7" ht="12.75" customHeight="1">
      <c r="A278" s="584"/>
      <c r="B278" s="569" t="s">
        <v>2522</v>
      </c>
      <c r="C278" s="569" t="s">
        <v>2521</v>
      </c>
      <c r="D278" s="585"/>
      <c r="E278" s="569">
        <f>E277+7</f>
        <v>45922</v>
      </c>
      <c r="F278" s="569">
        <f>F277+7</f>
        <v>45928</v>
      </c>
      <c r="G278" s="569">
        <f>G277+7</f>
        <v>45943</v>
      </c>
    </row>
    <row r="279" spans="1:7" ht="12.75" customHeight="1">
      <c r="A279" s="584"/>
      <c r="B279" s="569"/>
      <c r="C279" s="569"/>
      <c r="D279" s="583"/>
      <c r="E279" s="569">
        <f>E278+7</f>
        <v>45929</v>
      </c>
      <c r="F279" s="569">
        <f>F278+7</f>
        <v>45935</v>
      </c>
      <c r="G279" s="569">
        <f>G278+7</f>
        <v>45950</v>
      </c>
    </row>
    <row r="280" spans="1:7">
      <c r="A280" s="580"/>
      <c r="E280" s="582"/>
    </row>
    <row r="281" spans="1:7" ht="12.75" customHeight="1">
      <c r="A281" s="580" t="s">
        <v>2520</v>
      </c>
      <c r="B281" s="581" t="s">
        <v>16</v>
      </c>
      <c r="C281" s="581" t="s">
        <v>17</v>
      </c>
      <c r="D281" s="581" t="s">
        <v>18</v>
      </c>
      <c r="E281" s="581" t="s">
        <v>2504</v>
      </c>
      <c r="F281" s="542" t="s">
        <v>175</v>
      </c>
      <c r="G281" s="542" t="s">
        <v>104</v>
      </c>
    </row>
    <row r="282" spans="1:7" ht="12.75" customHeight="1">
      <c r="A282" s="580" t="s">
        <v>2519</v>
      </c>
      <c r="B282" s="579"/>
      <c r="C282" s="579"/>
      <c r="D282" s="579"/>
      <c r="E282" s="579"/>
      <c r="F282" s="542" t="s">
        <v>20</v>
      </c>
      <c r="G282" s="542" t="s">
        <v>21</v>
      </c>
    </row>
    <row r="283" spans="1:7" ht="13.5" customHeight="1">
      <c r="B283" s="569" t="s">
        <v>2518</v>
      </c>
      <c r="C283" s="569" t="s">
        <v>2517</v>
      </c>
      <c r="D283" s="578" t="s">
        <v>2516</v>
      </c>
      <c r="E283" s="569">
        <v>45895</v>
      </c>
      <c r="F283" s="569">
        <v>45901</v>
      </c>
      <c r="G283" s="569">
        <v>45916</v>
      </c>
    </row>
    <row r="284" spans="1:7" ht="13.5" customHeight="1">
      <c r="B284" s="569" t="s">
        <v>2515</v>
      </c>
      <c r="C284" s="569" t="s">
        <v>2514</v>
      </c>
      <c r="D284" s="577"/>
      <c r="E284" s="569">
        <v>45902</v>
      </c>
      <c r="F284" s="569">
        <v>45908</v>
      </c>
      <c r="G284" s="569">
        <v>45923</v>
      </c>
    </row>
    <row r="285" spans="1:7" ht="12.75" customHeight="1">
      <c r="B285" s="569" t="s">
        <v>2513</v>
      </c>
      <c r="C285" s="569" t="s">
        <v>2512</v>
      </c>
      <c r="D285" s="577"/>
      <c r="E285" s="569">
        <v>45909</v>
      </c>
      <c r="F285" s="569">
        <v>45915</v>
      </c>
      <c r="G285" s="569">
        <v>45930</v>
      </c>
    </row>
    <row r="286" spans="1:7" ht="12.75" customHeight="1">
      <c r="B286" s="569" t="s">
        <v>2511</v>
      </c>
      <c r="C286" s="569" t="s">
        <v>2510</v>
      </c>
      <c r="D286" s="577"/>
      <c r="E286" s="569">
        <v>45916</v>
      </c>
      <c r="F286" s="569">
        <v>45922</v>
      </c>
      <c r="G286" s="569">
        <v>45937</v>
      </c>
    </row>
    <row r="287" spans="1:7" ht="12.75" customHeight="1">
      <c r="B287" s="569" t="s">
        <v>2509</v>
      </c>
      <c r="C287" s="569" t="s">
        <v>2508</v>
      </c>
      <c r="D287" s="577"/>
      <c r="E287" s="569">
        <v>45923</v>
      </c>
      <c r="F287" s="569">
        <v>45929</v>
      </c>
      <c r="G287" s="569">
        <v>45944</v>
      </c>
    </row>
    <row r="288" spans="1:7" ht="13.5" customHeight="1">
      <c r="B288" s="569" t="s">
        <v>2507</v>
      </c>
      <c r="C288" s="569" t="s">
        <v>2506</v>
      </c>
      <c r="D288" s="576"/>
      <c r="E288" s="569">
        <v>45930</v>
      </c>
      <c r="F288" s="569">
        <v>45936</v>
      </c>
      <c r="G288" s="569">
        <v>45951</v>
      </c>
    </row>
    <row r="289" spans="1:7" ht="12.75" customHeight="1">
      <c r="B289" s="569"/>
      <c r="C289" s="569"/>
    </row>
    <row r="290" spans="1:7">
      <c r="A290" s="574" t="s">
        <v>2505</v>
      </c>
      <c r="B290" s="541" t="s">
        <v>16</v>
      </c>
      <c r="C290" s="541" t="s">
        <v>17</v>
      </c>
      <c r="D290" s="541" t="s">
        <v>18</v>
      </c>
      <c r="E290" s="575" t="s">
        <v>2504</v>
      </c>
      <c r="F290" s="569" t="s">
        <v>175</v>
      </c>
      <c r="G290" s="569" t="s">
        <v>104</v>
      </c>
    </row>
    <row r="291" spans="1:7" ht="12" customHeight="1">
      <c r="A291" s="574"/>
      <c r="B291" s="539"/>
      <c r="C291" s="539"/>
      <c r="D291" s="539"/>
      <c r="E291" s="573"/>
      <c r="F291" s="565" t="s">
        <v>20</v>
      </c>
      <c r="G291" s="542" t="s">
        <v>21</v>
      </c>
    </row>
    <row r="292" spans="1:7" ht="13.5" customHeight="1">
      <c r="B292" s="569"/>
      <c r="C292" s="569"/>
      <c r="D292" s="572" t="s">
        <v>2503</v>
      </c>
      <c r="E292" s="569">
        <v>45898</v>
      </c>
      <c r="F292" s="569">
        <v>45905</v>
      </c>
      <c r="G292" s="569">
        <v>45920</v>
      </c>
    </row>
    <row r="293" spans="1:7" ht="13.5" customHeight="1">
      <c r="B293" s="569" t="s">
        <v>2502</v>
      </c>
      <c r="C293" s="569" t="s">
        <v>2501</v>
      </c>
      <c r="D293" s="571"/>
      <c r="E293" s="569">
        <f>E292+7</f>
        <v>45905</v>
      </c>
      <c r="F293" s="569">
        <f>F292+7</f>
        <v>45912</v>
      </c>
      <c r="G293" s="569">
        <f>G292+7</f>
        <v>45927</v>
      </c>
    </row>
    <row r="294" spans="1:7" ht="13.5" customHeight="1">
      <c r="B294" s="569" t="s">
        <v>2500</v>
      </c>
      <c r="C294" s="569" t="s">
        <v>2499</v>
      </c>
      <c r="D294" s="571"/>
      <c r="E294" s="569">
        <f>E293+7</f>
        <v>45912</v>
      </c>
      <c r="F294" s="569">
        <f>F293+7</f>
        <v>45919</v>
      </c>
      <c r="G294" s="569">
        <f>G293+7</f>
        <v>45934</v>
      </c>
    </row>
    <row r="295" spans="1:7" ht="13.5" customHeight="1">
      <c r="B295" s="569" t="s">
        <v>123</v>
      </c>
      <c r="C295" s="569" t="s">
        <v>2498</v>
      </c>
      <c r="D295" s="571"/>
      <c r="E295" s="569">
        <f>E294+7</f>
        <v>45919</v>
      </c>
      <c r="F295" s="569">
        <f>F294+7</f>
        <v>45926</v>
      </c>
      <c r="G295" s="569">
        <f>G294+7</f>
        <v>45941</v>
      </c>
    </row>
    <row r="296" spans="1:7" ht="13.5" customHeight="1">
      <c r="B296" s="569" t="s">
        <v>176</v>
      </c>
      <c r="C296" s="569" t="s">
        <v>2497</v>
      </c>
      <c r="D296" s="570"/>
      <c r="E296" s="569">
        <f>E295+7</f>
        <v>45926</v>
      </c>
      <c r="F296" s="569">
        <f>F295+7</f>
        <v>45933</v>
      </c>
      <c r="G296" s="569">
        <f>G295+7</f>
        <v>45948</v>
      </c>
    </row>
    <row r="297" spans="1:7" s="549" customFormat="1" ht="12.75" customHeight="1">
      <c r="B297" s="558"/>
    </row>
    <row r="298" spans="1:7" s="549" customFormat="1" ht="12.75" customHeight="1">
      <c r="A298" s="553" t="s">
        <v>2496</v>
      </c>
      <c r="B298" s="562" t="s">
        <v>16</v>
      </c>
      <c r="C298" s="562" t="s">
        <v>17</v>
      </c>
      <c r="D298" s="562" t="s">
        <v>18</v>
      </c>
      <c r="E298" s="562" t="s">
        <v>2460</v>
      </c>
      <c r="F298" s="563" t="s">
        <v>175</v>
      </c>
      <c r="G298" s="563" t="s">
        <v>2495</v>
      </c>
    </row>
    <row r="299" spans="1:7" s="549" customFormat="1" ht="12.75" customHeight="1">
      <c r="A299" s="553" t="s">
        <v>2488</v>
      </c>
      <c r="B299" s="560"/>
      <c r="C299" s="560"/>
      <c r="D299" s="560"/>
      <c r="E299" s="560"/>
      <c r="F299" s="563" t="s">
        <v>20</v>
      </c>
      <c r="G299" s="563" t="s">
        <v>21</v>
      </c>
    </row>
    <row r="300" spans="1:7" s="549" customFormat="1" ht="12.75" customHeight="1">
      <c r="A300" s="553"/>
      <c r="B300" s="559"/>
      <c r="C300" s="559"/>
      <c r="D300" s="568" t="s">
        <v>2486</v>
      </c>
      <c r="E300" s="559">
        <v>45895</v>
      </c>
      <c r="F300" s="559">
        <v>45902</v>
      </c>
      <c r="G300" s="559">
        <v>45922</v>
      </c>
    </row>
    <row r="301" spans="1:7" s="549" customFormat="1" ht="12.75" customHeight="1">
      <c r="A301" s="553"/>
      <c r="B301" s="559" t="s">
        <v>2494</v>
      </c>
      <c r="C301" s="559" t="s">
        <v>160</v>
      </c>
      <c r="D301" s="567"/>
      <c r="E301" s="559">
        <v>45902</v>
      </c>
      <c r="F301" s="559">
        <v>45909</v>
      </c>
      <c r="G301" s="559">
        <v>45929</v>
      </c>
    </row>
    <row r="302" spans="1:7" s="549" customFormat="1" ht="12.75" customHeight="1">
      <c r="A302" s="553"/>
      <c r="B302" s="559" t="s">
        <v>2493</v>
      </c>
      <c r="C302" s="559" t="s">
        <v>2492</v>
      </c>
      <c r="D302" s="567"/>
      <c r="E302" s="559">
        <v>45909</v>
      </c>
      <c r="F302" s="559">
        <v>45916</v>
      </c>
      <c r="G302" s="559">
        <v>45936</v>
      </c>
    </row>
    <row r="303" spans="1:7" s="549" customFormat="1" ht="12.75" customHeight="1">
      <c r="A303" s="553"/>
      <c r="B303" s="559" t="s">
        <v>2491</v>
      </c>
      <c r="C303" s="559" t="s">
        <v>1790</v>
      </c>
      <c r="D303" s="567"/>
      <c r="E303" s="559">
        <v>45916</v>
      </c>
      <c r="F303" s="559">
        <v>45923</v>
      </c>
      <c r="G303" s="559">
        <v>45943</v>
      </c>
    </row>
    <row r="304" spans="1:7" s="549" customFormat="1" ht="12.75" customHeight="1">
      <c r="A304" s="553"/>
      <c r="B304" s="559" t="s">
        <v>56</v>
      </c>
      <c r="C304" s="559" t="s">
        <v>56</v>
      </c>
      <c r="D304" s="567"/>
      <c r="E304" s="559">
        <v>45923</v>
      </c>
      <c r="F304" s="559">
        <v>45930</v>
      </c>
      <c r="G304" s="559">
        <v>45950</v>
      </c>
    </row>
    <row r="305" spans="1:7" s="549" customFormat="1" ht="12.75" customHeight="1">
      <c r="A305" s="553"/>
      <c r="B305" s="559"/>
      <c r="C305" s="559"/>
      <c r="D305" s="566"/>
      <c r="E305" s="559">
        <v>45930</v>
      </c>
      <c r="F305" s="559">
        <v>45937</v>
      </c>
      <c r="G305" s="559">
        <v>45957</v>
      </c>
    </row>
    <row r="306" spans="1:7" s="549" customFormat="1" ht="12.75" customHeight="1">
      <c r="A306" s="558"/>
      <c r="B306" s="565"/>
      <c r="C306" s="565"/>
    </row>
    <row r="307" spans="1:7" s="549" customFormat="1" ht="12.75" customHeight="1">
      <c r="A307" s="553" t="s">
        <v>2490</v>
      </c>
      <c r="B307" s="562" t="s">
        <v>16</v>
      </c>
      <c r="C307" s="562" t="s">
        <v>17</v>
      </c>
      <c r="D307" s="562" t="s">
        <v>18</v>
      </c>
      <c r="E307" s="562" t="s">
        <v>2460</v>
      </c>
      <c r="F307" s="563" t="s">
        <v>175</v>
      </c>
      <c r="G307" s="563" t="s">
        <v>2489</v>
      </c>
    </row>
    <row r="308" spans="1:7" s="549" customFormat="1" ht="12.75" customHeight="1">
      <c r="A308" s="553" t="s">
        <v>2488</v>
      </c>
      <c r="B308" s="560"/>
      <c r="C308" s="560"/>
      <c r="D308" s="560"/>
      <c r="E308" s="560"/>
      <c r="F308" s="563" t="s">
        <v>20</v>
      </c>
      <c r="G308" s="563" t="s">
        <v>21</v>
      </c>
    </row>
    <row r="309" spans="1:7" s="549" customFormat="1" ht="12.75" customHeight="1">
      <c r="A309" s="553"/>
      <c r="B309" s="559"/>
      <c r="C309" s="559"/>
      <c r="D309" s="562" t="s">
        <v>2486</v>
      </c>
      <c r="E309" s="559">
        <v>45895</v>
      </c>
      <c r="F309" s="559">
        <v>45902</v>
      </c>
      <c r="G309" s="559">
        <v>45930</v>
      </c>
    </row>
    <row r="310" spans="1:7" s="549" customFormat="1" ht="12.75" customHeight="1">
      <c r="A310" s="553"/>
      <c r="B310" s="559" t="s">
        <v>2485</v>
      </c>
      <c r="C310" s="559" t="s">
        <v>2484</v>
      </c>
      <c r="D310" s="561"/>
      <c r="E310" s="559">
        <v>45902</v>
      </c>
      <c r="F310" s="559">
        <v>45909</v>
      </c>
      <c r="G310" s="559">
        <v>45937</v>
      </c>
    </row>
    <row r="311" spans="1:7" s="549" customFormat="1" ht="12.75" customHeight="1">
      <c r="A311" s="553"/>
      <c r="B311" s="559" t="s">
        <v>2483</v>
      </c>
      <c r="C311" s="559" t="s">
        <v>2483</v>
      </c>
      <c r="D311" s="561"/>
      <c r="E311" s="559">
        <v>45909</v>
      </c>
      <c r="F311" s="559">
        <v>45916</v>
      </c>
      <c r="G311" s="559">
        <v>45944</v>
      </c>
    </row>
    <row r="312" spans="1:7" s="549" customFormat="1" ht="12.75" customHeight="1">
      <c r="A312" s="553"/>
      <c r="B312" s="559" t="s">
        <v>2482</v>
      </c>
      <c r="C312" s="559" t="s">
        <v>2481</v>
      </c>
      <c r="D312" s="561"/>
      <c r="E312" s="559">
        <v>45916</v>
      </c>
      <c r="F312" s="559">
        <v>45923</v>
      </c>
      <c r="G312" s="559">
        <v>45951</v>
      </c>
    </row>
    <row r="313" spans="1:7" s="549" customFormat="1" ht="12.75" customHeight="1">
      <c r="A313" s="553"/>
      <c r="B313" s="559" t="s">
        <v>2480</v>
      </c>
      <c r="C313" s="559" t="s">
        <v>842</v>
      </c>
      <c r="D313" s="561"/>
      <c r="E313" s="559">
        <v>45923</v>
      </c>
      <c r="F313" s="559">
        <v>45930</v>
      </c>
      <c r="G313" s="559">
        <v>45958</v>
      </c>
    </row>
    <row r="314" spans="1:7" s="549" customFormat="1" ht="12.75" customHeight="1">
      <c r="A314" s="553"/>
      <c r="B314" s="559"/>
      <c r="C314" s="559"/>
      <c r="D314" s="560"/>
      <c r="E314" s="559">
        <v>45930</v>
      </c>
      <c r="F314" s="559">
        <v>45937</v>
      </c>
      <c r="G314" s="559">
        <v>45965</v>
      </c>
    </row>
    <row r="315" spans="1:7" s="549" customFormat="1" ht="12.75" customHeight="1">
      <c r="A315" s="553"/>
      <c r="B315" s="558"/>
      <c r="C315" s="558"/>
      <c r="D315" s="564"/>
      <c r="E315" s="558"/>
      <c r="F315" s="558"/>
      <c r="G315" s="558"/>
    </row>
    <row r="316" spans="1:7" s="549" customFormat="1" ht="12.75" customHeight="1">
      <c r="A316" s="553" t="s">
        <v>2487</v>
      </c>
      <c r="B316" s="562" t="s">
        <v>16</v>
      </c>
      <c r="C316" s="562" t="s">
        <v>17</v>
      </c>
      <c r="D316" s="562" t="s">
        <v>18</v>
      </c>
      <c r="E316" s="562" t="s">
        <v>2460</v>
      </c>
      <c r="F316" s="563" t="s">
        <v>175</v>
      </c>
      <c r="G316" s="563" t="s">
        <v>2487</v>
      </c>
    </row>
    <row r="317" spans="1:7" s="549" customFormat="1" ht="12.75" customHeight="1">
      <c r="A317" s="553"/>
      <c r="B317" s="560"/>
      <c r="C317" s="560"/>
      <c r="D317" s="560"/>
      <c r="E317" s="560"/>
      <c r="F317" s="563" t="s">
        <v>20</v>
      </c>
      <c r="G317" s="563" t="s">
        <v>21</v>
      </c>
    </row>
    <row r="318" spans="1:7" s="549" customFormat="1" ht="12.75" customHeight="1">
      <c r="A318" s="553"/>
      <c r="B318" s="559"/>
      <c r="C318" s="559"/>
      <c r="D318" s="562" t="s">
        <v>2486</v>
      </c>
      <c r="E318" s="559">
        <v>45895</v>
      </c>
      <c r="F318" s="559">
        <v>45902</v>
      </c>
      <c r="G318" s="559">
        <v>45920</v>
      </c>
    </row>
    <row r="319" spans="1:7" s="549" customFormat="1" ht="12.75" customHeight="1">
      <c r="A319" s="553"/>
      <c r="B319" s="559" t="s">
        <v>2485</v>
      </c>
      <c r="C319" s="559" t="s">
        <v>2484</v>
      </c>
      <c r="D319" s="561"/>
      <c r="E319" s="559">
        <v>45902</v>
      </c>
      <c r="F319" s="559">
        <v>45909</v>
      </c>
      <c r="G319" s="559">
        <v>45927</v>
      </c>
    </row>
    <row r="320" spans="1:7" s="549" customFormat="1" ht="12.75" customHeight="1">
      <c r="A320" s="553"/>
      <c r="B320" s="559" t="s">
        <v>2483</v>
      </c>
      <c r="C320" s="559" t="s">
        <v>2483</v>
      </c>
      <c r="D320" s="561"/>
      <c r="E320" s="559">
        <v>45909</v>
      </c>
      <c r="F320" s="559">
        <v>45916</v>
      </c>
      <c r="G320" s="559">
        <v>45934</v>
      </c>
    </row>
    <row r="321" spans="1:7" s="549" customFormat="1" ht="12.75" customHeight="1">
      <c r="A321" s="553"/>
      <c r="B321" s="559" t="s">
        <v>2482</v>
      </c>
      <c r="C321" s="559" t="s">
        <v>2481</v>
      </c>
      <c r="D321" s="561"/>
      <c r="E321" s="559">
        <v>45916</v>
      </c>
      <c r="F321" s="559">
        <v>45923</v>
      </c>
      <c r="G321" s="559">
        <v>45941</v>
      </c>
    </row>
    <row r="322" spans="1:7" s="549" customFormat="1" ht="12.75" customHeight="1">
      <c r="A322" s="553"/>
      <c r="B322" s="559" t="s">
        <v>2480</v>
      </c>
      <c r="C322" s="559" t="s">
        <v>842</v>
      </c>
      <c r="D322" s="561"/>
      <c r="E322" s="559">
        <v>45923</v>
      </c>
      <c r="F322" s="559">
        <v>45930</v>
      </c>
      <c r="G322" s="559">
        <v>45948</v>
      </c>
    </row>
    <row r="323" spans="1:7" s="549" customFormat="1" ht="12.75" customHeight="1">
      <c r="A323" s="553"/>
      <c r="B323" s="559"/>
      <c r="C323" s="559"/>
      <c r="D323" s="560"/>
      <c r="E323" s="559">
        <v>45930</v>
      </c>
      <c r="F323" s="559">
        <v>45937</v>
      </c>
      <c r="G323" s="559">
        <v>45955</v>
      </c>
    </row>
    <row r="324" spans="1:7" s="549" customFormat="1" ht="12.75" customHeight="1">
      <c r="A324" s="553"/>
      <c r="B324" s="553"/>
      <c r="C324" s="553"/>
      <c r="D324" s="553"/>
      <c r="E324" s="558"/>
      <c r="F324" s="558"/>
      <c r="G324" s="558"/>
    </row>
    <row r="325" spans="1:7" s="549" customFormat="1" ht="12.75" customHeight="1">
      <c r="A325" s="553" t="s">
        <v>258</v>
      </c>
      <c r="B325" s="546" t="s">
        <v>16</v>
      </c>
      <c r="C325" s="546" t="s">
        <v>17</v>
      </c>
      <c r="D325" s="544" t="s">
        <v>18</v>
      </c>
      <c r="E325" s="544" t="s">
        <v>2460</v>
      </c>
      <c r="F325" s="555" t="s">
        <v>175</v>
      </c>
      <c r="G325" s="555" t="s">
        <v>109</v>
      </c>
    </row>
    <row r="326" spans="1:7" s="549" customFormat="1" ht="12.75" customHeight="1">
      <c r="A326" s="553" t="s">
        <v>2470</v>
      </c>
      <c r="B326" s="545"/>
      <c r="C326" s="545"/>
      <c r="D326" s="544"/>
      <c r="E326" s="544"/>
      <c r="F326" s="555" t="s">
        <v>20</v>
      </c>
      <c r="G326" s="555" t="s">
        <v>21</v>
      </c>
    </row>
    <row r="327" spans="1:7" s="549" customFormat="1" ht="12.75" customHeight="1">
      <c r="A327" s="553"/>
      <c r="B327" s="550"/>
      <c r="C327" s="550"/>
      <c r="D327" s="554" t="s">
        <v>2479</v>
      </c>
      <c r="E327" s="550">
        <v>45896</v>
      </c>
      <c r="F327" s="550">
        <v>45903</v>
      </c>
      <c r="G327" s="550">
        <v>45934</v>
      </c>
    </row>
    <row r="328" spans="1:7" s="549" customFormat="1" ht="12.75" customHeight="1">
      <c r="A328" s="553"/>
      <c r="B328" s="550" t="s">
        <v>2478</v>
      </c>
      <c r="C328" s="550" t="s">
        <v>2477</v>
      </c>
      <c r="D328" s="552"/>
      <c r="E328" s="550">
        <v>45903</v>
      </c>
      <c r="F328" s="550">
        <v>45910</v>
      </c>
      <c r="G328" s="550">
        <v>45941</v>
      </c>
    </row>
    <row r="329" spans="1:7" s="549" customFormat="1" ht="12.75" customHeight="1">
      <c r="A329" s="553"/>
      <c r="B329" s="550" t="s">
        <v>2476</v>
      </c>
      <c r="C329" s="550" t="s">
        <v>2475</v>
      </c>
      <c r="D329" s="552"/>
      <c r="E329" s="550">
        <v>45910</v>
      </c>
      <c r="F329" s="550">
        <v>45917</v>
      </c>
      <c r="G329" s="550">
        <v>45948</v>
      </c>
    </row>
    <row r="330" spans="1:7" s="549" customFormat="1" ht="12.75" customHeight="1">
      <c r="A330" s="553"/>
      <c r="B330" s="550" t="s">
        <v>2474</v>
      </c>
      <c r="C330" s="550" t="s">
        <v>2473</v>
      </c>
      <c r="D330" s="552"/>
      <c r="E330" s="550">
        <v>45917</v>
      </c>
      <c r="F330" s="550">
        <v>45924</v>
      </c>
      <c r="G330" s="550">
        <v>45955</v>
      </c>
    </row>
    <row r="331" spans="1:7" s="549" customFormat="1" ht="12.75" customHeight="1">
      <c r="A331" s="553"/>
      <c r="B331" s="550" t="s">
        <v>2472</v>
      </c>
      <c r="C331" s="550" t="s">
        <v>2471</v>
      </c>
      <c r="D331" s="551"/>
      <c r="E331" s="550">
        <v>45924</v>
      </c>
      <c r="F331" s="550">
        <v>45931</v>
      </c>
      <c r="G331" s="550">
        <v>45962</v>
      </c>
    </row>
    <row r="332" spans="1:7" s="549" customFormat="1" ht="12.75" customHeight="1">
      <c r="A332" s="553"/>
      <c r="B332" s="556"/>
      <c r="C332" s="556"/>
      <c r="D332" s="557"/>
      <c r="E332" s="556"/>
      <c r="F332" s="556"/>
      <c r="G332" s="556"/>
    </row>
    <row r="333" spans="1:7" s="549" customFormat="1" ht="12.75" customHeight="1">
      <c r="A333" s="553" t="s">
        <v>258</v>
      </c>
      <c r="B333" s="546" t="s">
        <v>16</v>
      </c>
      <c r="C333" s="546" t="s">
        <v>17</v>
      </c>
      <c r="D333" s="544" t="s">
        <v>18</v>
      </c>
      <c r="E333" s="544" t="s">
        <v>2460</v>
      </c>
      <c r="F333" s="555" t="s">
        <v>175</v>
      </c>
      <c r="G333" s="555" t="s">
        <v>258</v>
      </c>
    </row>
    <row r="334" spans="1:7" s="549" customFormat="1" ht="12.75" customHeight="1">
      <c r="A334" s="553" t="s">
        <v>2470</v>
      </c>
      <c r="B334" s="545"/>
      <c r="C334" s="545"/>
      <c r="D334" s="544"/>
      <c r="E334" s="544"/>
      <c r="F334" s="555" t="s">
        <v>20</v>
      </c>
      <c r="G334" s="555" t="s">
        <v>21</v>
      </c>
    </row>
    <row r="335" spans="1:7" s="549" customFormat="1" ht="12.75" customHeight="1">
      <c r="A335" s="553"/>
      <c r="B335" s="550" t="s">
        <v>2469</v>
      </c>
      <c r="C335" s="550" t="s">
        <v>2468</v>
      </c>
      <c r="D335" s="554" t="s">
        <v>2467</v>
      </c>
      <c r="E335" s="550">
        <v>45896</v>
      </c>
      <c r="F335" s="550">
        <v>45903</v>
      </c>
      <c r="G335" s="550">
        <v>45934</v>
      </c>
    </row>
    <row r="336" spans="1:7" s="549" customFormat="1" ht="12.75" customHeight="1">
      <c r="A336" s="553"/>
      <c r="B336" s="550" t="s">
        <v>2466</v>
      </c>
      <c r="C336" s="550" t="s">
        <v>2465</v>
      </c>
      <c r="D336" s="552"/>
      <c r="E336" s="550">
        <v>45903</v>
      </c>
      <c r="F336" s="550">
        <v>45910</v>
      </c>
      <c r="G336" s="550">
        <v>45941</v>
      </c>
    </row>
    <row r="337" spans="1:7" s="549" customFormat="1" ht="12.75" customHeight="1">
      <c r="A337" s="553"/>
      <c r="B337" s="550" t="s">
        <v>2464</v>
      </c>
      <c r="C337" s="550" t="s">
        <v>2463</v>
      </c>
      <c r="D337" s="552"/>
      <c r="E337" s="550">
        <v>45910</v>
      </c>
      <c r="F337" s="550">
        <v>45917</v>
      </c>
      <c r="G337" s="550">
        <v>45948</v>
      </c>
    </row>
    <row r="338" spans="1:7" s="549" customFormat="1" ht="12.75" customHeight="1">
      <c r="A338" s="553"/>
      <c r="B338" s="550" t="s">
        <v>2462</v>
      </c>
      <c r="C338" s="550" t="s">
        <v>2461</v>
      </c>
      <c r="D338" s="552"/>
      <c r="E338" s="550">
        <v>45917</v>
      </c>
      <c r="F338" s="550">
        <v>45924</v>
      </c>
      <c r="G338" s="550">
        <v>45955</v>
      </c>
    </row>
    <row r="339" spans="1:7" s="549" customFormat="1" ht="12.75" customHeight="1">
      <c r="A339" s="537"/>
      <c r="B339" s="550"/>
      <c r="C339" s="550"/>
      <c r="D339" s="551"/>
      <c r="E339" s="550">
        <v>45924</v>
      </c>
      <c r="F339" s="550">
        <v>45931</v>
      </c>
      <c r="G339" s="550">
        <v>45962</v>
      </c>
    </row>
    <row r="340" spans="1:7">
      <c r="C340" s="548"/>
      <c r="D340" s="548"/>
      <c r="E340" s="548"/>
      <c r="G340" s="547"/>
    </row>
    <row r="341" spans="1:7">
      <c r="A341" s="537" t="s">
        <v>1162</v>
      </c>
      <c r="B341" s="546" t="s">
        <v>16</v>
      </c>
      <c r="C341" s="544" t="s">
        <v>17</v>
      </c>
      <c r="D341" s="543" t="s">
        <v>18</v>
      </c>
      <c r="E341" s="543" t="s">
        <v>2460</v>
      </c>
      <c r="F341" s="542" t="s">
        <v>175</v>
      </c>
      <c r="G341" s="542" t="s">
        <v>171</v>
      </c>
    </row>
    <row r="342" spans="1:7">
      <c r="A342" s="537" t="s">
        <v>2459</v>
      </c>
      <c r="B342" s="545"/>
      <c r="C342" s="544"/>
      <c r="D342" s="543"/>
      <c r="E342" s="543"/>
      <c r="F342" s="542" t="s">
        <v>20</v>
      </c>
      <c r="G342" s="542" t="s">
        <v>21</v>
      </c>
    </row>
    <row r="343" spans="1:7" ht="13.5" customHeight="1">
      <c r="B343" s="538" t="s">
        <v>2458</v>
      </c>
      <c r="C343" s="538" t="s">
        <v>2457</v>
      </c>
      <c r="D343" s="541" t="s">
        <v>2456</v>
      </c>
      <c r="E343" s="538">
        <v>45896</v>
      </c>
      <c r="F343" s="538">
        <v>45904</v>
      </c>
      <c r="G343" s="538">
        <v>45946</v>
      </c>
    </row>
    <row r="344" spans="1:7" ht="13.5" customHeight="1">
      <c r="B344" s="538" t="s">
        <v>2455</v>
      </c>
      <c r="C344" s="538" t="s">
        <v>2454</v>
      </c>
      <c r="D344" s="540"/>
      <c r="E344" s="538">
        <v>45903</v>
      </c>
      <c r="F344" s="538">
        <v>45911</v>
      </c>
      <c r="G344" s="538">
        <v>45953</v>
      </c>
    </row>
    <row r="345" spans="1:7" ht="13.5" customHeight="1">
      <c r="B345" s="538" t="s">
        <v>2453</v>
      </c>
      <c r="C345" s="538" t="s">
        <v>2452</v>
      </c>
      <c r="D345" s="540"/>
      <c r="E345" s="538">
        <v>45910</v>
      </c>
      <c r="F345" s="538">
        <v>45918</v>
      </c>
      <c r="G345" s="538">
        <v>45960</v>
      </c>
    </row>
    <row r="346" spans="1:7" ht="13.5" customHeight="1">
      <c r="B346" s="538" t="s">
        <v>2451</v>
      </c>
      <c r="C346" s="538" t="s">
        <v>2450</v>
      </c>
      <c r="D346" s="540"/>
      <c r="E346" s="538">
        <v>45917</v>
      </c>
      <c r="F346" s="538">
        <v>45925</v>
      </c>
      <c r="G346" s="538">
        <v>45967</v>
      </c>
    </row>
    <row r="347" spans="1:7" ht="13.5" customHeight="1">
      <c r="B347" s="538"/>
      <c r="C347" s="538"/>
      <c r="D347" s="539"/>
      <c r="E347" s="538">
        <v>45924</v>
      </c>
      <c r="F347" s="538">
        <v>45932</v>
      </c>
      <c r="G347" s="538">
        <v>45974</v>
      </c>
    </row>
  </sheetData>
  <mergeCells count="181">
    <mergeCell ref="D335:D339"/>
    <mergeCell ref="D230:D235"/>
    <mergeCell ref="D239:D244"/>
    <mergeCell ref="D248:D253"/>
    <mergeCell ref="D110:D111"/>
    <mergeCell ref="D102:D103"/>
    <mergeCell ref="D341:D342"/>
    <mergeCell ref="D333:D334"/>
    <mergeCell ref="D283:D288"/>
    <mergeCell ref="D300:D305"/>
    <mergeCell ref="D309:D314"/>
    <mergeCell ref="C204:C205"/>
    <mergeCell ref="D188:D189"/>
    <mergeCell ref="D212:D213"/>
    <mergeCell ref="D343:D347"/>
    <mergeCell ref="D79:D84"/>
    <mergeCell ref="D166:D170"/>
    <mergeCell ref="D174:D178"/>
    <mergeCell ref="D182:D186"/>
    <mergeCell ref="D190:D194"/>
    <mergeCell ref="D198:D202"/>
    <mergeCell ref="D255:D256"/>
    <mergeCell ref="B137:B138"/>
    <mergeCell ref="B172:B173"/>
    <mergeCell ref="D196:D197"/>
    <mergeCell ref="D180:D181"/>
    <mergeCell ref="B180:B181"/>
    <mergeCell ref="D246:D247"/>
    <mergeCell ref="C228:C229"/>
    <mergeCell ref="D237:D238"/>
    <mergeCell ref="D228:D229"/>
    <mergeCell ref="B145:B146"/>
    <mergeCell ref="B155:B156"/>
    <mergeCell ref="B127:B128"/>
    <mergeCell ref="B188:B189"/>
    <mergeCell ref="C180:C181"/>
    <mergeCell ref="C172:C173"/>
    <mergeCell ref="B77:B78"/>
    <mergeCell ref="B94:B95"/>
    <mergeCell ref="B196:B197"/>
    <mergeCell ref="E86:E87"/>
    <mergeCell ref="C94:C95"/>
    <mergeCell ref="E127:E128"/>
    <mergeCell ref="E137:E138"/>
    <mergeCell ref="D145:D146"/>
    <mergeCell ref="C188:C189"/>
    <mergeCell ref="D137:D138"/>
    <mergeCell ref="E196:E197"/>
    <mergeCell ref="B102:B103"/>
    <mergeCell ref="B110:B111"/>
    <mergeCell ref="B86:B87"/>
    <mergeCell ref="C86:C87"/>
    <mergeCell ref="D86:D87"/>
    <mergeCell ref="C196:C197"/>
    <mergeCell ref="B118:B119"/>
    <mergeCell ref="C118:C119"/>
    <mergeCell ref="B164:B165"/>
    <mergeCell ref="E172:E173"/>
    <mergeCell ref="D127:D128"/>
    <mergeCell ref="E94:E95"/>
    <mergeCell ref="E77:E78"/>
    <mergeCell ref="C77:C78"/>
    <mergeCell ref="E102:E103"/>
    <mergeCell ref="D77:D78"/>
    <mergeCell ref="D155:D156"/>
    <mergeCell ref="D94:D95"/>
    <mergeCell ref="E180:E181"/>
    <mergeCell ref="E188:E189"/>
    <mergeCell ref="C155:C156"/>
    <mergeCell ref="C164:C165"/>
    <mergeCell ref="D118:D119"/>
    <mergeCell ref="C127:C128"/>
    <mergeCell ref="E155:E156"/>
    <mergeCell ref="E164:E165"/>
    <mergeCell ref="D172:D173"/>
    <mergeCell ref="D164:D165"/>
    <mergeCell ref="E110:E111"/>
    <mergeCell ref="E118:E119"/>
    <mergeCell ref="C102:C103"/>
    <mergeCell ref="C110:C111"/>
    <mergeCell ref="E145:E146"/>
    <mergeCell ref="C137:C138"/>
    <mergeCell ref="C145:C146"/>
    <mergeCell ref="B42:B43"/>
    <mergeCell ref="C42:C43"/>
    <mergeCell ref="D42:D43"/>
    <mergeCell ref="E42:E43"/>
    <mergeCell ref="E25:E26"/>
    <mergeCell ref="B25:B26"/>
    <mergeCell ref="E33:E34"/>
    <mergeCell ref="D33:D34"/>
    <mergeCell ref="C25:C26"/>
    <mergeCell ref="B50:B51"/>
    <mergeCell ref="C50:C51"/>
    <mergeCell ref="E60:E61"/>
    <mergeCell ref="E50:E51"/>
    <mergeCell ref="B69:B70"/>
    <mergeCell ref="B60:B61"/>
    <mergeCell ref="D60:D61"/>
    <mergeCell ref="C69:C70"/>
    <mergeCell ref="D69:D70"/>
    <mergeCell ref="D16:D17"/>
    <mergeCell ref="E16:E17"/>
    <mergeCell ref="B16:B17"/>
    <mergeCell ref="C16:C17"/>
    <mergeCell ref="E69:E70"/>
    <mergeCell ref="C33:C34"/>
    <mergeCell ref="B33:B34"/>
    <mergeCell ref="D50:D51"/>
    <mergeCell ref="C60:C61"/>
    <mergeCell ref="D25:D26"/>
    <mergeCell ref="A1:G1"/>
    <mergeCell ref="A4:G4"/>
    <mergeCell ref="B7:B8"/>
    <mergeCell ref="E7:E8"/>
    <mergeCell ref="C7:C8"/>
    <mergeCell ref="D7:D8"/>
    <mergeCell ref="B237:B238"/>
    <mergeCell ref="B246:B247"/>
    <mergeCell ref="B290:B291"/>
    <mergeCell ref="B263:B264"/>
    <mergeCell ref="C325:C326"/>
    <mergeCell ref="C272:C274"/>
    <mergeCell ref="B316:B317"/>
    <mergeCell ref="B298:B299"/>
    <mergeCell ref="D325:D326"/>
    <mergeCell ref="D298:D299"/>
    <mergeCell ref="B333:B334"/>
    <mergeCell ref="C333:C334"/>
    <mergeCell ref="D318:D323"/>
    <mergeCell ref="D327:D331"/>
    <mergeCell ref="D292:D296"/>
    <mergeCell ref="B341:B342"/>
    <mergeCell ref="C263:C264"/>
    <mergeCell ref="C281:C282"/>
    <mergeCell ref="D220:D221"/>
    <mergeCell ref="B281:B282"/>
    <mergeCell ref="C341:C342"/>
    <mergeCell ref="D263:D264"/>
    <mergeCell ref="B272:B274"/>
    <mergeCell ref="C298:C299"/>
    <mergeCell ref="B212:B213"/>
    <mergeCell ref="C307:C308"/>
    <mergeCell ref="C255:C256"/>
    <mergeCell ref="B220:B221"/>
    <mergeCell ref="B228:B229"/>
    <mergeCell ref="B204:B205"/>
    <mergeCell ref="C220:C221"/>
    <mergeCell ref="C212:C213"/>
    <mergeCell ref="B255:B256"/>
    <mergeCell ref="C237:C238"/>
    <mergeCell ref="B325:B326"/>
    <mergeCell ref="B307:B308"/>
    <mergeCell ref="D272:D274"/>
    <mergeCell ref="D281:D282"/>
    <mergeCell ref="C290:C291"/>
    <mergeCell ref="C316:C317"/>
    <mergeCell ref="D316:D317"/>
    <mergeCell ref="D290:D291"/>
    <mergeCell ref="D307:D308"/>
    <mergeCell ref="D275:D279"/>
    <mergeCell ref="E290:E291"/>
    <mergeCell ref="E281:E282"/>
    <mergeCell ref="E255:E256"/>
    <mergeCell ref="E246:E247"/>
    <mergeCell ref="E204:E205"/>
    <mergeCell ref="C246:C247"/>
    <mergeCell ref="E212:E213"/>
    <mergeCell ref="D204:D205"/>
    <mergeCell ref="E237:E238"/>
    <mergeCell ref="D265:D270"/>
    <mergeCell ref="E333:E334"/>
    <mergeCell ref="E325:E326"/>
    <mergeCell ref="E307:E308"/>
    <mergeCell ref="E341:E342"/>
    <mergeCell ref="E316:E317"/>
    <mergeCell ref="E220:E221"/>
    <mergeCell ref="E298:E299"/>
    <mergeCell ref="E272:E274"/>
    <mergeCell ref="E263:E264"/>
    <mergeCell ref="E228:E229"/>
  </mergeCells>
  <phoneticPr fontId="11" type="noConversion"/>
  <hyperlinks>
    <hyperlink ref="B174" r:id="rId1" display="https://www.maersk.com.cn/schedules/vesselSchedules?vesselCode=I1C&amp;fromDate=2025-09-01"/>
    <hyperlink ref="B175" r:id="rId2" display="https://www.maersk.com.cn/schedules/vesselSchedules?vesselCode=L2V&amp;fromDate=2025-09-01"/>
    <hyperlink ref="B176" r:id="rId3" display="https://www.maersk.com.cn/schedules/vesselSchedules?vesselCode=H7D&amp;fromDate=2025-09-01"/>
    <hyperlink ref="B177" r:id="rId4" display="https://www.maersk.com.cn/schedules/vesselSchedules?vesselCode=CJ4&amp;fromDate=2025-09-01"/>
    <hyperlink ref="B190" r:id="rId5" display="https://www.maersk.com.cn/schedules/vesselSchedules?vesselCode=I1C&amp;fromDate=2025-09-01"/>
    <hyperlink ref="B191" r:id="rId6" display="https://www.maersk.com.cn/schedules/vesselSchedules?vesselCode=L2V&amp;fromDate=2025-09-01"/>
    <hyperlink ref="B192" r:id="rId7" display="https://www.maersk.com.cn/schedules/vesselSchedules?vesselCode=H7D&amp;fromDate=2025-09-01"/>
    <hyperlink ref="B193" r:id="rId8" display="https://www.maersk.com.cn/schedules/vesselSchedules?vesselCode=CJ4&amp;fromDate=2025-09-01"/>
    <hyperlink ref="B206" r:id="rId9" display="https://www.maersk.com.cn/schedules/vesselSchedules?vesselCode=I1C&amp;fromDate=2025-09-01"/>
    <hyperlink ref="B207" r:id="rId10" display="https://www.maersk.com.cn/schedules/vesselSchedules?vesselCode=L2V&amp;fromDate=2025-09-01"/>
    <hyperlink ref="B208" r:id="rId11" display="https://www.maersk.com.cn/schedules/vesselSchedules?vesselCode=H7D&amp;fromDate=2025-09-01"/>
    <hyperlink ref="B209" r:id="rId12" display="https://www.maersk.com.cn/schedules/vesselSchedules?vesselCode=CJ4&amp;fromDate=2025-09-01"/>
    <hyperlink ref="B63" r:id="rId13" display="https://www.maersk.com.cn/schedules/vesselSchedules?vesselCode=I1C&amp;fromDate=2025-09-01"/>
    <hyperlink ref="B64" r:id="rId14" display="https://www.maersk.com.cn/schedules/vesselSchedules?vesselCode=L2V&amp;fromDate=2025-09-01"/>
    <hyperlink ref="B65" r:id="rId15" display="https://www.maersk.com.cn/schedules/vesselSchedules?vesselCode=H7D&amp;fromDate=2025-09-01"/>
    <hyperlink ref="B66" r:id="rId16" display="https://www.maersk.com.cn/schedules/vesselSchedules?vesselCode=CJ4&amp;fromDate=2025-09-01"/>
    <hyperlink ref="B283" r:id="rId17" display="https://e-solution.yangming.com/e-service/Vessel_Tracking/vessel_tracking_detail.aspx?vessel=YMMB&amp;func=current"/>
    <hyperlink ref="B284" r:id="rId18" display="https://e-solution.yangming.com/e-service/Vessel_Tracking/vessel_tracking_detail.aspx?vessel=YMMT&amp;func=current"/>
    <hyperlink ref="B285" r:id="rId19" display="https://e-solution.yangming.com/e-service/Vessel_Tracking/vessel_tracking_detail.aspx?vessel=YUNC&amp;func=current"/>
    <hyperlink ref="B286" r:id="rId20" display="https://e-solution.yangming.com/e-service/Vessel_Tracking/vessel_tracking_detail.aspx?vessel=OLCC&amp;func=current"/>
    <hyperlink ref="B287" r:id="rId21" display="https://e-solution.yangming.com/e-service/Vessel_Tracking/vessel_tracking_detail.aspx?vessel=CTCR&amp;func=current"/>
    <hyperlink ref="B288" r:id="rId22" display="https://e-solution.yangming.com/e-service/Vessel_Tracking/vessel_tracking_detail.aspx?vessel=YMDT&amp;func=current"/>
    <hyperlink ref="B112" r:id="rId23" location="/schedule?portname=WAN%20HAI%20A17" display="https://cn.wanhai.com/cec/ - /schedule?portname=WAN%20HAI%20A17"/>
    <hyperlink ref="B113" r:id="rId24" location="/schedule?portname=KOTA%20PLUMBAGO" display="https://cn.wanhai.com/cec/ - /schedule?portname=KOTA%20PLUMBAGO"/>
    <hyperlink ref="B114" r:id="rId25" location="/schedule?portname=VARANYA%20BHUM" display="https://cn.wanhai.com/cec/ - /schedule?portname=VARANYA%20BHUM"/>
    <hyperlink ref="B115" r:id="rId26" location="/schedule?portname=USSAMA%20BHUM" display="https://cn.wanhai.com/cec/ - /schedule?portname=USSAMA%20BHUM"/>
    <hyperlink ref="B120" r:id="rId27" location="/schedule?portname=INTERASIA%20TRANSFORM" display="https://cn.wanhai.com/cec/ - /schedule?portname=INTERASIA%20TRANSFORM"/>
    <hyperlink ref="B121" r:id="rId28" location="/schedule?portname=WAN%20HAI%20327" display="https://cn.wanhai.com/cec/ - /schedule?portname=WAN%20HAI%20327"/>
    <hyperlink ref="B122" r:id="rId29" location="/schedule?portname=CMA%20CGM%20CAIMEP" display="https://cn.wanhai.com/cec/ - /schedule?portname=CMA%20CGM%20CAIMEP"/>
    <hyperlink ref="B123" r:id="rId30" location="/schedule?portname=GRACE%20BRIDGE" display="https://cn.wanhai.com/cec/ - /schedule?portname=GRACE%20BRIDGE"/>
    <hyperlink ref="B124" r:id="rId31" location="/schedule?portname=WAN%20HAI%20366" display="https://cn.wanhai.com/cec/ - /schedule?portname=WAN%20HAI%20366"/>
    <hyperlink ref="B139" r:id="rId32" location="/schedule?portname=EVER%20ULYSSES" display="https://cn.wanhai.com/cec/ - /schedule?portname=EVER%20ULYSSES"/>
    <hyperlink ref="B148" r:id="rId33" location="/schedule?portname=WAN%20HAI%20627" display="https://cn.wanhai.com/cec/ - /schedule?portname=WAN%20HAI%20627"/>
    <hyperlink ref="B140" r:id="rId34" location="/schedule?portname=WAN%20HAI%20611" display="https://cn.wanhai.com/cec/ - /schedule?portname=WAN%20HAI%20611"/>
    <hyperlink ref="B149" r:id="rId35" location="/schedule?portname=PORT%20KELANG%20EXPRESS" display="https://cn.wanhai.com/cec/ - /schedule?portname=PORT%20KELANG%20EXPRESS"/>
    <hyperlink ref="B141" r:id="rId36" location="/schedule?portname=GRACE%20BRIDGE" display="https://cn.wanhai.com/cec/ - /schedule?portname=GRACE%20BRIDGE"/>
    <hyperlink ref="B71" r:id="rId37" location="/schedule?portname=WAN%20HAI%20276" display="https://cn.wanhai.com/cec/ - /schedule?portname=WAN%20HAI%20276"/>
    <hyperlink ref="B72" r:id="rId38" location="/schedule?portname=WAN%20HAI%20171" display="https://cn.wanhai.com/cec/ - /schedule?portname=WAN%20HAI%20171"/>
    <hyperlink ref="B73" r:id="rId39" location="/schedule?portname=WAN%20HAI%20278" display="https://cn.wanhai.com/cec/ - /schedule?portname=WAN%20HAI%20278"/>
    <hyperlink ref="B74" r:id="rId40" location="/schedule?portname=WAN%20HAI%20276" display="https://cn.wanhai.com/cec/ - /schedule?portname=WAN%20HAI%20276"/>
    <hyperlink ref="B75" r:id="rId41" location="/schedule?portname=WAN%20HAI%20177" display="https://cn.wanhai.com/cec/ - /schedule?portname=WAN%20HAI%20177"/>
    <hyperlink ref="B79" r:id="rId42" location="/schedule?portname=INTERASIA%20MOMENTUM" display="https://cn.wanhai.com/cec/ - /schedule?portname=INTERASIA%20MOMENTUM"/>
    <hyperlink ref="B80" r:id="rId43" location="/schedule?portname=INTERASIA%20PURSUIT" display="https://cn.wanhai.com/cec/ - /schedule?portname=INTERASIA%20PURSUIT"/>
    <hyperlink ref="B81" r:id="rId44" location="/schedule?portname=WAN%20HAI%20296" display="https://cn.wanhai.com/cec/ - /schedule?portname=WAN%20HAI%20296"/>
    <hyperlink ref="B82" r:id="rId45" location="/schedule?portname=WAN%20HAI%20373" display="https://cn.wanhai.com/cec/ - /schedule?portname=WAN%20HAI%20373"/>
    <hyperlink ref="B83" r:id="rId46" location="/schedule?portname=INTERASIA%20PURSUIT" display="https://cn.wanhai.com/cec/ - /schedule?portname=INTERASIA%20PURSUIT"/>
    <hyperlink ref="B88" r:id="rId47" location="/schedule?portname=XIN%20FU%20ZHOU" display="https://cn.wanhai.com/cec/ - /schedule?portname=XIN%20FU%20ZHOU"/>
    <hyperlink ref="B89" r:id="rId48" location="/schedule?portname=XIN%20PU%20DONG" display="https://cn.wanhai.com/cec/ - /schedule?portname=XIN%20PU%20DONG"/>
    <hyperlink ref="B91" r:id="rId49" location="/schedule?portname=WAN%20HAI%20625" display="https://cn.wanhai.com/cec/ - /schedule?portname=WAN%20HAI%20625"/>
    <hyperlink ref="B150" r:id="rId50" location="/schedule?portname=WAN%20HAI%20507" display="https://cn.wanhai.com/cec/ - /schedule?portname=WAN%20HAI%20507"/>
    <hyperlink ref="B142" r:id="rId51" location="/schedule?portname=WAN%20HAI%20721" display="https://cn.wanhai.com/cec/ - /schedule?portname=WAN%20HAI%20721"/>
  </hyperlinks>
  <pageMargins left="0.69930555555555596" right="0.69930555555555596" top="0.75" bottom="0.75" header="0.3" footer="0.3"/>
  <pageSetup paperSize="9" orientation="portrait" horizontalDpi="200" verticalDpi="300" r:id="rId52"/>
  <drawing r:id="rId5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60"/>
  <sheetViews>
    <sheetView zoomScale="110" zoomScaleNormal="110" workbookViewId="0">
      <selection activeCell="B11" sqref="B11:C11"/>
    </sheetView>
  </sheetViews>
  <sheetFormatPr defaultRowHeight="15.75"/>
  <cols>
    <col min="1" max="1" width="4.375" style="657" customWidth="1"/>
    <col min="2" max="2" width="43.875" style="656" customWidth="1"/>
    <col min="3" max="3" width="15.125" style="655" customWidth="1"/>
    <col min="4" max="4" width="13.75" style="654" bestFit="1" customWidth="1"/>
    <col min="5" max="5" width="14.875" style="654" customWidth="1"/>
    <col min="6" max="6" width="13.125" style="654" customWidth="1"/>
    <col min="7" max="7" width="21.375" style="654" bestFit="1" customWidth="1"/>
    <col min="8" max="8" width="23.25" style="654" customWidth="1"/>
    <col min="9" max="16384" width="9" style="654"/>
  </cols>
  <sheetData>
    <row r="1" spans="1:8" ht="67.5" customHeight="1">
      <c r="A1" s="1048" t="s">
        <v>3365</v>
      </c>
      <c r="B1" s="1049"/>
      <c r="C1" s="1048"/>
      <c r="D1" s="1048"/>
      <c r="E1" s="1048"/>
      <c r="F1" s="1049"/>
      <c r="G1" s="1048"/>
    </row>
    <row r="2" spans="1:8" ht="33.75" customHeight="1">
      <c r="A2" s="1047" t="s">
        <v>13</v>
      </c>
      <c r="B2" s="1046"/>
      <c r="C2" s="1045"/>
      <c r="D2" s="1044"/>
      <c r="E2" s="1044"/>
      <c r="F2" s="1044"/>
      <c r="G2" s="1043">
        <v>45901</v>
      </c>
    </row>
    <row r="3" spans="1:8" s="655" customFormat="1" ht="21.75" customHeight="1">
      <c r="A3" s="1042"/>
      <c r="B3" s="1041"/>
      <c r="C3" s="1040"/>
      <c r="D3" s="1040"/>
      <c r="E3" s="1040"/>
      <c r="F3" s="1040"/>
      <c r="G3" s="1040"/>
      <c r="H3" s="654"/>
    </row>
    <row r="4" spans="1:8" s="655" customFormat="1" ht="15" customHeight="1">
      <c r="A4" s="1039" t="s">
        <v>14</v>
      </c>
      <c r="B4" s="1039"/>
      <c r="C4" s="1039"/>
      <c r="D4" s="1039"/>
      <c r="E4" s="1039"/>
      <c r="F4" s="1039"/>
      <c r="G4" s="1039"/>
    </row>
    <row r="5" spans="1:8" s="753" customFormat="1" ht="15" customHeight="1">
      <c r="A5" s="1038" t="s">
        <v>366</v>
      </c>
      <c r="B5" s="1038"/>
      <c r="C5" s="1037"/>
      <c r="D5" s="1036"/>
      <c r="E5" s="1036"/>
      <c r="F5" s="1035"/>
      <c r="G5" s="1035"/>
    </row>
    <row r="6" spans="1:8" s="665" customFormat="1" ht="15" customHeight="1">
      <c r="A6" s="988"/>
      <c r="B6" s="679" t="s">
        <v>2791</v>
      </c>
      <c r="C6" s="678"/>
      <c r="D6" s="994" t="s">
        <v>3176</v>
      </c>
      <c r="E6" s="992" t="s">
        <v>2790</v>
      </c>
      <c r="F6" s="993" t="s">
        <v>5</v>
      </c>
      <c r="G6" s="992" t="s">
        <v>35</v>
      </c>
    </row>
    <row r="7" spans="1:8" s="665" customFormat="1" ht="15" customHeight="1">
      <c r="A7" s="988"/>
      <c r="B7" s="708"/>
      <c r="C7" s="707"/>
      <c r="D7" s="994"/>
      <c r="E7" s="992" t="s">
        <v>2789</v>
      </c>
      <c r="F7" s="993" t="s">
        <v>20</v>
      </c>
      <c r="G7" s="992" t="s">
        <v>21</v>
      </c>
    </row>
    <row r="8" spans="1:8" s="665" customFormat="1" ht="15" customHeight="1">
      <c r="A8" s="988"/>
      <c r="B8" s="661" t="s">
        <v>3314</v>
      </c>
      <c r="C8" s="660"/>
      <c r="D8" s="954" t="s">
        <v>3364</v>
      </c>
      <c r="E8" s="1034">
        <f>F8-6</f>
        <v>45899</v>
      </c>
      <c r="F8" s="989">
        <v>45905</v>
      </c>
      <c r="G8" s="671">
        <f>F8+40</f>
        <v>45945</v>
      </c>
    </row>
    <row r="9" spans="1:8" s="665" customFormat="1" ht="15" customHeight="1">
      <c r="A9" s="988"/>
      <c r="B9" s="661" t="s">
        <v>3313</v>
      </c>
      <c r="C9" s="660"/>
      <c r="D9" s="953"/>
      <c r="E9" s="1034">
        <f>F9-6</f>
        <v>45906</v>
      </c>
      <c r="F9" s="671">
        <f>F8+7</f>
        <v>45912</v>
      </c>
      <c r="G9" s="671">
        <f>F9+40</f>
        <v>45952</v>
      </c>
    </row>
    <row r="10" spans="1:8" s="665" customFormat="1" ht="15" customHeight="1">
      <c r="A10" s="988"/>
      <c r="B10" s="701" t="s">
        <v>3312</v>
      </c>
      <c r="C10" s="700"/>
      <c r="D10" s="953"/>
      <c r="E10" s="1034">
        <f>F10-6</f>
        <v>45913</v>
      </c>
      <c r="F10" s="671">
        <f>F9+7</f>
        <v>45919</v>
      </c>
      <c r="G10" s="671">
        <f>F10+40</f>
        <v>45959</v>
      </c>
    </row>
    <row r="11" spans="1:8" s="665" customFormat="1" ht="15" customHeight="1">
      <c r="A11" s="988"/>
      <c r="B11" s="701" t="s">
        <v>3311</v>
      </c>
      <c r="C11" s="700"/>
      <c r="D11" s="953"/>
      <c r="E11" s="1034">
        <f>F11-6</f>
        <v>45920</v>
      </c>
      <c r="F11" s="671">
        <f>F10+7</f>
        <v>45926</v>
      </c>
      <c r="G11" s="671">
        <f>F11+40</f>
        <v>45966</v>
      </c>
    </row>
    <row r="12" spans="1:8" s="665" customFormat="1" ht="15" customHeight="1">
      <c r="A12" s="988"/>
      <c r="B12" s="701" t="s">
        <v>3310</v>
      </c>
      <c r="C12" s="700"/>
      <c r="D12" s="952"/>
      <c r="E12" s="1034">
        <f>F12-6</f>
        <v>45927</v>
      </c>
      <c r="F12" s="671">
        <f>F11+7</f>
        <v>45933</v>
      </c>
      <c r="G12" s="671">
        <f>F12+40</f>
        <v>45973</v>
      </c>
    </row>
    <row r="13" spans="1:8" s="680" customFormat="1" ht="15" customHeight="1">
      <c r="A13" s="998" t="s">
        <v>3362</v>
      </c>
      <c r="B13" s="998"/>
      <c r="C13" s="1014"/>
      <c r="D13" s="1014"/>
      <c r="E13" s="996"/>
      <c r="F13" s="995"/>
      <c r="G13" s="995"/>
    </row>
    <row r="14" spans="1:8" s="665" customFormat="1" ht="15" customHeight="1">
      <c r="A14" s="988"/>
      <c r="B14" s="679" t="s">
        <v>2791</v>
      </c>
      <c r="C14" s="678"/>
      <c r="D14" s="994" t="s">
        <v>4</v>
      </c>
      <c r="E14" s="992" t="s">
        <v>2790</v>
      </c>
      <c r="F14" s="993" t="s">
        <v>5</v>
      </c>
      <c r="G14" s="992" t="s">
        <v>3363</v>
      </c>
    </row>
    <row r="15" spans="1:8" s="665" customFormat="1" ht="15" customHeight="1">
      <c r="A15" s="988"/>
      <c r="B15" s="708"/>
      <c r="C15" s="707"/>
      <c r="D15" s="994"/>
      <c r="E15" s="992" t="s">
        <v>2789</v>
      </c>
      <c r="F15" s="993" t="s">
        <v>20</v>
      </c>
      <c r="G15" s="992" t="s">
        <v>21</v>
      </c>
    </row>
    <row r="16" spans="1:8" s="665" customFormat="1" ht="15" customHeight="1">
      <c r="A16" s="988"/>
      <c r="B16" s="661" t="s">
        <v>3314</v>
      </c>
      <c r="C16" s="660"/>
      <c r="D16" s="908" t="s">
        <v>70</v>
      </c>
      <c r="E16" s="1009">
        <f>F16-6</f>
        <v>45899</v>
      </c>
      <c r="F16" s="989">
        <v>45905</v>
      </c>
      <c r="G16" s="1008">
        <f>F16+45</f>
        <v>45950</v>
      </c>
    </row>
    <row r="17" spans="1:7" s="665" customFormat="1" ht="15" customHeight="1">
      <c r="A17" s="988"/>
      <c r="B17" s="661" t="s">
        <v>3313</v>
      </c>
      <c r="C17" s="660"/>
      <c r="D17" s="908"/>
      <c r="E17" s="1009">
        <f>F17-6</f>
        <v>45906</v>
      </c>
      <c r="F17" s="1008">
        <f>F16+7</f>
        <v>45912</v>
      </c>
      <c r="G17" s="1008">
        <f>F17+45</f>
        <v>45957</v>
      </c>
    </row>
    <row r="18" spans="1:7" s="665" customFormat="1" ht="15" customHeight="1">
      <c r="A18" s="988"/>
      <c r="B18" s="701" t="s">
        <v>3353</v>
      </c>
      <c r="C18" s="700"/>
      <c r="D18" s="908"/>
      <c r="E18" s="1009">
        <f>F18-6</f>
        <v>45913</v>
      </c>
      <c r="F18" s="1008">
        <f>F17+7</f>
        <v>45919</v>
      </c>
      <c r="G18" s="1008">
        <f>F18+45</f>
        <v>45964</v>
      </c>
    </row>
    <row r="19" spans="1:7" s="926" customFormat="1" ht="15" customHeight="1">
      <c r="A19" s="988"/>
      <c r="B19" s="701" t="s">
        <v>3311</v>
      </c>
      <c r="C19" s="700"/>
      <c r="D19" s="908"/>
      <c r="E19" s="1009">
        <f>F19-6</f>
        <v>45920</v>
      </c>
      <c r="F19" s="1008">
        <f>F18+7</f>
        <v>45926</v>
      </c>
      <c r="G19" s="1008">
        <f>F19+45</f>
        <v>45971</v>
      </c>
    </row>
    <row r="20" spans="1:7" s="926" customFormat="1" ht="15" customHeight="1">
      <c r="A20" s="988"/>
      <c r="B20" s="701" t="s">
        <v>3310</v>
      </c>
      <c r="C20" s="700"/>
      <c r="D20" s="908"/>
      <c r="E20" s="1009">
        <f>F20-6</f>
        <v>45927</v>
      </c>
      <c r="F20" s="1008">
        <f>F19+7</f>
        <v>45933</v>
      </c>
      <c r="G20" s="1008">
        <f>F20+45</f>
        <v>45978</v>
      </c>
    </row>
    <row r="21" spans="1:7" s="665" customFormat="1" ht="15" hidden="1" customHeight="1">
      <c r="A21" s="988"/>
      <c r="B21" s="1003" t="s">
        <v>16</v>
      </c>
      <c r="C21" s="1000" t="s">
        <v>193</v>
      </c>
      <c r="D21" s="1000" t="s">
        <v>4</v>
      </c>
      <c r="E21" s="1017" t="s">
        <v>2790</v>
      </c>
      <c r="F21" s="1033" t="s">
        <v>5</v>
      </c>
      <c r="G21" s="1017" t="s">
        <v>3362</v>
      </c>
    </row>
    <row r="22" spans="1:7" s="665" customFormat="1" ht="15" hidden="1" customHeight="1">
      <c r="A22" s="988"/>
      <c r="B22" s="1005"/>
      <c r="C22" s="994"/>
      <c r="D22" s="994"/>
      <c r="E22" s="992" t="s">
        <v>2789</v>
      </c>
      <c r="F22" s="993" t="s">
        <v>20</v>
      </c>
      <c r="G22" s="992" t="s">
        <v>21</v>
      </c>
    </row>
    <row r="23" spans="1:7" s="665" customFormat="1" ht="15" hidden="1" customHeight="1">
      <c r="A23" s="988"/>
      <c r="B23" s="736" t="s">
        <v>2813</v>
      </c>
      <c r="C23" s="736" t="s">
        <v>2483</v>
      </c>
      <c r="D23" s="908" t="s">
        <v>3215</v>
      </c>
      <c r="E23" s="1009">
        <f>F23-5</f>
        <v>43950</v>
      </c>
      <c r="F23" s="671">
        <v>43955</v>
      </c>
      <c r="G23" s="1008">
        <f>F23+35</f>
        <v>43990</v>
      </c>
    </row>
    <row r="24" spans="1:7" s="665" customFormat="1" ht="15" hidden="1" customHeight="1">
      <c r="A24" s="988"/>
      <c r="B24" s="736" t="s">
        <v>3361</v>
      </c>
      <c r="C24" s="736" t="s">
        <v>3301</v>
      </c>
      <c r="D24" s="908"/>
      <c r="E24" s="1009">
        <f>F24-5</f>
        <v>43957</v>
      </c>
      <c r="F24" s="1008">
        <f>F23+7</f>
        <v>43962</v>
      </c>
      <c r="G24" s="1008">
        <f>F24+35</f>
        <v>43997</v>
      </c>
    </row>
    <row r="25" spans="1:7" s="665" customFormat="1" ht="15" hidden="1" customHeight="1">
      <c r="A25" s="988"/>
      <c r="B25" s="736" t="s">
        <v>2813</v>
      </c>
      <c r="C25" s="736" t="s">
        <v>2483</v>
      </c>
      <c r="D25" s="908"/>
      <c r="E25" s="1009">
        <f>F25-5</f>
        <v>43964</v>
      </c>
      <c r="F25" s="1008">
        <f>F24+7</f>
        <v>43969</v>
      </c>
      <c r="G25" s="1008">
        <f>F25+35</f>
        <v>44004</v>
      </c>
    </row>
    <row r="26" spans="1:7" s="1032" customFormat="1" ht="15" hidden="1" customHeight="1">
      <c r="A26" s="988"/>
      <c r="B26" s="736" t="s">
        <v>3360</v>
      </c>
      <c r="C26" s="883" t="s">
        <v>3301</v>
      </c>
      <c r="D26" s="908"/>
      <c r="E26" s="1009">
        <f>F26-5</f>
        <v>43971</v>
      </c>
      <c r="F26" s="1008">
        <f>F25+7</f>
        <v>43976</v>
      </c>
      <c r="G26" s="1008">
        <f>F26+35</f>
        <v>44011</v>
      </c>
    </row>
    <row r="27" spans="1:7" s="656" customFormat="1" ht="15" customHeight="1">
      <c r="A27" s="998" t="s">
        <v>3359</v>
      </c>
      <c r="B27" s="998"/>
      <c r="C27" s="1014"/>
      <c r="D27" s="996"/>
      <c r="E27" s="996"/>
      <c r="F27" s="995"/>
      <c r="G27" s="995"/>
    </row>
    <row r="28" spans="1:7" s="665" customFormat="1" ht="15" customHeight="1">
      <c r="A28" s="988"/>
      <c r="B28" s="679" t="s">
        <v>2791</v>
      </c>
      <c r="C28" s="678"/>
      <c r="D28" s="1001" t="s">
        <v>4</v>
      </c>
      <c r="E28" s="992" t="s">
        <v>2790</v>
      </c>
      <c r="F28" s="993" t="s">
        <v>5</v>
      </c>
      <c r="G28" s="1012" t="s">
        <v>3359</v>
      </c>
    </row>
    <row r="29" spans="1:7" s="665" customFormat="1" ht="15" customHeight="1">
      <c r="A29" s="988"/>
      <c r="B29" s="708"/>
      <c r="C29" s="707"/>
      <c r="D29" s="1000"/>
      <c r="E29" s="992" t="s">
        <v>2789</v>
      </c>
      <c r="F29" s="1010" t="s">
        <v>20</v>
      </c>
      <c r="G29" s="992" t="s">
        <v>21</v>
      </c>
    </row>
    <row r="30" spans="1:7" s="665" customFormat="1" ht="15" customHeight="1">
      <c r="A30" s="988"/>
      <c r="B30" s="661" t="s">
        <v>3354</v>
      </c>
      <c r="C30" s="660"/>
      <c r="D30" s="908" t="s">
        <v>3358</v>
      </c>
      <c r="E30" s="1009">
        <f>F30-6</f>
        <v>45899</v>
      </c>
      <c r="F30" s="989">
        <v>45905</v>
      </c>
      <c r="G30" s="1008">
        <f>F30+42</f>
        <v>45947</v>
      </c>
    </row>
    <row r="31" spans="1:7" s="665" customFormat="1" ht="15" customHeight="1">
      <c r="A31" s="988"/>
      <c r="B31" s="661" t="s">
        <v>3357</v>
      </c>
      <c r="C31" s="660"/>
      <c r="D31" s="908"/>
      <c r="E31" s="1009">
        <f>F31-6</f>
        <v>45906</v>
      </c>
      <c r="F31" s="1008">
        <f>F30+7</f>
        <v>45912</v>
      </c>
      <c r="G31" s="1008">
        <f>F31+42</f>
        <v>45954</v>
      </c>
    </row>
    <row r="32" spans="1:7" s="665" customFormat="1" ht="15" customHeight="1">
      <c r="A32" s="988"/>
      <c r="B32" s="701" t="s">
        <v>3312</v>
      </c>
      <c r="C32" s="700"/>
      <c r="D32" s="908"/>
      <c r="E32" s="1009">
        <f>F32-6</f>
        <v>45913</v>
      </c>
      <c r="F32" s="1008">
        <f>F31+7</f>
        <v>45919</v>
      </c>
      <c r="G32" s="1008">
        <f>F32+42</f>
        <v>45961</v>
      </c>
    </row>
    <row r="33" spans="1:7" s="665" customFormat="1" ht="15.95" customHeight="1">
      <c r="A33" s="988"/>
      <c r="B33" s="701" t="s">
        <v>3311</v>
      </c>
      <c r="C33" s="700"/>
      <c r="D33" s="908"/>
      <c r="E33" s="1009">
        <f>F33-6</f>
        <v>45920</v>
      </c>
      <c r="F33" s="1008">
        <f>F32+7</f>
        <v>45926</v>
      </c>
      <c r="G33" s="1008">
        <f>F33+42</f>
        <v>45968</v>
      </c>
    </row>
    <row r="34" spans="1:7" s="665" customFormat="1" ht="15" customHeight="1">
      <c r="A34" s="988"/>
      <c r="B34" s="701" t="s">
        <v>3310</v>
      </c>
      <c r="C34" s="700"/>
      <c r="D34" s="908"/>
      <c r="E34" s="1009">
        <f>F34-6</f>
        <v>45927</v>
      </c>
      <c r="F34" s="1008">
        <f>F33+7</f>
        <v>45933</v>
      </c>
      <c r="G34" s="1008">
        <f>F34+42</f>
        <v>45975</v>
      </c>
    </row>
    <row r="35" spans="1:7" s="680" customFormat="1" ht="15" customHeight="1">
      <c r="A35" s="998" t="s">
        <v>3356</v>
      </c>
      <c r="B35" s="998"/>
      <c r="C35" s="1014"/>
      <c r="D35" s="996"/>
      <c r="E35" s="996"/>
      <c r="F35" s="995"/>
      <c r="G35" s="995"/>
    </row>
    <row r="36" spans="1:7" s="665" customFormat="1" ht="15" customHeight="1">
      <c r="A36" s="988"/>
      <c r="B36" s="679" t="s">
        <v>3355</v>
      </c>
      <c r="C36" s="678"/>
      <c r="D36" s="1001" t="s">
        <v>4</v>
      </c>
      <c r="E36" s="992" t="s">
        <v>2790</v>
      </c>
      <c r="F36" s="993" t="s">
        <v>5</v>
      </c>
      <c r="G36" s="1012" t="s">
        <v>30</v>
      </c>
    </row>
    <row r="37" spans="1:7" s="665" customFormat="1" ht="15" customHeight="1">
      <c r="A37" s="988"/>
      <c r="B37" s="708"/>
      <c r="C37" s="707"/>
      <c r="D37" s="1011"/>
      <c r="E37" s="992" t="s">
        <v>2789</v>
      </c>
      <c r="F37" s="1010" t="s">
        <v>20</v>
      </c>
      <c r="G37" s="992" t="s">
        <v>21</v>
      </c>
    </row>
    <row r="38" spans="1:7" s="665" customFormat="1" ht="15" customHeight="1">
      <c r="A38" s="988"/>
      <c r="B38" s="661" t="s">
        <v>3354</v>
      </c>
      <c r="C38" s="660"/>
      <c r="D38" s="954" t="s">
        <v>70</v>
      </c>
      <c r="E38" s="1009">
        <f>F38-6</f>
        <v>45899</v>
      </c>
      <c r="F38" s="989">
        <v>45905</v>
      </c>
      <c r="G38" s="1008">
        <f>F38+41</f>
        <v>45946</v>
      </c>
    </row>
    <row r="39" spans="1:7" s="665" customFormat="1" ht="14.25" customHeight="1">
      <c r="A39" s="988"/>
      <c r="B39" s="661" t="s">
        <v>3313</v>
      </c>
      <c r="C39" s="660"/>
      <c r="D39" s="953"/>
      <c r="E39" s="1009">
        <f>F39-6</f>
        <v>45906</v>
      </c>
      <c r="F39" s="1008">
        <f>F38+7</f>
        <v>45912</v>
      </c>
      <c r="G39" s="1008">
        <f>F39+41</f>
        <v>45953</v>
      </c>
    </row>
    <row r="40" spans="1:7" s="665" customFormat="1" ht="15" customHeight="1">
      <c r="A40" s="988"/>
      <c r="B40" s="701" t="s">
        <v>3353</v>
      </c>
      <c r="C40" s="700"/>
      <c r="D40" s="953"/>
      <c r="E40" s="1009">
        <f>F40-6</f>
        <v>45913</v>
      </c>
      <c r="F40" s="1008">
        <f>F39+7</f>
        <v>45919</v>
      </c>
      <c r="G40" s="1008">
        <f>F40+41</f>
        <v>45960</v>
      </c>
    </row>
    <row r="41" spans="1:7" s="665" customFormat="1" ht="15" customHeight="1">
      <c r="A41" s="988"/>
      <c r="B41" s="701" t="s">
        <v>3350</v>
      </c>
      <c r="C41" s="700"/>
      <c r="D41" s="953"/>
      <c r="E41" s="1009">
        <f>F41-6</f>
        <v>45920</v>
      </c>
      <c r="F41" s="1008">
        <f>F40+7</f>
        <v>45926</v>
      </c>
      <c r="G41" s="1008">
        <f>F41+41</f>
        <v>45967</v>
      </c>
    </row>
    <row r="42" spans="1:7" s="665" customFormat="1" ht="15" customHeight="1">
      <c r="A42" s="988"/>
      <c r="B42" s="701" t="s">
        <v>3310</v>
      </c>
      <c r="C42" s="700"/>
      <c r="D42" s="952"/>
      <c r="E42" s="1009">
        <f>F42-6</f>
        <v>45927</v>
      </c>
      <c r="F42" s="1008">
        <f>F41+7</f>
        <v>45933</v>
      </c>
      <c r="G42" s="1008">
        <f>F42+41</f>
        <v>45974</v>
      </c>
    </row>
    <row r="43" spans="1:7" s="680" customFormat="1" ht="14.1" customHeight="1">
      <c r="A43" s="998" t="s">
        <v>3352</v>
      </c>
      <c r="B43" s="998"/>
      <c r="C43" s="1014"/>
      <c r="D43" s="1014"/>
      <c r="E43" s="996"/>
      <c r="F43" s="995"/>
      <c r="G43" s="995"/>
    </row>
    <row r="44" spans="1:7" s="665" customFormat="1" ht="15" customHeight="1">
      <c r="A44" s="988"/>
      <c r="B44" s="679" t="s">
        <v>2791</v>
      </c>
      <c r="C44" s="678"/>
      <c r="D44" s="994" t="s">
        <v>4</v>
      </c>
      <c r="E44" s="992" t="s">
        <v>2790</v>
      </c>
      <c r="F44" s="993" t="s">
        <v>5</v>
      </c>
      <c r="G44" s="992" t="s">
        <v>36</v>
      </c>
    </row>
    <row r="45" spans="1:7" s="665" customFormat="1" ht="15" customHeight="1">
      <c r="A45" s="988"/>
      <c r="B45" s="708"/>
      <c r="C45" s="707"/>
      <c r="D45" s="994"/>
      <c r="E45" s="992" t="s">
        <v>2789</v>
      </c>
      <c r="F45" s="993" t="s">
        <v>20</v>
      </c>
      <c r="G45" s="992" t="s">
        <v>21</v>
      </c>
    </row>
    <row r="46" spans="1:7" s="665" customFormat="1" ht="15" customHeight="1">
      <c r="A46" s="988"/>
      <c r="B46" s="661" t="s">
        <v>3314</v>
      </c>
      <c r="C46" s="660"/>
      <c r="D46" s="954" t="s">
        <v>3351</v>
      </c>
      <c r="E46" s="1009">
        <f>F46-6</f>
        <v>45899</v>
      </c>
      <c r="F46" s="989">
        <v>45905</v>
      </c>
      <c r="G46" s="1008">
        <f>F46+42</f>
        <v>45947</v>
      </c>
    </row>
    <row r="47" spans="1:7" s="665" customFormat="1" ht="15" customHeight="1">
      <c r="A47" s="988"/>
      <c r="B47" s="661" t="s">
        <v>3313</v>
      </c>
      <c r="C47" s="660"/>
      <c r="D47" s="953"/>
      <c r="E47" s="1009">
        <f>F47-6</f>
        <v>45906</v>
      </c>
      <c r="F47" s="1008">
        <f>F46+7</f>
        <v>45912</v>
      </c>
      <c r="G47" s="1008">
        <f>F47+42</f>
        <v>45954</v>
      </c>
    </row>
    <row r="48" spans="1:7" s="665" customFormat="1" ht="15" customHeight="1">
      <c r="A48" s="988"/>
      <c r="B48" s="701" t="s">
        <v>3312</v>
      </c>
      <c r="C48" s="700"/>
      <c r="D48" s="953"/>
      <c r="E48" s="1009">
        <f>F48-6</f>
        <v>45913</v>
      </c>
      <c r="F48" s="1008">
        <f>F47+7</f>
        <v>45919</v>
      </c>
      <c r="G48" s="1008">
        <f>F48+42</f>
        <v>45961</v>
      </c>
    </row>
    <row r="49" spans="1:56" s="1032" customFormat="1" ht="15" customHeight="1">
      <c r="A49" s="988"/>
      <c r="B49" s="701" t="s">
        <v>3350</v>
      </c>
      <c r="C49" s="700"/>
      <c r="D49" s="953"/>
      <c r="E49" s="1009">
        <f>F49-6</f>
        <v>45920</v>
      </c>
      <c r="F49" s="1008">
        <f>F48+7</f>
        <v>45926</v>
      </c>
      <c r="G49" s="1008">
        <f>F49+42</f>
        <v>45968</v>
      </c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  <c r="T49" s="665"/>
      <c r="U49" s="665"/>
      <c r="V49" s="665"/>
      <c r="W49" s="665"/>
      <c r="X49" s="665"/>
      <c r="Y49" s="665"/>
      <c r="Z49" s="665"/>
      <c r="AA49" s="665"/>
      <c r="AB49" s="665"/>
      <c r="AC49" s="665"/>
      <c r="AD49" s="665"/>
      <c r="AE49" s="665"/>
      <c r="AF49" s="665"/>
      <c r="AG49" s="665"/>
      <c r="AH49" s="665"/>
      <c r="AI49" s="665"/>
      <c r="AJ49" s="665"/>
      <c r="AK49" s="665"/>
      <c r="AL49" s="665"/>
      <c r="AM49" s="665"/>
      <c r="AN49" s="665"/>
      <c r="AO49" s="665"/>
      <c r="AP49" s="665"/>
      <c r="AQ49" s="665"/>
      <c r="AR49" s="665"/>
      <c r="AS49" s="665"/>
      <c r="AT49" s="665"/>
      <c r="AU49" s="665"/>
      <c r="AV49" s="665"/>
      <c r="AW49" s="665"/>
      <c r="AX49" s="665"/>
      <c r="AY49" s="665"/>
      <c r="AZ49" s="665"/>
      <c r="BA49" s="665"/>
      <c r="BB49" s="665"/>
      <c r="BC49" s="665"/>
      <c r="BD49" s="665"/>
    </row>
    <row r="50" spans="1:56" s="926" customFormat="1" ht="15" customHeight="1">
      <c r="A50" s="988"/>
      <c r="B50" s="701" t="s">
        <v>3310</v>
      </c>
      <c r="C50" s="700"/>
      <c r="D50" s="952"/>
      <c r="E50" s="1009">
        <f>F50-6</f>
        <v>45927</v>
      </c>
      <c r="F50" s="1008">
        <f>F49+7</f>
        <v>45933</v>
      </c>
      <c r="G50" s="1008">
        <f>F50+42</f>
        <v>45975</v>
      </c>
      <c r="H50" s="665"/>
      <c r="J50" s="665"/>
    </row>
    <row r="51" spans="1:56" s="680" customFormat="1" ht="15" customHeight="1">
      <c r="A51" s="998" t="s">
        <v>546</v>
      </c>
      <c r="B51" s="998"/>
      <c r="C51" s="996"/>
      <c r="D51" s="995"/>
      <c r="E51" s="995"/>
      <c r="F51" s="995"/>
      <c r="G51" s="1031"/>
      <c r="J51" s="665"/>
    </row>
    <row r="52" spans="1:56" s="665" customFormat="1" ht="15" customHeight="1">
      <c r="A52" s="1029"/>
      <c r="B52" s="679" t="s">
        <v>2791</v>
      </c>
      <c r="C52" s="678"/>
      <c r="D52" s="994" t="s">
        <v>4</v>
      </c>
      <c r="E52" s="992" t="s">
        <v>2790</v>
      </c>
      <c r="F52" s="993" t="s">
        <v>5</v>
      </c>
      <c r="G52" s="992" t="s">
        <v>15</v>
      </c>
    </row>
    <row r="53" spans="1:56" s="665" customFormat="1" ht="15" customHeight="1">
      <c r="A53" s="1029"/>
      <c r="B53" s="708"/>
      <c r="C53" s="707"/>
      <c r="D53" s="994"/>
      <c r="E53" s="992" t="s">
        <v>2789</v>
      </c>
      <c r="F53" s="993" t="s">
        <v>20</v>
      </c>
      <c r="G53" s="992" t="s">
        <v>21</v>
      </c>
    </row>
    <row r="54" spans="1:56" s="665" customFormat="1" ht="15" customHeight="1">
      <c r="A54" s="988"/>
      <c r="B54" s="661" t="s">
        <v>3314</v>
      </c>
      <c r="C54" s="660"/>
      <c r="D54" s="954" t="s">
        <v>105</v>
      </c>
      <c r="E54" s="1009">
        <f>F54-6</f>
        <v>45899</v>
      </c>
      <c r="F54" s="989">
        <v>45905</v>
      </c>
      <c r="G54" s="1008">
        <f>F54+37</f>
        <v>45942</v>
      </c>
    </row>
    <row r="55" spans="1:56" s="665" customFormat="1" ht="15" customHeight="1">
      <c r="A55" s="988"/>
      <c r="B55" s="661" t="s">
        <v>3313</v>
      </c>
      <c r="C55" s="660"/>
      <c r="D55" s="953"/>
      <c r="E55" s="1009">
        <f>F55-6</f>
        <v>45906</v>
      </c>
      <c r="F55" s="1008">
        <f>F54+7</f>
        <v>45912</v>
      </c>
      <c r="G55" s="1008">
        <f>F55+37</f>
        <v>45949</v>
      </c>
    </row>
    <row r="56" spans="1:56" s="665" customFormat="1" ht="15" customHeight="1">
      <c r="A56" s="988"/>
      <c r="B56" s="701" t="s">
        <v>3312</v>
      </c>
      <c r="C56" s="700"/>
      <c r="D56" s="953"/>
      <c r="E56" s="1009">
        <f>F56-6</f>
        <v>45913</v>
      </c>
      <c r="F56" s="1008">
        <f>F55+7</f>
        <v>45919</v>
      </c>
      <c r="G56" s="1008">
        <f>F56+37</f>
        <v>45956</v>
      </c>
    </row>
    <row r="57" spans="1:56" s="665" customFormat="1" ht="14.25" customHeight="1">
      <c r="A57" s="988"/>
      <c r="B57" s="701" t="s">
        <v>3311</v>
      </c>
      <c r="C57" s="700"/>
      <c r="D57" s="953"/>
      <c r="E57" s="1009">
        <f>F57-6</f>
        <v>45920</v>
      </c>
      <c r="F57" s="1008">
        <f>F56+7</f>
        <v>45926</v>
      </c>
      <c r="G57" s="1008">
        <f>F57+37</f>
        <v>45963</v>
      </c>
    </row>
    <row r="58" spans="1:56" s="665" customFormat="1" ht="14.25" customHeight="1">
      <c r="A58" s="988"/>
      <c r="B58" s="701" t="s">
        <v>3310</v>
      </c>
      <c r="C58" s="700"/>
      <c r="D58" s="952"/>
      <c r="E58" s="1009">
        <f>F58-6</f>
        <v>45927</v>
      </c>
      <c r="F58" s="1008">
        <f>F57+7</f>
        <v>45933</v>
      </c>
      <c r="G58" s="1008">
        <f>F58+37</f>
        <v>45970</v>
      </c>
    </row>
    <row r="59" spans="1:56" s="680" customFormat="1" ht="15">
      <c r="A59" s="998" t="s">
        <v>3349</v>
      </c>
      <c r="B59" s="998"/>
      <c r="C59" s="1014"/>
      <c r="D59" s="996"/>
      <c r="E59" s="996"/>
      <c r="F59" s="995"/>
      <c r="G59" s="995"/>
    </row>
    <row r="60" spans="1:56" s="665" customFormat="1" ht="15" hidden="1" customHeight="1">
      <c r="A60" s="1029"/>
      <c r="B60" s="1030" t="s">
        <v>16</v>
      </c>
      <c r="C60" s="994" t="s">
        <v>17</v>
      </c>
      <c r="D60" s="994" t="s">
        <v>4</v>
      </c>
      <c r="E60" s="992" t="s">
        <v>2790</v>
      </c>
      <c r="F60" s="993" t="s">
        <v>5</v>
      </c>
      <c r="G60" s="992" t="s">
        <v>28</v>
      </c>
    </row>
    <row r="61" spans="1:56" s="665" customFormat="1" ht="15" hidden="1" customHeight="1">
      <c r="A61" s="1029"/>
      <c r="B61" s="1030"/>
      <c r="C61" s="994"/>
      <c r="D61" s="994"/>
      <c r="E61" s="992" t="s">
        <v>2789</v>
      </c>
      <c r="F61" s="993" t="s">
        <v>20</v>
      </c>
      <c r="G61" s="992" t="s">
        <v>21</v>
      </c>
    </row>
    <row r="62" spans="1:56" s="665" customFormat="1" ht="15" hidden="1" customHeight="1">
      <c r="A62" s="988"/>
      <c r="B62" s="736" t="s">
        <v>549</v>
      </c>
      <c r="C62" s="736" t="s">
        <v>413</v>
      </c>
      <c r="D62" s="954" t="s">
        <v>3348</v>
      </c>
      <c r="E62" s="1009">
        <f>F62-5</f>
        <v>43554</v>
      </c>
      <c r="F62" s="671">
        <v>43559</v>
      </c>
      <c r="G62" s="1008">
        <f>F62+33</f>
        <v>43592</v>
      </c>
    </row>
    <row r="63" spans="1:56" s="665" customFormat="1" ht="15" hidden="1" customHeight="1">
      <c r="A63" s="988"/>
      <c r="B63" s="736" t="s">
        <v>3039</v>
      </c>
      <c r="C63" s="736" t="s">
        <v>3347</v>
      </c>
      <c r="D63" s="953"/>
      <c r="E63" s="1009">
        <f>F63-5</f>
        <v>43561</v>
      </c>
      <c r="F63" s="1008">
        <f>F62+7</f>
        <v>43566</v>
      </c>
      <c r="G63" s="1008">
        <f>F63+33</f>
        <v>43599</v>
      </c>
    </row>
    <row r="64" spans="1:56" s="665" customFormat="1" ht="15" hidden="1" customHeight="1">
      <c r="A64" s="988"/>
      <c r="B64" s="723" t="s">
        <v>2259</v>
      </c>
      <c r="C64" s="736" t="s">
        <v>413</v>
      </c>
      <c r="D64" s="953"/>
      <c r="E64" s="1009">
        <f>F64-5</f>
        <v>43568</v>
      </c>
      <c r="F64" s="1008">
        <f>F63+7</f>
        <v>43573</v>
      </c>
      <c r="G64" s="1008">
        <f>F64+33</f>
        <v>43606</v>
      </c>
    </row>
    <row r="65" spans="1:7" s="665" customFormat="1" ht="14.25" hidden="1" customHeight="1">
      <c r="A65" s="988"/>
      <c r="B65" s="736" t="s">
        <v>3320</v>
      </c>
      <c r="C65" s="883" t="s">
        <v>971</v>
      </c>
      <c r="D65" s="953"/>
      <c r="E65" s="1009">
        <f>F65-5</f>
        <v>43575</v>
      </c>
      <c r="F65" s="1008">
        <f>F64+7</f>
        <v>43580</v>
      </c>
      <c r="G65" s="1008">
        <f>F65+33</f>
        <v>43613</v>
      </c>
    </row>
    <row r="66" spans="1:7" s="665" customFormat="1" ht="14.25" hidden="1" customHeight="1">
      <c r="A66" s="988"/>
      <c r="B66" s="736" t="s">
        <v>3319</v>
      </c>
      <c r="C66" s="883" t="s">
        <v>3346</v>
      </c>
      <c r="D66" s="952"/>
      <c r="E66" s="1009">
        <f>F66-5</f>
        <v>43582</v>
      </c>
      <c r="F66" s="1008">
        <f>F65+7</f>
        <v>43587</v>
      </c>
      <c r="G66" s="1008">
        <f>F66+33</f>
        <v>43620</v>
      </c>
    </row>
    <row r="67" spans="1:7" s="665" customFormat="1" ht="15" hidden="1" customHeight="1">
      <c r="A67" s="1029"/>
      <c r="B67" s="1007" t="s">
        <v>16</v>
      </c>
      <c r="C67" s="994" t="s">
        <v>17</v>
      </c>
      <c r="D67" s="994" t="s">
        <v>4</v>
      </c>
      <c r="E67" s="992" t="s">
        <v>2790</v>
      </c>
      <c r="F67" s="993" t="s">
        <v>5</v>
      </c>
      <c r="G67" s="992" t="s">
        <v>28</v>
      </c>
    </row>
    <row r="68" spans="1:7" s="665" customFormat="1" ht="15" hidden="1" customHeight="1">
      <c r="A68" s="1029"/>
      <c r="B68" s="1007"/>
      <c r="C68" s="994"/>
      <c r="D68" s="994"/>
      <c r="E68" s="992" t="s">
        <v>2789</v>
      </c>
      <c r="F68" s="993" t="s">
        <v>20</v>
      </c>
      <c r="G68" s="992" t="s">
        <v>21</v>
      </c>
    </row>
    <row r="69" spans="1:7" s="665" customFormat="1" ht="15" hidden="1" customHeight="1">
      <c r="A69" s="988"/>
      <c r="B69" s="736"/>
      <c r="C69" s="736"/>
      <c r="D69" s="954" t="s">
        <v>128</v>
      </c>
      <c r="E69" s="1009">
        <f>F69-5</f>
        <v>44256</v>
      </c>
      <c r="F69" s="671">
        <v>44261</v>
      </c>
      <c r="G69" s="1008">
        <f>F69+35</f>
        <v>44296</v>
      </c>
    </row>
    <row r="70" spans="1:7" s="665" customFormat="1" ht="15" hidden="1" customHeight="1">
      <c r="A70" s="988"/>
      <c r="B70" s="736"/>
      <c r="C70" s="736"/>
      <c r="D70" s="953"/>
      <c r="E70" s="1009">
        <f>F70-5</f>
        <v>44263</v>
      </c>
      <c r="F70" s="1008">
        <f>F69+7</f>
        <v>44268</v>
      </c>
      <c r="G70" s="1008">
        <f>F70+35</f>
        <v>44303</v>
      </c>
    </row>
    <row r="71" spans="1:7" s="665" customFormat="1" ht="15" hidden="1" customHeight="1">
      <c r="A71" s="988"/>
      <c r="B71" s="736"/>
      <c r="C71" s="736"/>
      <c r="D71" s="953"/>
      <c r="E71" s="1009">
        <f>F71-5</f>
        <v>44270</v>
      </c>
      <c r="F71" s="1008">
        <f>F70+7</f>
        <v>44275</v>
      </c>
      <c r="G71" s="1008">
        <f>F71+35</f>
        <v>44310</v>
      </c>
    </row>
    <row r="72" spans="1:7" s="665" customFormat="1" ht="14.25" hidden="1" customHeight="1">
      <c r="A72" s="988"/>
      <c r="B72" s="719"/>
      <c r="C72" s="736"/>
      <c r="D72" s="953"/>
      <c r="E72" s="1009">
        <f>F72-5</f>
        <v>44277</v>
      </c>
      <c r="F72" s="1008">
        <f>F71+7</f>
        <v>44282</v>
      </c>
      <c r="G72" s="1008">
        <f>F72+35</f>
        <v>44317</v>
      </c>
    </row>
    <row r="73" spans="1:7" s="665" customFormat="1" ht="14.25" hidden="1" customHeight="1">
      <c r="A73" s="988"/>
      <c r="B73" s="719"/>
      <c r="C73" s="736"/>
      <c r="D73" s="952"/>
      <c r="E73" s="1009">
        <f>F73-5</f>
        <v>44284</v>
      </c>
      <c r="F73" s="1008">
        <f>F72+7</f>
        <v>44289</v>
      </c>
      <c r="G73" s="1008">
        <f>F73+35</f>
        <v>44324</v>
      </c>
    </row>
    <row r="74" spans="1:7" s="665" customFormat="1" ht="15" customHeight="1">
      <c r="A74" s="1029"/>
      <c r="B74" s="679" t="s">
        <v>2791</v>
      </c>
      <c r="C74" s="678"/>
      <c r="D74" s="994" t="s">
        <v>4</v>
      </c>
      <c r="E74" s="992" t="s">
        <v>2790</v>
      </c>
      <c r="F74" s="993" t="s">
        <v>5</v>
      </c>
      <c r="G74" s="992" t="s">
        <v>28</v>
      </c>
    </row>
    <row r="75" spans="1:7" s="665" customFormat="1" ht="15" customHeight="1">
      <c r="A75" s="1029"/>
      <c r="B75" s="708"/>
      <c r="C75" s="707"/>
      <c r="D75" s="994"/>
      <c r="E75" s="992" t="s">
        <v>2789</v>
      </c>
      <c r="F75" s="993" t="s">
        <v>20</v>
      </c>
      <c r="G75" s="992" t="s">
        <v>21</v>
      </c>
    </row>
    <row r="76" spans="1:7" s="665" customFormat="1" ht="15" customHeight="1">
      <c r="A76" s="988"/>
      <c r="B76" s="661" t="s">
        <v>3333</v>
      </c>
      <c r="C76" s="660"/>
      <c r="D76" s="954" t="s">
        <v>2486</v>
      </c>
      <c r="E76" s="1009">
        <f>F76-5</f>
        <v>45900</v>
      </c>
      <c r="F76" s="989">
        <v>45905</v>
      </c>
      <c r="G76" s="1008">
        <f>F76+35</f>
        <v>45940</v>
      </c>
    </row>
    <row r="77" spans="1:7" s="665" customFormat="1" ht="15" customHeight="1">
      <c r="A77" s="988"/>
      <c r="B77" s="661" t="s">
        <v>3332</v>
      </c>
      <c r="C77" s="660"/>
      <c r="D77" s="953"/>
      <c r="E77" s="1009">
        <f>F77-5</f>
        <v>45907</v>
      </c>
      <c r="F77" s="1008">
        <f>F76+7</f>
        <v>45912</v>
      </c>
      <c r="G77" s="1008">
        <f>F77+35</f>
        <v>45947</v>
      </c>
    </row>
    <row r="78" spans="1:7" s="665" customFormat="1" ht="15" customHeight="1">
      <c r="A78" s="988"/>
      <c r="B78" s="661" t="s">
        <v>3331</v>
      </c>
      <c r="C78" s="660"/>
      <c r="D78" s="953"/>
      <c r="E78" s="1009">
        <f>F78-5</f>
        <v>45914</v>
      </c>
      <c r="F78" s="1008">
        <f>F77+7</f>
        <v>45919</v>
      </c>
      <c r="G78" s="1008">
        <f>F78+35</f>
        <v>45954</v>
      </c>
    </row>
    <row r="79" spans="1:7" s="665" customFormat="1" ht="14.25" customHeight="1">
      <c r="A79" s="988"/>
      <c r="B79" s="701" t="s">
        <v>3330</v>
      </c>
      <c r="C79" s="700"/>
      <c r="D79" s="953"/>
      <c r="E79" s="1009">
        <f>F79-5</f>
        <v>45921</v>
      </c>
      <c r="F79" s="1008">
        <f>F78+7</f>
        <v>45926</v>
      </c>
      <c r="G79" s="1008">
        <f>F79+35</f>
        <v>45961</v>
      </c>
    </row>
    <row r="80" spans="1:7" s="665" customFormat="1" ht="14.25" customHeight="1">
      <c r="A80" s="988"/>
      <c r="B80" s="701" t="s">
        <v>3329</v>
      </c>
      <c r="C80" s="700"/>
      <c r="D80" s="952"/>
      <c r="E80" s="1009">
        <f>F80-5</f>
        <v>45928</v>
      </c>
      <c r="F80" s="1008">
        <f>F79+7</f>
        <v>45933</v>
      </c>
      <c r="G80" s="1008">
        <f>F80+35</f>
        <v>45968</v>
      </c>
    </row>
    <row r="81" spans="1:7" s="680" customFormat="1" ht="15" customHeight="1">
      <c r="A81" s="998" t="s">
        <v>3345</v>
      </c>
      <c r="B81" s="998"/>
      <c r="C81" s="1014"/>
      <c r="D81" s="996"/>
      <c r="E81" s="996"/>
      <c r="F81" s="995"/>
      <c r="G81" s="1028"/>
    </row>
    <row r="82" spans="1:7" s="665" customFormat="1" ht="15" hidden="1" customHeight="1">
      <c r="A82" s="988"/>
      <c r="B82" s="1005" t="s">
        <v>16</v>
      </c>
      <c r="C82" s="1001" t="s">
        <v>17</v>
      </c>
      <c r="D82" s="994" t="s">
        <v>4</v>
      </c>
      <c r="E82" s="992" t="s">
        <v>2790</v>
      </c>
      <c r="F82" s="993" t="s">
        <v>5</v>
      </c>
      <c r="G82" s="992" t="s">
        <v>3334</v>
      </c>
    </row>
    <row r="83" spans="1:7" s="665" customFormat="1" ht="15" hidden="1" customHeight="1">
      <c r="A83" s="988"/>
      <c r="B83" s="1005"/>
      <c r="C83" s="1000"/>
      <c r="D83" s="994"/>
      <c r="E83" s="992" t="s">
        <v>2789</v>
      </c>
      <c r="F83" s="993" t="s">
        <v>20</v>
      </c>
      <c r="G83" s="992" t="s">
        <v>21</v>
      </c>
    </row>
    <row r="84" spans="1:7" s="665" customFormat="1" ht="15" hidden="1" customHeight="1">
      <c r="A84" s="988"/>
      <c r="B84" s="736" t="s">
        <v>3344</v>
      </c>
      <c r="C84" s="736" t="s">
        <v>3069</v>
      </c>
      <c r="D84" s="908" t="s">
        <v>2578</v>
      </c>
      <c r="E84" s="1025">
        <f>F84-5</f>
        <v>43710</v>
      </c>
      <c r="F84" s="758">
        <v>43715</v>
      </c>
      <c r="G84" s="758">
        <f>F84+48</f>
        <v>43763</v>
      </c>
    </row>
    <row r="85" spans="1:7" s="665" customFormat="1" ht="15" hidden="1" customHeight="1">
      <c r="A85" s="988"/>
      <c r="B85" s="736" t="s">
        <v>3343</v>
      </c>
      <c r="C85" s="736" t="s">
        <v>3067</v>
      </c>
      <c r="D85" s="908"/>
      <c r="E85" s="1025">
        <f>F85-5</f>
        <v>43717</v>
      </c>
      <c r="F85" s="758">
        <f>F84+7</f>
        <v>43722</v>
      </c>
      <c r="G85" s="758">
        <f>F85+48</f>
        <v>43770</v>
      </c>
    </row>
    <row r="86" spans="1:7" s="665" customFormat="1" ht="15" hidden="1" customHeight="1">
      <c r="A86" s="988"/>
      <c r="B86" s="736" t="s">
        <v>3342</v>
      </c>
      <c r="C86" s="736" t="s">
        <v>3065</v>
      </c>
      <c r="D86" s="908"/>
      <c r="E86" s="1025">
        <f>F86-5</f>
        <v>43724</v>
      </c>
      <c r="F86" s="758">
        <f>F85+7</f>
        <v>43729</v>
      </c>
      <c r="G86" s="758">
        <f>F86+48</f>
        <v>43777</v>
      </c>
    </row>
    <row r="87" spans="1:7" s="665" customFormat="1" ht="15" hidden="1" customHeight="1">
      <c r="A87" s="988"/>
      <c r="B87" s="736" t="s">
        <v>3341</v>
      </c>
      <c r="C87" s="736" t="s">
        <v>3340</v>
      </c>
      <c r="D87" s="908"/>
      <c r="E87" s="1025">
        <f>F87-5</f>
        <v>43731</v>
      </c>
      <c r="F87" s="758">
        <f>F86+7</f>
        <v>43736</v>
      </c>
      <c r="G87" s="758">
        <f>F87+48</f>
        <v>43784</v>
      </c>
    </row>
    <row r="88" spans="1:7" s="665" customFormat="1" ht="15" hidden="1" customHeight="1">
      <c r="A88" s="988"/>
      <c r="B88" s="723" t="s">
        <v>2483</v>
      </c>
      <c r="C88" s="723" t="s">
        <v>2483</v>
      </c>
      <c r="D88" s="908"/>
      <c r="E88" s="1025">
        <f>F88-5</f>
        <v>43738</v>
      </c>
      <c r="F88" s="758">
        <f>F87+7</f>
        <v>43743</v>
      </c>
      <c r="G88" s="758">
        <f>F88+48</f>
        <v>43791</v>
      </c>
    </row>
    <row r="89" spans="1:7" s="665" customFormat="1" ht="15" hidden="1" customHeight="1">
      <c r="A89" s="988"/>
      <c r="B89" s="1027" t="s">
        <v>188</v>
      </c>
      <c r="C89" s="1001" t="s">
        <v>17</v>
      </c>
      <c r="D89" s="994" t="s">
        <v>4</v>
      </c>
      <c r="E89" s="992" t="s">
        <v>2790</v>
      </c>
      <c r="F89" s="993" t="s">
        <v>5</v>
      </c>
      <c r="G89" s="992" t="s">
        <v>3334</v>
      </c>
    </row>
    <row r="90" spans="1:7" s="665" customFormat="1" ht="15" hidden="1" customHeight="1">
      <c r="A90" s="988"/>
      <c r="B90" s="1026"/>
      <c r="C90" s="1000"/>
      <c r="D90" s="994"/>
      <c r="E90" s="992" t="s">
        <v>2789</v>
      </c>
      <c r="F90" s="993" t="s">
        <v>20</v>
      </c>
      <c r="G90" s="992" t="s">
        <v>21</v>
      </c>
    </row>
    <row r="91" spans="1:7" s="665" customFormat="1" ht="15" hidden="1" customHeight="1">
      <c r="A91" s="988"/>
      <c r="B91" s="723" t="s">
        <v>3339</v>
      </c>
      <c r="C91" s="719" t="s">
        <v>512</v>
      </c>
      <c r="D91" s="908" t="s">
        <v>2904</v>
      </c>
      <c r="E91" s="1025">
        <f>F91-5</f>
        <v>43556</v>
      </c>
      <c r="F91" s="758">
        <v>43561</v>
      </c>
      <c r="G91" s="758">
        <f>F91+44</f>
        <v>43605</v>
      </c>
    </row>
    <row r="92" spans="1:7" s="665" customFormat="1" ht="15" hidden="1" customHeight="1">
      <c r="A92" s="988"/>
      <c r="B92" s="723" t="s">
        <v>3338</v>
      </c>
      <c r="C92" s="719" t="s">
        <v>576</v>
      </c>
      <c r="D92" s="908"/>
      <c r="E92" s="1025">
        <f>F92-5</f>
        <v>43563</v>
      </c>
      <c r="F92" s="758">
        <f>F91+7</f>
        <v>43568</v>
      </c>
      <c r="G92" s="758">
        <f>F92+44</f>
        <v>43612</v>
      </c>
    </row>
    <row r="93" spans="1:7" s="665" customFormat="1" ht="15" hidden="1" customHeight="1">
      <c r="A93" s="988"/>
      <c r="B93" s="723" t="s">
        <v>3337</v>
      </c>
      <c r="C93" s="719" t="s">
        <v>48</v>
      </c>
      <c r="D93" s="908"/>
      <c r="E93" s="1025">
        <f>F93-5</f>
        <v>43570</v>
      </c>
      <c r="F93" s="758">
        <f>F92+7</f>
        <v>43575</v>
      </c>
      <c r="G93" s="758">
        <f>F93+44</f>
        <v>43619</v>
      </c>
    </row>
    <row r="94" spans="1:7" s="665" customFormat="1" ht="15" hidden="1" customHeight="1">
      <c r="A94" s="988"/>
      <c r="B94" s="723" t="s">
        <v>3336</v>
      </c>
      <c r="C94" s="848" t="s">
        <v>48</v>
      </c>
      <c r="D94" s="908"/>
      <c r="E94" s="1025">
        <f>F94-5</f>
        <v>43577</v>
      </c>
      <c r="F94" s="758">
        <f>F93+7</f>
        <v>43582</v>
      </c>
      <c r="G94" s="758">
        <f>F94+44</f>
        <v>43626</v>
      </c>
    </row>
    <row r="95" spans="1:7" s="665" customFormat="1" ht="15" hidden="1" customHeight="1">
      <c r="A95" s="988"/>
      <c r="B95" s="723" t="s">
        <v>3335</v>
      </c>
      <c r="C95" s="719" t="s">
        <v>2177</v>
      </c>
      <c r="D95" s="908"/>
      <c r="E95" s="1025">
        <f>F95-5</f>
        <v>43584</v>
      </c>
      <c r="F95" s="758">
        <f>F94+7</f>
        <v>43589</v>
      </c>
      <c r="G95" s="758">
        <f>F95+44</f>
        <v>43633</v>
      </c>
    </row>
    <row r="96" spans="1:7" s="665" customFormat="1" ht="15" customHeight="1">
      <c r="A96" s="988"/>
      <c r="B96" s="679" t="s">
        <v>2791</v>
      </c>
      <c r="C96" s="678"/>
      <c r="D96" s="994" t="s">
        <v>4</v>
      </c>
      <c r="E96" s="992" t="s">
        <v>2790</v>
      </c>
      <c r="F96" s="993" t="s">
        <v>5</v>
      </c>
      <c r="G96" s="992" t="s">
        <v>3334</v>
      </c>
    </row>
    <row r="97" spans="1:7" s="665" customFormat="1" ht="15" customHeight="1">
      <c r="A97" s="988"/>
      <c r="B97" s="708"/>
      <c r="C97" s="707"/>
      <c r="D97" s="994"/>
      <c r="E97" s="992" t="s">
        <v>2789</v>
      </c>
      <c r="F97" s="993" t="s">
        <v>20</v>
      </c>
      <c r="G97" s="992" t="s">
        <v>21</v>
      </c>
    </row>
    <row r="98" spans="1:7" s="665" customFormat="1" ht="15" customHeight="1">
      <c r="A98" s="988"/>
      <c r="B98" s="661" t="s">
        <v>3333</v>
      </c>
      <c r="C98" s="660"/>
      <c r="D98" s="908" t="s">
        <v>2812</v>
      </c>
      <c r="E98" s="1025">
        <f>F98-7</f>
        <v>45898</v>
      </c>
      <c r="F98" s="989">
        <v>45905</v>
      </c>
      <c r="G98" s="758">
        <f>F98+41</f>
        <v>45946</v>
      </c>
    </row>
    <row r="99" spans="1:7" s="665" customFormat="1" ht="15" customHeight="1">
      <c r="A99" s="988"/>
      <c r="B99" s="661" t="s">
        <v>3332</v>
      </c>
      <c r="C99" s="660"/>
      <c r="D99" s="908"/>
      <c r="E99" s="1025">
        <f>F99-7</f>
        <v>45905</v>
      </c>
      <c r="F99" s="758">
        <f>F98+7</f>
        <v>45912</v>
      </c>
      <c r="G99" s="758">
        <f>F99+41</f>
        <v>45953</v>
      </c>
    </row>
    <row r="100" spans="1:7" s="665" customFormat="1" ht="15" customHeight="1">
      <c r="A100" s="988"/>
      <c r="B100" s="661" t="s">
        <v>3331</v>
      </c>
      <c r="C100" s="660"/>
      <c r="D100" s="908"/>
      <c r="E100" s="1025">
        <f>F100-7</f>
        <v>45912</v>
      </c>
      <c r="F100" s="758">
        <f>F99+7</f>
        <v>45919</v>
      </c>
      <c r="G100" s="758">
        <f>F100+41</f>
        <v>45960</v>
      </c>
    </row>
    <row r="101" spans="1:7" s="665" customFormat="1" ht="15" customHeight="1">
      <c r="A101" s="988"/>
      <c r="B101" s="701" t="s">
        <v>3330</v>
      </c>
      <c r="C101" s="700"/>
      <c r="D101" s="908"/>
      <c r="E101" s="1025">
        <f>F101-7</f>
        <v>45919</v>
      </c>
      <c r="F101" s="758">
        <f>F100+7</f>
        <v>45926</v>
      </c>
      <c r="G101" s="758">
        <f>F101+41</f>
        <v>45967</v>
      </c>
    </row>
    <row r="102" spans="1:7" s="665" customFormat="1" ht="15" customHeight="1">
      <c r="A102" s="988"/>
      <c r="B102" s="701" t="s">
        <v>3329</v>
      </c>
      <c r="C102" s="700"/>
      <c r="D102" s="908"/>
      <c r="E102" s="1025">
        <f>F102-7</f>
        <v>45926</v>
      </c>
      <c r="F102" s="758">
        <f>F101+7</f>
        <v>45933</v>
      </c>
      <c r="G102" s="758">
        <f>F102+41</f>
        <v>45974</v>
      </c>
    </row>
    <row r="103" spans="1:7" s="680" customFormat="1" ht="15.95" hidden="1" customHeight="1">
      <c r="A103" s="998" t="s">
        <v>445</v>
      </c>
      <c r="B103" s="998"/>
      <c r="C103" s="997"/>
      <c r="F103" s="996"/>
    </row>
    <row r="104" spans="1:7" s="665" customFormat="1" ht="15" hidden="1" customHeight="1">
      <c r="A104" s="988"/>
      <c r="B104" s="748" t="s">
        <v>188</v>
      </c>
      <c r="C104" s="1001" t="s">
        <v>17</v>
      </c>
      <c r="D104" s="1001" t="s">
        <v>4</v>
      </c>
      <c r="E104" s="992" t="s">
        <v>2790</v>
      </c>
      <c r="F104" s="993" t="s">
        <v>5</v>
      </c>
      <c r="G104" s="992" t="s">
        <v>31</v>
      </c>
    </row>
    <row r="105" spans="1:7" s="665" customFormat="1" ht="15" hidden="1" customHeight="1">
      <c r="A105" s="988"/>
      <c r="B105" s="748"/>
      <c r="C105" s="1000"/>
      <c r="D105" s="1000"/>
      <c r="E105" s="992" t="s">
        <v>2789</v>
      </c>
      <c r="F105" s="1024" t="s">
        <v>20</v>
      </c>
      <c r="G105" s="1012" t="s">
        <v>21</v>
      </c>
    </row>
    <row r="106" spans="1:7" s="665" customFormat="1" ht="15" hidden="1" customHeight="1">
      <c r="A106" s="1016"/>
      <c r="B106" s="1023"/>
      <c r="C106" s="1023"/>
      <c r="D106" s="999" t="s">
        <v>2589</v>
      </c>
      <c r="E106" s="1021">
        <f>F106-6</f>
        <v>45105</v>
      </c>
      <c r="F106" s="758">
        <v>45111</v>
      </c>
      <c r="G106" s="715">
        <f>F106+33</f>
        <v>45144</v>
      </c>
    </row>
    <row r="107" spans="1:7" s="665" customFormat="1" ht="15" hidden="1" customHeight="1">
      <c r="A107" s="1016"/>
      <c r="B107" s="1023"/>
      <c r="C107" s="1023"/>
      <c r="D107" s="999"/>
      <c r="E107" s="1021">
        <f>F107-6</f>
        <v>45112</v>
      </c>
      <c r="F107" s="715">
        <f>F106+7</f>
        <v>45118</v>
      </c>
      <c r="G107" s="715">
        <f>F107+33</f>
        <v>45151</v>
      </c>
    </row>
    <row r="108" spans="1:7" s="665" customFormat="1" ht="15" hidden="1" customHeight="1">
      <c r="A108" s="1016"/>
      <c r="B108" s="1023"/>
      <c r="C108" s="1022"/>
      <c r="D108" s="999"/>
      <c r="E108" s="1021">
        <f>F108-6</f>
        <v>45119</v>
      </c>
      <c r="F108" s="715">
        <f>F107+7</f>
        <v>45125</v>
      </c>
      <c r="G108" s="715">
        <f>F108+33</f>
        <v>45158</v>
      </c>
    </row>
    <row r="109" spans="1:7" s="665" customFormat="1" ht="15" hidden="1" customHeight="1">
      <c r="A109" s="1016"/>
      <c r="B109" s="1023"/>
      <c r="C109" s="1023"/>
      <c r="D109" s="999"/>
      <c r="E109" s="1021">
        <f>F109-6</f>
        <v>45126</v>
      </c>
      <c r="F109" s="715">
        <f>F108+7</f>
        <v>45132</v>
      </c>
      <c r="G109" s="715">
        <f>F109+33</f>
        <v>45165</v>
      </c>
    </row>
    <row r="110" spans="1:7" s="665" customFormat="1" ht="15" hidden="1" customHeight="1">
      <c r="A110" s="1016"/>
      <c r="B110" s="1023"/>
      <c r="C110" s="1022"/>
      <c r="D110" s="999"/>
      <c r="E110" s="1021">
        <f>F110-6</f>
        <v>45133</v>
      </c>
      <c r="F110" s="715">
        <f>F109+7</f>
        <v>45139</v>
      </c>
      <c r="G110" s="715">
        <f>F110+33</f>
        <v>45172</v>
      </c>
    </row>
    <row r="111" spans="1:7" s="680" customFormat="1" ht="15" customHeight="1">
      <c r="A111" s="1020" t="s">
        <v>3328</v>
      </c>
      <c r="B111" s="1020"/>
      <c r="C111" s="1019"/>
      <c r="D111" s="996"/>
      <c r="E111" s="996"/>
      <c r="F111" s="995"/>
      <c r="G111" s="1018"/>
    </row>
    <row r="112" spans="1:7" s="665" customFormat="1" ht="15" customHeight="1">
      <c r="A112" s="1016"/>
      <c r="B112" s="679" t="s">
        <v>2791</v>
      </c>
      <c r="C112" s="678"/>
      <c r="D112" s="994" t="s">
        <v>4</v>
      </c>
      <c r="E112" s="992" t="s">
        <v>2790</v>
      </c>
      <c r="F112" s="993" t="s">
        <v>5</v>
      </c>
      <c r="G112" s="992" t="s">
        <v>3327</v>
      </c>
    </row>
    <row r="113" spans="1:11" s="665" customFormat="1" ht="15" customHeight="1">
      <c r="A113" s="1016"/>
      <c r="B113" s="708"/>
      <c r="C113" s="707"/>
      <c r="D113" s="994"/>
      <c r="E113" s="992" t="s">
        <v>2789</v>
      </c>
      <c r="F113" s="993" t="s">
        <v>20</v>
      </c>
      <c r="G113" s="1017" t="s">
        <v>21</v>
      </c>
    </row>
    <row r="114" spans="1:11" s="665" customFormat="1" ht="15" customHeight="1">
      <c r="A114" s="1016"/>
      <c r="B114" s="661" t="s">
        <v>3326</v>
      </c>
      <c r="C114" s="660"/>
      <c r="D114" s="1015" t="s">
        <v>2812</v>
      </c>
      <c r="E114" s="771">
        <f>F114-7</f>
        <v>45895</v>
      </c>
      <c r="F114" s="758">
        <v>45902</v>
      </c>
      <c r="G114" s="758">
        <f>F114+40</f>
        <v>45942</v>
      </c>
    </row>
    <row r="115" spans="1:11" s="665" customFormat="1" ht="15" customHeight="1">
      <c r="A115" s="1016"/>
      <c r="B115" s="661" t="s">
        <v>3325</v>
      </c>
      <c r="C115" s="660"/>
      <c r="D115" s="1015"/>
      <c r="E115" s="771">
        <f>F115-7</f>
        <v>45902</v>
      </c>
      <c r="F115" s="758">
        <f>F114+7</f>
        <v>45909</v>
      </c>
      <c r="G115" s="758">
        <f>F115+40</f>
        <v>45949</v>
      </c>
    </row>
    <row r="116" spans="1:11" s="665" customFormat="1" ht="15" customHeight="1">
      <c r="A116" s="1016"/>
      <c r="B116" s="661" t="s">
        <v>3324</v>
      </c>
      <c r="C116" s="660"/>
      <c r="D116" s="1015"/>
      <c r="E116" s="771">
        <f>F116-7</f>
        <v>45909</v>
      </c>
      <c r="F116" s="758">
        <f>F115+7</f>
        <v>45916</v>
      </c>
      <c r="G116" s="758">
        <f>F116+40</f>
        <v>45956</v>
      </c>
    </row>
    <row r="117" spans="1:11" s="665" customFormat="1" ht="15" customHeight="1">
      <c r="A117" s="1016"/>
      <c r="B117" s="701" t="s">
        <v>3323</v>
      </c>
      <c r="C117" s="700"/>
      <c r="D117" s="1015"/>
      <c r="E117" s="771">
        <f>F117-7</f>
        <v>45916</v>
      </c>
      <c r="F117" s="758">
        <f>F116+7</f>
        <v>45923</v>
      </c>
      <c r="G117" s="758">
        <f>F117+40</f>
        <v>45963</v>
      </c>
    </row>
    <row r="118" spans="1:11" s="665" customFormat="1" ht="15" customHeight="1">
      <c r="A118" s="1016"/>
      <c r="B118" s="701" t="s">
        <v>3322</v>
      </c>
      <c r="C118" s="700"/>
      <c r="D118" s="1015"/>
      <c r="E118" s="771">
        <f>F118-7</f>
        <v>45923</v>
      </c>
      <c r="F118" s="758">
        <f>F117+7</f>
        <v>45930</v>
      </c>
      <c r="G118" s="758">
        <f>F118+40</f>
        <v>45970</v>
      </c>
    </row>
    <row r="119" spans="1:11" s="680" customFormat="1" ht="17.25" customHeight="1">
      <c r="A119" s="998" t="s">
        <v>361</v>
      </c>
      <c r="B119" s="998"/>
      <c r="C119" s="1014"/>
      <c r="D119" s="996"/>
      <c r="E119" s="996"/>
      <c r="F119" s="995"/>
      <c r="G119" s="995"/>
      <c r="H119" s="938"/>
    </row>
    <row r="120" spans="1:11" s="665" customFormat="1" ht="15" hidden="1" customHeight="1">
      <c r="A120" s="988"/>
      <c r="B120" s="1006" t="s">
        <v>188</v>
      </c>
      <c r="C120" s="1001" t="s">
        <v>193</v>
      </c>
      <c r="D120" s="1001" t="s">
        <v>4</v>
      </c>
      <c r="E120" s="1012" t="s">
        <v>2790</v>
      </c>
      <c r="F120" s="993" t="s">
        <v>5</v>
      </c>
      <c r="G120" s="1012" t="s">
        <v>3300</v>
      </c>
      <c r="H120" s="986"/>
    </row>
    <row r="121" spans="1:11" s="665" customFormat="1" ht="15" hidden="1" customHeight="1">
      <c r="A121" s="988"/>
      <c r="B121" s="1013"/>
      <c r="C121" s="1000"/>
      <c r="D121" s="1011"/>
      <c r="E121" s="992" t="s">
        <v>2789</v>
      </c>
      <c r="F121" s="1010" t="s">
        <v>20</v>
      </c>
      <c r="G121" s="992" t="s">
        <v>21</v>
      </c>
      <c r="H121" s="926"/>
    </row>
    <row r="122" spans="1:11" s="665" customFormat="1" ht="15" hidden="1" customHeight="1">
      <c r="A122" s="988"/>
      <c r="B122" s="736" t="s">
        <v>2259</v>
      </c>
      <c r="C122" s="736" t="s">
        <v>3321</v>
      </c>
      <c r="D122" s="908" t="s">
        <v>70</v>
      </c>
      <c r="E122" s="1009">
        <f>F122-5</f>
        <v>43799</v>
      </c>
      <c r="F122" s="671">
        <v>43804</v>
      </c>
      <c r="G122" s="1008">
        <f>F122+40</f>
        <v>43844</v>
      </c>
    </row>
    <row r="123" spans="1:11" s="665" customFormat="1" ht="15" hidden="1" customHeight="1">
      <c r="A123" s="988"/>
      <c r="B123" s="736" t="s">
        <v>3320</v>
      </c>
      <c r="C123" s="736" t="s">
        <v>3317</v>
      </c>
      <c r="D123" s="908"/>
      <c r="E123" s="1009">
        <f>F123-5</f>
        <v>43806</v>
      </c>
      <c r="F123" s="1008">
        <f>F122+7</f>
        <v>43811</v>
      </c>
      <c r="G123" s="1008">
        <f>F123+40</f>
        <v>43851</v>
      </c>
    </row>
    <row r="124" spans="1:11" s="665" customFormat="1" ht="15" hidden="1" customHeight="1">
      <c r="A124" s="988"/>
      <c r="B124" s="736" t="s">
        <v>3319</v>
      </c>
      <c r="C124" s="736" t="s">
        <v>576</v>
      </c>
      <c r="D124" s="908"/>
      <c r="E124" s="1009">
        <f>F124-5</f>
        <v>43813</v>
      </c>
      <c r="F124" s="1008">
        <f>F123+7</f>
        <v>43818</v>
      </c>
      <c r="G124" s="1008">
        <f>F124+40</f>
        <v>43858</v>
      </c>
    </row>
    <row r="125" spans="1:11" s="665" customFormat="1" ht="15" hidden="1">
      <c r="A125" s="988"/>
      <c r="B125" s="736" t="s">
        <v>3318</v>
      </c>
      <c r="C125" s="883" t="s">
        <v>3317</v>
      </c>
      <c r="D125" s="908"/>
      <c r="E125" s="1009">
        <f>F125-5</f>
        <v>43820</v>
      </c>
      <c r="F125" s="1008">
        <f>F124+7</f>
        <v>43825</v>
      </c>
      <c r="G125" s="1008">
        <f>F125+40</f>
        <v>43865</v>
      </c>
      <c r="H125" s="926"/>
      <c r="I125" s="926"/>
      <c r="J125" s="926"/>
      <c r="K125" s="926"/>
    </row>
    <row r="126" spans="1:11" s="665" customFormat="1" ht="15" hidden="1">
      <c r="A126" s="988"/>
      <c r="B126" s="736" t="s">
        <v>3316</v>
      </c>
      <c r="C126" s="883" t="s">
        <v>3315</v>
      </c>
      <c r="D126" s="908"/>
      <c r="E126" s="1009">
        <f>F126-5</f>
        <v>43827</v>
      </c>
      <c r="F126" s="1008">
        <f>F125+7</f>
        <v>43832</v>
      </c>
      <c r="G126" s="1008">
        <f>F126+40</f>
        <v>43872</v>
      </c>
      <c r="H126" s="926"/>
      <c r="I126" s="926"/>
      <c r="J126" s="926"/>
      <c r="K126" s="926"/>
    </row>
    <row r="127" spans="1:11" s="665" customFormat="1" ht="15" customHeight="1">
      <c r="A127" s="988"/>
      <c r="B127" s="679" t="s">
        <v>2791</v>
      </c>
      <c r="C127" s="678"/>
      <c r="D127" s="1001" t="s">
        <v>4</v>
      </c>
      <c r="E127" s="1012" t="s">
        <v>2790</v>
      </c>
      <c r="F127" s="993" t="s">
        <v>5</v>
      </c>
      <c r="G127" s="1012" t="s">
        <v>3300</v>
      </c>
      <c r="H127" s="986"/>
    </row>
    <row r="128" spans="1:11" s="665" customFormat="1" ht="15" customHeight="1">
      <c r="A128" s="988"/>
      <c r="B128" s="708"/>
      <c r="C128" s="707"/>
      <c r="D128" s="1011"/>
      <c r="E128" s="992" t="s">
        <v>2789</v>
      </c>
      <c r="F128" s="1010" t="s">
        <v>20</v>
      </c>
      <c r="G128" s="992" t="s">
        <v>21</v>
      </c>
      <c r="H128" s="926"/>
    </row>
    <row r="129" spans="1:11" s="665" customFormat="1" ht="15" customHeight="1">
      <c r="A129" s="988"/>
      <c r="B129" s="661" t="s">
        <v>3314</v>
      </c>
      <c r="C129" s="660"/>
      <c r="D129" s="908" t="s">
        <v>2486</v>
      </c>
      <c r="E129" s="1009">
        <f>F129-6</f>
        <v>45899</v>
      </c>
      <c r="F129" s="989">
        <v>45905</v>
      </c>
      <c r="G129" s="1008">
        <f>F129+40</f>
        <v>45945</v>
      </c>
    </row>
    <row r="130" spans="1:11" s="665" customFormat="1" ht="15" customHeight="1">
      <c r="A130" s="988"/>
      <c r="B130" s="661" t="s">
        <v>3313</v>
      </c>
      <c r="C130" s="660"/>
      <c r="D130" s="908"/>
      <c r="E130" s="1009">
        <f>F130-6</f>
        <v>45906</v>
      </c>
      <c r="F130" s="1008">
        <f>F129+7</f>
        <v>45912</v>
      </c>
      <c r="G130" s="1008">
        <f>F130+40</f>
        <v>45952</v>
      </c>
    </row>
    <row r="131" spans="1:11" s="665" customFormat="1" ht="15" customHeight="1">
      <c r="A131" s="988"/>
      <c r="B131" s="701" t="s">
        <v>3312</v>
      </c>
      <c r="C131" s="700"/>
      <c r="D131" s="908"/>
      <c r="E131" s="1009">
        <f>F131-6</f>
        <v>45913</v>
      </c>
      <c r="F131" s="1008">
        <f>F130+7</f>
        <v>45919</v>
      </c>
      <c r="G131" s="1008">
        <f>F131+40</f>
        <v>45959</v>
      </c>
    </row>
    <row r="132" spans="1:11" s="665" customFormat="1" ht="15">
      <c r="A132" s="988"/>
      <c r="B132" s="701" t="s">
        <v>3311</v>
      </c>
      <c r="C132" s="700"/>
      <c r="D132" s="908"/>
      <c r="E132" s="1009">
        <f>F132-6</f>
        <v>45920</v>
      </c>
      <c r="F132" s="1008">
        <f>F131+7</f>
        <v>45926</v>
      </c>
      <c r="G132" s="1008">
        <f>F132+40</f>
        <v>45966</v>
      </c>
      <c r="H132" s="926"/>
      <c r="I132" s="926"/>
      <c r="J132" s="926"/>
      <c r="K132" s="926"/>
    </row>
    <row r="133" spans="1:11" s="665" customFormat="1" ht="15">
      <c r="A133" s="988"/>
      <c r="B133" s="701" t="s">
        <v>3310</v>
      </c>
      <c r="C133" s="700"/>
      <c r="D133" s="908"/>
      <c r="E133" s="1009">
        <f>F133-6</f>
        <v>45927</v>
      </c>
      <c r="F133" s="1008">
        <f>F132+7</f>
        <v>45933</v>
      </c>
      <c r="G133" s="1008">
        <f>F133+40</f>
        <v>45973</v>
      </c>
      <c r="H133" s="926"/>
      <c r="I133" s="926"/>
      <c r="J133" s="926"/>
      <c r="K133" s="926"/>
    </row>
    <row r="134" spans="1:11" s="665" customFormat="1" ht="15" hidden="1" customHeight="1">
      <c r="A134" s="988"/>
      <c r="B134" s="1006" t="s">
        <v>16</v>
      </c>
      <c r="C134" s="1001" t="s">
        <v>17</v>
      </c>
      <c r="D134" s="1001" t="s">
        <v>4</v>
      </c>
      <c r="E134" s="1012" t="s">
        <v>2790</v>
      </c>
      <c r="F134" s="993" t="s">
        <v>5</v>
      </c>
      <c r="G134" s="1012" t="s">
        <v>3300</v>
      </c>
      <c r="H134" s="986"/>
    </row>
    <row r="135" spans="1:11" s="665" customFormat="1" ht="15" hidden="1" customHeight="1">
      <c r="A135" s="988"/>
      <c r="B135" s="1013"/>
      <c r="C135" s="1000"/>
      <c r="D135" s="1000"/>
      <c r="E135" s="992" t="s">
        <v>2789</v>
      </c>
      <c r="F135" s="1010" t="s">
        <v>20</v>
      </c>
      <c r="G135" s="992" t="s">
        <v>21</v>
      </c>
      <c r="H135" s="926"/>
    </row>
    <row r="136" spans="1:11" s="665" customFormat="1" ht="15" hidden="1" customHeight="1">
      <c r="A136" s="988"/>
      <c r="B136" s="736" t="s">
        <v>3309</v>
      </c>
      <c r="C136" s="736" t="s">
        <v>3308</v>
      </c>
      <c r="D136" s="954" t="s">
        <v>2578</v>
      </c>
      <c r="E136" s="1009">
        <f>F136-5</f>
        <v>43800</v>
      </c>
      <c r="F136" s="671">
        <v>43805</v>
      </c>
      <c r="G136" s="1008">
        <f>F136+42</f>
        <v>43847</v>
      </c>
    </row>
    <row r="137" spans="1:11" s="665" customFormat="1" ht="15" hidden="1" customHeight="1">
      <c r="A137" s="988"/>
      <c r="B137" s="736" t="s">
        <v>3268</v>
      </c>
      <c r="C137" s="736" t="s">
        <v>3307</v>
      </c>
      <c r="D137" s="953"/>
      <c r="E137" s="1009">
        <f>F137-5</f>
        <v>43807</v>
      </c>
      <c r="F137" s="1008">
        <f>F136+7</f>
        <v>43812</v>
      </c>
      <c r="G137" s="1008">
        <f>F137+42</f>
        <v>43854</v>
      </c>
    </row>
    <row r="138" spans="1:11" s="665" customFormat="1" ht="15" hidden="1" customHeight="1">
      <c r="A138" s="988"/>
      <c r="B138" s="736" t="s">
        <v>3306</v>
      </c>
      <c r="C138" s="736" t="s">
        <v>3305</v>
      </c>
      <c r="D138" s="953"/>
      <c r="E138" s="1009">
        <f>F138-5</f>
        <v>43814</v>
      </c>
      <c r="F138" s="1008">
        <f>F137+7</f>
        <v>43819</v>
      </c>
      <c r="G138" s="1008">
        <f>F138+42</f>
        <v>43861</v>
      </c>
    </row>
    <row r="139" spans="1:11" s="665" customFormat="1" ht="15" hidden="1">
      <c r="A139" s="988"/>
      <c r="B139" s="736" t="s">
        <v>3304</v>
      </c>
      <c r="C139" s="736" t="s">
        <v>3303</v>
      </c>
      <c r="D139" s="953"/>
      <c r="E139" s="1009">
        <f>F139-5</f>
        <v>43821</v>
      </c>
      <c r="F139" s="1008">
        <f>F138+7</f>
        <v>43826</v>
      </c>
      <c r="G139" s="1008">
        <f>F139+42</f>
        <v>43868</v>
      </c>
      <c r="H139" s="926"/>
      <c r="I139" s="926"/>
      <c r="J139" s="926"/>
      <c r="K139" s="926"/>
    </row>
    <row r="140" spans="1:11" s="665" customFormat="1" ht="15" hidden="1">
      <c r="A140" s="988"/>
      <c r="B140" s="736" t="s">
        <v>3302</v>
      </c>
      <c r="C140" s="736" t="s">
        <v>3301</v>
      </c>
      <c r="D140" s="952"/>
      <c r="E140" s="1009">
        <f>F140-5</f>
        <v>43828</v>
      </c>
      <c r="F140" s="1008">
        <f>F139+7</f>
        <v>43833</v>
      </c>
      <c r="G140" s="1008">
        <f>F140+42</f>
        <v>43875</v>
      </c>
      <c r="H140" s="926"/>
      <c r="I140" s="926"/>
      <c r="J140" s="926"/>
      <c r="K140" s="926"/>
    </row>
    <row r="141" spans="1:11" s="665" customFormat="1" ht="15" hidden="1" customHeight="1">
      <c r="A141" s="988"/>
      <c r="B141" s="789" t="s">
        <v>188</v>
      </c>
      <c r="C141" s="1001" t="s">
        <v>193</v>
      </c>
      <c r="D141" s="1001" t="s">
        <v>4</v>
      </c>
      <c r="E141" s="1012" t="s">
        <v>2790</v>
      </c>
      <c r="F141" s="993" t="s">
        <v>5</v>
      </c>
      <c r="G141" s="1012" t="s">
        <v>3300</v>
      </c>
      <c r="H141" s="986"/>
    </row>
    <row r="142" spans="1:11" s="665" customFormat="1" ht="15" hidden="1" customHeight="1">
      <c r="A142" s="988"/>
      <c r="B142" s="789"/>
      <c r="C142" s="1000"/>
      <c r="D142" s="1011"/>
      <c r="E142" s="992" t="s">
        <v>2789</v>
      </c>
      <c r="F142" s="1010" t="s">
        <v>20</v>
      </c>
      <c r="G142" s="992" t="s">
        <v>21</v>
      </c>
      <c r="H142" s="926"/>
    </row>
    <row r="143" spans="1:11" s="665" customFormat="1" ht="15" hidden="1" customHeight="1">
      <c r="A143" s="988"/>
      <c r="B143" s="736" t="s">
        <v>3299</v>
      </c>
      <c r="C143" s="736" t="s">
        <v>3298</v>
      </c>
      <c r="D143" s="908" t="s">
        <v>2578</v>
      </c>
      <c r="E143" s="1009">
        <f>F143-7</f>
        <v>45291</v>
      </c>
      <c r="F143" s="671">
        <v>45298</v>
      </c>
      <c r="G143" s="1008">
        <f>F143+47</f>
        <v>45345</v>
      </c>
    </row>
    <row r="144" spans="1:11" s="665" customFormat="1" ht="15" hidden="1" customHeight="1">
      <c r="A144" s="988"/>
      <c r="B144" s="736" t="s">
        <v>3297</v>
      </c>
      <c r="C144" s="736" t="s">
        <v>3296</v>
      </c>
      <c r="D144" s="908"/>
      <c r="E144" s="1009">
        <f>F144-7</f>
        <v>45298</v>
      </c>
      <c r="F144" s="1008">
        <f>F143+7</f>
        <v>45305</v>
      </c>
      <c r="G144" s="1008">
        <f>F144+47</f>
        <v>45352</v>
      </c>
    </row>
    <row r="145" spans="1:11" s="665" customFormat="1" ht="15" hidden="1" customHeight="1">
      <c r="A145" s="988"/>
      <c r="B145" s="736" t="s">
        <v>3295</v>
      </c>
      <c r="C145" s="736" t="s">
        <v>3294</v>
      </c>
      <c r="D145" s="908"/>
      <c r="E145" s="1009">
        <f>F145-7</f>
        <v>45305</v>
      </c>
      <c r="F145" s="1008">
        <f>F144+7</f>
        <v>45312</v>
      </c>
      <c r="G145" s="1008">
        <f>F145+47</f>
        <v>45359</v>
      </c>
    </row>
    <row r="146" spans="1:11" s="665" customFormat="1" ht="15" hidden="1">
      <c r="A146" s="988"/>
      <c r="B146" s="736" t="s">
        <v>3293</v>
      </c>
      <c r="C146" s="736" t="s">
        <v>3292</v>
      </c>
      <c r="D146" s="908"/>
      <c r="E146" s="1009">
        <f>F146-7</f>
        <v>45312</v>
      </c>
      <c r="F146" s="1008">
        <f>F145+7</f>
        <v>45319</v>
      </c>
      <c r="G146" s="1008">
        <f>F146+47</f>
        <v>45366</v>
      </c>
      <c r="H146" s="926"/>
      <c r="I146" s="926"/>
      <c r="J146" s="926"/>
      <c r="K146" s="926"/>
    </row>
    <row r="147" spans="1:11" s="665" customFormat="1" ht="15" hidden="1">
      <c r="A147" s="988"/>
      <c r="B147" s="736" t="s">
        <v>3291</v>
      </c>
      <c r="C147" s="736" t="s">
        <v>3290</v>
      </c>
      <c r="D147" s="908"/>
      <c r="E147" s="1009">
        <f>F147-7</f>
        <v>45319</v>
      </c>
      <c r="F147" s="1008">
        <f>F146+7</f>
        <v>45326</v>
      </c>
      <c r="G147" s="1008">
        <f>F147+47</f>
        <v>45373</v>
      </c>
      <c r="H147" s="926"/>
      <c r="I147" s="926"/>
      <c r="J147" s="926"/>
      <c r="K147" s="926"/>
    </row>
    <row r="148" spans="1:11" s="680" customFormat="1" ht="15">
      <c r="A148" s="998" t="s">
        <v>3289</v>
      </c>
      <c r="B148" s="998"/>
      <c r="C148" s="736"/>
      <c r="D148" s="996"/>
      <c r="E148" s="996"/>
      <c r="F148" s="995"/>
      <c r="G148" s="995"/>
      <c r="H148" s="938"/>
      <c r="I148" s="938"/>
      <c r="J148" s="938"/>
      <c r="K148" s="938"/>
    </row>
    <row r="149" spans="1:11" s="665" customFormat="1" ht="15">
      <c r="A149" s="988"/>
      <c r="B149" s="679" t="s">
        <v>2791</v>
      </c>
      <c r="C149" s="678"/>
      <c r="D149" s="994" t="s">
        <v>4</v>
      </c>
      <c r="E149" s="992" t="s">
        <v>2790</v>
      </c>
      <c r="F149" s="993" t="s">
        <v>5</v>
      </c>
      <c r="G149" s="992" t="s">
        <v>3278</v>
      </c>
      <c r="H149" s="926"/>
      <c r="I149" s="926"/>
      <c r="J149" s="926"/>
      <c r="K149" s="926"/>
    </row>
    <row r="150" spans="1:11" s="665" customFormat="1" ht="15">
      <c r="A150" s="988"/>
      <c r="B150" s="708"/>
      <c r="C150" s="707"/>
      <c r="D150" s="994"/>
      <c r="E150" s="992" t="s">
        <v>2789</v>
      </c>
      <c r="F150" s="993" t="s">
        <v>20</v>
      </c>
      <c r="G150" s="992" t="s">
        <v>21</v>
      </c>
      <c r="H150" s="991"/>
      <c r="I150" s="926"/>
      <c r="J150" s="926"/>
      <c r="K150" s="926"/>
    </row>
    <row r="151" spans="1:11" s="665" customFormat="1" ht="15">
      <c r="A151" s="988"/>
      <c r="B151" s="701" t="s">
        <v>2835</v>
      </c>
      <c r="C151" s="700"/>
      <c r="D151" s="990" t="s">
        <v>2975</v>
      </c>
      <c r="E151" s="771">
        <f>F151-8</f>
        <v>45895</v>
      </c>
      <c r="F151" s="989">
        <v>45903</v>
      </c>
      <c r="G151" s="758">
        <f>F151+31</f>
        <v>45934</v>
      </c>
      <c r="H151" s="926"/>
      <c r="I151" s="926"/>
      <c r="J151" s="926"/>
      <c r="K151" s="926"/>
    </row>
    <row r="152" spans="1:11" s="665" customFormat="1" ht="15">
      <c r="A152" s="988"/>
      <c r="B152" s="661" t="s">
        <v>3262</v>
      </c>
      <c r="C152" s="660"/>
      <c r="D152" s="987"/>
      <c r="E152" s="771">
        <f>F152-8</f>
        <v>45902</v>
      </c>
      <c r="F152" s="758">
        <f>F151+7</f>
        <v>45910</v>
      </c>
      <c r="G152" s="758">
        <f>F152+31</f>
        <v>45941</v>
      </c>
      <c r="H152" s="926"/>
      <c r="I152" s="926"/>
      <c r="J152" s="926"/>
      <c r="K152" s="926"/>
    </row>
    <row r="153" spans="1:11" s="665" customFormat="1" ht="15">
      <c r="A153" s="988"/>
      <c r="B153" s="661" t="s">
        <v>3288</v>
      </c>
      <c r="C153" s="660"/>
      <c r="D153" s="987"/>
      <c r="E153" s="771">
        <f>F153-8</f>
        <v>45909</v>
      </c>
      <c r="F153" s="758">
        <f>F152+7</f>
        <v>45917</v>
      </c>
      <c r="G153" s="758">
        <f>F153+31</f>
        <v>45948</v>
      </c>
      <c r="H153" s="926"/>
      <c r="I153" s="926"/>
      <c r="J153" s="926"/>
      <c r="K153" s="926"/>
    </row>
    <row r="154" spans="1:11" s="655" customFormat="1">
      <c r="A154" s="797"/>
      <c r="B154" s="701" t="s">
        <v>3287</v>
      </c>
      <c r="C154" s="700"/>
      <c r="D154" s="987"/>
      <c r="E154" s="771">
        <f>F154-8</f>
        <v>45916</v>
      </c>
      <c r="F154" s="758">
        <f>F153+7</f>
        <v>45924</v>
      </c>
      <c r="G154" s="758">
        <f>F154+31</f>
        <v>45955</v>
      </c>
      <c r="H154" s="986"/>
      <c r="I154" s="939"/>
      <c r="J154" s="939"/>
      <c r="K154" s="939"/>
    </row>
    <row r="155" spans="1:11">
      <c r="B155" s="701" t="s">
        <v>2813</v>
      </c>
      <c r="C155" s="700"/>
      <c r="D155" s="985"/>
      <c r="E155" s="771">
        <f>F155-8</f>
        <v>45923</v>
      </c>
      <c r="F155" s="758">
        <f>F154+7</f>
        <v>45931</v>
      </c>
      <c r="G155" s="758">
        <f>F155+31</f>
        <v>45962</v>
      </c>
    </row>
    <row r="156" spans="1:11" s="665" customFormat="1" ht="15" hidden="1">
      <c r="A156" s="988"/>
      <c r="B156" s="1007" t="s">
        <v>16</v>
      </c>
      <c r="C156" s="994" t="s">
        <v>17</v>
      </c>
      <c r="D156" s="994" t="s">
        <v>4</v>
      </c>
      <c r="E156" s="992" t="s">
        <v>2790</v>
      </c>
      <c r="F156" s="993" t="s">
        <v>5</v>
      </c>
      <c r="G156" s="992" t="s">
        <v>3278</v>
      </c>
      <c r="H156" s="926"/>
      <c r="I156" s="926"/>
      <c r="J156" s="926"/>
      <c r="K156" s="926"/>
    </row>
    <row r="157" spans="1:11" s="665" customFormat="1" ht="15" hidden="1">
      <c r="A157" s="988"/>
      <c r="B157" s="1006"/>
      <c r="C157" s="1001"/>
      <c r="D157" s="994"/>
      <c r="E157" s="992" t="s">
        <v>2789</v>
      </c>
      <c r="F157" s="993" t="s">
        <v>20</v>
      </c>
      <c r="G157" s="992" t="s">
        <v>21</v>
      </c>
      <c r="H157" s="991"/>
      <c r="I157" s="926"/>
      <c r="J157" s="926"/>
      <c r="K157" s="926"/>
    </row>
    <row r="158" spans="1:11" s="665" customFormat="1" ht="15" hidden="1">
      <c r="A158" s="988"/>
      <c r="B158" s="731" t="s">
        <v>3286</v>
      </c>
      <c r="C158" s="731" t="s">
        <v>3285</v>
      </c>
      <c r="D158" s="990" t="s">
        <v>3168</v>
      </c>
      <c r="E158" s="771">
        <f>F158-7</f>
        <v>44286</v>
      </c>
      <c r="F158" s="1002">
        <v>44293</v>
      </c>
      <c r="G158" s="758">
        <f>F158+35</f>
        <v>44328</v>
      </c>
      <c r="H158" s="926"/>
      <c r="I158" s="926"/>
      <c r="J158" s="926"/>
      <c r="K158" s="926"/>
    </row>
    <row r="159" spans="1:11" s="665" customFormat="1" ht="15" hidden="1">
      <c r="A159" s="988"/>
      <c r="B159" s="731" t="s">
        <v>3284</v>
      </c>
      <c r="C159" s="883" t="s">
        <v>3283</v>
      </c>
      <c r="D159" s="987"/>
      <c r="E159" s="771">
        <f>F159-7</f>
        <v>44293</v>
      </c>
      <c r="F159" s="758">
        <f>F158+7</f>
        <v>44300</v>
      </c>
      <c r="G159" s="758">
        <f>F159+35</f>
        <v>44335</v>
      </c>
      <c r="H159" s="926"/>
      <c r="I159" s="926"/>
      <c r="J159" s="926"/>
      <c r="K159" s="926"/>
    </row>
    <row r="160" spans="1:11" s="665" customFormat="1" ht="15" hidden="1">
      <c r="A160" s="988"/>
      <c r="B160" s="731" t="s">
        <v>2813</v>
      </c>
      <c r="C160" s="883" t="s">
        <v>2483</v>
      </c>
      <c r="D160" s="987"/>
      <c r="E160" s="771">
        <f>F160-7</f>
        <v>44300</v>
      </c>
      <c r="F160" s="758">
        <f>F159+7</f>
        <v>44307</v>
      </c>
      <c r="G160" s="758">
        <f>F160+35</f>
        <v>44342</v>
      </c>
      <c r="H160" s="926"/>
      <c r="I160" s="926"/>
      <c r="J160" s="926"/>
      <c r="K160" s="926"/>
    </row>
    <row r="161" spans="1:11" s="655" customFormat="1" hidden="1">
      <c r="A161" s="797"/>
      <c r="B161" s="731" t="s">
        <v>3282</v>
      </c>
      <c r="C161" s="883" t="s">
        <v>3281</v>
      </c>
      <c r="D161" s="987"/>
      <c r="E161" s="771">
        <f>F161-7</f>
        <v>44307</v>
      </c>
      <c r="F161" s="758">
        <f>F160+7</f>
        <v>44314</v>
      </c>
      <c r="G161" s="758">
        <f>F161+35</f>
        <v>44349</v>
      </c>
      <c r="H161" s="986"/>
      <c r="I161" s="939"/>
      <c r="J161" s="939"/>
      <c r="K161" s="939"/>
    </row>
    <row r="162" spans="1:11" hidden="1">
      <c r="B162" s="731" t="s">
        <v>3280</v>
      </c>
      <c r="C162" s="883" t="s">
        <v>3279</v>
      </c>
      <c r="D162" s="985"/>
      <c r="E162" s="771">
        <f>F162-7</f>
        <v>44314</v>
      </c>
      <c r="F162" s="758">
        <f>F161+7</f>
        <v>44321</v>
      </c>
      <c r="G162" s="758">
        <f>F162+35</f>
        <v>44356</v>
      </c>
    </row>
    <row r="163" spans="1:11" s="665" customFormat="1" ht="15" hidden="1">
      <c r="A163" s="988"/>
      <c r="B163" s="1005" t="s">
        <v>16</v>
      </c>
      <c r="C163" s="994" t="s">
        <v>17</v>
      </c>
      <c r="D163" s="994" t="s">
        <v>4</v>
      </c>
      <c r="E163" s="992" t="s">
        <v>2790</v>
      </c>
      <c r="F163" s="993" t="s">
        <v>5</v>
      </c>
      <c r="G163" s="992" t="s">
        <v>3278</v>
      </c>
      <c r="H163" s="926"/>
      <c r="I163" s="926"/>
      <c r="J163" s="926"/>
      <c r="K163" s="926"/>
    </row>
    <row r="164" spans="1:11" s="665" customFormat="1" ht="15" hidden="1">
      <c r="A164" s="988"/>
      <c r="B164" s="1004"/>
      <c r="C164" s="1001"/>
      <c r="D164" s="994"/>
      <c r="E164" s="992" t="s">
        <v>2789</v>
      </c>
      <c r="F164" s="993" t="s">
        <v>20</v>
      </c>
      <c r="G164" s="992" t="s">
        <v>21</v>
      </c>
      <c r="H164" s="991"/>
      <c r="I164" s="926"/>
      <c r="J164" s="926"/>
      <c r="K164" s="926"/>
    </row>
    <row r="165" spans="1:11" s="665" customFormat="1" ht="15" hidden="1">
      <c r="A165" s="988"/>
      <c r="B165" s="731" t="s">
        <v>3277</v>
      </c>
      <c r="C165" s="883" t="s">
        <v>3276</v>
      </c>
      <c r="D165" s="990" t="s">
        <v>2812</v>
      </c>
      <c r="E165" s="771">
        <f>F165-5</f>
        <v>43832</v>
      </c>
      <c r="F165" s="1002">
        <v>43837</v>
      </c>
      <c r="G165" s="758">
        <f>F165+33</f>
        <v>43870</v>
      </c>
      <c r="H165" s="926"/>
      <c r="I165" s="926"/>
      <c r="J165" s="926"/>
      <c r="K165" s="926"/>
    </row>
    <row r="166" spans="1:11" s="665" customFormat="1" ht="15" hidden="1">
      <c r="A166" s="988"/>
      <c r="B166" s="731" t="s">
        <v>3275</v>
      </c>
      <c r="C166" s="883" t="s">
        <v>3274</v>
      </c>
      <c r="D166" s="987"/>
      <c r="E166" s="771">
        <f>F166-5</f>
        <v>43839</v>
      </c>
      <c r="F166" s="758">
        <f>F165+7</f>
        <v>43844</v>
      </c>
      <c r="G166" s="758">
        <f>F166+33</f>
        <v>43877</v>
      </c>
      <c r="H166" s="926"/>
      <c r="I166" s="926"/>
      <c r="J166" s="926"/>
      <c r="K166" s="926"/>
    </row>
    <row r="167" spans="1:11" s="665" customFormat="1" ht="15" hidden="1">
      <c r="A167" s="988"/>
      <c r="B167" s="731" t="s">
        <v>3190</v>
      </c>
      <c r="C167" s="883" t="s">
        <v>2483</v>
      </c>
      <c r="D167" s="987"/>
      <c r="E167" s="771">
        <f>F167-5</f>
        <v>43846</v>
      </c>
      <c r="F167" s="758">
        <f>F166+7</f>
        <v>43851</v>
      </c>
      <c r="G167" s="758">
        <f>F167+33</f>
        <v>43884</v>
      </c>
      <c r="H167" s="926"/>
      <c r="I167" s="926"/>
      <c r="J167" s="926"/>
      <c r="K167" s="926"/>
    </row>
    <row r="168" spans="1:11" s="655" customFormat="1" hidden="1">
      <c r="A168" s="797"/>
      <c r="B168" s="731" t="s">
        <v>3273</v>
      </c>
      <c r="C168" s="883" t="s">
        <v>3272</v>
      </c>
      <c r="D168" s="987"/>
      <c r="E168" s="771">
        <f>F168-5</f>
        <v>43853</v>
      </c>
      <c r="F168" s="758">
        <f>F167+7</f>
        <v>43858</v>
      </c>
      <c r="G168" s="758">
        <f>F168+33</f>
        <v>43891</v>
      </c>
      <c r="H168" s="986"/>
      <c r="I168" s="939"/>
      <c r="J168" s="939"/>
      <c r="K168" s="939"/>
    </row>
    <row r="169" spans="1:11" hidden="1">
      <c r="B169" s="731" t="s">
        <v>2483</v>
      </c>
      <c r="C169" s="883" t="s">
        <v>2483</v>
      </c>
      <c r="D169" s="985"/>
      <c r="E169" s="771">
        <f>F169-5</f>
        <v>43860</v>
      </c>
      <c r="F169" s="758">
        <f>F168+7</f>
        <v>43865</v>
      </c>
      <c r="G169" s="758">
        <f>F169+33</f>
        <v>43898</v>
      </c>
    </row>
    <row r="170" spans="1:11" s="680" customFormat="1" ht="14.1" customHeight="1">
      <c r="A170" s="998" t="s">
        <v>3271</v>
      </c>
      <c r="B170" s="998"/>
      <c r="C170" s="997"/>
      <c r="D170" s="996"/>
      <c r="E170" s="996"/>
      <c r="F170" s="995"/>
      <c r="G170" s="995"/>
      <c r="H170" s="938"/>
      <c r="I170" s="938"/>
      <c r="J170" s="938"/>
      <c r="K170" s="938"/>
    </row>
    <row r="171" spans="1:11" s="665" customFormat="1" ht="15" hidden="1">
      <c r="A171" s="988"/>
      <c r="B171" s="1004" t="s">
        <v>16</v>
      </c>
      <c r="C171" s="1001" t="s">
        <v>3270</v>
      </c>
      <c r="D171" s="1001" t="s">
        <v>4</v>
      </c>
      <c r="E171" s="992" t="s">
        <v>2790</v>
      </c>
      <c r="F171" s="993" t="s">
        <v>5</v>
      </c>
      <c r="G171" s="992" t="s">
        <v>10</v>
      </c>
      <c r="H171" s="926"/>
      <c r="I171" s="926"/>
      <c r="J171" s="926"/>
      <c r="K171" s="926"/>
    </row>
    <row r="172" spans="1:11" s="665" customFormat="1" ht="15" hidden="1">
      <c r="A172" s="988"/>
      <c r="B172" s="1003"/>
      <c r="C172" s="1000"/>
      <c r="D172" s="1000"/>
      <c r="E172" s="992" t="s">
        <v>2789</v>
      </c>
      <c r="F172" s="993" t="s">
        <v>20</v>
      </c>
      <c r="G172" s="992" t="s">
        <v>21</v>
      </c>
      <c r="H172" s="991"/>
      <c r="I172" s="926"/>
      <c r="J172" s="926"/>
      <c r="K172" s="926"/>
    </row>
    <row r="173" spans="1:11" s="665" customFormat="1" ht="15" hidden="1">
      <c r="A173" s="988"/>
      <c r="B173" s="731" t="s">
        <v>3269</v>
      </c>
      <c r="C173" s="731" t="s">
        <v>440</v>
      </c>
      <c r="D173" s="990" t="s">
        <v>128</v>
      </c>
      <c r="E173" s="771">
        <f>F173-7</f>
        <v>44071</v>
      </c>
      <c r="F173" s="1002">
        <v>44078</v>
      </c>
      <c r="G173" s="758">
        <f>F173+34</f>
        <v>44112</v>
      </c>
      <c r="H173" s="926"/>
      <c r="I173" s="926"/>
      <c r="J173" s="926"/>
      <c r="K173" s="926"/>
    </row>
    <row r="174" spans="1:11" s="665" customFormat="1" ht="15" hidden="1">
      <c r="A174" s="988"/>
      <c r="B174" s="731" t="s">
        <v>3268</v>
      </c>
      <c r="C174" s="731" t="s">
        <v>600</v>
      </c>
      <c r="D174" s="987"/>
      <c r="E174" s="771">
        <f>F174-7</f>
        <v>44078</v>
      </c>
      <c r="F174" s="758">
        <f>F173+7</f>
        <v>44085</v>
      </c>
      <c r="G174" s="758">
        <f>F174+34</f>
        <v>44119</v>
      </c>
      <c r="H174" s="926"/>
      <c r="I174" s="926"/>
      <c r="J174" s="926"/>
      <c r="K174" s="926"/>
    </row>
    <row r="175" spans="1:11" s="665" customFormat="1" ht="15" hidden="1">
      <c r="A175" s="988"/>
      <c r="B175" s="731" t="s">
        <v>3267</v>
      </c>
      <c r="C175" s="731" t="s">
        <v>548</v>
      </c>
      <c r="D175" s="987"/>
      <c r="E175" s="771">
        <f>F175-7</f>
        <v>44085</v>
      </c>
      <c r="F175" s="758">
        <f>F174+7</f>
        <v>44092</v>
      </c>
      <c r="G175" s="758">
        <f>F175+34</f>
        <v>44126</v>
      </c>
      <c r="H175" s="926"/>
      <c r="I175" s="926"/>
      <c r="J175" s="926"/>
      <c r="K175" s="926"/>
    </row>
    <row r="176" spans="1:11" s="655" customFormat="1" hidden="1">
      <c r="A176" s="797"/>
      <c r="B176" s="731" t="s">
        <v>3266</v>
      </c>
      <c r="C176" s="731" t="s">
        <v>3265</v>
      </c>
      <c r="D176" s="987"/>
      <c r="E176" s="771">
        <f>F176-7</f>
        <v>44092</v>
      </c>
      <c r="F176" s="758">
        <f>F175+7</f>
        <v>44099</v>
      </c>
      <c r="G176" s="758">
        <f>F176+34</f>
        <v>44133</v>
      </c>
      <c r="H176" s="986"/>
      <c r="I176" s="939"/>
      <c r="J176" s="939"/>
      <c r="K176" s="939"/>
    </row>
    <row r="177" spans="1:11" hidden="1">
      <c r="B177" s="731" t="s">
        <v>3264</v>
      </c>
      <c r="C177" s="731" t="s">
        <v>3263</v>
      </c>
      <c r="D177" s="985"/>
      <c r="E177" s="771">
        <f>F177-7</f>
        <v>44099</v>
      </c>
      <c r="F177" s="758">
        <f>F176+7</f>
        <v>44106</v>
      </c>
      <c r="G177" s="758">
        <f>F177+34</f>
        <v>44140</v>
      </c>
    </row>
    <row r="178" spans="1:11" s="665" customFormat="1" ht="15">
      <c r="A178" s="988"/>
      <c r="B178" s="679" t="s">
        <v>2791</v>
      </c>
      <c r="C178" s="678"/>
      <c r="D178" s="1001" t="s">
        <v>4</v>
      </c>
      <c r="E178" s="992" t="s">
        <v>2790</v>
      </c>
      <c r="F178" s="993" t="s">
        <v>5</v>
      </c>
      <c r="G178" s="992" t="s">
        <v>10</v>
      </c>
      <c r="H178" s="926"/>
      <c r="I178" s="926"/>
      <c r="J178" s="926"/>
      <c r="K178" s="926"/>
    </row>
    <row r="179" spans="1:11" s="665" customFormat="1" ht="15">
      <c r="A179" s="988"/>
      <c r="B179" s="708"/>
      <c r="C179" s="707"/>
      <c r="D179" s="1000"/>
      <c r="E179" s="992" t="s">
        <v>2789</v>
      </c>
      <c r="F179" s="993" t="s">
        <v>20</v>
      </c>
      <c r="G179" s="992" t="s">
        <v>21</v>
      </c>
      <c r="H179" s="991"/>
      <c r="I179" s="926"/>
      <c r="J179" s="926"/>
      <c r="K179" s="926"/>
    </row>
    <row r="180" spans="1:11" s="665" customFormat="1" ht="15.75" customHeight="1">
      <c r="A180" s="988"/>
      <c r="B180" s="701" t="s">
        <v>2835</v>
      </c>
      <c r="C180" s="700"/>
      <c r="D180" s="999" t="s">
        <v>2904</v>
      </c>
      <c r="E180" s="771">
        <f>F180-7</f>
        <v>45896</v>
      </c>
      <c r="F180" s="989">
        <v>45903</v>
      </c>
      <c r="G180" s="758">
        <f>F180+34</f>
        <v>45937</v>
      </c>
      <c r="H180" s="926"/>
      <c r="I180" s="926"/>
      <c r="J180" s="926"/>
      <c r="K180" s="926"/>
    </row>
    <row r="181" spans="1:11" s="665" customFormat="1" ht="15">
      <c r="A181" s="988"/>
      <c r="B181" s="661" t="s">
        <v>3262</v>
      </c>
      <c r="C181" s="660"/>
      <c r="D181" s="999"/>
      <c r="E181" s="771">
        <f>F181-7</f>
        <v>45903</v>
      </c>
      <c r="F181" s="758">
        <f>F180+7</f>
        <v>45910</v>
      </c>
      <c r="G181" s="758">
        <f>F181+34</f>
        <v>45944</v>
      </c>
      <c r="H181" s="926"/>
      <c r="I181" s="926"/>
      <c r="J181" s="926"/>
      <c r="K181" s="926"/>
    </row>
    <row r="182" spans="1:11" s="665" customFormat="1" ht="15">
      <c r="A182" s="988"/>
      <c r="B182" s="661" t="s">
        <v>3261</v>
      </c>
      <c r="C182" s="660"/>
      <c r="D182" s="999"/>
      <c r="E182" s="771">
        <f>F182-7</f>
        <v>45910</v>
      </c>
      <c r="F182" s="758">
        <f>F181+7</f>
        <v>45917</v>
      </c>
      <c r="G182" s="758">
        <f>F182+34</f>
        <v>45951</v>
      </c>
      <c r="H182" s="926"/>
      <c r="I182" s="926"/>
      <c r="J182" s="926"/>
      <c r="K182" s="926"/>
    </row>
    <row r="183" spans="1:11" s="655" customFormat="1">
      <c r="A183" s="797"/>
      <c r="B183" s="701" t="s">
        <v>3260</v>
      </c>
      <c r="C183" s="700"/>
      <c r="D183" s="999"/>
      <c r="E183" s="771">
        <f>F183-7</f>
        <v>45917</v>
      </c>
      <c r="F183" s="758">
        <f>F182+7</f>
        <v>45924</v>
      </c>
      <c r="G183" s="758">
        <f>F183+34</f>
        <v>45958</v>
      </c>
      <c r="H183" s="986"/>
      <c r="I183" s="939"/>
      <c r="J183" s="939"/>
      <c r="K183" s="939"/>
    </row>
    <row r="184" spans="1:11">
      <c r="B184" s="701" t="s">
        <v>2813</v>
      </c>
      <c r="C184" s="700"/>
      <c r="D184" s="999"/>
      <c r="E184" s="771">
        <f>F184-7</f>
        <v>45924</v>
      </c>
      <c r="F184" s="758">
        <f>F183+7</f>
        <v>45931</v>
      </c>
      <c r="G184" s="758">
        <f>F184+34</f>
        <v>45965</v>
      </c>
    </row>
    <row r="185" spans="1:11" s="680" customFormat="1" ht="14.1" customHeight="1">
      <c r="A185" s="998" t="s">
        <v>2330</v>
      </c>
      <c r="B185" s="998"/>
      <c r="C185" s="997"/>
      <c r="D185" s="996"/>
      <c r="E185" s="996"/>
      <c r="F185" s="995"/>
      <c r="G185" s="995"/>
      <c r="I185" s="938"/>
      <c r="J185" s="938"/>
      <c r="K185" s="938"/>
    </row>
    <row r="186" spans="1:11" s="665" customFormat="1" ht="15">
      <c r="A186" s="988"/>
      <c r="B186" s="679" t="s">
        <v>2791</v>
      </c>
      <c r="C186" s="678"/>
      <c r="D186" s="994" t="s">
        <v>4</v>
      </c>
      <c r="E186" s="992" t="s">
        <v>2790</v>
      </c>
      <c r="F186" s="993" t="s">
        <v>5</v>
      </c>
      <c r="G186" s="992" t="s">
        <v>127</v>
      </c>
      <c r="H186" s="938"/>
      <c r="I186" s="926"/>
      <c r="J186" s="926"/>
      <c r="K186" s="926"/>
    </row>
    <row r="187" spans="1:11" s="665" customFormat="1" ht="15">
      <c r="A187" s="988"/>
      <c r="B187" s="708"/>
      <c r="C187" s="707"/>
      <c r="D187" s="994"/>
      <c r="E187" s="992" t="s">
        <v>2789</v>
      </c>
      <c r="F187" s="993" t="s">
        <v>20</v>
      </c>
      <c r="G187" s="992" t="s">
        <v>21</v>
      </c>
      <c r="H187" s="991"/>
      <c r="I187" s="926"/>
      <c r="J187" s="926"/>
      <c r="K187" s="926"/>
    </row>
    <row r="188" spans="1:11" s="665" customFormat="1" ht="15">
      <c r="A188" s="988"/>
      <c r="B188" s="701" t="s">
        <v>2835</v>
      </c>
      <c r="C188" s="700"/>
      <c r="D188" s="990" t="s">
        <v>2904</v>
      </c>
      <c r="E188" s="771">
        <f>F188-6</f>
        <v>45897</v>
      </c>
      <c r="F188" s="989">
        <v>45903</v>
      </c>
      <c r="G188" s="758">
        <f>F188+36</f>
        <v>45939</v>
      </c>
      <c r="H188" s="926"/>
      <c r="I188" s="926"/>
      <c r="J188" s="926"/>
      <c r="K188" s="926"/>
    </row>
    <row r="189" spans="1:11" s="665" customFormat="1" ht="15">
      <c r="A189" s="988"/>
      <c r="B189" s="661" t="s">
        <v>3262</v>
      </c>
      <c r="C189" s="660"/>
      <c r="D189" s="987"/>
      <c r="E189" s="771">
        <f>F189-6</f>
        <v>45904</v>
      </c>
      <c r="F189" s="758">
        <f>F188+7</f>
        <v>45910</v>
      </c>
      <c r="G189" s="758">
        <f>F189+36</f>
        <v>45946</v>
      </c>
      <c r="H189" s="926"/>
      <c r="I189" s="926"/>
      <c r="J189" s="926"/>
      <c r="K189" s="926"/>
    </row>
    <row r="190" spans="1:11" s="665" customFormat="1" ht="15" customHeight="1">
      <c r="A190" s="988"/>
      <c r="B190" s="661" t="s">
        <v>3261</v>
      </c>
      <c r="C190" s="660"/>
      <c r="D190" s="987"/>
      <c r="E190" s="771">
        <f>F190-6</f>
        <v>45911</v>
      </c>
      <c r="F190" s="758">
        <f>F189+7</f>
        <v>45917</v>
      </c>
      <c r="G190" s="758">
        <f>F190+36</f>
        <v>45953</v>
      </c>
      <c r="H190" s="926"/>
      <c r="I190" s="926"/>
      <c r="J190" s="926"/>
      <c r="K190" s="926"/>
    </row>
    <row r="191" spans="1:11" s="655" customFormat="1">
      <c r="A191" s="797"/>
      <c r="B191" s="701" t="s">
        <v>3260</v>
      </c>
      <c r="C191" s="700"/>
      <c r="D191" s="987"/>
      <c r="E191" s="771">
        <f>F191-6</f>
        <v>45918</v>
      </c>
      <c r="F191" s="758">
        <f>F190+7</f>
        <v>45924</v>
      </c>
      <c r="G191" s="758">
        <f>F191+36</f>
        <v>45960</v>
      </c>
      <c r="H191" s="986"/>
      <c r="I191" s="939"/>
      <c r="J191" s="939"/>
      <c r="K191" s="939"/>
    </row>
    <row r="192" spans="1:11">
      <c r="B192" s="701" t="s">
        <v>2813</v>
      </c>
      <c r="C192" s="700"/>
      <c r="D192" s="985"/>
      <c r="E192" s="771">
        <f>F192-6</f>
        <v>45925</v>
      </c>
      <c r="F192" s="758">
        <f>F191+7</f>
        <v>45931</v>
      </c>
      <c r="G192" s="758">
        <f>F192+36</f>
        <v>45967</v>
      </c>
    </row>
    <row r="193" spans="1:11" s="655" customFormat="1" ht="15">
      <c r="A193" s="900" t="s">
        <v>3259</v>
      </c>
      <c r="B193" s="900"/>
      <c r="C193" s="900"/>
      <c r="D193" s="900"/>
      <c r="E193" s="900"/>
      <c r="F193" s="900"/>
      <c r="G193" s="900"/>
    </row>
    <row r="194" spans="1:11" s="680" customFormat="1" ht="15">
      <c r="A194" s="827" t="s">
        <v>3258</v>
      </c>
      <c r="B194" s="827"/>
      <c r="C194" s="918"/>
      <c r="F194" s="918"/>
      <c r="G194" s="918"/>
      <c r="H194" s="938"/>
      <c r="I194" s="938"/>
      <c r="J194" s="938"/>
      <c r="K194" s="938"/>
    </row>
    <row r="195" spans="1:11" s="665" customFormat="1" ht="15" hidden="1" customHeight="1">
      <c r="A195" s="811"/>
      <c r="B195" s="984" t="s">
        <v>188</v>
      </c>
      <c r="C195" s="820" t="s">
        <v>193</v>
      </c>
      <c r="D195" s="820" t="s">
        <v>4</v>
      </c>
      <c r="E195" s="719" t="s">
        <v>2790</v>
      </c>
      <c r="F195" s="719" t="s">
        <v>5</v>
      </c>
      <c r="G195" s="719" t="s">
        <v>3249</v>
      </c>
      <c r="H195" s="973"/>
      <c r="I195" s="926"/>
      <c r="J195" s="926"/>
      <c r="K195" s="926"/>
    </row>
    <row r="196" spans="1:11" s="665" customFormat="1" ht="15" hidden="1" customHeight="1">
      <c r="A196" s="811"/>
      <c r="B196" s="984"/>
      <c r="C196" s="975"/>
      <c r="D196" s="975"/>
      <c r="E196" s="835" t="s">
        <v>2789</v>
      </c>
      <c r="F196" s="835" t="s">
        <v>20</v>
      </c>
      <c r="G196" s="835" t="s">
        <v>21</v>
      </c>
      <c r="H196" s="973"/>
      <c r="I196" s="926"/>
      <c r="J196" s="926"/>
      <c r="K196" s="926"/>
    </row>
    <row r="197" spans="1:11" s="665" customFormat="1" ht="15" hidden="1" customHeight="1">
      <c r="A197" s="811"/>
      <c r="B197" s="897" t="s">
        <v>470</v>
      </c>
      <c r="C197" s="897" t="s">
        <v>3257</v>
      </c>
      <c r="D197" s="828" t="s">
        <v>2904</v>
      </c>
      <c r="E197" s="715">
        <f>F197-4</f>
        <v>44984</v>
      </c>
      <c r="F197" s="758">
        <v>44988</v>
      </c>
      <c r="G197" s="758">
        <f>F197+34</f>
        <v>45022</v>
      </c>
      <c r="H197" s="973"/>
      <c r="I197" s="926"/>
      <c r="J197" s="926"/>
      <c r="K197" s="926"/>
    </row>
    <row r="198" spans="1:11" s="665" customFormat="1" ht="15" hidden="1" customHeight="1">
      <c r="A198" s="811"/>
      <c r="B198" s="897" t="s">
        <v>3256</v>
      </c>
      <c r="C198" s="966" t="s">
        <v>3255</v>
      </c>
      <c r="D198" s="804"/>
      <c r="E198" s="715">
        <f>F198-4</f>
        <v>44991</v>
      </c>
      <c r="F198" s="758">
        <f>F197+7</f>
        <v>44995</v>
      </c>
      <c r="G198" s="758">
        <f>F198+34</f>
        <v>45029</v>
      </c>
      <c r="H198" s="973"/>
      <c r="I198" s="926"/>
      <c r="J198" s="926"/>
      <c r="K198" s="926"/>
    </row>
    <row r="199" spans="1:11" s="665" customFormat="1" ht="15" hidden="1" customHeight="1">
      <c r="A199" s="811"/>
      <c r="B199" s="897" t="s">
        <v>470</v>
      </c>
      <c r="C199" s="897" t="s">
        <v>470</v>
      </c>
      <c r="D199" s="804"/>
      <c r="E199" s="715">
        <f>F199-4</f>
        <v>44998</v>
      </c>
      <c r="F199" s="758">
        <f>F198+7</f>
        <v>45002</v>
      </c>
      <c r="G199" s="758">
        <f>F199+34</f>
        <v>45036</v>
      </c>
      <c r="H199" s="973"/>
      <c r="I199" s="926"/>
      <c r="J199" s="926"/>
      <c r="K199" s="926"/>
    </row>
    <row r="200" spans="1:11" s="665" customFormat="1" ht="15" hidden="1" customHeight="1">
      <c r="A200" s="811"/>
      <c r="B200" s="897" t="s">
        <v>3254</v>
      </c>
      <c r="C200" s="897" t="s">
        <v>3253</v>
      </c>
      <c r="D200" s="804"/>
      <c r="E200" s="715">
        <f>F200-4</f>
        <v>45005</v>
      </c>
      <c r="F200" s="758">
        <f>F199+7</f>
        <v>45009</v>
      </c>
      <c r="G200" s="758">
        <f>F200+34</f>
        <v>45043</v>
      </c>
      <c r="H200" s="973"/>
      <c r="I200" s="926"/>
      <c r="J200" s="926"/>
      <c r="K200" s="926"/>
    </row>
    <row r="201" spans="1:11" s="665" customFormat="1" ht="15" hidden="1" customHeight="1">
      <c r="A201" s="811"/>
      <c r="B201" s="967" t="s">
        <v>470</v>
      </c>
      <c r="C201" s="966" t="s">
        <v>470</v>
      </c>
      <c r="D201" s="803"/>
      <c r="E201" s="715">
        <f>F201-4</f>
        <v>45012</v>
      </c>
      <c r="F201" s="758">
        <f>F200+7</f>
        <v>45016</v>
      </c>
      <c r="G201" s="758">
        <f>F201+34</f>
        <v>45050</v>
      </c>
      <c r="H201" s="973"/>
      <c r="I201" s="926"/>
      <c r="J201" s="926"/>
      <c r="K201" s="926"/>
    </row>
    <row r="202" spans="1:11" s="665" customFormat="1" ht="15" hidden="1" customHeight="1">
      <c r="A202" s="811"/>
      <c r="B202" s="885" t="s">
        <v>16</v>
      </c>
      <c r="C202" s="820" t="s">
        <v>17</v>
      </c>
      <c r="D202" s="820" t="s">
        <v>4</v>
      </c>
      <c r="E202" s="719" t="s">
        <v>2790</v>
      </c>
      <c r="F202" s="719" t="s">
        <v>5</v>
      </c>
      <c r="G202" s="719" t="s">
        <v>3249</v>
      </c>
      <c r="H202" s="973"/>
      <c r="I202" s="926"/>
      <c r="J202" s="926"/>
      <c r="K202" s="926"/>
    </row>
    <row r="203" spans="1:11" s="665" customFormat="1" ht="15" hidden="1" customHeight="1">
      <c r="A203" s="811"/>
      <c r="B203" s="962"/>
      <c r="C203" s="975"/>
      <c r="D203" s="975"/>
      <c r="E203" s="835" t="s">
        <v>2789</v>
      </c>
      <c r="F203" s="835" t="s">
        <v>20</v>
      </c>
      <c r="G203" s="835" t="s">
        <v>21</v>
      </c>
      <c r="H203" s="973"/>
      <c r="I203" s="926"/>
      <c r="J203" s="926"/>
      <c r="K203" s="926"/>
    </row>
    <row r="204" spans="1:11" s="665" customFormat="1" ht="15" hidden="1" customHeight="1">
      <c r="A204" s="811"/>
      <c r="B204" s="897"/>
      <c r="C204" s="966"/>
      <c r="D204" s="750" t="s">
        <v>105</v>
      </c>
      <c r="E204" s="981">
        <f>F204-5</f>
        <v>43768</v>
      </c>
      <c r="F204" s="958">
        <v>43773</v>
      </c>
      <c r="G204" s="958">
        <f>F204+34</f>
        <v>43807</v>
      </c>
      <c r="H204" s="973"/>
      <c r="I204" s="926"/>
      <c r="J204" s="926"/>
      <c r="K204" s="926"/>
    </row>
    <row r="205" spans="1:11" s="665" customFormat="1" ht="15" hidden="1" customHeight="1">
      <c r="A205" s="811"/>
      <c r="B205" s="897"/>
      <c r="C205" s="966"/>
      <c r="D205" s="750"/>
      <c r="E205" s="981">
        <f>F205-5</f>
        <v>43775</v>
      </c>
      <c r="F205" s="958">
        <f>F204+7</f>
        <v>43780</v>
      </c>
      <c r="G205" s="958">
        <f>F205+34</f>
        <v>43814</v>
      </c>
      <c r="H205" s="973"/>
      <c r="I205" s="926"/>
      <c r="J205" s="926"/>
      <c r="K205" s="926"/>
    </row>
    <row r="206" spans="1:11" s="665" customFormat="1" ht="15" hidden="1" customHeight="1">
      <c r="A206" s="811"/>
      <c r="B206" s="897"/>
      <c r="C206" s="966"/>
      <c r="D206" s="750"/>
      <c r="E206" s="981">
        <f>F206-5</f>
        <v>43782</v>
      </c>
      <c r="F206" s="958">
        <f>F205+7</f>
        <v>43787</v>
      </c>
      <c r="G206" s="958">
        <f>F206+34</f>
        <v>43821</v>
      </c>
      <c r="H206" s="973"/>
      <c r="I206" s="926"/>
      <c r="J206" s="926"/>
      <c r="K206" s="926"/>
    </row>
    <row r="207" spans="1:11" s="665" customFormat="1" ht="15" hidden="1" customHeight="1">
      <c r="A207" s="811"/>
      <c r="B207" s="897"/>
      <c r="C207" s="966"/>
      <c r="D207" s="750"/>
      <c r="E207" s="981">
        <f>F207-5</f>
        <v>43789</v>
      </c>
      <c r="F207" s="958">
        <f>F206+7</f>
        <v>43794</v>
      </c>
      <c r="G207" s="958">
        <f>F207+34</f>
        <v>43828</v>
      </c>
      <c r="H207" s="973"/>
      <c r="I207" s="926"/>
      <c r="J207" s="926"/>
      <c r="K207" s="926"/>
    </row>
    <row r="208" spans="1:11" s="665" customFormat="1" ht="18" hidden="1" customHeight="1">
      <c r="A208" s="797"/>
      <c r="B208" s="897"/>
      <c r="C208" s="966"/>
      <c r="D208" s="750"/>
      <c r="E208" s="981">
        <f>F208-5</f>
        <v>43796</v>
      </c>
      <c r="F208" s="958">
        <f>F207+7</f>
        <v>43801</v>
      </c>
      <c r="G208" s="958">
        <f>F208+34</f>
        <v>43835</v>
      </c>
      <c r="H208" s="973"/>
      <c r="I208" s="926"/>
      <c r="J208" s="926"/>
      <c r="K208" s="926"/>
    </row>
    <row r="209" spans="1:11" s="665" customFormat="1" ht="15" customHeight="1">
      <c r="A209" s="811"/>
      <c r="B209" s="679" t="s">
        <v>2791</v>
      </c>
      <c r="C209" s="678"/>
      <c r="D209" s="820" t="s">
        <v>4</v>
      </c>
      <c r="E209" s="719" t="s">
        <v>2790</v>
      </c>
      <c r="F209" s="719" t="s">
        <v>5</v>
      </c>
      <c r="G209" s="719" t="s">
        <v>3249</v>
      </c>
      <c r="H209" s="973"/>
      <c r="I209" s="926"/>
      <c r="J209" s="926"/>
      <c r="K209" s="926"/>
    </row>
    <row r="210" spans="1:11" s="665" customFormat="1" ht="15" customHeight="1">
      <c r="A210" s="811"/>
      <c r="B210" s="708"/>
      <c r="C210" s="707"/>
      <c r="D210" s="975"/>
      <c r="E210" s="835" t="s">
        <v>2789</v>
      </c>
      <c r="F210" s="835" t="s">
        <v>20</v>
      </c>
      <c r="G210" s="835" t="s">
        <v>21</v>
      </c>
      <c r="H210" s="973"/>
      <c r="I210" s="926"/>
      <c r="J210" s="926"/>
      <c r="K210" s="926"/>
    </row>
    <row r="211" spans="1:11" s="665" customFormat="1" ht="15" customHeight="1">
      <c r="A211" s="811"/>
      <c r="B211" s="701" t="s">
        <v>2835</v>
      </c>
      <c r="C211" s="700"/>
      <c r="D211" s="750" t="s">
        <v>2589</v>
      </c>
      <c r="E211" s="981">
        <f>F211-5</f>
        <v>45901</v>
      </c>
      <c r="F211" s="958">
        <v>45906</v>
      </c>
      <c r="G211" s="958">
        <f>F211+32</f>
        <v>45938</v>
      </c>
      <c r="H211" s="973"/>
      <c r="I211" s="926"/>
      <c r="J211" s="926"/>
      <c r="K211" s="926"/>
    </row>
    <row r="212" spans="1:11" s="665" customFormat="1" ht="15" customHeight="1">
      <c r="A212" s="811"/>
      <c r="B212" s="701" t="s">
        <v>3252</v>
      </c>
      <c r="C212" s="700"/>
      <c r="D212" s="750"/>
      <c r="E212" s="981">
        <f>F212-5</f>
        <v>45908</v>
      </c>
      <c r="F212" s="958">
        <f>F211+7</f>
        <v>45913</v>
      </c>
      <c r="G212" s="958">
        <f>F212+32</f>
        <v>45945</v>
      </c>
      <c r="H212" s="973"/>
      <c r="I212" s="926"/>
      <c r="J212" s="926"/>
      <c r="K212" s="926"/>
    </row>
    <row r="213" spans="1:11" s="665" customFormat="1" ht="15" customHeight="1">
      <c r="A213" s="811"/>
      <c r="B213" s="661" t="s">
        <v>3251</v>
      </c>
      <c r="C213" s="660"/>
      <c r="D213" s="750"/>
      <c r="E213" s="981">
        <f>F213-5</f>
        <v>45915</v>
      </c>
      <c r="F213" s="958">
        <f>F212+7</f>
        <v>45920</v>
      </c>
      <c r="G213" s="958">
        <f>F213+32</f>
        <v>45952</v>
      </c>
      <c r="H213" s="973"/>
      <c r="I213" s="926"/>
      <c r="J213" s="926"/>
      <c r="K213" s="926"/>
    </row>
    <row r="214" spans="1:11" s="665" customFormat="1" ht="15" customHeight="1">
      <c r="A214" s="811"/>
      <c r="B214" s="701" t="s">
        <v>3250</v>
      </c>
      <c r="C214" s="700"/>
      <c r="D214" s="750"/>
      <c r="E214" s="981">
        <f>F214-5</f>
        <v>45922</v>
      </c>
      <c r="F214" s="958">
        <f>F213+7</f>
        <v>45927</v>
      </c>
      <c r="G214" s="958">
        <f>F214+32</f>
        <v>45959</v>
      </c>
      <c r="H214" s="973"/>
      <c r="I214" s="926"/>
      <c r="J214" s="926"/>
      <c r="K214" s="926"/>
    </row>
    <row r="215" spans="1:11" s="665" customFormat="1" ht="18" customHeight="1">
      <c r="A215" s="797"/>
      <c r="B215" s="701" t="s">
        <v>2813</v>
      </c>
      <c r="C215" s="700"/>
      <c r="D215" s="750"/>
      <c r="E215" s="981">
        <f>F215-5</f>
        <v>45929</v>
      </c>
      <c r="F215" s="958">
        <f>F214+7</f>
        <v>45934</v>
      </c>
      <c r="G215" s="958">
        <f>F215+32</f>
        <v>45966</v>
      </c>
      <c r="H215" s="973"/>
      <c r="I215" s="926"/>
      <c r="J215" s="926"/>
      <c r="K215" s="926"/>
    </row>
    <row r="216" spans="1:11" s="665" customFormat="1" ht="18" customHeight="1">
      <c r="A216" s="797"/>
      <c r="B216" s="782"/>
      <c r="C216" s="983"/>
      <c r="D216" s="782"/>
      <c r="E216" s="982"/>
      <c r="F216" s="918"/>
      <c r="G216" s="918"/>
      <c r="H216" s="973"/>
      <c r="I216" s="926"/>
      <c r="J216" s="926"/>
      <c r="K216" s="926"/>
    </row>
    <row r="217" spans="1:11" s="665" customFormat="1" ht="15" customHeight="1">
      <c r="A217" s="811"/>
      <c r="B217" s="679" t="s">
        <v>2791</v>
      </c>
      <c r="C217" s="678"/>
      <c r="D217" s="820" t="s">
        <v>4</v>
      </c>
      <c r="E217" s="719" t="s">
        <v>2790</v>
      </c>
      <c r="F217" s="719" t="s">
        <v>5</v>
      </c>
      <c r="G217" s="719" t="s">
        <v>3249</v>
      </c>
      <c r="H217" s="973"/>
      <c r="I217" s="926"/>
      <c r="J217" s="926"/>
      <c r="K217" s="926"/>
    </row>
    <row r="218" spans="1:11" s="665" customFormat="1" ht="15" customHeight="1">
      <c r="A218" s="811"/>
      <c r="B218" s="708"/>
      <c r="C218" s="707"/>
      <c r="D218" s="975"/>
      <c r="E218" s="835" t="s">
        <v>2789</v>
      </c>
      <c r="F218" s="835" t="s">
        <v>20</v>
      </c>
      <c r="G218" s="835" t="s">
        <v>21</v>
      </c>
      <c r="H218" s="973"/>
      <c r="I218" s="926"/>
      <c r="J218" s="926"/>
      <c r="K218" s="926"/>
    </row>
    <row r="219" spans="1:11" s="665" customFormat="1" ht="15" customHeight="1">
      <c r="A219" s="811"/>
      <c r="B219" s="661" t="s">
        <v>3241</v>
      </c>
      <c r="C219" s="660"/>
      <c r="D219" s="750" t="s">
        <v>2589</v>
      </c>
      <c r="E219" s="981">
        <f>F219-5</f>
        <v>45901</v>
      </c>
      <c r="F219" s="958">
        <v>45906</v>
      </c>
      <c r="G219" s="958">
        <f>F219+32</f>
        <v>45938</v>
      </c>
      <c r="H219" s="973"/>
      <c r="I219" s="926"/>
      <c r="J219" s="926"/>
      <c r="K219" s="926"/>
    </row>
    <row r="220" spans="1:11" s="665" customFormat="1" ht="15" customHeight="1">
      <c r="A220" s="811"/>
      <c r="B220" s="701" t="s">
        <v>3240</v>
      </c>
      <c r="C220" s="700"/>
      <c r="D220" s="750"/>
      <c r="E220" s="981">
        <f>F220-5</f>
        <v>45908</v>
      </c>
      <c r="F220" s="958">
        <f>F219+7</f>
        <v>45913</v>
      </c>
      <c r="G220" s="958">
        <f>F220+32</f>
        <v>45945</v>
      </c>
      <c r="H220" s="973"/>
      <c r="I220" s="926"/>
      <c r="J220" s="926"/>
      <c r="K220" s="926"/>
    </row>
    <row r="221" spans="1:11" s="665" customFormat="1" ht="15" customHeight="1">
      <c r="A221" s="811"/>
      <c r="B221" s="661" t="s">
        <v>3248</v>
      </c>
      <c r="C221" s="660"/>
      <c r="D221" s="750"/>
      <c r="E221" s="981">
        <f>F221-5</f>
        <v>45915</v>
      </c>
      <c r="F221" s="958">
        <f>F220+7</f>
        <v>45920</v>
      </c>
      <c r="G221" s="958">
        <f>F221+32</f>
        <v>45952</v>
      </c>
      <c r="H221" s="973"/>
      <c r="I221" s="926"/>
      <c r="J221" s="926"/>
      <c r="K221" s="926"/>
    </row>
    <row r="222" spans="1:11" s="665" customFormat="1" ht="15" customHeight="1">
      <c r="A222" s="811"/>
      <c r="B222" s="701" t="s">
        <v>3238</v>
      </c>
      <c r="C222" s="700"/>
      <c r="D222" s="750"/>
      <c r="E222" s="981">
        <f>F222-5</f>
        <v>45922</v>
      </c>
      <c r="F222" s="958">
        <f>F221+7</f>
        <v>45927</v>
      </c>
      <c r="G222" s="958">
        <f>F222+32</f>
        <v>45959</v>
      </c>
      <c r="H222" s="973"/>
      <c r="I222" s="926"/>
      <c r="J222" s="926"/>
      <c r="K222" s="926"/>
    </row>
    <row r="223" spans="1:11" s="665" customFormat="1" ht="18" customHeight="1">
      <c r="A223" s="797"/>
      <c r="B223" s="701" t="s">
        <v>2813</v>
      </c>
      <c r="C223" s="700"/>
      <c r="D223" s="750"/>
      <c r="E223" s="981">
        <f>F223-5</f>
        <v>45929</v>
      </c>
      <c r="F223" s="958">
        <f>F222+7</f>
        <v>45934</v>
      </c>
      <c r="G223" s="958">
        <f>F223+32</f>
        <v>45966</v>
      </c>
      <c r="H223" s="973"/>
      <c r="I223" s="926"/>
      <c r="J223" s="926"/>
      <c r="K223" s="926"/>
    </row>
    <row r="224" spans="1:11" s="665" customFormat="1" ht="18" customHeight="1">
      <c r="A224" s="797"/>
      <c r="B224" s="782"/>
      <c r="C224" s="979"/>
      <c r="D224" s="782"/>
      <c r="E224" s="727"/>
      <c r="F224" s="918"/>
      <c r="G224" s="918"/>
      <c r="H224" s="973"/>
      <c r="I224" s="926"/>
      <c r="J224" s="926"/>
      <c r="K224" s="926"/>
    </row>
    <row r="225" spans="1:11" s="680" customFormat="1" ht="15" customHeight="1">
      <c r="A225" s="839" t="s">
        <v>3247</v>
      </c>
      <c r="B225" s="980"/>
      <c r="C225" s="979"/>
      <c r="D225" s="782"/>
      <c r="E225" s="727"/>
      <c r="F225" s="918"/>
      <c r="G225" s="918"/>
      <c r="H225" s="978"/>
      <c r="I225" s="938"/>
      <c r="J225" s="938"/>
      <c r="K225" s="938"/>
    </row>
    <row r="226" spans="1:11" s="665" customFormat="1" ht="15" hidden="1" customHeight="1">
      <c r="A226" s="811"/>
      <c r="B226" s="921" t="s">
        <v>16</v>
      </c>
      <c r="C226" s="946" t="s">
        <v>17</v>
      </c>
      <c r="D226" s="946" t="s">
        <v>4</v>
      </c>
      <c r="E226" s="977" t="s">
        <v>2790</v>
      </c>
      <c r="F226" s="719" t="s">
        <v>5</v>
      </c>
      <c r="G226" s="719" t="s">
        <v>1211</v>
      </c>
      <c r="H226" s="973"/>
      <c r="I226" s="926"/>
      <c r="J226" s="926"/>
      <c r="K226" s="926"/>
    </row>
    <row r="227" spans="1:11" s="665" customFormat="1" ht="15" hidden="1" customHeight="1">
      <c r="A227" s="811"/>
      <c r="B227" s="976"/>
      <c r="C227" s="975"/>
      <c r="D227" s="975"/>
      <c r="E227" s="835" t="s">
        <v>2789</v>
      </c>
      <c r="F227" s="835" t="s">
        <v>20</v>
      </c>
      <c r="G227" s="835" t="s">
        <v>21</v>
      </c>
      <c r="H227" s="973"/>
      <c r="I227" s="926"/>
      <c r="J227" s="926"/>
      <c r="K227" s="926"/>
    </row>
    <row r="228" spans="1:11" s="665" customFormat="1" ht="15" hidden="1" customHeight="1">
      <c r="A228" s="811"/>
      <c r="B228" s="897" t="s">
        <v>3246</v>
      </c>
      <c r="C228" s="731" t="s">
        <v>3179</v>
      </c>
      <c r="D228" s="818" t="s">
        <v>116</v>
      </c>
      <c r="E228" s="715">
        <f>F228-5</f>
        <v>43679</v>
      </c>
      <c r="F228" s="758">
        <v>43684</v>
      </c>
      <c r="G228" s="758">
        <f>F228+35</f>
        <v>43719</v>
      </c>
      <c r="H228" s="973"/>
      <c r="I228" s="926"/>
      <c r="J228" s="926"/>
      <c r="K228" s="926"/>
    </row>
    <row r="229" spans="1:11" s="665" customFormat="1" ht="15" hidden="1" customHeight="1">
      <c r="A229" s="811"/>
      <c r="B229" s="897" t="s">
        <v>3245</v>
      </c>
      <c r="C229" s="731" t="s">
        <v>3244</v>
      </c>
      <c r="D229" s="974"/>
      <c r="E229" s="715">
        <f>F229-5</f>
        <v>43686</v>
      </c>
      <c r="F229" s="758">
        <f>F228+7</f>
        <v>43691</v>
      </c>
      <c r="G229" s="758">
        <f>F229+35</f>
        <v>43726</v>
      </c>
      <c r="H229" s="973"/>
      <c r="I229" s="926"/>
      <c r="J229" s="926"/>
      <c r="K229" s="926"/>
    </row>
    <row r="230" spans="1:11" s="665" customFormat="1" ht="15" hidden="1" customHeight="1">
      <c r="A230" s="811"/>
      <c r="B230" s="897" t="s">
        <v>3115</v>
      </c>
      <c r="C230" s="731" t="s">
        <v>1029</v>
      </c>
      <c r="D230" s="974"/>
      <c r="E230" s="715">
        <f>F230-5</f>
        <v>43693</v>
      </c>
      <c r="F230" s="758">
        <f>F229+7</f>
        <v>43698</v>
      </c>
      <c r="G230" s="758">
        <f>F230+35</f>
        <v>43733</v>
      </c>
      <c r="H230" s="973"/>
      <c r="I230" s="926"/>
      <c r="J230" s="926"/>
      <c r="K230" s="926"/>
    </row>
    <row r="231" spans="1:11" s="665" customFormat="1" ht="15" hidden="1" customHeight="1">
      <c r="A231" s="811"/>
      <c r="B231" s="906" t="s">
        <v>3243</v>
      </c>
      <c r="C231" s="731" t="s">
        <v>3242</v>
      </c>
      <c r="D231" s="974"/>
      <c r="E231" s="715">
        <f>F231-5</f>
        <v>43700</v>
      </c>
      <c r="F231" s="758">
        <f>F230+7</f>
        <v>43705</v>
      </c>
      <c r="G231" s="758">
        <f>F231+35</f>
        <v>43740</v>
      </c>
      <c r="H231" s="973"/>
      <c r="I231" s="926"/>
      <c r="J231" s="926"/>
      <c r="K231" s="926"/>
    </row>
    <row r="232" spans="1:11" s="665" customFormat="1" ht="15" hidden="1" customHeight="1">
      <c r="A232" s="811"/>
      <c r="B232" s="897" t="s">
        <v>117</v>
      </c>
      <c r="C232" s="731" t="s">
        <v>3093</v>
      </c>
      <c r="D232" s="946"/>
      <c r="E232" s="715">
        <f>F232-5</f>
        <v>43707</v>
      </c>
      <c r="F232" s="758">
        <f>F231+7</f>
        <v>43712</v>
      </c>
      <c r="G232" s="758">
        <f>F232+35</f>
        <v>43747</v>
      </c>
      <c r="H232" s="973"/>
      <c r="I232" s="926"/>
      <c r="J232" s="926"/>
      <c r="K232" s="926"/>
    </row>
    <row r="233" spans="1:11" s="665" customFormat="1" ht="15" customHeight="1">
      <c r="A233" s="811"/>
      <c r="B233" s="679" t="s">
        <v>2791</v>
      </c>
      <c r="C233" s="678"/>
      <c r="D233" s="820" t="s">
        <v>4</v>
      </c>
      <c r="E233" s="719" t="s">
        <v>2790</v>
      </c>
      <c r="F233" s="719" t="s">
        <v>5</v>
      </c>
      <c r="G233" s="719" t="s">
        <v>1211</v>
      </c>
      <c r="H233" s="973"/>
      <c r="I233" s="926"/>
      <c r="J233" s="926"/>
      <c r="K233" s="926"/>
    </row>
    <row r="234" spans="1:11" s="665" customFormat="1" ht="15" customHeight="1">
      <c r="A234" s="811"/>
      <c r="B234" s="708"/>
      <c r="C234" s="707"/>
      <c r="D234" s="975"/>
      <c r="E234" s="835" t="s">
        <v>2789</v>
      </c>
      <c r="F234" s="835" t="s">
        <v>20</v>
      </c>
      <c r="G234" s="835" t="s">
        <v>21</v>
      </c>
      <c r="H234" s="973"/>
      <c r="I234" s="926"/>
      <c r="J234" s="926"/>
      <c r="K234" s="926"/>
    </row>
    <row r="235" spans="1:11" s="665" customFormat="1" ht="15" customHeight="1">
      <c r="A235" s="811"/>
      <c r="B235" s="661" t="s">
        <v>3241</v>
      </c>
      <c r="C235" s="660"/>
      <c r="D235" s="818" t="s">
        <v>2589</v>
      </c>
      <c r="E235" s="715">
        <f>F235-5</f>
        <v>45901</v>
      </c>
      <c r="F235" s="958">
        <v>45906</v>
      </c>
      <c r="G235" s="758">
        <f>F235+35</f>
        <v>45941</v>
      </c>
      <c r="H235" s="973"/>
      <c r="I235" s="926"/>
      <c r="J235" s="926"/>
      <c r="K235" s="926"/>
    </row>
    <row r="236" spans="1:11" s="665" customFormat="1" ht="15" customHeight="1">
      <c r="A236" s="811"/>
      <c r="B236" s="701" t="s">
        <v>3240</v>
      </c>
      <c r="C236" s="700"/>
      <c r="D236" s="974"/>
      <c r="E236" s="715">
        <f>F236-5</f>
        <v>45908</v>
      </c>
      <c r="F236" s="758">
        <f>F235+7</f>
        <v>45913</v>
      </c>
      <c r="G236" s="758">
        <f>F236+35</f>
        <v>45948</v>
      </c>
      <c r="H236" s="973"/>
      <c r="I236" s="926"/>
      <c r="J236" s="926"/>
      <c r="K236" s="926"/>
    </row>
    <row r="237" spans="1:11" s="665" customFormat="1" ht="15" customHeight="1">
      <c r="A237" s="811"/>
      <c r="B237" s="661" t="s">
        <v>3239</v>
      </c>
      <c r="C237" s="660"/>
      <c r="D237" s="974"/>
      <c r="E237" s="715">
        <f>F237-5</f>
        <v>45915</v>
      </c>
      <c r="F237" s="758">
        <f>F236+7</f>
        <v>45920</v>
      </c>
      <c r="G237" s="758">
        <f>F237+35</f>
        <v>45955</v>
      </c>
      <c r="H237" s="973"/>
      <c r="I237" s="926"/>
      <c r="J237" s="926"/>
      <c r="K237" s="926"/>
    </row>
    <row r="238" spans="1:11" s="665" customFormat="1" ht="15" customHeight="1">
      <c r="A238" s="811"/>
      <c r="B238" s="701" t="s">
        <v>3238</v>
      </c>
      <c r="C238" s="700"/>
      <c r="D238" s="974"/>
      <c r="E238" s="715">
        <f>F238-5</f>
        <v>45922</v>
      </c>
      <c r="F238" s="758">
        <f>F237+7</f>
        <v>45927</v>
      </c>
      <c r="G238" s="758">
        <f>F238+35</f>
        <v>45962</v>
      </c>
      <c r="H238" s="973"/>
      <c r="I238" s="926"/>
      <c r="J238" s="926"/>
      <c r="K238" s="926"/>
    </row>
    <row r="239" spans="1:11" s="665" customFormat="1" ht="15" customHeight="1">
      <c r="A239" s="811"/>
      <c r="B239" s="701" t="s">
        <v>2813</v>
      </c>
      <c r="C239" s="700"/>
      <c r="D239" s="946"/>
      <c r="E239" s="715">
        <f>F239-5</f>
        <v>45929</v>
      </c>
      <c r="F239" s="758">
        <f>F238+7</f>
        <v>45934</v>
      </c>
      <c r="G239" s="758">
        <f>F239+35</f>
        <v>45969</v>
      </c>
      <c r="H239" s="973"/>
      <c r="I239" s="926"/>
      <c r="J239" s="926"/>
      <c r="K239" s="926"/>
    </row>
    <row r="240" spans="1:11" s="656" customFormat="1" ht="15">
      <c r="A240" s="972" t="s">
        <v>3237</v>
      </c>
      <c r="B240" s="972"/>
      <c r="C240" s="972"/>
      <c r="D240" s="972"/>
      <c r="E240" s="972"/>
      <c r="F240" s="972"/>
      <c r="G240" s="972"/>
      <c r="H240" s="971"/>
      <c r="I240" s="970"/>
      <c r="J240" s="949"/>
      <c r="K240" s="949"/>
    </row>
    <row r="241" spans="1:7" s="656" customFormat="1" ht="15" hidden="1" customHeight="1">
      <c r="A241" s="960"/>
      <c r="B241" s="829" t="s">
        <v>16</v>
      </c>
      <c r="C241" s="750" t="s">
        <v>17</v>
      </c>
      <c r="D241" s="750" t="s">
        <v>4</v>
      </c>
      <c r="E241" s="897" t="s">
        <v>2790</v>
      </c>
      <c r="F241" s="897" t="s">
        <v>5</v>
      </c>
      <c r="G241" s="897" t="s">
        <v>3185</v>
      </c>
    </row>
    <row r="242" spans="1:7" s="656" customFormat="1" ht="15" hidden="1" customHeight="1">
      <c r="A242" s="960"/>
      <c r="B242" s="969"/>
      <c r="C242" s="961"/>
      <c r="D242" s="961"/>
      <c r="E242" s="897" t="s">
        <v>2789</v>
      </c>
      <c r="F242" s="897" t="s">
        <v>20</v>
      </c>
      <c r="G242" s="897" t="s">
        <v>21</v>
      </c>
    </row>
    <row r="243" spans="1:7" s="656" customFormat="1" ht="15" hidden="1" customHeight="1">
      <c r="A243" s="960"/>
      <c r="B243" s="897" t="s">
        <v>2483</v>
      </c>
      <c r="C243" s="731" t="s">
        <v>2483</v>
      </c>
      <c r="D243" s="908" t="s">
        <v>3172</v>
      </c>
      <c r="E243" s="959">
        <f>F243-5</f>
        <v>43917</v>
      </c>
      <c r="F243" s="958">
        <v>43922</v>
      </c>
      <c r="G243" s="958">
        <f>F243+15</f>
        <v>43937</v>
      </c>
    </row>
    <row r="244" spans="1:7" s="656" customFormat="1" ht="15" hidden="1" customHeight="1">
      <c r="A244" s="960"/>
      <c r="B244" s="897" t="s">
        <v>3236</v>
      </c>
      <c r="C244" s="731" t="s">
        <v>3233</v>
      </c>
      <c r="D244" s="908"/>
      <c r="E244" s="959">
        <f>F244-5</f>
        <v>43924</v>
      </c>
      <c r="F244" s="958">
        <f>F243+7</f>
        <v>43929</v>
      </c>
      <c r="G244" s="958">
        <f>F244+15</f>
        <v>43944</v>
      </c>
    </row>
    <row r="245" spans="1:7" s="656" customFormat="1" ht="15" hidden="1" customHeight="1">
      <c r="A245" s="960"/>
      <c r="B245" s="897" t="s">
        <v>3151</v>
      </c>
      <c r="C245" s="731" t="s">
        <v>3233</v>
      </c>
      <c r="D245" s="908"/>
      <c r="E245" s="959">
        <f>F245-5</f>
        <v>43931</v>
      </c>
      <c r="F245" s="958">
        <f>F244+7</f>
        <v>43936</v>
      </c>
      <c r="G245" s="958">
        <f>F245+15</f>
        <v>43951</v>
      </c>
    </row>
    <row r="246" spans="1:7" s="656" customFormat="1" ht="15" hidden="1" customHeight="1">
      <c r="A246" s="960"/>
      <c r="B246" s="897" t="s">
        <v>3235</v>
      </c>
      <c r="C246" s="731" t="s">
        <v>3233</v>
      </c>
      <c r="D246" s="908"/>
      <c r="E246" s="959">
        <f>F246-5</f>
        <v>43938</v>
      </c>
      <c r="F246" s="958">
        <f>F245+7</f>
        <v>43943</v>
      </c>
      <c r="G246" s="958">
        <f>F246+15</f>
        <v>43958</v>
      </c>
    </row>
    <row r="247" spans="1:7" s="656" customFormat="1" ht="15" hidden="1">
      <c r="A247" s="960"/>
      <c r="B247" s="897" t="s">
        <v>3234</v>
      </c>
      <c r="C247" s="731" t="s">
        <v>3233</v>
      </c>
      <c r="D247" s="908"/>
      <c r="E247" s="959">
        <f>F247-5</f>
        <v>43945</v>
      </c>
      <c r="F247" s="958">
        <f>F246+7</f>
        <v>43950</v>
      </c>
      <c r="G247" s="958">
        <f>F247+15</f>
        <v>43965</v>
      </c>
    </row>
    <row r="248" spans="1:7" s="656" customFormat="1" ht="15" hidden="1">
      <c r="A248" s="960"/>
      <c r="B248" s="897"/>
      <c r="C248" s="731"/>
      <c r="D248" s="968"/>
      <c r="E248" s="959"/>
      <c r="F248" s="958"/>
      <c r="G248" s="958"/>
    </row>
    <row r="249" spans="1:7" s="656" customFormat="1" ht="15" hidden="1" customHeight="1">
      <c r="A249" s="960"/>
      <c r="B249" s="885" t="s">
        <v>16</v>
      </c>
      <c r="C249" s="750" t="s">
        <v>17</v>
      </c>
      <c r="D249" s="750" t="s">
        <v>4</v>
      </c>
      <c r="E249" s="897" t="s">
        <v>2790</v>
      </c>
      <c r="F249" s="897" t="s">
        <v>5</v>
      </c>
      <c r="G249" s="897" t="s">
        <v>3185</v>
      </c>
    </row>
    <row r="250" spans="1:7" s="656" customFormat="1" ht="15" hidden="1" customHeight="1">
      <c r="A250" s="960"/>
      <c r="B250" s="962"/>
      <c r="C250" s="961"/>
      <c r="D250" s="961"/>
      <c r="E250" s="897" t="s">
        <v>2789</v>
      </c>
      <c r="F250" s="897" t="s">
        <v>20</v>
      </c>
      <c r="G250" s="897" t="s">
        <v>21</v>
      </c>
    </row>
    <row r="251" spans="1:7" s="656" customFormat="1" ht="15" hidden="1" customHeight="1">
      <c r="A251" s="960"/>
      <c r="B251" s="897" t="s">
        <v>3202</v>
      </c>
      <c r="C251" s="731" t="s">
        <v>3232</v>
      </c>
      <c r="D251" s="908" t="s">
        <v>3231</v>
      </c>
      <c r="E251" s="959">
        <f>F251-4</f>
        <v>44011</v>
      </c>
      <c r="F251" s="958">
        <v>44015</v>
      </c>
      <c r="G251" s="958">
        <f>F251+17</f>
        <v>44032</v>
      </c>
    </row>
    <row r="252" spans="1:7" s="656" customFormat="1" ht="15" hidden="1" customHeight="1">
      <c r="A252" s="960"/>
      <c r="B252" s="897" t="s">
        <v>3230</v>
      </c>
      <c r="C252" s="731" t="s">
        <v>3229</v>
      </c>
      <c r="D252" s="908"/>
      <c r="E252" s="959">
        <f>F252-4</f>
        <v>44018</v>
      </c>
      <c r="F252" s="958">
        <f>F251+7</f>
        <v>44022</v>
      </c>
      <c r="G252" s="958">
        <f>F252+17</f>
        <v>44039</v>
      </c>
    </row>
    <row r="253" spans="1:7" s="656" customFormat="1" ht="15" hidden="1" customHeight="1">
      <c r="A253" s="960"/>
      <c r="B253" s="967" t="s">
        <v>3198</v>
      </c>
      <c r="C253" s="731" t="s">
        <v>3228</v>
      </c>
      <c r="D253" s="908"/>
      <c r="E253" s="959">
        <f>F253-4</f>
        <v>44025</v>
      </c>
      <c r="F253" s="958">
        <f>F252+7</f>
        <v>44029</v>
      </c>
      <c r="G253" s="958">
        <f>F253+17</f>
        <v>44046</v>
      </c>
    </row>
    <row r="254" spans="1:7" s="656" customFormat="1" ht="15" hidden="1" customHeight="1">
      <c r="A254" s="960"/>
      <c r="B254" s="897" t="s">
        <v>3227</v>
      </c>
      <c r="C254" s="731" t="s">
        <v>3226</v>
      </c>
      <c r="D254" s="908"/>
      <c r="E254" s="959">
        <f>F254-4</f>
        <v>44032</v>
      </c>
      <c r="F254" s="958">
        <f>F253+7</f>
        <v>44036</v>
      </c>
      <c r="G254" s="958">
        <f>F254+17</f>
        <v>44053</v>
      </c>
    </row>
    <row r="255" spans="1:7" s="656" customFormat="1" ht="15" hidden="1">
      <c r="A255" s="960"/>
      <c r="B255" s="897" t="s">
        <v>3198</v>
      </c>
      <c r="C255" s="731" t="s">
        <v>3225</v>
      </c>
      <c r="D255" s="908"/>
      <c r="E255" s="959">
        <f>F255-4</f>
        <v>44039</v>
      </c>
      <c r="F255" s="958">
        <f>F254+7</f>
        <v>44043</v>
      </c>
      <c r="G255" s="958">
        <f>F255+17</f>
        <v>44060</v>
      </c>
    </row>
    <row r="256" spans="1:7" s="656" customFormat="1" ht="15" hidden="1" customHeight="1">
      <c r="A256" s="960"/>
      <c r="B256" s="957" t="s">
        <v>16</v>
      </c>
      <c r="C256" s="745" t="s">
        <v>17</v>
      </c>
      <c r="D256" s="745" t="s">
        <v>4</v>
      </c>
      <c r="E256" s="897" t="s">
        <v>2790</v>
      </c>
      <c r="F256" s="897" t="s">
        <v>5</v>
      </c>
      <c r="G256" s="897" t="s">
        <v>3185</v>
      </c>
    </row>
    <row r="257" spans="1:8" s="656" customFormat="1" ht="15" hidden="1" customHeight="1">
      <c r="A257" s="960"/>
      <c r="B257" s="956"/>
      <c r="C257" s="743"/>
      <c r="D257" s="743"/>
      <c r="E257" s="897" t="s">
        <v>2789</v>
      </c>
      <c r="F257" s="897" t="s">
        <v>20</v>
      </c>
      <c r="G257" s="897" t="s">
        <v>21</v>
      </c>
    </row>
    <row r="258" spans="1:8" s="656" customFormat="1" ht="15" hidden="1" customHeight="1">
      <c r="A258" s="960"/>
      <c r="B258" s="897" t="s">
        <v>3224</v>
      </c>
      <c r="C258" s="731" t="s">
        <v>3142</v>
      </c>
      <c r="D258" s="908" t="s">
        <v>2486</v>
      </c>
      <c r="E258" s="959">
        <f>F258-5</f>
        <v>43920</v>
      </c>
      <c r="F258" s="958">
        <v>43925</v>
      </c>
      <c r="G258" s="958">
        <f>F258+21</f>
        <v>43946</v>
      </c>
    </row>
    <row r="259" spans="1:8" s="656" customFormat="1" ht="15" hidden="1" customHeight="1">
      <c r="A259" s="960"/>
      <c r="B259" s="897" t="s">
        <v>3223</v>
      </c>
      <c r="C259" s="731" t="s">
        <v>3222</v>
      </c>
      <c r="D259" s="908"/>
      <c r="E259" s="959">
        <f>F259-5</f>
        <v>43927</v>
      </c>
      <c r="F259" s="958">
        <f>F258+7</f>
        <v>43932</v>
      </c>
      <c r="G259" s="958">
        <f>F259+21</f>
        <v>43953</v>
      </c>
    </row>
    <row r="260" spans="1:8" s="656" customFormat="1" ht="15" hidden="1" customHeight="1">
      <c r="A260" s="960"/>
      <c r="B260" s="967" t="s">
        <v>3221</v>
      </c>
      <c r="C260" s="731" t="s">
        <v>3220</v>
      </c>
      <c r="D260" s="908"/>
      <c r="E260" s="959">
        <f>F260-5</f>
        <v>43934</v>
      </c>
      <c r="F260" s="958">
        <f>F259+7</f>
        <v>43939</v>
      </c>
      <c r="G260" s="958">
        <f>F260+21</f>
        <v>43960</v>
      </c>
    </row>
    <row r="261" spans="1:8" s="656" customFormat="1" ht="15" hidden="1" customHeight="1">
      <c r="A261" s="960"/>
      <c r="B261" s="897" t="s">
        <v>3219</v>
      </c>
      <c r="C261" s="731" t="s">
        <v>3218</v>
      </c>
      <c r="D261" s="908"/>
      <c r="E261" s="959">
        <f>F261-5</f>
        <v>43941</v>
      </c>
      <c r="F261" s="958">
        <f>F260+7</f>
        <v>43946</v>
      </c>
      <c r="G261" s="958">
        <f>F261+21</f>
        <v>43967</v>
      </c>
    </row>
    <row r="262" spans="1:8" s="656" customFormat="1" ht="15" hidden="1">
      <c r="A262" s="960"/>
      <c r="B262" s="897" t="s">
        <v>3217</v>
      </c>
      <c r="C262" s="731" t="s">
        <v>3216</v>
      </c>
      <c r="D262" s="908"/>
      <c r="E262" s="959">
        <f>F262-5</f>
        <v>43948</v>
      </c>
      <c r="F262" s="958">
        <f>F261+7</f>
        <v>43953</v>
      </c>
      <c r="G262" s="958">
        <f>F262+21</f>
        <v>43974</v>
      </c>
    </row>
    <row r="263" spans="1:8" s="655" customFormat="1" ht="15">
      <c r="A263" s="811"/>
      <c r="B263" s="679" t="s">
        <v>2791</v>
      </c>
      <c r="C263" s="678"/>
      <c r="D263" s="820" t="s">
        <v>4</v>
      </c>
      <c r="E263" s="719" t="s">
        <v>2790</v>
      </c>
      <c r="F263" s="719" t="s">
        <v>5</v>
      </c>
      <c r="G263" s="897" t="s">
        <v>3185</v>
      </c>
      <c r="H263" s="955"/>
    </row>
    <row r="264" spans="1:8" s="655" customFormat="1" ht="15">
      <c r="A264" s="811"/>
      <c r="B264" s="708"/>
      <c r="C264" s="707"/>
      <c r="D264" s="861"/>
      <c r="E264" s="719" t="s">
        <v>2789</v>
      </c>
      <c r="F264" s="719" t="s">
        <v>20</v>
      </c>
      <c r="G264" s="719" t="s">
        <v>21</v>
      </c>
      <c r="H264" s="955"/>
    </row>
    <row r="265" spans="1:8" s="655" customFormat="1" ht="15" customHeight="1">
      <c r="A265" s="811"/>
      <c r="B265" s="661" t="s">
        <v>3188</v>
      </c>
      <c r="C265" s="660"/>
      <c r="D265" s="954" t="s">
        <v>3215</v>
      </c>
      <c r="E265" s="715">
        <f>F265-6</f>
        <v>45897</v>
      </c>
      <c r="F265" s="958">
        <v>45903</v>
      </c>
      <c r="G265" s="758">
        <f>F265+24</f>
        <v>45927</v>
      </c>
    </row>
    <row r="266" spans="1:8" s="655" customFormat="1" ht="15" customHeight="1">
      <c r="A266" s="811"/>
      <c r="B266" s="701" t="s">
        <v>2835</v>
      </c>
      <c r="C266" s="700"/>
      <c r="D266" s="953"/>
      <c r="E266" s="715">
        <f>F266-6</f>
        <v>45904</v>
      </c>
      <c r="F266" s="758">
        <f>F265+7</f>
        <v>45910</v>
      </c>
      <c r="G266" s="758">
        <f>F266+24</f>
        <v>45934</v>
      </c>
    </row>
    <row r="267" spans="1:8" s="655" customFormat="1" ht="15" customHeight="1">
      <c r="A267" s="811"/>
      <c r="B267" s="661" t="s">
        <v>3187</v>
      </c>
      <c r="C267" s="660"/>
      <c r="D267" s="953"/>
      <c r="E267" s="715">
        <f>F267-6</f>
        <v>45911</v>
      </c>
      <c r="F267" s="758">
        <f>F266+7</f>
        <v>45917</v>
      </c>
      <c r="G267" s="758">
        <f>F267+24</f>
        <v>45941</v>
      </c>
    </row>
    <row r="268" spans="1:8" s="655" customFormat="1" ht="15" customHeight="1">
      <c r="A268" s="811"/>
      <c r="B268" s="701" t="s">
        <v>2835</v>
      </c>
      <c r="C268" s="700"/>
      <c r="D268" s="953"/>
      <c r="E268" s="715">
        <f>F268-6</f>
        <v>45918</v>
      </c>
      <c r="F268" s="758">
        <f>F267+7</f>
        <v>45924</v>
      </c>
      <c r="G268" s="758">
        <f>F268+24</f>
        <v>45948</v>
      </c>
    </row>
    <row r="269" spans="1:8" s="655" customFormat="1" ht="15" customHeight="1">
      <c r="A269" s="797"/>
      <c r="B269" s="701" t="s">
        <v>3186</v>
      </c>
      <c r="C269" s="700"/>
      <c r="D269" s="952"/>
      <c r="E269" s="715">
        <f>F269-6</f>
        <v>45925</v>
      </c>
      <c r="F269" s="758">
        <f>F268+7</f>
        <v>45931</v>
      </c>
      <c r="G269" s="758">
        <f>F269+24</f>
        <v>45955</v>
      </c>
    </row>
    <row r="270" spans="1:8" s="656" customFormat="1" ht="15" hidden="1" customHeight="1">
      <c r="A270" s="960"/>
      <c r="B270" s="957" t="s">
        <v>188</v>
      </c>
      <c r="C270" s="745" t="s">
        <v>193</v>
      </c>
      <c r="D270" s="745" t="s">
        <v>4</v>
      </c>
      <c r="E270" s="897" t="s">
        <v>2790</v>
      </c>
      <c r="F270" s="897" t="s">
        <v>5</v>
      </c>
      <c r="G270" s="897" t="s">
        <v>3185</v>
      </c>
    </row>
    <row r="271" spans="1:8" s="656" customFormat="1" ht="15" hidden="1" customHeight="1">
      <c r="A271" s="960"/>
      <c r="B271" s="956"/>
      <c r="C271" s="743"/>
      <c r="D271" s="743"/>
      <c r="E271" s="897" t="s">
        <v>2789</v>
      </c>
      <c r="F271" s="897" t="s">
        <v>20</v>
      </c>
      <c r="G271" s="897" t="s">
        <v>21</v>
      </c>
    </row>
    <row r="272" spans="1:8" s="656" customFormat="1" ht="15" hidden="1" customHeight="1">
      <c r="A272" s="960"/>
      <c r="B272" s="897" t="s">
        <v>3096</v>
      </c>
      <c r="C272" s="731" t="s">
        <v>3109</v>
      </c>
      <c r="D272" s="954" t="s">
        <v>3214</v>
      </c>
      <c r="E272" s="959">
        <f>F272-5</f>
        <v>44044</v>
      </c>
      <c r="F272" s="958">
        <v>44049</v>
      </c>
      <c r="G272" s="958">
        <f>F272+17</f>
        <v>44066</v>
      </c>
    </row>
    <row r="273" spans="1:7" s="656" customFormat="1" ht="15" hidden="1" customHeight="1">
      <c r="A273" s="960"/>
      <c r="B273" s="897" t="s">
        <v>3097</v>
      </c>
      <c r="C273" s="731" t="s">
        <v>3144</v>
      </c>
      <c r="D273" s="953"/>
      <c r="E273" s="959">
        <f>F273-5</f>
        <v>44051</v>
      </c>
      <c r="F273" s="958">
        <f>F272+7</f>
        <v>44056</v>
      </c>
      <c r="G273" s="958">
        <f>F273+17</f>
        <v>44073</v>
      </c>
    </row>
    <row r="274" spans="1:7" s="656" customFormat="1" ht="15" hidden="1" customHeight="1">
      <c r="A274" s="960"/>
      <c r="B274" s="897" t="s">
        <v>3213</v>
      </c>
      <c r="C274" s="731" t="s">
        <v>3212</v>
      </c>
      <c r="D274" s="953"/>
      <c r="E274" s="959">
        <f>F274-5</f>
        <v>44058</v>
      </c>
      <c r="F274" s="958">
        <f>F273+7</f>
        <v>44063</v>
      </c>
      <c r="G274" s="958">
        <f>F274+17</f>
        <v>44080</v>
      </c>
    </row>
    <row r="275" spans="1:7" s="656" customFormat="1" ht="15" hidden="1" customHeight="1">
      <c r="A275" s="960"/>
      <c r="B275" s="731" t="s">
        <v>3211</v>
      </c>
      <c r="C275" s="731" t="s">
        <v>3077</v>
      </c>
      <c r="D275" s="953"/>
      <c r="E275" s="959">
        <f>F275-5</f>
        <v>44065</v>
      </c>
      <c r="F275" s="958">
        <f>F274+7</f>
        <v>44070</v>
      </c>
      <c r="G275" s="958">
        <f>F275+17</f>
        <v>44087</v>
      </c>
    </row>
    <row r="276" spans="1:7" s="656" customFormat="1" ht="15" hidden="1" customHeight="1">
      <c r="A276" s="960"/>
      <c r="B276" s="897" t="s">
        <v>3094</v>
      </c>
      <c r="C276" s="731" t="s">
        <v>3210</v>
      </c>
      <c r="D276" s="952"/>
      <c r="E276" s="959">
        <f>F276-5</f>
        <v>44072</v>
      </c>
      <c r="F276" s="958">
        <f>F275+7</f>
        <v>44077</v>
      </c>
      <c r="G276" s="958">
        <f>F276+17</f>
        <v>44094</v>
      </c>
    </row>
    <row r="277" spans="1:7" s="656" customFormat="1" ht="15" customHeight="1">
      <c r="A277" s="960"/>
      <c r="B277" s="679" t="s">
        <v>2791</v>
      </c>
      <c r="C277" s="678"/>
      <c r="D277" s="745" t="s">
        <v>4</v>
      </c>
      <c r="E277" s="897" t="s">
        <v>2790</v>
      </c>
      <c r="F277" s="897" t="s">
        <v>5</v>
      </c>
      <c r="G277" s="897" t="s">
        <v>3185</v>
      </c>
    </row>
    <row r="278" spans="1:7" s="656" customFormat="1" ht="15" customHeight="1">
      <c r="A278" s="960"/>
      <c r="B278" s="708"/>
      <c r="C278" s="707"/>
      <c r="D278" s="743"/>
      <c r="E278" s="897" t="s">
        <v>2789</v>
      </c>
      <c r="F278" s="897" t="s">
        <v>20</v>
      </c>
      <c r="G278" s="897" t="s">
        <v>21</v>
      </c>
    </row>
    <row r="279" spans="1:7" s="656" customFormat="1" ht="15" customHeight="1">
      <c r="A279" s="960"/>
      <c r="B279" s="661" t="s">
        <v>3209</v>
      </c>
      <c r="C279" s="660"/>
      <c r="D279" s="954" t="s">
        <v>2589</v>
      </c>
      <c r="E279" s="959">
        <f>F279-8</f>
        <v>45897</v>
      </c>
      <c r="F279" s="958">
        <v>45905</v>
      </c>
      <c r="G279" s="958">
        <f>F279+17</f>
        <v>45922</v>
      </c>
    </row>
    <row r="280" spans="1:7" s="656" customFormat="1" ht="15" customHeight="1">
      <c r="A280" s="960"/>
      <c r="B280" s="701" t="s">
        <v>3208</v>
      </c>
      <c r="C280" s="700"/>
      <c r="D280" s="953"/>
      <c r="E280" s="959">
        <f>F280-8</f>
        <v>45904</v>
      </c>
      <c r="F280" s="958">
        <f>F279+7</f>
        <v>45912</v>
      </c>
      <c r="G280" s="958">
        <f>F280+17</f>
        <v>45929</v>
      </c>
    </row>
    <row r="281" spans="1:7" s="656" customFormat="1" ht="15" customHeight="1">
      <c r="A281" s="960"/>
      <c r="B281" s="661" t="s">
        <v>3207</v>
      </c>
      <c r="C281" s="660"/>
      <c r="D281" s="953"/>
      <c r="E281" s="959">
        <f>F281-8</f>
        <v>45911</v>
      </c>
      <c r="F281" s="958">
        <f>F280+7</f>
        <v>45919</v>
      </c>
      <c r="G281" s="958">
        <f>F281+17</f>
        <v>45936</v>
      </c>
    </row>
    <row r="282" spans="1:7" s="656" customFormat="1" ht="15" customHeight="1">
      <c r="A282" s="960"/>
      <c r="B282" s="701" t="s">
        <v>3206</v>
      </c>
      <c r="C282" s="700"/>
      <c r="D282" s="953"/>
      <c r="E282" s="959">
        <f>F282-8</f>
        <v>45918</v>
      </c>
      <c r="F282" s="958">
        <f>F281+7</f>
        <v>45926</v>
      </c>
      <c r="G282" s="958">
        <f>F282+17</f>
        <v>45943</v>
      </c>
    </row>
    <row r="283" spans="1:7" s="656" customFormat="1" ht="15" customHeight="1">
      <c r="A283" s="960"/>
      <c r="B283" s="701" t="s">
        <v>3205</v>
      </c>
      <c r="C283" s="700"/>
      <c r="D283" s="952"/>
      <c r="E283" s="959">
        <f>F283-8</f>
        <v>45925</v>
      </c>
      <c r="F283" s="958">
        <f>F282+7</f>
        <v>45933</v>
      </c>
      <c r="G283" s="958">
        <f>F283+17</f>
        <v>45950</v>
      </c>
    </row>
    <row r="284" spans="1:7" s="656" customFormat="1" ht="15" customHeight="1">
      <c r="A284" s="960"/>
      <c r="B284" s="679" t="s">
        <v>2791</v>
      </c>
      <c r="C284" s="678"/>
      <c r="D284" s="745" t="s">
        <v>4</v>
      </c>
      <c r="E284" s="897" t="s">
        <v>2790</v>
      </c>
      <c r="F284" s="897" t="s">
        <v>5</v>
      </c>
      <c r="G284" s="897" t="s">
        <v>3185</v>
      </c>
    </row>
    <row r="285" spans="1:7" s="656" customFormat="1" ht="15" customHeight="1">
      <c r="A285" s="960"/>
      <c r="B285" s="708"/>
      <c r="C285" s="707"/>
      <c r="D285" s="743"/>
      <c r="E285" s="897" t="s">
        <v>2789</v>
      </c>
      <c r="F285" s="897" t="s">
        <v>20</v>
      </c>
      <c r="G285" s="897" t="s">
        <v>21</v>
      </c>
    </row>
    <row r="286" spans="1:7" s="656" customFormat="1" ht="15" customHeight="1">
      <c r="A286" s="960"/>
      <c r="B286" s="661" t="s">
        <v>3121</v>
      </c>
      <c r="C286" s="660"/>
      <c r="D286" s="954" t="s">
        <v>2486</v>
      </c>
      <c r="E286" s="959">
        <f>F286-6</f>
        <v>45895</v>
      </c>
      <c r="F286" s="671">
        <v>45901</v>
      </c>
      <c r="G286" s="958">
        <f>F286+20</f>
        <v>45921</v>
      </c>
    </row>
    <row r="287" spans="1:7" s="656" customFormat="1" ht="15" customHeight="1">
      <c r="A287" s="960"/>
      <c r="B287" s="701" t="s">
        <v>3120</v>
      </c>
      <c r="C287" s="700"/>
      <c r="D287" s="953"/>
      <c r="E287" s="959">
        <f>F287-6</f>
        <v>45902</v>
      </c>
      <c r="F287" s="958">
        <f>F286+7</f>
        <v>45908</v>
      </c>
      <c r="G287" s="958">
        <f>F287+20</f>
        <v>45928</v>
      </c>
    </row>
    <row r="288" spans="1:7" s="656" customFormat="1" ht="15" customHeight="1">
      <c r="A288" s="960"/>
      <c r="B288" s="701" t="s">
        <v>3119</v>
      </c>
      <c r="C288" s="700"/>
      <c r="D288" s="953"/>
      <c r="E288" s="959">
        <f>F288-6</f>
        <v>45909</v>
      </c>
      <c r="F288" s="958">
        <f>F287+7</f>
        <v>45915</v>
      </c>
      <c r="G288" s="958">
        <f>F288+20</f>
        <v>45935</v>
      </c>
    </row>
    <row r="289" spans="1:7" s="656" customFormat="1" ht="15" customHeight="1">
      <c r="A289" s="960"/>
      <c r="B289" s="701" t="s">
        <v>3118</v>
      </c>
      <c r="C289" s="700"/>
      <c r="D289" s="953"/>
      <c r="E289" s="959">
        <f>F289-6</f>
        <v>45916</v>
      </c>
      <c r="F289" s="958">
        <f>F288+7</f>
        <v>45922</v>
      </c>
      <c r="G289" s="958">
        <f>F289+20</f>
        <v>45942</v>
      </c>
    </row>
    <row r="290" spans="1:7" s="656" customFormat="1" ht="15" customHeight="1">
      <c r="A290" s="960"/>
      <c r="B290" s="701" t="s">
        <v>3117</v>
      </c>
      <c r="C290" s="700"/>
      <c r="D290" s="952"/>
      <c r="E290" s="959">
        <f>F290-6</f>
        <v>45923</v>
      </c>
      <c r="F290" s="958">
        <f>F289+7</f>
        <v>45929</v>
      </c>
      <c r="G290" s="958">
        <f>F290+20</f>
        <v>45949</v>
      </c>
    </row>
    <row r="291" spans="1:7" s="656" customFormat="1" ht="15" hidden="1" customHeight="1">
      <c r="A291" s="960"/>
      <c r="B291" s="737" t="s">
        <v>188</v>
      </c>
      <c r="C291" s="745" t="s">
        <v>193</v>
      </c>
      <c r="D291" s="745" t="s">
        <v>4</v>
      </c>
      <c r="E291" s="897" t="s">
        <v>2790</v>
      </c>
      <c r="F291" s="897" t="s">
        <v>5</v>
      </c>
      <c r="G291" s="897" t="s">
        <v>3185</v>
      </c>
    </row>
    <row r="292" spans="1:7" s="656" customFormat="1" ht="15" hidden="1" customHeight="1">
      <c r="A292" s="960"/>
      <c r="B292" s="737"/>
      <c r="C292" s="743"/>
      <c r="D292" s="743"/>
      <c r="E292" s="897" t="s">
        <v>2789</v>
      </c>
      <c r="F292" s="897" t="s">
        <v>20</v>
      </c>
      <c r="G292" s="897" t="s">
        <v>21</v>
      </c>
    </row>
    <row r="293" spans="1:7" s="656" customFormat="1" ht="15" hidden="1" customHeight="1">
      <c r="A293" s="960"/>
      <c r="B293" s="736" t="s">
        <v>3204</v>
      </c>
      <c r="C293" s="736" t="s">
        <v>3203</v>
      </c>
      <c r="D293" s="954" t="s">
        <v>2812</v>
      </c>
      <c r="E293" s="959">
        <f>F293-8</f>
        <v>44741</v>
      </c>
      <c r="F293" s="671">
        <v>44749</v>
      </c>
      <c r="G293" s="958">
        <f>F293+17</f>
        <v>44766</v>
      </c>
    </row>
    <row r="294" spans="1:7" s="656" customFormat="1" ht="15" hidden="1" customHeight="1">
      <c r="A294" s="960"/>
      <c r="B294" s="736" t="s">
        <v>3202</v>
      </c>
      <c r="C294" s="736" t="s">
        <v>3201</v>
      </c>
      <c r="D294" s="953"/>
      <c r="E294" s="959">
        <f>F294-8</f>
        <v>44748</v>
      </c>
      <c r="F294" s="958">
        <f>F293+7</f>
        <v>44756</v>
      </c>
      <c r="G294" s="958">
        <f>F294+17</f>
        <v>44773</v>
      </c>
    </row>
    <row r="295" spans="1:7" s="656" customFormat="1" ht="15" hidden="1" customHeight="1">
      <c r="A295" s="960"/>
      <c r="B295" s="966" t="s">
        <v>3200</v>
      </c>
      <c r="C295" s="966" t="s">
        <v>3199</v>
      </c>
      <c r="D295" s="953"/>
      <c r="E295" s="959">
        <f>F295-8</f>
        <v>44755</v>
      </c>
      <c r="F295" s="958">
        <f>F294+7</f>
        <v>44763</v>
      </c>
      <c r="G295" s="958">
        <f>F295+17</f>
        <v>44780</v>
      </c>
    </row>
    <row r="296" spans="1:7" s="656" customFormat="1" ht="15" hidden="1" customHeight="1">
      <c r="A296" s="960"/>
      <c r="B296" s="967" t="s">
        <v>3198</v>
      </c>
      <c r="C296" s="966" t="s">
        <v>3197</v>
      </c>
      <c r="D296" s="953"/>
      <c r="E296" s="959">
        <f>F296-8</f>
        <v>44762</v>
      </c>
      <c r="F296" s="958">
        <f>F295+7</f>
        <v>44770</v>
      </c>
      <c r="G296" s="958">
        <f>F296+17</f>
        <v>44787</v>
      </c>
    </row>
    <row r="297" spans="1:7" s="656" customFormat="1" ht="15" hidden="1" customHeight="1">
      <c r="A297" s="960"/>
      <c r="B297" s="967" t="s">
        <v>2813</v>
      </c>
      <c r="C297" s="966" t="s">
        <v>2483</v>
      </c>
      <c r="D297" s="952"/>
      <c r="E297" s="959">
        <f>F297-8</f>
        <v>44769</v>
      </c>
      <c r="F297" s="958">
        <f>F296+7</f>
        <v>44777</v>
      </c>
      <c r="G297" s="958">
        <f>F297+17</f>
        <v>44794</v>
      </c>
    </row>
    <row r="298" spans="1:7" s="656" customFormat="1" ht="15" hidden="1" customHeight="1">
      <c r="A298" s="960"/>
      <c r="B298" s="897"/>
      <c r="C298" s="731"/>
      <c r="D298" s="965"/>
      <c r="E298" s="959"/>
      <c r="F298" s="958"/>
      <c r="G298" s="958"/>
    </row>
    <row r="299" spans="1:7" s="656" customFormat="1" ht="15" hidden="1" customHeight="1">
      <c r="A299" s="960"/>
      <c r="B299" s="885" t="s">
        <v>16</v>
      </c>
      <c r="C299" s="750" t="s">
        <v>17</v>
      </c>
      <c r="D299" s="750" t="s">
        <v>4</v>
      </c>
      <c r="E299" s="897" t="s">
        <v>2790</v>
      </c>
      <c r="F299" s="897" t="s">
        <v>5</v>
      </c>
      <c r="G299" s="897" t="s">
        <v>3185</v>
      </c>
    </row>
    <row r="300" spans="1:7" s="656" customFormat="1" ht="15" hidden="1" customHeight="1">
      <c r="A300" s="960"/>
      <c r="B300" s="962"/>
      <c r="C300" s="961"/>
      <c r="D300" s="961"/>
      <c r="E300" s="897" t="s">
        <v>2789</v>
      </c>
      <c r="F300" s="897" t="s">
        <v>20</v>
      </c>
      <c r="G300" s="897" t="s">
        <v>21</v>
      </c>
    </row>
    <row r="301" spans="1:7" s="656" customFormat="1" ht="15" hidden="1" customHeight="1">
      <c r="A301" s="960"/>
      <c r="B301" s="897" t="s">
        <v>3080</v>
      </c>
      <c r="C301" s="731" t="s">
        <v>3079</v>
      </c>
      <c r="D301" s="908" t="s">
        <v>2486</v>
      </c>
      <c r="E301" s="959">
        <f>F301-6</f>
        <v>44070</v>
      </c>
      <c r="F301" s="958">
        <v>44076</v>
      </c>
      <c r="G301" s="958">
        <f>F301+15</f>
        <v>44091</v>
      </c>
    </row>
    <row r="302" spans="1:7" s="656" customFormat="1" ht="15" hidden="1" customHeight="1">
      <c r="A302" s="960"/>
      <c r="B302" s="897" t="s">
        <v>3078</v>
      </c>
      <c r="C302" s="731" t="s">
        <v>3077</v>
      </c>
      <c r="D302" s="908"/>
      <c r="E302" s="959">
        <f>F302-6</f>
        <v>44077</v>
      </c>
      <c r="F302" s="958">
        <f>F301+7</f>
        <v>44083</v>
      </c>
      <c r="G302" s="958">
        <f>F302+15</f>
        <v>44098</v>
      </c>
    </row>
    <row r="303" spans="1:7" s="656" customFormat="1" ht="15" hidden="1" customHeight="1">
      <c r="A303" s="960"/>
      <c r="B303" s="897" t="s">
        <v>3076</v>
      </c>
      <c r="C303" s="897" t="s">
        <v>3074</v>
      </c>
      <c r="D303" s="908"/>
      <c r="E303" s="959">
        <f>F303-6</f>
        <v>44084</v>
      </c>
      <c r="F303" s="958">
        <f>F302+7</f>
        <v>44090</v>
      </c>
      <c r="G303" s="958">
        <f>F303+15</f>
        <v>44105</v>
      </c>
    </row>
    <row r="304" spans="1:7" s="656" customFormat="1" ht="15" hidden="1" customHeight="1">
      <c r="A304" s="960"/>
      <c r="B304" s="897" t="s">
        <v>3075</v>
      </c>
      <c r="C304" s="731" t="s">
        <v>3074</v>
      </c>
      <c r="D304" s="908"/>
      <c r="E304" s="959">
        <f>F304-6</f>
        <v>44091</v>
      </c>
      <c r="F304" s="958">
        <f>F303+7</f>
        <v>44097</v>
      </c>
      <c r="G304" s="958">
        <f>F304+15</f>
        <v>44112</v>
      </c>
    </row>
    <row r="305" spans="1:8" s="656" customFormat="1" ht="15" hidden="1">
      <c r="A305" s="960"/>
      <c r="B305" s="897" t="s">
        <v>3073</v>
      </c>
      <c r="C305" s="731" t="s">
        <v>3072</v>
      </c>
      <c r="D305" s="908"/>
      <c r="E305" s="959">
        <f>F305-6</f>
        <v>44098</v>
      </c>
      <c r="F305" s="958">
        <f>F304+7</f>
        <v>44104</v>
      </c>
      <c r="G305" s="958">
        <f>F305+15</f>
        <v>44119</v>
      </c>
    </row>
    <row r="306" spans="1:8" s="656" customFormat="1" ht="15" hidden="1" customHeight="1">
      <c r="A306" s="960"/>
      <c r="B306" s="947" t="s">
        <v>188</v>
      </c>
      <c r="C306" s="743" t="s">
        <v>17</v>
      </c>
      <c r="D306" s="743" t="s">
        <v>4</v>
      </c>
      <c r="E306" s="964" t="s">
        <v>2790</v>
      </c>
      <c r="F306" s="964" t="s">
        <v>5</v>
      </c>
      <c r="G306" s="964" t="s">
        <v>3185</v>
      </c>
    </row>
    <row r="307" spans="1:8" s="656" customFormat="1" ht="15" hidden="1" customHeight="1">
      <c r="A307" s="960"/>
      <c r="B307" s="962"/>
      <c r="C307" s="961"/>
      <c r="D307" s="961"/>
      <c r="E307" s="897" t="s">
        <v>2789</v>
      </c>
      <c r="F307" s="897" t="s">
        <v>20</v>
      </c>
      <c r="G307" s="897" t="s">
        <v>21</v>
      </c>
    </row>
    <row r="308" spans="1:8" s="656" customFormat="1" ht="15" hidden="1" customHeight="1">
      <c r="A308" s="960"/>
      <c r="B308" s="897" t="s">
        <v>3125</v>
      </c>
      <c r="C308" s="731" t="s">
        <v>3196</v>
      </c>
      <c r="D308" s="908" t="s">
        <v>2812</v>
      </c>
      <c r="E308" s="959">
        <f>F308-5</f>
        <v>43765</v>
      </c>
      <c r="F308" s="958">
        <v>43770</v>
      </c>
      <c r="G308" s="958">
        <f>F308+15</f>
        <v>43785</v>
      </c>
    </row>
    <row r="309" spans="1:8" s="656" customFormat="1" ht="15" hidden="1" customHeight="1">
      <c r="A309" s="960"/>
      <c r="B309" s="897" t="s">
        <v>3094</v>
      </c>
      <c r="C309" s="731" t="s">
        <v>3195</v>
      </c>
      <c r="D309" s="908"/>
      <c r="E309" s="959">
        <f>F309-5</f>
        <v>43772</v>
      </c>
      <c r="F309" s="958">
        <f>F308+7</f>
        <v>43777</v>
      </c>
      <c r="G309" s="958">
        <f>F309+15</f>
        <v>43792</v>
      </c>
    </row>
    <row r="310" spans="1:8" s="656" customFormat="1" ht="15" hidden="1" customHeight="1">
      <c r="A310" s="960"/>
      <c r="B310" s="897" t="s">
        <v>3092</v>
      </c>
      <c r="C310" s="731" t="s">
        <v>3194</v>
      </c>
      <c r="D310" s="908"/>
      <c r="E310" s="959">
        <f>F310-5</f>
        <v>43779</v>
      </c>
      <c r="F310" s="958">
        <f>F309+7</f>
        <v>43784</v>
      </c>
      <c r="G310" s="958">
        <f>F310+15</f>
        <v>43799</v>
      </c>
    </row>
    <row r="311" spans="1:8" s="656" customFormat="1" ht="15" hidden="1" customHeight="1">
      <c r="A311" s="960"/>
      <c r="B311" s="906" t="s">
        <v>3096</v>
      </c>
      <c r="C311" s="731" t="s">
        <v>3193</v>
      </c>
      <c r="D311" s="908"/>
      <c r="E311" s="959">
        <f>F311-5</f>
        <v>43786</v>
      </c>
      <c r="F311" s="958">
        <f>F310+7</f>
        <v>43791</v>
      </c>
      <c r="G311" s="958">
        <f>F311+15</f>
        <v>43806</v>
      </c>
    </row>
    <row r="312" spans="1:8" s="656" customFormat="1" ht="15" hidden="1">
      <c r="A312" s="960"/>
      <c r="B312" s="897" t="s">
        <v>3007</v>
      </c>
      <c r="C312" s="731" t="s">
        <v>3192</v>
      </c>
      <c r="D312" s="908"/>
      <c r="E312" s="959">
        <f>F312-5</f>
        <v>43793</v>
      </c>
      <c r="F312" s="958">
        <f>F311+7</f>
        <v>43798</v>
      </c>
      <c r="G312" s="958">
        <f>F312+15</f>
        <v>43813</v>
      </c>
    </row>
    <row r="313" spans="1:8" s="656" customFormat="1" ht="16.5" customHeight="1">
      <c r="A313" s="827" t="s">
        <v>3191</v>
      </c>
      <c r="B313" s="827"/>
      <c r="C313" s="827"/>
      <c r="D313" s="827"/>
      <c r="E313" s="827"/>
      <c r="F313" s="827"/>
      <c r="G313" s="827"/>
      <c r="H313" s="963"/>
    </row>
    <row r="314" spans="1:8" s="656" customFormat="1" ht="15" hidden="1" customHeight="1">
      <c r="A314" s="960"/>
      <c r="B314" s="885" t="s">
        <v>16</v>
      </c>
      <c r="C314" s="750" t="s">
        <v>17</v>
      </c>
      <c r="D314" s="750" t="s">
        <v>4</v>
      </c>
      <c r="E314" s="897" t="s">
        <v>2790</v>
      </c>
      <c r="F314" s="897" t="s">
        <v>5</v>
      </c>
      <c r="G314" s="897" t="s">
        <v>3185</v>
      </c>
    </row>
    <row r="315" spans="1:8" s="656" customFormat="1" ht="15" hidden="1" customHeight="1">
      <c r="A315" s="960"/>
      <c r="B315" s="962"/>
      <c r="C315" s="961"/>
      <c r="D315" s="961"/>
      <c r="E315" s="897" t="s">
        <v>2789</v>
      </c>
      <c r="F315" s="897" t="s">
        <v>20</v>
      </c>
      <c r="G315" s="897" t="s">
        <v>21</v>
      </c>
    </row>
    <row r="316" spans="1:8" s="656" customFormat="1" ht="15" hidden="1" customHeight="1">
      <c r="A316" s="960"/>
      <c r="B316" s="897" t="s">
        <v>3076</v>
      </c>
      <c r="C316" s="731" t="s">
        <v>3162</v>
      </c>
      <c r="D316" s="908" t="s">
        <v>2486</v>
      </c>
      <c r="E316" s="959">
        <f>F316-5</f>
        <v>43583</v>
      </c>
      <c r="F316" s="958">
        <v>43588</v>
      </c>
      <c r="G316" s="958">
        <f>F316+15</f>
        <v>43603</v>
      </c>
    </row>
    <row r="317" spans="1:8" s="656" customFormat="1" ht="15" hidden="1" customHeight="1">
      <c r="A317" s="960"/>
      <c r="B317" s="897" t="s">
        <v>3130</v>
      </c>
      <c r="C317" s="731" t="s">
        <v>1198</v>
      </c>
      <c r="D317" s="908"/>
      <c r="E317" s="959">
        <f>F317-5</f>
        <v>43590</v>
      </c>
      <c r="F317" s="958">
        <f>F316+7</f>
        <v>43595</v>
      </c>
      <c r="G317" s="958">
        <f>F317+15</f>
        <v>43610</v>
      </c>
    </row>
    <row r="318" spans="1:8" s="656" customFormat="1" ht="15" hidden="1" customHeight="1">
      <c r="A318" s="960"/>
      <c r="B318" s="897" t="s">
        <v>2483</v>
      </c>
      <c r="C318" s="897" t="s">
        <v>2483</v>
      </c>
      <c r="D318" s="908"/>
      <c r="E318" s="959">
        <f>F318-5</f>
        <v>43597</v>
      </c>
      <c r="F318" s="958">
        <f>F317+7</f>
        <v>43602</v>
      </c>
      <c r="G318" s="958">
        <f>F318+15</f>
        <v>43617</v>
      </c>
    </row>
    <row r="319" spans="1:8" s="656" customFormat="1" ht="15" hidden="1" customHeight="1">
      <c r="A319" s="960"/>
      <c r="B319" s="897" t="s">
        <v>3129</v>
      </c>
      <c r="C319" s="731" t="s">
        <v>1027</v>
      </c>
      <c r="D319" s="908"/>
      <c r="E319" s="959">
        <f>F319-5</f>
        <v>43604</v>
      </c>
      <c r="F319" s="958">
        <f>F318+7</f>
        <v>43609</v>
      </c>
      <c r="G319" s="958">
        <f>F319+15</f>
        <v>43624</v>
      </c>
    </row>
    <row r="320" spans="1:8" s="656" customFormat="1" ht="15" hidden="1">
      <c r="A320" s="960"/>
      <c r="B320" s="897" t="s">
        <v>3128</v>
      </c>
      <c r="C320" s="731" t="s">
        <v>3127</v>
      </c>
      <c r="D320" s="908"/>
      <c r="E320" s="959">
        <f>F320-5</f>
        <v>43611</v>
      </c>
      <c r="F320" s="958">
        <f>F319+7</f>
        <v>43616</v>
      </c>
      <c r="G320" s="958">
        <f>F320+15</f>
        <v>43631</v>
      </c>
    </row>
    <row r="321" spans="1:8" s="655" customFormat="1" ht="15">
      <c r="A321" s="811"/>
      <c r="B321" s="679" t="s">
        <v>2791</v>
      </c>
      <c r="C321" s="678"/>
      <c r="D321" s="820" t="s">
        <v>3176</v>
      </c>
      <c r="E321" s="719" t="s">
        <v>2790</v>
      </c>
      <c r="F321" s="719" t="s">
        <v>5</v>
      </c>
      <c r="G321" s="719" t="s">
        <v>1227</v>
      </c>
      <c r="H321" s="955"/>
    </row>
    <row r="322" spans="1:8" s="655" customFormat="1" ht="15">
      <c r="A322" s="811"/>
      <c r="B322" s="708"/>
      <c r="C322" s="707"/>
      <c r="D322" s="861"/>
      <c r="E322" s="719" t="s">
        <v>2789</v>
      </c>
      <c r="F322" s="719" t="s">
        <v>20</v>
      </c>
      <c r="G322" s="719" t="s">
        <v>21</v>
      </c>
      <c r="H322" s="955"/>
    </row>
    <row r="323" spans="1:8" s="655" customFormat="1" ht="15" customHeight="1">
      <c r="A323" s="811"/>
      <c r="B323" s="661" t="s">
        <v>3188</v>
      </c>
      <c r="C323" s="660"/>
      <c r="D323" s="954" t="s">
        <v>2904</v>
      </c>
      <c r="E323" s="715">
        <f>F323-5</f>
        <v>45898</v>
      </c>
      <c r="F323" s="958">
        <v>45903</v>
      </c>
      <c r="G323" s="758">
        <f>F323+24</f>
        <v>45927</v>
      </c>
    </row>
    <row r="324" spans="1:8" s="655" customFormat="1" ht="15" customHeight="1">
      <c r="A324" s="811"/>
      <c r="B324" s="701" t="s">
        <v>2835</v>
      </c>
      <c r="C324" s="700"/>
      <c r="D324" s="953"/>
      <c r="E324" s="715">
        <f>F324-5</f>
        <v>45905</v>
      </c>
      <c r="F324" s="758">
        <f>F323+7</f>
        <v>45910</v>
      </c>
      <c r="G324" s="758">
        <f>F324+24</f>
        <v>45934</v>
      </c>
    </row>
    <row r="325" spans="1:8" s="655" customFormat="1" ht="15" customHeight="1">
      <c r="A325" s="811"/>
      <c r="B325" s="661" t="s">
        <v>3187</v>
      </c>
      <c r="C325" s="660"/>
      <c r="D325" s="953"/>
      <c r="E325" s="715">
        <f>F325-5</f>
        <v>45912</v>
      </c>
      <c r="F325" s="758">
        <f>F324+7</f>
        <v>45917</v>
      </c>
      <c r="G325" s="758">
        <f>F325+24</f>
        <v>45941</v>
      </c>
    </row>
    <row r="326" spans="1:8" s="655" customFormat="1" ht="15" customHeight="1">
      <c r="A326" s="811"/>
      <c r="B326" s="701" t="s">
        <v>2835</v>
      </c>
      <c r="C326" s="700"/>
      <c r="D326" s="953"/>
      <c r="E326" s="715">
        <f>F326-5</f>
        <v>45919</v>
      </c>
      <c r="F326" s="758">
        <f>F325+7</f>
        <v>45924</v>
      </c>
      <c r="G326" s="758">
        <f>F326+24</f>
        <v>45948</v>
      </c>
    </row>
    <row r="327" spans="1:8" s="655" customFormat="1" ht="15" customHeight="1">
      <c r="A327" s="797"/>
      <c r="B327" s="701" t="s">
        <v>3186</v>
      </c>
      <c r="C327" s="700"/>
      <c r="D327" s="952"/>
      <c r="E327" s="715">
        <f>F327-5</f>
        <v>45926</v>
      </c>
      <c r="F327" s="758">
        <f>F326+7</f>
        <v>45931</v>
      </c>
      <c r="G327" s="758">
        <f>F327+24</f>
        <v>45955</v>
      </c>
    </row>
    <row r="328" spans="1:8" s="656" customFormat="1" ht="16.5" customHeight="1">
      <c r="A328" s="827" t="s">
        <v>3175</v>
      </c>
      <c r="B328" s="827"/>
      <c r="C328" s="827"/>
      <c r="D328" s="827"/>
      <c r="E328" s="827"/>
      <c r="F328" s="827"/>
      <c r="G328" s="827"/>
      <c r="H328" s="963"/>
    </row>
    <row r="329" spans="1:8" s="656" customFormat="1" ht="15" hidden="1" customHeight="1">
      <c r="A329" s="960"/>
      <c r="B329" s="885" t="s">
        <v>16</v>
      </c>
      <c r="C329" s="750" t="s">
        <v>17</v>
      </c>
      <c r="D329" s="750" t="s">
        <v>4</v>
      </c>
      <c r="E329" s="897" t="s">
        <v>2790</v>
      </c>
      <c r="F329" s="897" t="s">
        <v>5</v>
      </c>
      <c r="G329" s="897" t="s">
        <v>3185</v>
      </c>
    </row>
    <row r="330" spans="1:8" s="656" customFormat="1" ht="15" hidden="1" customHeight="1">
      <c r="A330" s="960"/>
      <c r="B330" s="962"/>
      <c r="C330" s="961"/>
      <c r="D330" s="961"/>
      <c r="E330" s="897" t="s">
        <v>2789</v>
      </c>
      <c r="F330" s="897" t="s">
        <v>20</v>
      </c>
      <c r="G330" s="897" t="s">
        <v>21</v>
      </c>
    </row>
    <row r="331" spans="1:8" s="656" customFormat="1" ht="15" hidden="1" customHeight="1">
      <c r="A331" s="960"/>
      <c r="B331" s="897" t="s">
        <v>3076</v>
      </c>
      <c r="C331" s="731" t="s">
        <v>3162</v>
      </c>
      <c r="D331" s="908" t="s">
        <v>2486</v>
      </c>
      <c r="E331" s="959">
        <f>F331-5</f>
        <v>43583</v>
      </c>
      <c r="F331" s="958">
        <v>43588</v>
      </c>
      <c r="G331" s="958">
        <f>F331+15</f>
        <v>43603</v>
      </c>
    </row>
    <row r="332" spans="1:8" s="656" customFormat="1" ht="15" hidden="1" customHeight="1">
      <c r="A332" s="960"/>
      <c r="B332" s="897" t="s">
        <v>3184</v>
      </c>
      <c r="C332" s="731" t="s">
        <v>1198</v>
      </c>
      <c r="D332" s="908"/>
      <c r="E332" s="959">
        <f>F332-5</f>
        <v>43590</v>
      </c>
      <c r="F332" s="958">
        <f>F331+7</f>
        <v>43595</v>
      </c>
      <c r="G332" s="958">
        <f>F332+15</f>
        <v>43610</v>
      </c>
    </row>
    <row r="333" spans="1:8" s="656" customFormat="1" ht="15" hidden="1" customHeight="1">
      <c r="A333" s="960"/>
      <c r="B333" s="897" t="s">
        <v>3190</v>
      </c>
      <c r="C333" s="897" t="s">
        <v>2483</v>
      </c>
      <c r="D333" s="908"/>
      <c r="E333" s="959">
        <f>F333-5</f>
        <v>43597</v>
      </c>
      <c r="F333" s="958">
        <f>F332+7</f>
        <v>43602</v>
      </c>
      <c r="G333" s="958">
        <f>F333+15</f>
        <v>43617</v>
      </c>
    </row>
    <row r="334" spans="1:8" s="656" customFormat="1" ht="15" hidden="1" customHeight="1">
      <c r="A334" s="960"/>
      <c r="B334" s="897" t="s">
        <v>3129</v>
      </c>
      <c r="C334" s="731" t="s">
        <v>3189</v>
      </c>
      <c r="D334" s="908"/>
      <c r="E334" s="959">
        <f>F334-5</f>
        <v>43604</v>
      </c>
      <c r="F334" s="958">
        <f>F333+7</f>
        <v>43609</v>
      </c>
      <c r="G334" s="958">
        <f>F334+15</f>
        <v>43624</v>
      </c>
    </row>
    <row r="335" spans="1:8" s="656" customFormat="1" ht="15" hidden="1">
      <c r="A335" s="960"/>
      <c r="B335" s="897" t="s">
        <v>3128</v>
      </c>
      <c r="C335" s="731" t="s">
        <v>3127</v>
      </c>
      <c r="D335" s="908"/>
      <c r="E335" s="959">
        <f>F335-5</f>
        <v>43611</v>
      </c>
      <c r="F335" s="958">
        <f>F334+7</f>
        <v>43616</v>
      </c>
      <c r="G335" s="958">
        <f>F335+15</f>
        <v>43631</v>
      </c>
    </row>
    <row r="336" spans="1:8" s="655" customFormat="1" ht="15">
      <c r="B336" s="679" t="s">
        <v>2791</v>
      </c>
      <c r="C336" s="678"/>
      <c r="D336" s="820" t="s">
        <v>3176</v>
      </c>
      <c r="E336" s="719" t="s">
        <v>2790</v>
      </c>
      <c r="F336" s="719" t="s">
        <v>5</v>
      </c>
      <c r="G336" s="719" t="s">
        <v>3175</v>
      </c>
      <c r="H336" s="955"/>
    </row>
    <row r="337" spans="1:8" s="655" customFormat="1" ht="15">
      <c r="A337" s="811"/>
      <c r="B337" s="708"/>
      <c r="C337" s="707"/>
      <c r="D337" s="861"/>
      <c r="E337" s="719" t="s">
        <v>2789</v>
      </c>
      <c r="F337" s="719" t="s">
        <v>20</v>
      </c>
      <c r="G337" s="719" t="s">
        <v>21</v>
      </c>
      <c r="H337" s="955"/>
    </row>
    <row r="338" spans="1:8" s="655" customFormat="1" ht="15" customHeight="1">
      <c r="A338" s="811"/>
      <c r="B338" s="661" t="s">
        <v>3188</v>
      </c>
      <c r="C338" s="660"/>
      <c r="D338" s="954" t="s">
        <v>2904</v>
      </c>
      <c r="E338" s="715">
        <f>F338-5</f>
        <v>45898</v>
      </c>
      <c r="F338" s="958">
        <v>45903</v>
      </c>
      <c r="G338" s="758">
        <f>F338+28</f>
        <v>45931</v>
      </c>
    </row>
    <row r="339" spans="1:8" s="655" customFormat="1" ht="15" customHeight="1">
      <c r="A339" s="811"/>
      <c r="B339" s="701" t="s">
        <v>2835</v>
      </c>
      <c r="C339" s="700"/>
      <c r="D339" s="953"/>
      <c r="E339" s="715">
        <f>F339-5</f>
        <v>45905</v>
      </c>
      <c r="F339" s="758">
        <f>F338+7</f>
        <v>45910</v>
      </c>
      <c r="G339" s="758">
        <f>F339+28</f>
        <v>45938</v>
      </c>
    </row>
    <row r="340" spans="1:8" s="655" customFormat="1" ht="15" customHeight="1">
      <c r="A340" s="811"/>
      <c r="B340" s="661" t="s">
        <v>3187</v>
      </c>
      <c r="C340" s="660"/>
      <c r="D340" s="953"/>
      <c r="E340" s="715">
        <f>F340-5</f>
        <v>45912</v>
      </c>
      <c r="F340" s="758">
        <f>F339+7</f>
        <v>45917</v>
      </c>
      <c r="G340" s="758">
        <f>F340+28</f>
        <v>45945</v>
      </c>
    </row>
    <row r="341" spans="1:8" s="655" customFormat="1" ht="15" customHeight="1">
      <c r="A341" s="811"/>
      <c r="B341" s="701" t="s">
        <v>2835</v>
      </c>
      <c r="C341" s="700"/>
      <c r="D341" s="953"/>
      <c r="E341" s="715">
        <f>F341-5</f>
        <v>45919</v>
      </c>
      <c r="F341" s="758">
        <f>F340+7</f>
        <v>45924</v>
      </c>
      <c r="G341" s="758">
        <f>F341+28</f>
        <v>45952</v>
      </c>
    </row>
    <row r="342" spans="1:8" s="655" customFormat="1" ht="15" customHeight="1">
      <c r="A342" s="811"/>
      <c r="B342" s="701" t="s">
        <v>3186</v>
      </c>
      <c r="C342" s="700"/>
      <c r="D342" s="952"/>
      <c r="E342" s="715">
        <f>F342-5</f>
        <v>45926</v>
      </c>
      <c r="F342" s="758">
        <f>F341+7</f>
        <v>45931</v>
      </c>
      <c r="G342" s="758">
        <f>F342+28</f>
        <v>45959</v>
      </c>
    </row>
    <row r="343" spans="1:8" s="656" customFormat="1" ht="15" hidden="1" customHeight="1">
      <c r="A343" s="797"/>
      <c r="B343" s="885" t="s">
        <v>16</v>
      </c>
      <c r="C343" s="750" t="s">
        <v>17</v>
      </c>
      <c r="D343" s="750" t="s">
        <v>4</v>
      </c>
      <c r="E343" s="897" t="s">
        <v>2790</v>
      </c>
      <c r="F343" s="897" t="s">
        <v>5</v>
      </c>
      <c r="G343" s="897" t="s">
        <v>3185</v>
      </c>
    </row>
    <row r="344" spans="1:8" s="656" customFormat="1" ht="15" hidden="1" customHeight="1">
      <c r="A344" s="960"/>
      <c r="B344" s="962"/>
      <c r="C344" s="961"/>
      <c r="D344" s="961"/>
      <c r="E344" s="897" t="s">
        <v>2789</v>
      </c>
      <c r="F344" s="897" t="s">
        <v>20</v>
      </c>
      <c r="G344" s="897" t="s">
        <v>21</v>
      </c>
    </row>
    <row r="345" spans="1:8" s="656" customFormat="1" ht="15" hidden="1" customHeight="1">
      <c r="A345" s="960"/>
      <c r="B345" s="897" t="s">
        <v>3076</v>
      </c>
      <c r="C345" s="731" t="s">
        <v>3162</v>
      </c>
      <c r="D345" s="908" t="s">
        <v>2486</v>
      </c>
      <c r="E345" s="959">
        <f>F345-5</f>
        <v>43583</v>
      </c>
      <c r="F345" s="958">
        <v>43588</v>
      </c>
      <c r="G345" s="958">
        <f>F345+15</f>
        <v>43603</v>
      </c>
    </row>
    <row r="346" spans="1:8" s="656" customFormat="1" ht="15" hidden="1" customHeight="1">
      <c r="A346" s="960"/>
      <c r="B346" s="897" t="s">
        <v>3184</v>
      </c>
      <c r="C346" s="731" t="s">
        <v>1198</v>
      </c>
      <c r="D346" s="908"/>
      <c r="E346" s="959">
        <f>F346-5</f>
        <v>43590</v>
      </c>
      <c r="F346" s="958">
        <f>F345+7</f>
        <v>43595</v>
      </c>
      <c r="G346" s="958">
        <f>F346+15</f>
        <v>43610</v>
      </c>
    </row>
    <row r="347" spans="1:8" s="656" customFormat="1" ht="15" hidden="1" customHeight="1">
      <c r="A347" s="960"/>
      <c r="B347" s="897" t="s">
        <v>2483</v>
      </c>
      <c r="C347" s="897" t="s">
        <v>2483</v>
      </c>
      <c r="D347" s="908"/>
      <c r="E347" s="959">
        <f>F347-5</f>
        <v>43597</v>
      </c>
      <c r="F347" s="958">
        <f>F346+7</f>
        <v>43602</v>
      </c>
      <c r="G347" s="958">
        <f>F347+15</f>
        <v>43617</v>
      </c>
    </row>
    <row r="348" spans="1:8" s="656" customFormat="1" ht="15" hidden="1" customHeight="1">
      <c r="A348" s="960"/>
      <c r="B348" s="897" t="s">
        <v>3129</v>
      </c>
      <c r="C348" s="731" t="s">
        <v>1027</v>
      </c>
      <c r="D348" s="908"/>
      <c r="E348" s="959">
        <f>F348-5</f>
        <v>43604</v>
      </c>
      <c r="F348" s="958">
        <f>F347+7</f>
        <v>43609</v>
      </c>
      <c r="G348" s="958">
        <f>F348+15</f>
        <v>43624</v>
      </c>
    </row>
    <row r="349" spans="1:8" s="656" customFormat="1" ht="15" hidden="1">
      <c r="A349" s="960"/>
      <c r="B349" s="897" t="s">
        <v>3128</v>
      </c>
      <c r="C349" s="731" t="s">
        <v>3183</v>
      </c>
      <c r="D349" s="908"/>
      <c r="E349" s="959">
        <f>F349-5</f>
        <v>43611</v>
      </c>
      <c r="F349" s="958">
        <f>F348+7</f>
        <v>43616</v>
      </c>
      <c r="G349" s="958">
        <f>F349+15</f>
        <v>43631</v>
      </c>
    </row>
    <row r="350" spans="1:8" s="655" customFormat="1" ht="15" hidden="1">
      <c r="A350" s="811"/>
      <c r="B350" s="957" t="s">
        <v>16</v>
      </c>
      <c r="C350" s="818" t="s">
        <v>17</v>
      </c>
      <c r="D350" s="818" t="s">
        <v>3176</v>
      </c>
      <c r="E350" s="719" t="s">
        <v>2790</v>
      </c>
      <c r="F350" s="719" t="s">
        <v>5</v>
      </c>
      <c r="G350" s="719" t="s">
        <v>3175</v>
      </c>
      <c r="H350" s="955"/>
    </row>
    <row r="351" spans="1:8" s="655" customFormat="1" ht="15" hidden="1">
      <c r="A351" s="811"/>
      <c r="B351" s="956"/>
      <c r="C351" s="946"/>
      <c r="D351" s="946"/>
      <c r="E351" s="719" t="s">
        <v>2789</v>
      </c>
      <c r="F351" s="719" t="s">
        <v>20</v>
      </c>
      <c r="G351" s="719" t="s">
        <v>21</v>
      </c>
      <c r="H351" s="955"/>
    </row>
    <row r="352" spans="1:8" s="655" customFormat="1" ht="15" hidden="1" customHeight="1">
      <c r="A352" s="811"/>
      <c r="B352" s="910" t="s">
        <v>2813</v>
      </c>
      <c r="C352" s="910" t="s">
        <v>2483</v>
      </c>
      <c r="D352" s="954" t="s">
        <v>2904</v>
      </c>
      <c r="E352" s="715">
        <f>F352-5</f>
        <v>44039</v>
      </c>
      <c r="F352" s="758">
        <v>44044</v>
      </c>
      <c r="G352" s="758">
        <f>F352+28</f>
        <v>44072</v>
      </c>
    </row>
    <row r="353" spans="1:11" s="655" customFormat="1" ht="15" hidden="1" customHeight="1">
      <c r="A353" s="811"/>
      <c r="B353" s="910" t="s">
        <v>3182</v>
      </c>
      <c r="C353" s="910" t="s">
        <v>3181</v>
      </c>
      <c r="D353" s="953"/>
      <c r="E353" s="715">
        <f>F353-5</f>
        <v>44046</v>
      </c>
      <c r="F353" s="758">
        <f>F352+7</f>
        <v>44051</v>
      </c>
      <c r="G353" s="758">
        <f>F353+28</f>
        <v>44079</v>
      </c>
    </row>
    <row r="354" spans="1:11" s="655" customFormat="1" ht="15" hidden="1" customHeight="1">
      <c r="A354" s="811"/>
      <c r="B354" s="723" t="s">
        <v>3180</v>
      </c>
      <c r="C354" s="723" t="s">
        <v>3179</v>
      </c>
      <c r="D354" s="953"/>
      <c r="E354" s="715">
        <f>F354-5</f>
        <v>44053</v>
      </c>
      <c r="F354" s="758">
        <f>F353+7</f>
        <v>44058</v>
      </c>
      <c r="G354" s="758">
        <f>F354+28</f>
        <v>44086</v>
      </c>
    </row>
    <row r="355" spans="1:11" s="655" customFormat="1" ht="15" hidden="1" customHeight="1">
      <c r="A355" s="811"/>
      <c r="B355" s="736" t="s">
        <v>3178</v>
      </c>
      <c r="C355" s="723" t="s">
        <v>987</v>
      </c>
      <c r="D355" s="953"/>
      <c r="E355" s="715">
        <f>F355-5</f>
        <v>44060</v>
      </c>
      <c r="F355" s="758">
        <f>F354+7</f>
        <v>44065</v>
      </c>
      <c r="G355" s="758">
        <f>F355+28</f>
        <v>44093</v>
      </c>
    </row>
    <row r="356" spans="1:11" s="655" customFormat="1" ht="15" hidden="1" customHeight="1">
      <c r="A356" s="797"/>
      <c r="B356" s="731" t="s">
        <v>3177</v>
      </c>
      <c r="C356" s="736" t="s">
        <v>1065</v>
      </c>
      <c r="D356" s="952"/>
      <c r="E356" s="715">
        <f>F356-5</f>
        <v>44067</v>
      </c>
      <c r="F356" s="758">
        <f>F355+7</f>
        <v>44072</v>
      </c>
      <c r="G356" s="758">
        <f>F356+28</f>
        <v>44100</v>
      </c>
    </row>
    <row r="357" spans="1:11" s="655" customFormat="1" ht="15">
      <c r="A357" s="811"/>
      <c r="B357" s="679" t="s">
        <v>2791</v>
      </c>
      <c r="C357" s="678"/>
      <c r="D357" s="818" t="s">
        <v>3176</v>
      </c>
      <c r="E357" s="719" t="s">
        <v>2790</v>
      </c>
      <c r="F357" s="719" t="s">
        <v>5</v>
      </c>
      <c r="G357" s="719" t="s">
        <v>3175</v>
      </c>
      <c r="H357" s="955"/>
    </row>
    <row r="358" spans="1:11" s="655" customFormat="1" ht="15">
      <c r="A358" s="811"/>
      <c r="B358" s="708"/>
      <c r="C358" s="707"/>
      <c r="D358" s="946"/>
      <c r="E358" s="719" t="s">
        <v>2789</v>
      </c>
      <c r="F358" s="719" t="s">
        <v>20</v>
      </c>
      <c r="G358" s="719" t="s">
        <v>21</v>
      </c>
      <c r="H358" s="955"/>
    </row>
    <row r="359" spans="1:11" s="655" customFormat="1" ht="15" customHeight="1">
      <c r="A359" s="811"/>
      <c r="B359" s="661" t="s">
        <v>3121</v>
      </c>
      <c r="C359" s="660"/>
      <c r="D359" s="954" t="s">
        <v>2486</v>
      </c>
      <c r="E359" s="715">
        <f>F359-6</f>
        <v>45895</v>
      </c>
      <c r="F359" s="671">
        <v>45901</v>
      </c>
      <c r="G359" s="758">
        <f>F359+25</f>
        <v>45926</v>
      </c>
    </row>
    <row r="360" spans="1:11" s="655" customFormat="1" ht="15" customHeight="1">
      <c r="A360" s="811"/>
      <c r="B360" s="701" t="s">
        <v>3120</v>
      </c>
      <c r="C360" s="700"/>
      <c r="D360" s="953"/>
      <c r="E360" s="715">
        <f>F360-6</f>
        <v>45902</v>
      </c>
      <c r="F360" s="758">
        <f>F359+7</f>
        <v>45908</v>
      </c>
      <c r="G360" s="758">
        <f>F360+25</f>
        <v>45933</v>
      </c>
    </row>
    <row r="361" spans="1:11" s="655" customFormat="1" ht="15" customHeight="1">
      <c r="A361" s="811"/>
      <c r="B361" s="701" t="s">
        <v>3119</v>
      </c>
      <c r="C361" s="700"/>
      <c r="D361" s="953"/>
      <c r="E361" s="715">
        <f>F361-6</f>
        <v>45909</v>
      </c>
      <c r="F361" s="758">
        <f>F360+7</f>
        <v>45915</v>
      </c>
      <c r="G361" s="758">
        <f>F361+25</f>
        <v>45940</v>
      </c>
    </row>
    <row r="362" spans="1:11" s="655" customFormat="1" ht="15" customHeight="1">
      <c r="A362" s="811"/>
      <c r="B362" s="701" t="s">
        <v>3118</v>
      </c>
      <c r="C362" s="700"/>
      <c r="D362" s="953"/>
      <c r="E362" s="715">
        <f>F362-6</f>
        <v>45916</v>
      </c>
      <c r="F362" s="758">
        <f>F361+7</f>
        <v>45922</v>
      </c>
      <c r="G362" s="758">
        <f>F362+25</f>
        <v>45947</v>
      </c>
    </row>
    <row r="363" spans="1:11" s="655" customFormat="1" ht="15" customHeight="1">
      <c r="A363" s="797"/>
      <c r="B363" s="701" t="s">
        <v>3117</v>
      </c>
      <c r="C363" s="700"/>
      <c r="D363" s="952"/>
      <c r="E363" s="715">
        <f>F363-6</f>
        <v>45923</v>
      </c>
      <c r="F363" s="758">
        <f>F362+7</f>
        <v>45929</v>
      </c>
      <c r="G363" s="758">
        <f>F363+25</f>
        <v>45954</v>
      </c>
    </row>
    <row r="364" spans="1:11" s="656" customFormat="1" ht="14.1" customHeight="1">
      <c r="A364" s="827" t="s">
        <v>3174</v>
      </c>
      <c r="B364" s="827"/>
      <c r="C364" s="769"/>
      <c r="D364" s="919"/>
      <c r="E364" s="727"/>
      <c r="F364" s="918"/>
      <c r="G364" s="918"/>
      <c r="H364" s="850"/>
    </row>
    <row r="365" spans="1:11" s="655" customFormat="1" ht="15" customHeight="1">
      <c r="A365" s="811"/>
      <c r="B365" s="679" t="s">
        <v>2791</v>
      </c>
      <c r="C365" s="678"/>
      <c r="D365" s="818" t="s">
        <v>4</v>
      </c>
      <c r="E365" s="719" t="s">
        <v>2790</v>
      </c>
      <c r="F365" s="945" t="s">
        <v>5</v>
      </c>
      <c r="G365" s="719" t="s">
        <v>1223</v>
      </c>
      <c r="H365" s="944"/>
    </row>
    <row r="366" spans="1:11" s="655" customFormat="1" ht="15" customHeight="1">
      <c r="A366" s="811"/>
      <c r="B366" s="708"/>
      <c r="C366" s="707"/>
      <c r="D366" s="946"/>
      <c r="E366" s="719" t="s">
        <v>2789</v>
      </c>
      <c r="F366" s="945" t="s">
        <v>20</v>
      </c>
      <c r="G366" s="719" t="s">
        <v>21</v>
      </c>
      <c r="H366" s="944"/>
    </row>
    <row r="367" spans="1:11" s="655" customFormat="1" ht="15" customHeight="1">
      <c r="A367" s="811"/>
      <c r="B367" s="701" t="s">
        <v>3160</v>
      </c>
      <c r="C367" s="700"/>
      <c r="D367" s="943" t="s">
        <v>2904</v>
      </c>
      <c r="E367" s="715">
        <f>F367-5</f>
        <v>45901</v>
      </c>
      <c r="F367" s="758">
        <v>45906</v>
      </c>
      <c r="G367" s="758">
        <f>F367+19</f>
        <v>45925</v>
      </c>
      <c r="H367" s="940"/>
    </row>
    <row r="368" spans="1:11" s="655" customFormat="1" ht="15" customHeight="1">
      <c r="A368" s="811"/>
      <c r="B368" s="701" t="s">
        <v>3173</v>
      </c>
      <c r="C368" s="700"/>
      <c r="D368" s="942"/>
      <c r="E368" s="715">
        <f>F368-5</f>
        <v>45908</v>
      </c>
      <c r="F368" s="758">
        <f>F367+7</f>
        <v>45913</v>
      </c>
      <c r="G368" s="758">
        <f>F368+19</f>
        <v>45932</v>
      </c>
      <c r="H368" s="940"/>
      <c r="I368" s="939"/>
      <c r="J368" s="939"/>
      <c r="K368" s="939"/>
    </row>
    <row r="369" spans="1:11" s="655" customFormat="1" ht="15" customHeight="1">
      <c r="A369" s="811"/>
      <c r="B369" s="661" t="s">
        <v>3158</v>
      </c>
      <c r="C369" s="660"/>
      <c r="D369" s="942"/>
      <c r="E369" s="715">
        <f>F369-5</f>
        <v>45915</v>
      </c>
      <c r="F369" s="758">
        <f>F368+7</f>
        <v>45920</v>
      </c>
      <c r="G369" s="758">
        <f>F369+19</f>
        <v>45939</v>
      </c>
      <c r="H369" s="940"/>
      <c r="I369" s="939"/>
      <c r="J369" s="939"/>
      <c r="K369" s="939"/>
    </row>
    <row r="370" spans="1:11" s="655" customFormat="1" ht="15" customHeight="1">
      <c r="A370" s="811"/>
      <c r="B370" s="701" t="s">
        <v>3157</v>
      </c>
      <c r="C370" s="700"/>
      <c r="D370" s="942"/>
      <c r="E370" s="715">
        <f>F370-5</f>
        <v>45922</v>
      </c>
      <c r="F370" s="758">
        <f>F369+7</f>
        <v>45927</v>
      </c>
      <c r="G370" s="758">
        <f>F370+19</f>
        <v>45946</v>
      </c>
      <c r="H370" s="940"/>
      <c r="I370" s="939"/>
      <c r="J370" s="939"/>
      <c r="K370" s="939"/>
    </row>
    <row r="371" spans="1:11" s="655" customFormat="1" ht="15" customHeight="1">
      <c r="A371" s="811"/>
      <c r="B371" s="701" t="s">
        <v>3156</v>
      </c>
      <c r="C371" s="700"/>
      <c r="D371" s="941"/>
      <c r="E371" s="715">
        <f>F371-5</f>
        <v>45929</v>
      </c>
      <c r="F371" s="758">
        <f>F370+7</f>
        <v>45934</v>
      </c>
      <c r="G371" s="758">
        <f>F371+19</f>
        <v>45953</v>
      </c>
      <c r="H371" s="940"/>
      <c r="I371" s="939"/>
      <c r="J371" s="939"/>
      <c r="K371" s="939"/>
    </row>
    <row r="372" spans="1:11" s="656" customFormat="1" ht="15.75" customHeight="1">
      <c r="A372" s="827" t="s">
        <v>2487</v>
      </c>
      <c r="B372" s="827"/>
      <c r="C372" s="769"/>
      <c r="D372" s="919"/>
      <c r="E372" s="727"/>
      <c r="F372" s="918"/>
      <c r="G372" s="951"/>
      <c r="H372" s="950"/>
      <c r="I372" s="949"/>
      <c r="J372" s="949"/>
      <c r="K372" s="949"/>
    </row>
    <row r="373" spans="1:11" s="655" customFormat="1" ht="15" hidden="1" customHeight="1">
      <c r="A373" s="811"/>
      <c r="B373" s="948" t="s">
        <v>16</v>
      </c>
      <c r="C373" s="818" t="s">
        <v>17</v>
      </c>
      <c r="D373" s="818" t="s">
        <v>4</v>
      </c>
      <c r="E373" s="719" t="s">
        <v>2790</v>
      </c>
      <c r="F373" s="945" t="s">
        <v>5</v>
      </c>
      <c r="G373" s="719" t="s">
        <v>2655</v>
      </c>
      <c r="H373" s="944"/>
      <c r="I373" s="939"/>
      <c r="J373" s="939"/>
      <c r="K373" s="939"/>
    </row>
    <row r="374" spans="1:11" s="655" customFormat="1" ht="15" hidden="1" customHeight="1">
      <c r="A374" s="811"/>
      <c r="B374" s="947"/>
      <c r="C374" s="946"/>
      <c r="D374" s="946"/>
      <c r="E374" s="719" t="s">
        <v>2789</v>
      </c>
      <c r="F374" s="945" t="s">
        <v>20</v>
      </c>
      <c r="G374" s="835" t="s">
        <v>21</v>
      </c>
      <c r="H374" s="944"/>
      <c r="I374" s="939"/>
      <c r="J374" s="939"/>
      <c r="K374" s="939"/>
    </row>
    <row r="375" spans="1:11" s="655" customFormat="1" ht="15" hidden="1" customHeight="1">
      <c r="A375" s="811"/>
      <c r="B375" s="897" t="s">
        <v>2813</v>
      </c>
      <c r="C375" s="731" t="s">
        <v>2483</v>
      </c>
      <c r="D375" s="924" t="s">
        <v>3172</v>
      </c>
      <c r="E375" s="715">
        <f>F375-5</f>
        <v>44010</v>
      </c>
      <c r="F375" s="758">
        <v>44015</v>
      </c>
      <c r="G375" s="758">
        <f>F375+14</f>
        <v>44029</v>
      </c>
      <c r="H375" s="940"/>
    </row>
    <row r="376" spans="1:11" s="655" customFormat="1" ht="15" hidden="1" customHeight="1">
      <c r="A376" s="811"/>
      <c r="B376" s="897" t="s">
        <v>1097</v>
      </c>
      <c r="C376" s="731" t="s">
        <v>3171</v>
      </c>
      <c r="D376" s="923"/>
      <c r="E376" s="715">
        <f>F376-5</f>
        <v>44017</v>
      </c>
      <c r="F376" s="758">
        <f>F375+7</f>
        <v>44022</v>
      </c>
      <c r="G376" s="758">
        <f>F376+14</f>
        <v>44036</v>
      </c>
      <c r="H376" s="940"/>
      <c r="I376" s="939"/>
      <c r="J376" s="939"/>
      <c r="K376" s="939"/>
    </row>
    <row r="377" spans="1:11" s="655" customFormat="1" ht="15" hidden="1" customHeight="1">
      <c r="A377" s="811"/>
      <c r="B377" s="897" t="s">
        <v>3170</v>
      </c>
      <c r="C377" s="731" t="s">
        <v>3169</v>
      </c>
      <c r="D377" s="923"/>
      <c r="E377" s="715">
        <f>F377-5</f>
        <v>44024</v>
      </c>
      <c r="F377" s="758">
        <f>F376+7</f>
        <v>44029</v>
      </c>
      <c r="G377" s="758">
        <f>F377+14</f>
        <v>44043</v>
      </c>
      <c r="H377" s="940"/>
      <c r="I377" s="939"/>
      <c r="J377" s="939"/>
      <c r="K377" s="939"/>
    </row>
    <row r="378" spans="1:11" s="655" customFormat="1" ht="15" hidden="1" customHeight="1">
      <c r="A378" s="811"/>
      <c r="B378" s="897" t="s">
        <v>1102</v>
      </c>
      <c r="C378" s="731" t="s">
        <v>3169</v>
      </c>
      <c r="D378" s="923"/>
      <c r="E378" s="715">
        <f>F378-5</f>
        <v>44031</v>
      </c>
      <c r="F378" s="758">
        <f>F377+7</f>
        <v>44036</v>
      </c>
      <c r="G378" s="758">
        <f>F378+14</f>
        <v>44050</v>
      </c>
      <c r="H378" s="940"/>
      <c r="I378" s="939"/>
      <c r="J378" s="939"/>
      <c r="K378" s="939"/>
    </row>
    <row r="379" spans="1:11" s="655" customFormat="1" ht="15" hidden="1" customHeight="1">
      <c r="A379" s="811"/>
      <c r="B379" s="897" t="s">
        <v>1100</v>
      </c>
      <c r="C379" s="731" t="s">
        <v>3169</v>
      </c>
      <c r="D379" s="922"/>
      <c r="E379" s="715">
        <f>F379-5</f>
        <v>44038</v>
      </c>
      <c r="F379" s="758">
        <f>F378+7</f>
        <v>44043</v>
      </c>
      <c r="G379" s="758">
        <f>F379+14</f>
        <v>44057</v>
      </c>
      <c r="H379" s="940"/>
      <c r="I379" s="939"/>
      <c r="J379" s="939"/>
      <c r="K379" s="939"/>
    </row>
    <row r="380" spans="1:11" s="655" customFormat="1" ht="15" customHeight="1">
      <c r="A380" s="811"/>
      <c r="B380" s="679" t="s">
        <v>2791</v>
      </c>
      <c r="C380" s="678"/>
      <c r="D380" s="820" t="s">
        <v>4</v>
      </c>
      <c r="E380" s="719" t="s">
        <v>2790</v>
      </c>
      <c r="F380" s="945" t="s">
        <v>5</v>
      </c>
      <c r="G380" s="719" t="s">
        <v>2655</v>
      </c>
      <c r="H380" s="944"/>
      <c r="I380" s="939"/>
      <c r="J380" s="939"/>
      <c r="K380" s="939"/>
    </row>
    <row r="381" spans="1:11" s="655" customFormat="1" ht="15" customHeight="1">
      <c r="A381" s="811"/>
      <c r="B381" s="708"/>
      <c r="C381" s="707"/>
      <c r="D381" s="861"/>
      <c r="E381" s="719" t="s">
        <v>2789</v>
      </c>
      <c r="F381" s="945" t="s">
        <v>20</v>
      </c>
      <c r="G381" s="835" t="s">
        <v>21</v>
      </c>
      <c r="H381" s="944"/>
      <c r="I381" s="939"/>
      <c r="J381" s="939"/>
      <c r="K381" s="939"/>
    </row>
    <row r="382" spans="1:11" s="655" customFormat="1" ht="15" customHeight="1">
      <c r="A382" s="811"/>
      <c r="B382" s="701" t="s">
        <v>3160</v>
      </c>
      <c r="C382" s="700"/>
      <c r="D382" s="943" t="s">
        <v>3168</v>
      </c>
      <c r="E382" s="715">
        <f>F382-5</f>
        <v>45901</v>
      </c>
      <c r="F382" s="758">
        <v>45906</v>
      </c>
      <c r="G382" s="758">
        <f>F382+23</f>
        <v>45929</v>
      </c>
      <c r="H382" s="940"/>
    </row>
    <row r="383" spans="1:11" s="655" customFormat="1" ht="15" customHeight="1">
      <c r="A383" s="811"/>
      <c r="B383" s="701" t="s">
        <v>3159</v>
      </c>
      <c r="C383" s="700"/>
      <c r="D383" s="942"/>
      <c r="E383" s="715">
        <f>F383-5</f>
        <v>45908</v>
      </c>
      <c r="F383" s="758">
        <f>F382+7</f>
        <v>45913</v>
      </c>
      <c r="G383" s="758">
        <f>F383+23</f>
        <v>45936</v>
      </c>
      <c r="H383" s="940"/>
      <c r="I383" s="939"/>
      <c r="J383" s="939"/>
      <c r="K383" s="939"/>
    </row>
    <row r="384" spans="1:11" s="655" customFormat="1" ht="15" customHeight="1">
      <c r="A384" s="811"/>
      <c r="B384" s="661" t="s">
        <v>3158</v>
      </c>
      <c r="C384" s="660"/>
      <c r="D384" s="942"/>
      <c r="E384" s="715">
        <f>F384-5</f>
        <v>45915</v>
      </c>
      <c r="F384" s="758">
        <f>F383+7</f>
        <v>45920</v>
      </c>
      <c r="G384" s="758">
        <f>F384+23</f>
        <v>45943</v>
      </c>
      <c r="H384" s="940"/>
      <c r="I384" s="939"/>
      <c r="J384" s="939"/>
      <c r="K384" s="939"/>
    </row>
    <row r="385" spans="1:11" s="655" customFormat="1" ht="15" customHeight="1">
      <c r="A385" s="811"/>
      <c r="B385" s="701" t="s">
        <v>3157</v>
      </c>
      <c r="C385" s="700"/>
      <c r="D385" s="942"/>
      <c r="E385" s="715">
        <f>F385-5</f>
        <v>45922</v>
      </c>
      <c r="F385" s="758">
        <f>F384+7</f>
        <v>45927</v>
      </c>
      <c r="G385" s="758">
        <f>F385+23</f>
        <v>45950</v>
      </c>
      <c r="H385" s="940"/>
      <c r="I385" s="939"/>
      <c r="J385" s="939"/>
      <c r="K385" s="939"/>
    </row>
    <row r="386" spans="1:11" s="655" customFormat="1" ht="15" customHeight="1">
      <c r="A386" s="811"/>
      <c r="B386" s="701" t="s">
        <v>3156</v>
      </c>
      <c r="C386" s="700"/>
      <c r="D386" s="941"/>
      <c r="E386" s="715">
        <f>F386-5</f>
        <v>45929</v>
      </c>
      <c r="F386" s="758">
        <f>F385+7</f>
        <v>45934</v>
      </c>
      <c r="G386" s="758">
        <f>F386+23</f>
        <v>45957</v>
      </c>
      <c r="H386" s="940"/>
      <c r="I386" s="939"/>
      <c r="J386" s="939"/>
      <c r="K386" s="939"/>
    </row>
    <row r="387" spans="1:11" s="680" customFormat="1" ht="15" customHeight="1">
      <c r="A387" s="827" t="s">
        <v>3167</v>
      </c>
      <c r="B387" s="864"/>
      <c r="C387" s="769"/>
      <c r="D387" s="919"/>
      <c r="E387" s="727"/>
      <c r="F387" s="918"/>
      <c r="G387" s="918"/>
      <c r="H387" s="917"/>
      <c r="I387" s="938"/>
      <c r="J387" s="938"/>
      <c r="K387" s="938"/>
    </row>
    <row r="388" spans="1:11" s="665" customFormat="1" ht="15" hidden="1" customHeight="1">
      <c r="A388" s="811"/>
      <c r="B388" s="921" t="s">
        <v>16</v>
      </c>
      <c r="C388" s="820" t="s">
        <v>17</v>
      </c>
      <c r="D388" s="937" t="s">
        <v>4</v>
      </c>
      <c r="E388" s="816" t="s">
        <v>2790</v>
      </c>
      <c r="F388" s="816" t="s">
        <v>5</v>
      </c>
      <c r="G388" s="816" t="s">
        <v>1133</v>
      </c>
      <c r="H388" s="901"/>
      <c r="I388" s="926"/>
      <c r="J388" s="926"/>
      <c r="K388" s="926"/>
    </row>
    <row r="389" spans="1:11" s="665" customFormat="1" ht="15" hidden="1" customHeight="1">
      <c r="A389" s="811"/>
      <c r="B389" s="928"/>
      <c r="C389" s="927"/>
      <c r="D389" s="880"/>
      <c r="E389" s="902" t="s">
        <v>2789</v>
      </c>
      <c r="F389" s="902" t="s">
        <v>20</v>
      </c>
      <c r="G389" s="902" t="s">
        <v>21</v>
      </c>
      <c r="H389" s="901"/>
      <c r="I389" s="926"/>
      <c r="J389" s="926"/>
      <c r="K389" s="926"/>
    </row>
    <row r="390" spans="1:11" s="665" customFormat="1" ht="15" hidden="1" customHeight="1">
      <c r="A390" s="811"/>
      <c r="B390" s="910" t="s">
        <v>3129</v>
      </c>
      <c r="C390" s="910" t="s">
        <v>3098</v>
      </c>
      <c r="D390" s="924" t="s">
        <v>3166</v>
      </c>
      <c r="E390" s="935">
        <f>F390-5</f>
        <v>43553</v>
      </c>
      <c r="F390" s="925">
        <v>43558</v>
      </c>
      <c r="G390" s="925">
        <f>F390+24</f>
        <v>43582</v>
      </c>
      <c r="H390" s="901"/>
      <c r="I390" s="926"/>
      <c r="J390" s="926"/>
      <c r="K390" s="926"/>
    </row>
    <row r="391" spans="1:11" s="665" customFormat="1" ht="15" hidden="1" customHeight="1">
      <c r="A391" s="811"/>
      <c r="B391" s="736" t="s">
        <v>521</v>
      </c>
      <c r="C391" s="736" t="s">
        <v>1021</v>
      </c>
      <c r="D391" s="923"/>
      <c r="E391" s="935">
        <f>F391-5</f>
        <v>43560</v>
      </c>
      <c r="F391" s="925">
        <f>F390+7</f>
        <v>43565</v>
      </c>
      <c r="G391" s="925">
        <f>F391+24</f>
        <v>43589</v>
      </c>
      <c r="H391" s="901"/>
      <c r="I391" s="926"/>
      <c r="J391" s="926"/>
      <c r="K391" s="926"/>
    </row>
    <row r="392" spans="1:11" s="665" customFormat="1" ht="15" hidden="1" customHeight="1">
      <c r="A392" s="811"/>
      <c r="B392" s="723" t="s">
        <v>3165</v>
      </c>
      <c r="C392" s="723" t="s">
        <v>3164</v>
      </c>
      <c r="D392" s="923"/>
      <c r="E392" s="935">
        <f>F392-5</f>
        <v>43567</v>
      </c>
      <c r="F392" s="925">
        <f>F391+7</f>
        <v>43572</v>
      </c>
      <c r="G392" s="925">
        <f>F392+24</f>
        <v>43596</v>
      </c>
      <c r="H392" s="901"/>
      <c r="I392" s="926"/>
      <c r="J392" s="926"/>
      <c r="K392" s="926"/>
    </row>
    <row r="393" spans="1:11" s="665" customFormat="1" ht="15" hidden="1" customHeight="1">
      <c r="A393" s="811"/>
      <c r="B393" s="723" t="s">
        <v>3073</v>
      </c>
      <c r="C393" s="723" t="s">
        <v>3163</v>
      </c>
      <c r="D393" s="923"/>
      <c r="E393" s="935">
        <f>F393-5</f>
        <v>43574</v>
      </c>
      <c r="F393" s="925">
        <f>F392+7</f>
        <v>43579</v>
      </c>
      <c r="G393" s="925">
        <f>F393+24</f>
        <v>43603</v>
      </c>
      <c r="H393" s="901"/>
      <c r="I393" s="926"/>
      <c r="J393" s="926"/>
      <c r="K393" s="926"/>
    </row>
    <row r="394" spans="1:11" s="665" customFormat="1" ht="15" hidden="1" customHeight="1">
      <c r="A394" s="811"/>
      <c r="B394" s="723" t="s">
        <v>3076</v>
      </c>
      <c r="C394" s="736" t="s">
        <v>3162</v>
      </c>
      <c r="D394" s="922"/>
      <c r="E394" s="935">
        <f>F394-5</f>
        <v>43581</v>
      </c>
      <c r="F394" s="925">
        <f>F393+7</f>
        <v>43586</v>
      </c>
      <c r="G394" s="925">
        <f>F394+24</f>
        <v>43610</v>
      </c>
      <c r="H394" s="901"/>
      <c r="I394" s="926"/>
      <c r="J394" s="926"/>
      <c r="K394" s="926"/>
    </row>
    <row r="395" spans="1:11" s="665" customFormat="1" ht="15" hidden="1" customHeight="1">
      <c r="A395" s="811"/>
      <c r="B395" s="723"/>
      <c r="C395" s="736"/>
      <c r="D395" s="934"/>
      <c r="E395" s="779"/>
      <c r="F395" s="933"/>
      <c r="G395" s="933"/>
      <c r="H395" s="901"/>
      <c r="I395" s="926"/>
      <c r="J395" s="926"/>
      <c r="K395" s="926"/>
    </row>
    <row r="396" spans="1:11" s="665" customFormat="1" ht="15" customHeight="1">
      <c r="A396" s="811"/>
      <c r="B396" s="679" t="s">
        <v>2791</v>
      </c>
      <c r="C396" s="678"/>
      <c r="D396" s="937" t="s">
        <v>4</v>
      </c>
      <c r="E396" s="816" t="s">
        <v>2790</v>
      </c>
      <c r="F396" s="816" t="s">
        <v>5</v>
      </c>
      <c r="G396" s="816" t="s">
        <v>1133</v>
      </c>
      <c r="H396" s="901"/>
      <c r="I396" s="926"/>
      <c r="J396" s="926"/>
      <c r="K396" s="926"/>
    </row>
    <row r="397" spans="1:11" s="665" customFormat="1" ht="15" customHeight="1">
      <c r="A397" s="811"/>
      <c r="B397" s="708"/>
      <c r="C397" s="707"/>
      <c r="D397" s="880"/>
      <c r="E397" s="902" t="s">
        <v>2789</v>
      </c>
      <c r="F397" s="902" t="s">
        <v>20</v>
      </c>
      <c r="G397" s="902" t="s">
        <v>21</v>
      </c>
      <c r="H397" s="901"/>
      <c r="I397" s="926"/>
      <c r="J397" s="926"/>
      <c r="K397" s="926"/>
    </row>
    <row r="398" spans="1:11" s="665" customFormat="1" ht="15" customHeight="1">
      <c r="A398" s="811"/>
      <c r="B398" s="701" t="s">
        <v>3160</v>
      </c>
      <c r="C398" s="700"/>
      <c r="D398" s="924" t="s">
        <v>2904</v>
      </c>
      <c r="E398" s="935">
        <f>F398-5</f>
        <v>45901</v>
      </c>
      <c r="F398" s="758">
        <v>45906</v>
      </c>
      <c r="G398" s="925">
        <f>F398+28</f>
        <v>45934</v>
      </c>
      <c r="H398" s="901"/>
      <c r="I398" s="926"/>
      <c r="J398" s="926"/>
      <c r="K398" s="926"/>
    </row>
    <row r="399" spans="1:11" s="665" customFormat="1" ht="15" customHeight="1">
      <c r="A399" s="811"/>
      <c r="B399" s="701" t="s">
        <v>3159</v>
      </c>
      <c r="C399" s="700"/>
      <c r="D399" s="923"/>
      <c r="E399" s="935">
        <f>F399-5</f>
        <v>45908</v>
      </c>
      <c r="F399" s="758">
        <f>F398+7</f>
        <v>45913</v>
      </c>
      <c r="G399" s="925">
        <f>F399+28</f>
        <v>45941</v>
      </c>
      <c r="H399" s="901"/>
      <c r="I399" s="926"/>
      <c r="J399" s="926"/>
      <c r="K399" s="926"/>
    </row>
    <row r="400" spans="1:11" s="665" customFormat="1" ht="15" customHeight="1">
      <c r="A400" s="811"/>
      <c r="B400" s="661" t="s">
        <v>3158</v>
      </c>
      <c r="C400" s="660"/>
      <c r="D400" s="923"/>
      <c r="E400" s="935">
        <f>F400-5</f>
        <v>45915</v>
      </c>
      <c r="F400" s="758">
        <f>F399+7</f>
        <v>45920</v>
      </c>
      <c r="G400" s="925">
        <f>F400+28</f>
        <v>45948</v>
      </c>
      <c r="H400" s="901"/>
      <c r="I400" s="926"/>
      <c r="J400" s="926"/>
      <c r="K400" s="926"/>
    </row>
    <row r="401" spans="1:11" s="665" customFormat="1" ht="15" customHeight="1">
      <c r="A401" s="811"/>
      <c r="B401" s="701" t="s">
        <v>3161</v>
      </c>
      <c r="C401" s="700"/>
      <c r="D401" s="923"/>
      <c r="E401" s="935">
        <f>F401-5</f>
        <v>45922</v>
      </c>
      <c r="F401" s="758">
        <f>F400+7</f>
        <v>45927</v>
      </c>
      <c r="G401" s="925">
        <f>F401+28</f>
        <v>45955</v>
      </c>
      <c r="H401" s="901"/>
      <c r="I401" s="926"/>
      <c r="J401" s="926"/>
      <c r="K401" s="926"/>
    </row>
    <row r="402" spans="1:11" s="665" customFormat="1" ht="15" customHeight="1">
      <c r="A402" s="811"/>
      <c r="B402" s="701" t="s">
        <v>3156</v>
      </c>
      <c r="C402" s="700"/>
      <c r="D402" s="922"/>
      <c r="E402" s="935">
        <f>F402-5</f>
        <v>45929</v>
      </c>
      <c r="F402" s="758">
        <f>F401+7</f>
        <v>45934</v>
      </c>
      <c r="G402" s="925">
        <f>F402+28</f>
        <v>45962</v>
      </c>
      <c r="H402" s="901"/>
      <c r="I402" s="926"/>
      <c r="J402" s="926"/>
      <c r="K402" s="926"/>
    </row>
    <row r="403" spans="1:11" s="665" customFormat="1" ht="15" hidden="1" customHeight="1">
      <c r="A403" s="811"/>
      <c r="B403" s="829" t="s">
        <v>16</v>
      </c>
      <c r="C403" s="820" t="s">
        <v>17</v>
      </c>
      <c r="D403" s="937" t="s">
        <v>4</v>
      </c>
      <c r="E403" s="816" t="s">
        <v>2790</v>
      </c>
      <c r="F403" s="816" t="s">
        <v>5</v>
      </c>
      <c r="G403" s="816" t="s">
        <v>1133</v>
      </c>
      <c r="H403" s="901"/>
      <c r="I403" s="926"/>
      <c r="J403" s="926"/>
      <c r="K403" s="926"/>
    </row>
    <row r="404" spans="1:11" s="665" customFormat="1" ht="15" hidden="1" customHeight="1">
      <c r="A404" s="811"/>
      <c r="B404" s="936"/>
      <c r="C404" s="927"/>
      <c r="D404" s="880"/>
      <c r="E404" s="902" t="s">
        <v>2789</v>
      </c>
      <c r="F404" s="902" t="s">
        <v>20</v>
      </c>
      <c r="G404" s="902" t="s">
        <v>21</v>
      </c>
      <c r="H404" s="901"/>
      <c r="I404" s="926"/>
      <c r="J404" s="926"/>
      <c r="K404" s="926"/>
    </row>
    <row r="405" spans="1:11" s="665" customFormat="1" ht="15" hidden="1" customHeight="1">
      <c r="A405" s="811"/>
      <c r="B405" s="897" t="s">
        <v>3154</v>
      </c>
      <c r="C405" s="731" t="s">
        <v>3153</v>
      </c>
      <c r="D405" s="924" t="s">
        <v>3152</v>
      </c>
      <c r="E405" s="935">
        <f>F405-5</f>
        <v>44043</v>
      </c>
      <c r="F405" s="925">
        <v>44048</v>
      </c>
      <c r="G405" s="925">
        <f>F405+22</f>
        <v>44070</v>
      </c>
      <c r="H405" s="901"/>
      <c r="I405" s="926"/>
      <c r="J405" s="926"/>
      <c r="K405" s="926"/>
    </row>
    <row r="406" spans="1:11" s="665" customFormat="1" ht="15" hidden="1" customHeight="1">
      <c r="A406" s="811"/>
      <c r="B406" s="897" t="s">
        <v>3151</v>
      </c>
      <c r="C406" s="731" t="s">
        <v>3148</v>
      </c>
      <c r="D406" s="923"/>
      <c r="E406" s="935">
        <f>F406-5</f>
        <v>44050</v>
      </c>
      <c r="F406" s="925">
        <f>F405+7</f>
        <v>44055</v>
      </c>
      <c r="G406" s="925">
        <f>F406+22</f>
        <v>44077</v>
      </c>
      <c r="H406" s="901"/>
      <c r="I406" s="926"/>
      <c r="J406" s="926"/>
      <c r="K406" s="926"/>
    </row>
    <row r="407" spans="1:11" s="665" customFormat="1" ht="15" hidden="1" customHeight="1">
      <c r="A407" s="811"/>
      <c r="B407" s="897" t="s">
        <v>604</v>
      </c>
      <c r="C407" s="731" t="s">
        <v>3148</v>
      </c>
      <c r="D407" s="923"/>
      <c r="E407" s="935">
        <f>F407-5</f>
        <v>44057</v>
      </c>
      <c r="F407" s="925">
        <f>F406+7</f>
        <v>44062</v>
      </c>
      <c r="G407" s="925">
        <f>F407+22</f>
        <v>44084</v>
      </c>
      <c r="H407" s="901"/>
      <c r="I407" s="926"/>
      <c r="J407" s="926"/>
      <c r="K407" s="926"/>
    </row>
    <row r="408" spans="1:11" s="665" customFormat="1" ht="15" hidden="1" customHeight="1">
      <c r="A408" s="811"/>
      <c r="B408" s="897" t="s">
        <v>3150</v>
      </c>
      <c r="C408" s="731" t="s">
        <v>3148</v>
      </c>
      <c r="D408" s="923"/>
      <c r="E408" s="935">
        <f>F408-5</f>
        <v>44064</v>
      </c>
      <c r="F408" s="925">
        <f>F407+7</f>
        <v>44069</v>
      </c>
      <c r="G408" s="925">
        <f>F408+22</f>
        <v>44091</v>
      </c>
      <c r="H408" s="901"/>
      <c r="I408" s="926"/>
      <c r="J408" s="926"/>
      <c r="K408" s="926"/>
    </row>
    <row r="409" spans="1:11" s="665" customFormat="1" ht="15" hidden="1" customHeight="1">
      <c r="A409" s="811"/>
      <c r="B409" s="897" t="s">
        <v>3149</v>
      </c>
      <c r="C409" s="731" t="s">
        <v>3148</v>
      </c>
      <c r="D409" s="922"/>
      <c r="E409" s="935">
        <f>F409-5</f>
        <v>44071</v>
      </c>
      <c r="F409" s="925">
        <f>F408+7</f>
        <v>44076</v>
      </c>
      <c r="G409" s="925">
        <f>F409+22</f>
        <v>44098</v>
      </c>
      <c r="H409" s="901"/>
      <c r="I409" s="926"/>
      <c r="J409" s="926"/>
      <c r="K409" s="926"/>
    </row>
    <row r="410" spans="1:11" s="665" customFormat="1" ht="15" hidden="1" customHeight="1">
      <c r="A410" s="811"/>
      <c r="B410" s="833"/>
      <c r="C410" s="770"/>
      <c r="D410" s="934"/>
      <c r="E410" s="779"/>
      <c r="F410" s="933"/>
      <c r="G410" s="933"/>
      <c r="H410" s="901"/>
      <c r="I410" s="926"/>
      <c r="J410" s="926"/>
      <c r="K410" s="926"/>
    </row>
    <row r="411" spans="1:11" s="665" customFormat="1" ht="15" customHeight="1">
      <c r="A411" s="811"/>
      <c r="B411" s="679" t="s">
        <v>2791</v>
      </c>
      <c r="C411" s="678"/>
      <c r="D411" s="915" t="s">
        <v>4</v>
      </c>
      <c r="E411" s="931" t="s">
        <v>2790</v>
      </c>
      <c r="F411" s="931" t="s">
        <v>5</v>
      </c>
      <c r="G411" s="931" t="s">
        <v>1133</v>
      </c>
      <c r="H411" s="901"/>
      <c r="I411" s="926"/>
      <c r="J411" s="926"/>
      <c r="K411" s="926"/>
    </row>
    <row r="412" spans="1:11" s="665" customFormat="1" ht="15" customHeight="1">
      <c r="A412" s="811"/>
      <c r="B412" s="708"/>
      <c r="C412" s="707"/>
      <c r="D412" s="912"/>
      <c r="E412" s="929" t="s">
        <v>2789</v>
      </c>
      <c r="F412" s="929" t="s">
        <v>20</v>
      </c>
      <c r="G412" s="929" t="s">
        <v>21</v>
      </c>
      <c r="H412" s="901"/>
      <c r="I412" s="926"/>
      <c r="J412" s="926"/>
      <c r="K412" s="926"/>
    </row>
    <row r="413" spans="1:11" s="665" customFormat="1" ht="15" customHeight="1">
      <c r="A413" s="811"/>
      <c r="B413" s="661" t="s">
        <v>3121</v>
      </c>
      <c r="C413" s="660"/>
      <c r="D413" s="924" t="s">
        <v>2479</v>
      </c>
      <c r="E413" s="935">
        <f>F413-5</f>
        <v>45896</v>
      </c>
      <c r="F413" s="671">
        <v>45901</v>
      </c>
      <c r="G413" s="925">
        <f>F413+24</f>
        <v>45925</v>
      </c>
      <c r="H413" s="901"/>
      <c r="I413" s="926"/>
      <c r="J413" s="926"/>
      <c r="K413" s="926"/>
    </row>
    <row r="414" spans="1:11" s="665" customFormat="1" ht="15" customHeight="1">
      <c r="A414" s="811"/>
      <c r="B414" s="701" t="s">
        <v>3120</v>
      </c>
      <c r="C414" s="700"/>
      <c r="D414" s="923"/>
      <c r="E414" s="935">
        <f>F414-5</f>
        <v>45903</v>
      </c>
      <c r="F414" s="925">
        <f>F413+7</f>
        <v>45908</v>
      </c>
      <c r="G414" s="925">
        <f>F414+24</f>
        <v>45932</v>
      </c>
      <c r="H414" s="901"/>
      <c r="I414" s="926"/>
      <c r="J414" s="926"/>
      <c r="K414" s="926"/>
    </row>
    <row r="415" spans="1:11" s="665" customFormat="1" ht="15" customHeight="1">
      <c r="A415" s="811"/>
      <c r="B415" s="701" t="s">
        <v>3119</v>
      </c>
      <c r="C415" s="700"/>
      <c r="D415" s="923"/>
      <c r="E415" s="935">
        <f>F415-5</f>
        <v>45910</v>
      </c>
      <c r="F415" s="925">
        <f>F414+7</f>
        <v>45915</v>
      </c>
      <c r="G415" s="925">
        <f>F415+24</f>
        <v>45939</v>
      </c>
      <c r="H415" s="901"/>
      <c r="I415" s="926"/>
      <c r="J415" s="926"/>
      <c r="K415" s="926"/>
    </row>
    <row r="416" spans="1:11" s="665" customFormat="1" ht="15" customHeight="1">
      <c r="A416" s="811"/>
      <c r="B416" s="701" t="s">
        <v>3118</v>
      </c>
      <c r="C416" s="700"/>
      <c r="D416" s="923"/>
      <c r="E416" s="935">
        <f>F416-5</f>
        <v>45917</v>
      </c>
      <c r="F416" s="925">
        <f>F415+7</f>
        <v>45922</v>
      </c>
      <c r="G416" s="925">
        <f>F416+24</f>
        <v>45946</v>
      </c>
      <c r="H416" s="901"/>
      <c r="I416" s="926"/>
      <c r="J416" s="926"/>
      <c r="K416" s="926"/>
    </row>
    <row r="417" spans="1:11" s="665" customFormat="1" ht="15" customHeight="1">
      <c r="A417" s="811"/>
      <c r="B417" s="701" t="s">
        <v>3117</v>
      </c>
      <c r="C417" s="700"/>
      <c r="D417" s="922"/>
      <c r="E417" s="935">
        <f>F417-5</f>
        <v>45924</v>
      </c>
      <c r="F417" s="925">
        <f>F416+7</f>
        <v>45929</v>
      </c>
      <c r="G417" s="925">
        <f>F417+24</f>
        <v>45953</v>
      </c>
      <c r="H417" s="901"/>
      <c r="I417" s="926"/>
      <c r="J417" s="926"/>
      <c r="K417" s="926"/>
    </row>
    <row r="418" spans="1:11" s="680" customFormat="1" ht="15" customHeight="1">
      <c r="A418" s="827" t="s">
        <v>3155</v>
      </c>
      <c r="B418" s="864"/>
      <c r="C418" s="769"/>
      <c r="D418" s="919"/>
      <c r="E418" s="727"/>
      <c r="F418" s="918"/>
      <c r="G418" s="918"/>
      <c r="H418" s="917"/>
      <c r="I418" s="938"/>
      <c r="J418" s="938"/>
      <c r="K418" s="938"/>
    </row>
    <row r="419" spans="1:11" s="665" customFormat="1" ht="15" customHeight="1">
      <c r="A419" s="811"/>
      <c r="B419" s="679" t="s">
        <v>2791</v>
      </c>
      <c r="C419" s="678"/>
      <c r="D419" s="937" t="s">
        <v>4</v>
      </c>
      <c r="E419" s="816" t="s">
        <v>2790</v>
      </c>
      <c r="F419" s="816" t="s">
        <v>5</v>
      </c>
      <c r="G419" s="816" t="s">
        <v>1133</v>
      </c>
      <c r="H419" s="901"/>
      <c r="I419" s="926"/>
      <c r="J419" s="926"/>
      <c r="K419" s="926"/>
    </row>
    <row r="420" spans="1:11" s="665" customFormat="1" ht="15" customHeight="1">
      <c r="A420" s="811"/>
      <c r="B420" s="708"/>
      <c r="C420" s="707"/>
      <c r="D420" s="880"/>
      <c r="E420" s="902" t="s">
        <v>2789</v>
      </c>
      <c r="F420" s="902" t="s">
        <v>20</v>
      </c>
      <c r="G420" s="902" t="s">
        <v>21</v>
      </c>
      <c r="H420" s="901"/>
      <c r="I420" s="926"/>
      <c r="J420" s="926"/>
      <c r="K420" s="926"/>
    </row>
    <row r="421" spans="1:11" s="665" customFormat="1" ht="15" customHeight="1">
      <c r="A421" s="811"/>
      <c r="B421" s="701" t="s">
        <v>3160</v>
      </c>
      <c r="C421" s="700"/>
      <c r="D421" s="924" t="s">
        <v>2904</v>
      </c>
      <c r="E421" s="935">
        <f>F421-5</f>
        <v>45901</v>
      </c>
      <c r="F421" s="758">
        <v>45906</v>
      </c>
      <c r="G421" s="925">
        <f>F421+28</f>
        <v>45934</v>
      </c>
      <c r="H421" s="901"/>
      <c r="I421" s="926"/>
      <c r="J421" s="926"/>
      <c r="K421" s="926"/>
    </row>
    <row r="422" spans="1:11" s="665" customFormat="1" ht="15" customHeight="1">
      <c r="A422" s="811"/>
      <c r="B422" s="701" t="s">
        <v>3159</v>
      </c>
      <c r="C422" s="700"/>
      <c r="D422" s="923"/>
      <c r="E422" s="935">
        <f>F422-5</f>
        <v>45908</v>
      </c>
      <c r="F422" s="925">
        <f>F421+7</f>
        <v>45913</v>
      </c>
      <c r="G422" s="925">
        <f>F422+28</f>
        <v>45941</v>
      </c>
      <c r="H422" s="901"/>
      <c r="I422" s="926"/>
      <c r="J422" s="926"/>
      <c r="K422" s="926"/>
    </row>
    <row r="423" spans="1:11" s="665" customFormat="1" ht="15" customHeight="1">
      <c r="A423" s="811"/>
      <c r="B423" s="661" t="s">
        <v>3158</v>
      </c>
      <c r="C423" s="660"/>
      <c r="D423" s="923"/>
      <c r="E423" s="935">
        <f>F423-5</f>
        <v>45915</v>
      </c>
      <c r="F423" s="925">
        <f>F422+7</f>
        <v>45920</v>
      </c>
      <c r="G423" s="925">
        <f>F423+28</f>
        <v>45948</v>
      </c>
      <c r="H423" s="901"/>
      <c r="I423" s="926"/>
      <c r="J423" s="926"/>
      <c r="K423" s="926"/>
    </row>
    <row r="424" spans="1:11" s="665" customFormat="1" ht="15" customHeight="1">
      <c r="A424" s="811"/>
      <c r="B424" s="701" t="s">
        <v>3157</v>
      </c>
      <c r="C424" s="700"/>
      <c r="D424" s="923"/>
      <c r="E424" s="935">
        <f>F424-5</f>
        <v>45922</v>
      </c>
      <c r="F424" s="925">
        <f>F423+7</f>
        <v>45927</v>
      </c>
      <c r="G424" s="925">
        <f>F424+28</f>
        <v>45955</v>
      </c>
      <c r="H424" s="901"/>
      <c r="I424" s="926"/>
      <c r="J424" s="926"/>
      <c r="K424" s="926"/>
    </row>
    <row r="425" spans="1:11" s="665" customFormat="1" ht="15" customHeight="1">
      <c r="A425" s="811"/>
      <c r="B425" s="701" t="s">
        <v>3156</v>
      </c>
      <c r="C425" s="700"/>
      <c r="D425" s="922"/>
      <c r="E425" s="935">
        <f>F425-5</f>
        <v>45929</v>
      </c>
      <c r="F425" s="925">
        <f>F424+7</f>
        <v>45934</v>
      </c>
      <c r="G425" s="925">
        <f>F425+28</f>
        <v>45962</v>
      </c>
      <c r="H425" s="901"/>
      <c r="I425" s="926"/>
      <c r="J425" s="926"/>
      <c r="K425" s="926"/>
    </row>
    <row r="426" spans="1:11" s="665" customFormat="1" ht="15" hidden="1" customHeight="1">
      <c r="A426" s="811"/>
      <c r="B426" s="829" t="s">
        <v>16</v>
      </c>
      <c r="C426" s="820" t="s">
        <v>17</v>
      </c>
      <c r="D426" s="937" t="s">
        <v>4</v>
      </c>
      <c r="E426" s="816" t="s">
        <v>2790</v>
      </c>
      <c r="F426" s="816" t="s">
        <v>5</v>
      </c>
      <c r="G426" s="816" t="s">
        <v>3155</v>
      </c>
      <c r="H426" s="901"/>
      <c r="I426" s="926"/>
      <c r="J426" s="926"/>
      <c r="K426" s="926"/>
    </row>
    <row r="427" spans="1:11" s="665" customFormat="1" ht="15" hidden="1" customHeight="1">
      <c r="A427" s="811"/>
      <c r="B427" s="936"/>
      <c r="C427" s="927"/>
      <c r="D427" s="880"/>
      <c r="E427" s="902" t="s">
        <v>2789</v>
      </c>
      <c r="F427" s="902" t="s">
        <v>20</v>
      </c>
      <c r="G427" s="902" t="s">
        <v>21</v>
      </c>
      <c r="H427" s="901"/>
      <c r="I427" s="926"/>
      <c r="J427" s="926"/>
      <c r="K427" s="926"/>
    </row>
    <row r="428" spans="1:11" s="665" customFormat="1" ht="15" hidden="1" customHeight="1">
      <c r="A428" s="811"/>
      <c r="B428" s="897" t="s">
        <v>3154</v>
      </c>
      <c r="C428" s="731" t="s">
        <v>3153</v>
      </c>
      <c r="D428" s="924" t="s">
        <v>3152</v>
      </c>
      <c r="E428" s="935">
        <f>F428-5</f>
        <v>44043</v>
      </c>
      <c r="F428" s="925">
        <v>44048</v>
      </c>
      <c r="G428" s="925">
        <f>F428+24</f>
        <v>44072</v>
      </c>
      <c r="H428" s="901"/>
      <c r="I428" s="926"/>
      <c r="J428" s="926"/>
      <c r="K428" s="926"/>
    </row>
    <row r="429" spans="1:11" s="665" customFormat="1" ht="15" hidden="1" customHeight="1">
      <c r="A429" s="811"/>
      <c r="B429" s="897" t="s">
        <v>3151</v>
      </c>
      <c r="C429" s="731" t="s">
        <v>3148</v>
      </c>
      <c r="D429" s="923"/>
      <c r="E429" s="935">
        <f>F429-5</f>
        <v>44050</v>
      </c>
      <c r="F429" s="925">
        <f>F428+7</f>
        <v>44055</v>
      </c>
      <c r="G429" s="925">
        <f>F429+24</f>
        <v>44079</v>
      </c>
      <c r="H429" s="901"/>
      <c r="I429" s="926"/>
      <c r="J429" s="926"/>
      <c r="K429" s="926"/>
    </row>
    <row r="430" spans="1:11" s="665" customFormat="1" ht="15" hidden="1" customHeight="1">
      <c r="A430" s="811"/>
      <c r="B430" s="897" t="s">
        <v>604</v>
      </c>
      <c r="C430" s="731" t="s">
        <v>3148</v>
      </c>
      <c r="D430" s="923"/>
      <c r="E430" s="935">
        <f>F430-5</f>
        <v>44057</v>
      </c>
      <c r="F430" s="925">
        <f>F429+7</f>
        <v>44062</v>
      </c>
      <c r="G430" s="925">
        <f>F430+24</f>
        <v>44086</v>
      </c>
      <c r="H430" s="901"/>
      <c r="I430" s="926"/>
      <c r="J430" s="926"/>
      <c r="K430" s="926"/>
    </row>
    <row r="431" spans="1:11" s="665" customFormat="1" ht="15" hidden="1" customHeight="1">
      <c r="A431" s="811"/>
      <c r="B431" s="897" t="s">
        <v>3150</v>
      </c>
      <c r="C431" s="731" t="s">
        <v>3148</v>
      </c>
      <c r="D431" s="923"/>
      <c r="E431" s="935">
        <f>F431-5</f>
        <v>44064</v>
      </c>
      <c r="F431" s="925">
        <f>F430+7</f>
        <v>44069</v>
      </c>
      <c r="G431" s="925">
        <f>F431+24</f>
        <v>44093</v>
      </c>
      <c r="H431" s="901"/>
      <c r="I431" s="926"/>
      <c r="J431" s="926"/>
      <c r="K431" s="926"/>
    </row>
    <row r="432" spans="1:11" s="665" customFormat="1" ht="15" hidden="1" customHeight="1">
      <c r="A432" s="811"/>
      <c r="B432" s="897" t="s">
        <v>3149</v>
      </c>
      <c r="C432" s="731" t="s">
        <v>3148</v>
      </c>
      <c r="D432" s="922"/>
      <c r="E432" s="935">
        <f>F432-5</f>
        <v>44071</v>
      </c>
      <c r="F432" s="925">
        <f>F431+7</f>
        <v>44076</v>
      </c>
      <c r="G432" s="925">
        <f>F432+24</f>
        <v>44100</v>
      </c>
      <c r="H432" s="901"/>
      <c r="I432" s="926"/>
      <c r="J432" s="926"/>
      <c r="K432" s="926"/>
    </row>
    <row r="433" spans="1:11" s="665" customFormat="1" ht="15" hidden="1" customHeight="1">
      <c r="A433" s="811"/>
      <c r="B433" s="833"/>
      <c r="C433" s="770"/>
      <c r="D433" s="934"/>
      <c r="E433" s="779"/>
      <c r="F433" s="933"/>
      <c r="G433" s="933"/>
      <c r="H433" s="901"/>
      <c r="I433" s="926"/>
      <c r="J433" s="926"/>
      <c r="K433" s="926"/>
    </row>
    <row r="434" spans="1:11" s="665" customFormat="1" ht="15" customHeight="1">
      <c r="A434" s="811"/>
      <c r="B434" s="679" t="s">
        <v>2791</v>
      </c>
      <c r="C434" s="678"/>
      <c r="D434" s="932" t="s">
        <v>4</v>
      </c>
      <c r="E434" s="931" t="s">
        <v>2790</v>
      </c>
      <c r="F434" s="931" t="s">
        <v>5</v>
      </c>
      <c r="G434" s="931" t="s">
        <v>1128</v>
      </c>
      <c r="H434" s="901"/>
      <c r="I434" s="926"/>
      <c r="J434" s="926"/>
      <c r="K434" s="926"/>
    </row>
    <row r="435" spans="1:11" s="665" customFormat="1" ht="15" customHeight="1">
      <c r="A435" s="811"/>
      <c r="B435" s="708"/>
      <c r="C435" s="707"/>
      <c r="D435" s="930"/>
      <c r="E435" s="929" t="s">
        <v>2789</v>
      </c>
      <c r="F435" s="929" t="s">
        <v>20</v>
      </c>
      <c r="G435" s="929" t="s">
        <v>21</v>
      </c>
      <c r="H435" s="901"/>
      <c r="I435" s="926"/>
      <c r="J435" s="926"/>
      <c r="K435" s="926"/>
    </row>
    <row r="436" spans="1:11" s="665" customFormat="1" ht="15" customHeight="1">
      <c r="A436" s="811"/>
      <c r="B436" s="661" t="s">
        <v>3121</v>
      </c>
      <c r="C436" s="660"/>
      <c r="D436" s="924" t="s">
        <v>2479</v>
      </c>
      <c r="E436" s="793">
        <f>F436-5</f>
        <v>45896</v>
      </c>
      <c r="F436" s="671">
        <v>45901</v>
      </c>
      <c r="G436" s="925">
        <f>F436+22</f>
        <v>45923</v>
      </c>
      <c r="H436" s="901"/>
      <c r="I436" s="926"/>
      <c r="J436" s="926"/>
      <c r="K436" s="926"/>
    </row>
    <row r="437" spans="1:11" s="665" customFormat="1" ht="15" customHeight="1">
      <c r="A437" s="811"/>
      <c r="B437" s="701" t="s">
        <v>3120</v>
      </c>
      <c r="C437" s="700"/>
      <c r="D437" s="923"/>
      <c r="E437" s="793">
        <f>F437-5</f>
        <v>45903</v>
      </c>
      <c r="F437" s="925">
        <f>F436+7</f>
        <v>45908</v>
      </c>
      <c r="G437" s="925">
        <f>F437+22</f>
        <v>45930</v>
      </c>
      <c r="H437" s="901"/>
      <c r="I437" s="926"/>
      <c r="J437" s="926"/>
      <c r="K437" s="926"/>
    </row>
    <row r="438" spans="1:11" s="665" customFormat="1" ht="15" customHeight="1">
      <c r="A438" s="811"/>
      <c r="B438" s="701" t="s">
        <v>3119</v>
      </c>
      <c r="C438" s="700"/>
      <c r="D438" s="923"/>
      <c r="E438" s="793">
        <f>F438-5</f>
        <v>45910</v>
      </c>
      <c r="F438" s="925">
        <f>F437+7</f>
        <v>45915</v>
      </c>
      <c r="G438" s="925">
        <f>F438+22</f>
        <v>45937</v>
      </c>
      <c r="H438" s="901"/>
      <c r="I438" s="926"/>
      <c r="J438" s="926"/>
      <c r="K438" s="926"/>
    </row>
    <row r="439" spans="1:11" s="665" customFormat="1" ht="15" customHeight="1">
      <c r="A439" s="811"/>
      <c r="B439" s="701" t="s">
        <v>3118</v>
      </c>
      <c r="C439" s="700"/>
      <c r="D439" s="923"/>
      <c r="E439" s="793">
        <f>F439-5</f>
        <v>45917</v>
      </c>
      <c r="F439" s="925">
        <f>F438+7</f>
        <v>45922</v>
      </c>
      <c r="G439" s="925">
        <f>F439+22</f>
        <v>45944</v>
      </c>
      <c r="H439" s="901"/>
    </row>
    <row r="440" spans="1:11" s="665" customFormat="1" ht="15" customHeight="1">
      <c r="A440" s="811"/>
      <c r="B440" s="701" t="s">
        <v>3117</v>
      </c>
      <c r="C440" s="700"/>
      <c r="D440" s="922"/>
      <c r="E440" s="793">
        <f>F440-5</f>
        <v>45924</v>
      </c>
      <c r="F440" s="925">
        <f>F439+7</f>
        <v>45929</v>
      </c>
      <c r="G440" s="925">
        <f>F440+22</f>
        <v>45951</v>
      </c>
      <c r="H440" s="901"/>
    </row>
    <row r="441" spans="1:11" s="665" customFormat="1" ht="15" hidden="1" customHeight="1">
      <c r="A441" s="811"/>
      <c r="B441" s="921" t="s">
        <v>188</v>
      </c>
      <c r="C441" s="820" t="s">
        <v>17</v>
      </c>
      <c r="D441" s="905" t="s">
        <v>4</v>
      </c>
      <c r="E441" s="816" t="s">
        <v>2790</v>
      </c>
      <c r="F441" s="816" t="s">
        <v>5</v>
      </c>
      <c r="G441" s="816" t="s">
        <v>1128</v>
      </c>
      <c r="H441" s="901"/>
      <c r="I441" s="926"/>
      <c r="J441" s="926"/>
      <c r="K441" s="926"/>
    </row>
    <row r="442" spans="1:11" s="665" customFormat="1" ht="15" hidden="1" customHeight="1">
      <c r="A442" s="811"/>
      <c r="B442" s="928"/>
      <c r="C442" s="927"/>
      <c r="D442" s="874"/>
      <c r="E442" s="902" t="s">
        <v>2789</v>
      </c>
      <c r="F442" s="902" t="s">
        <v>20</v>
      </c>
      <c r="G442" s="902" t="s">
        <v>21</v>
      </c>
      <c r="H442" s="901"/>
      <c r="I442" s="926"/>
      <c r="J442" s="926"/>
      <c r="K442" s="926"/>
    </row>
    <row r="443" spans="1:11" s="665" customFormat="1" ht="15" hidden="1" customHeight="1">
      <c r="A443" s="811"/>
      <c r="B443" s="910" t="s">
        <v>3147</v>
      </c>
      <c r="C443" s="910" t="s">
        <v>3146</v>
      </c>
      <c r="D443" s="807" t="s">
        <v>2904</v>
      </c>
      <c r="E443" s="793">
        <f>F443-5</f>
        <v>43557</v>
      </c>
      <c r="F443" s="925">
        <v>43562</v>
      </c>
      <c r="G443" s="925">
        <f>F443+25</f>
        <v>43587</v>
      </c>
      <c r="H443" s="901"/>
      <c r="I443" s="926"/>
      <c r="J443" s="926"/>
      <c r="K443" s="926"/>
    </row>
    <row r="444" spans="1:11" s="665" customFormat="1" ht="15" hidden="1" customHeight="1">
      <c r="A444" s="811"/>
      <c r="B444" s="736" t="s">
        <v>3145</v>
      </c>
      <c r="C444" s="736" t="s">
        <v>3144</v>
      </c>
      <c r="D444" s="807"/>
      <c r="E444" s="793">
        <f>F444-5</f>
        <v>43564</v>
      </c>
      <c r="F444" s="925">
        <f>F443+7</f>
        <v>43569</v>
      </c>
      <c r="G444" s="925">
        <f>F444+25</f>
        <v>43594</v>
      </c>
      <c r="H444" s="901"/>
      <c r="I444" s="926"/>
      <c r="J444" s="926"/>
      <c r="K444" s="926"/>
    </row>
    <row r="445" spans="1:11" s="665" customFormat="1" ht="15" hidden="1" customHeight="1">
      <c r="A445" s="811"/>
      <c r="B445" s="723" t="s">
        <v>3143</v>
      </c>
      <c r="C445" s="723" t="s">
        <v>3142</v>
      </c>
      <c r="D445" s="807"/>
      <c r="E445" s="793">
        <f>F445-5</f>
        <v>43571</v>
      </c>
      <c r="F445" s="925">
        <f>F444+7</f>
        <v>43576</v>
      </c>
      <c r="G445" s="925">
        <f>F445+25</f>
        <v>43601</v>
      </c>
      <c r="H445" s="901"/>
      <c r="I445" s="926"/>
      <c r="J445" s="926"/>
      <c r="K445" s="926"/>
    </row>
    <row r="446" spans="1:11" s="665" customFormat="1" ht="15" hidden="1" customHeight="1">
      <c r="A446" s="811"/>
      <c r="B446" s="723" t="s">
        <v>3141</v>
      </c>
      <c r="C446" s="723" t="s">
        <v>3140</v>
      </c>
      <c r="D446" s="807"/>
      <c r="E446" s="793">
        <f>F446-5</f>
        <v>43578</v>
      </c>
      <c r="F446" s="925">
        <f>F445+7</f>
        <v>43583</v>
      </c>
      <c r="G446" s="925">
        <f>F446+25</f>
        <v>43608</v>
      </c>
      <c r="H446" s="901"/>
    </row>
    <row r="447" spans="1:11" s="665" customFormat="1" ht="15" hidden="1" customHeight="1">
      <c r="A447" s="811"/>
      <c r="B447" s="723" t="s">
        <v>3139</v>
      </c>
      <c r="C447" s="736" t="s">
        <v>3077</v>
      </c>
      <c r="D447" s="807"/>
      <c r="E447" s="793">
        <f>F447-5</f>
        <v>43585</v>
      </c>
      <c r="F447" s="925">
        <f>F446+7</f>
        <v>43590</v>
      </c>
      <c r="G447" s="925">
        <f>F447+25</f>
        <v>43615</v>
      </c>
      <c r="H447" s="901"/>
    </row>
    <row r="448" spans="1:11" s="680" customFormat="1" ht="15" customHeight="1">
      <c r="A448" s="827" t="s">
        <v>3138</v>
      </c>
      <c r="B448" s="864"/>
      <c r="C448" s="769"/>
      <c r="D448" s="919"/>
      <c r="E448" s="727"/>
      <c r="F448" s="918"/>
      <c r="G448" s="918"/>
      <c r="H448" s="917"/>
    </row>
    <row r="449" spans="1:8" s="665" customFormat="1" ht="15" customHeight="1">
      <c r="A449" s="811"/>
      <c r="B449" s="679" t="s">
        <v>2791</v>
      </c>
      <c r="C449" s="678"/>
      <c r="D449" s="905" t="s">
        <v>4</v>
      </c>
      <c r="E449" s="816" t="s">
        <v>2790</v>
      </c>
      <c r="F449" s="816" t="s">
        <v>5</v>
      </c>
      <c r="G449" s="816" t="s">
        <v>171</v>
      </c>
      <c r="H449" s="901"/>
    </row>
    <row r="450" spans="1:8" s="665" customFormat="1" ht="15" customHeight="1">
      <c r="A450" s="811"/>
      <c r="B450" s="708"/>
      <c r="C450" s="707"/>
      <c r="D450" s="874"/>
      <c r="E450" s="902" t="s">
        <v>2789</v>
      </c>
      <c r="F450" s="902" t="s">
        <v>20</v>
      </c>
      <c r="G450" s="902" t="s">
        <v>21</v>
      </c>
      <c r="H450" s="901"/>
    </row>
    <row r="451" spans="1:8" s="665" customFormat="1" ht="15" customHeight="1">
      <c r="A451" s="811"/>
      <c r="B451" s="661" t="s">
        <v>3137</v>
      </c>
      <c r="C451" s="660"/>
      <c r="D451" s="750" t="s">
        <v>2851</v>
      </c>
      <c r="E451" s="716">
        <f>F451-5</f>
        <v>45902</v>
      </c>
      <c r="F451" s="758">
        <v>45907</v>
      </c>
      <c r="G451" s="758">
        <f>F451+37</f>
        <v>45944</v>
      </c>
      <c r="H451" s="901"/>
    </row>
    <row r="452" spans="1:8" s="665" customFormat="1" ht="15" customHeight="1">
      <c r="A452" s="811"/>
      <c r="B452" s="701" t="s">
        <v>3136</v>
      </c>
      <c r="C452" s="700"/>
      <c r="D452" s="750"/>
      <c r="E452" s="716">
        <f>F452-5</f>
        <v>45909</v>
      </c>
      <c r="F452" s="758">
        <f>F451+7</f>
        <v>45914</v>
      </c>
      <c r="G452" s="758">
        <f>F452+37</f>
        <v>45951</v>
      </c>
      <c r="H452" s="901"/>
    </row>
    <row r="453" spans="1:8" s="665" customFormat="1" ht="15" customHeight="1">
      <c r="A453" s="811"/>
      <c r="B453" s="661" t="s">
        <v>3135</v>
      </c>
      <c r="C453" s="660"/>
      <c r="D453" s="750"/>
      <c r="E453" s="716">
        <f>F453-5</f>
        <v>45916</v>
      </c>
      <c r="F453" s="758">
        <f>F452+7</f>
        <v>45921</v>
      </c>
      <c r="G453" s="758">
        <f>F453+37</f>
        <v>45958</v>
      </c>
      <c r="H453" s="901"/>
    </row>
    <row r="454" spans="1:8" s="665" customFormat="1" ht="15" customHeight="1">
      <c r="A454" s="811"/>
      <c r="B454" s="701" t="s">
        <v>3134</v>
      </c>
      <c r="C454" s="700"/>
      <c r="D454" s="750"/>
      <c r="E454" s="716">
        <f>F454-5</f>
        <v>45923</v>
      </c>
      <c r="F454" s="758">
        <f>F453+7</f>
        <v>45928</v>
      </c>
      <c r="G454" s="758">
        <f>F454+37</f>
        <v>45965</v>
      </c>
      <c r="H454" s="901"/>
    </row>
    <row r="455" spans="1:8" s="665" customFormat="1" ht="15" customHeight="1">
      <c r="A455" s="811"/>
      <c r="B455" s="701" t="s">
        <v>3133</v>
      </c>
      <c r="C455" s="700"/>
      <c r="D455" s="750"/>
      <c r="E455" s="716">
        <f>F455-5</f>
        <v>45930</v>
      </c>
      <c r="F455" s="758">
        <f>F454+7</f>
        <v>45935</v>
      </c>
      <c r="G455" s="758">
        <f>F455+37</f>
        <v>45972</v>
      </c>
      <c r="H455" s="901"/>
    </row>
    <row r="456" spans="1:8" s="680" customFormat="1" ht="15" customHeight="1">
      <c r="A456" s="827" t="s">
        <v>3132</v>
      </c>
      <c r="B456" s="864"/>
      <c r="C456" s="769"/>
      <c r="D456" s="919"/>
      <c r="E456" s="727"/>
      <c r="F456" s="918"/>
      <c r="G456" s="918"/>
      <c r="H456" s="917"/>
    </row>
    <row r="457" spans="1:8" s="665" customFormat="1" ht="15" hidden="1" customHeight="1">
      <c r="A457" s="811"/>
      <c r="B457" s="885" t="s">
        <v>16</v>
      </c>
      <c r="C457" s="820" t="s">
        <v>17</v>
      </c>
      <c r="D457" s="905" t="s">
        <v>4</v>
      </c>
      <c r="E457" s="816" t="s">
        <v>2790</v>
      </c>
      <c r="F457" s="816" t="s">
        <v>5</v>
      </c>
      <c r="G457" s="816" t="s">
        <v>3081</v>
      </c>
      <c r="H457" s="901"/>
    </row>
    <row r="458" spans="1:8" s="665" customFormat="1" ht="15" hidden="1" customHeight="1">
      <c r="A458" s="811"/>
      <c r="B458" s="904"/>
      <c r="C458" s="903"/>
      <c r="D458" s="874"/>
      <c r="E458" s="902" t="s">
        <v>2789</v>
      </c>
      <c r="F458" s="902" t="s">
        <v>20</v>
      </c>
      <c r="G458" s="902" t="s">
        <v>21</v>
      </c>
      <c r="H458" s="901"/>
    </row>
    <row r="459" spans="1:8" s="665" customFormat="1" ht="15" hidden="1" customHeight="1">
      <c r="A459" s="811"/>
      <c r="B459" s="910" t="s">
        <v>3076</v>
      </c>
      <c r="C459" s="910" t="s">
        <v>3131</v>
      </c>
      <c r="D459" s="924" t="s">
        <v>2486</v>
      </c>
      <c r="E459" s="716">
        <f>F459-5</f>
        <v>43583</v>
      </c>
      <c r="F459" s="758">
        <v>43588</v>
      </c>
      <c r="G459" s="758">
        <f>F459+31</f>
        <v>43619</v>
      </c>
      <c r="H459" s="901"/>
    </row>
    <row r="460" spans="1:8" s="665" customFormat="1" ht="15" hidden="1" customHeight="1">
      <c r="A460" s="811"/>
      <c r="B460" s="736" t="s">
        <v>3130</v>
      </c>
      <c r="C460" s="736" t="s">
        <v>1198</v>
      </c>
      <c r="D460" s="923"/>
      <c r="E460" s="716">
        <f>F460-5</f>
        <v>43590</v>
      </c>
      <c r="F460" s="758">
        <f>F459+7</f>
        <v>43595</v>
      </c>
      <c r="G460" s="758">
        <f>F460+31</f>
        <v>43626</v>
      </c>
      <c r="H460" s="901"/>
    </row>
    <row r="461" spans="1:8" s="665" customFormat="1" ht="15" hidden="1" customHeight="1">
      <c r="A461" s="811"/>
      <c r="B461" s="723" t="s">
        <v>2483</v>
      </c>
      <c r="C461" s="723" t="s">
        <v>2483</v>
      </c>
      <c r="D461" s="923"/>
      <c r="E461" s="716">
        <f>F461-5</f>
        <v>43597</v>
      </c>
      <c r="F461" s="758">
        <f>F460+7</f>
        <v>43602</v>
      </c>
      <c r="G461" s="758">
        <f>F461+31</f>
        <v>43633</v>
      </c>
      <c r="H461" s="901"/>
    </row>
    <row r="462" spans="1:8" s="665" customFormat="1" ht="15" hidden="1" customHeight="1">
      <c r="A462" s="811"/>
      <c r="B462" s="723" t="s">
        <v>3129</v>
      </c>
      <c r="C462" s="723" t="s">
        <v>1027</v>
      </c>
      <c r="D462" s="923"/>
      <c r="E462" s="716">
        <f>F462-5</f>
        <v>43604</v>
      </c>
      <c r="F462" s="758">
        <f>F461+7</f>
        <v>43609</v>
      </c>
      <c r="G462" s="758">
        <f>F462+31</f>
        <v>43640</v>
      </c>
      <c r="H462" s="901"/>
    </row>
    <row r="463" spans="1:8" s="665" customFormat="1" ht="15" hidden="1" customHeight="1">
      <c r="A463" s="811"/>
      <c r="B463" s="723" t="s">
        <v>3128</v>
      </c>
      <c r="C463" s="736" t="s">
        <v>3127</v>
      </c>
      <c r="D463" s="922"/>
      <c r="E463" s="716">
        <f>F463-5</f>
        <v>43611</v>
      </c>
      <c r="F463" s="758">
        <f>F462+7</f>
        <v>43616</v>
      </c>
      <c r="G463" s="758">
        <f>F463+31</f>
        <v>43647</v>
      </c>
      <c r="H463" s="901"/>
    </row>
    <row r="464" spans="1:8" s="665" customFormat="1" ht="15" hidden="1" customHeight="1">
      <c r="A464" s="811"/>
      <c r="B464" s="750" t="s">
        <v>16</v>
      </c>
      <c r="C464" s="820" t="s">
        <v>17</v>
      </c>
      <c r="D464" s="905" t="s">
        <v>4</v>
      </c>
      <c r="E464" s="816" t="s">
        <v>2790</v>
      </c>
      <c r="F464" s="816" t="s">
        <v>5</v>
      </c>
      <c r="G464" s="816" t="s">
        <v>3081</v>
      </c>
      <c r="H464" s="901"/>
    </row>
    <row r="465" spans="1:8" s="665" customFormat="1" ht="15" hidden="1" customHeight="1">
      <c r="A465" s="811"/>
      <c r="B465" s="909"/>
      <c r="C465" s="903"/>
      <c r="D465" s="874"/>
      <c r="E465" s="902" t="s">
        <v>2789</v>
      </c>
      <c r="F465" s="902" t="s">
        <v>20</v>
      </c>
      <c r="G465" s="902" t="s">
        <v>21</v>
      </c>
      <c r="H465" s="901"/>
    </row>
    <row r="466" spans="1:8" s="665" customFormat="1" ht="15" hidden="1" customHeight="1">
      <c r="A466" s="811"/>
      <c r="B466" s="897" t="s">
        <v>3107</v>
      </c>
      <c r="C466" s="731" t="s">
        <v>3101</v>
      </c>
      <c r="D466" s="908" t="s">
        <v>3106</v>
      </c>
      <c r="E466" s="716">
        <f>F466-5</f>
        <v>43555</v>
      </c>
      <c r="F466" s="758">
        <v>43560</v>
      </c>
      <c r="G466" s="758">
        <f>F466+31</f>
        <v>43591</v>
      </c>
      <c r="H466" s="901"/>
    </row>
    <row r="467" spans="1:8" s="665" customFormat="1" ht="15" hidden="1" customHeight="1">
      <c r="A467" s="811"/>
      <c r="B467" s="897" t="s">
        <v>3105</v>
      </c>
      <c r="C467" s="731" t="s">
        <v>3099</v>
      </c>
      <c r="D467" s="908"/>
      <c r="E467" s="716">
        <f>F467-5</f>
        <v>43562</v>
      </c>
      <c r="F467" s="758">
        <f>F466+7</f>
        <v>43567</v>
      </c>
      <c r="G467" s="758">
        <f>F467+31</f>
        <v>43598</v>
      </c>
      <c r="H467" s="901"/>
    </row>
    <row r="468" spans="1:8" s="665" customFormat="1" ht="15" hidden="1" customHeight="1">
      <c r="A468" s="811"/>
      <c r="B468" s="897" t="s">
        <v>3104</v>
      </c>
      <c r="C468" s="731" t="s">
        <v>3103</v>
      </c>
      <c r="D468" s="908"/>
      <c r="E468" s="716">
        <f>F468-5</f>
        <v>43569</v>
      </c>
      <c r="F468" s="758">
        <f>F467+7</f>
        <v>43574</v>
      </c>
      <c r="G468" s="758">
        <f>F468+31</f>
        <v>43605</v>
      </c>
      <c r="H468" s="901"/>
    </row>
    <row r="469" spans="1:8" s="665" customFormat="1" ht="15" hidden="1" customHeight="1">
      <c r="A469" s="811"/>
      <c r="B469" s="897" t="s">
        <v>3102</v>
      </c>
      <c r="C469" s="731" t="s">
        <v>3101</v>
      </c>
      <c r="D469" s="908"/>
      <c r="E469" s="716">
        <f>F469-5</f>
        <v>43576</v>
      </c>
      <c r="F469" s="758">
        <f>F468+7</f>
        <v>43581</v>
      </c>
      <c r="G469" s="758">
        <f>F469+31</f>
        <v>43612</v>
      </c>
      <c r="H469" s="901"/>
    </row>
    <row r="470" spans="1:8" s="665" customFormat="1" ht="15" hidden="1" customHeight="1">
      <c r="A470" s="811"/>
      <c r="B470" s="897" t="s">
        <v>3100</v>
      </c>
      <c r="C470" s="731" t="s">
        <v>3099</v>
      </c>
      <c r="D470" s="908"/>
      <c r="E470" s="716">
        <f>F470-5</f>
        <v>43583</v>
      </c>
      <c r="F470" s="758">
        <f>F469+7</f>
        <v>43588</v>
      </c>
      <c r="G470" s="758">
        <f>F470+31</f>
        <v>43619</v>
      </c>
      <c r="H470" s="901"/>
    </row>
    <row r="471" spans="1:8" s="665" customFormat="1" ht="15" hidden="1" customHeight="1">
      <c r="A471" s="811"/>
      <c r="B471" s="921" t="s">
        <v>16</v>
      </c>
      <c r="C471" s="820" t="s">
        <v>17</v>
      </c>
      <c r="D471" s="905" t="s">
        <v>4</v>
      </c>
      <c r="E471" s="816" t="s">
        <v>2790</v>
      </c>
      <c r="F471" s="816" t="s">
        <v>5</v>
      </c>
      <c r="G471" s="816" t="s">
        <v>3081</v>
      </c>
      <c r="H471" s="901"/>
    </row>
    <row r="472" spans="1:8" s="665" customFormat="1" ht="15" hidden="1" customHeight="1">
      <c r="A472" s="811"/>
      <c r="B472" s="920"/>
      <c r="C472" s="903"/>
      <c r="D472" s="874"/>
      <c r="E472" s="902" t="s">
        <v>2789</v>
      </c>
      <c r="F472" s="902" t="s">
        <v>20</v>
      </c>
      <c r="G472" s="902" t="s">
        <v>21</v>
      </c>
      <c r="H472" s="901"/>
    </row>
    <row r="473" spans="1:8" s="665" customFormat="1" ht="15" hidden="1" customHeight="1">
      <c r="A473" s="811"/>
      <c r="B473" s="897" t="s">
        <v>3097</v>
      </c>
      <c r="C473" s="731" t="s">
        <v>3126</v>
      </c>
      <c r="D473" s="750" t="s">
        <v>2589</v>
      </c>
      <c r="E473" s="716">
        <f>F473-5</f>
        <v>43645</v>
      </c>
      <c r="F473" s="758">
        <v>43650</v>
      </c>
      <c r="G473" s="758">
        <f>F473+31</f>
        <v>43681</v>
      </c>
      <c r="H473" s="901"/>
    </row>
    <row r="474" spans="1:8" s="665" customFormat="1" ht="15" hidden="1" customHeight="1">
      <c r="A474" s="811"/>
      <c r="B474" s="897" t="s">
        <v>3125</v>
      </c>
      <c r="C474" s="731" t="s">
        <v>3124</v>
      </c>
      <c r="D474" s="750"/>
      <c r="E474" s="716">
        <f>F474-5</f>
        <v>43652</v>
      </c>
      <c r="F474" s="758">
        <f>F473+7</f>
        <v>43657</v>
      </c>
      <c r="G474" s="758">
        <f>F474+31</f>
        <v>43688</v>
      </c>
      <c r="H474" s="901"/>
    </row>
    <row r="475" spans="1:8" s="665" customFormat="1" ht="15" hidden="1" customHeight="1">
      <c r="A475" s="811"/>
      <c r="B475" s="897" t="s">
        <v>3094</v>
      </c>
      <c r="C475" s="731" t="s">
        <v>3079</v>
      </c>
      <c r="D475" s="750"/>
      <c r="E475" s="716">
        <f>F475-5</f>
        <v>43659</v>
      </c>
      <c r="F475" s="758">
        <f>F474+7</f>
        <v>43664</v>
      </c>
      <c r="G475" s="758">
        <f>F475+31</f>
        <v>43695</v>
      </c>
      <c r="H475" s="901"/>
    </row>
    <row r="476" spans="1:8" s="665" customFormat="1" ht="15" hidden="1" customHeight="1">
      <c r="A476" s="811"/>
      <c r="B476" s="906" t="s">
        <v>3092</v>
      </c>
      <c r="C476" s="731" t="s">
        <v>3123</v>
      </c>
      <c r="D476" s="750"/>
      <c r="E476" s="716">
        <f>F476-5</f>
        <v>43666</v>
      </c>
      <c r="F476" s="758">
        <f>F475+7</f>
        <v>43671</v>
      </c>
      <c r="G476" s="758">
        <f>F476+31</f>
        <v>43702</v>
      </c>
      <c r="H476" s="901"/>
    </row>
    <row r="477" spans="1:8" s="665" customFormat="1" ht="15" hidden="1" customHeight="1">
      <c r="A477" s="811"/>
      <c r="B477" s="897" t="s">
        <v>3122</v>
      </c>
      <c r="C477" s="731" t="s">
        <v>3074</v>
      </c>
      <c r="D477" s="750"/>
      <c r="E477" s="716">
        <f>F477-5</f>
        <v>43673</v>
      </c>
      <c r="F477" s="758">
        <f>F476+7</f>
        <v>43678</v>
      </c>
      <c r="G477" s="758">
        <f>F477+31</f>
        <v>43709</v>
      </c>
      <c r="H477" s="901"/>
    </row>
    <row r="478" spans="1:8" s="665" customFormat="1" ht="15" customHeight="1">
      <c r="A478" s="811"/>
      <c r="B478" s="679" t="s">
        <v>2791</v>
      </c>
      <c r="C478" s="678"/>
      <c r="D478" s="905" t="s">
        <v>4</v>
      </c>
      <c r="E478" s="816" t="s">
        <v>2790</v>
      </c>
      <c r="F478" s="816" t="s">
        <v>5</v>
      </c>
      <c r="G478" s="816" t="s">
        <v>3081</v>
      </c>
      <c r="H478" s="901"/>
    </row>
    <row r="479" spans="1:8" s="665" customFormat="1" ht="15" customHeight="1">
      <c r="A479" s="811"/>
      <c r="B479" s="708"/>
      <c r="C479" s="707"/>
      <c r="D479" s="874"/>
      <c r="E479" s="902" t="s">
        <v>2789</v>
      </c>
      <c r="F479" s="902" t="s">
        <v>20</v>
      </c>
      <c r="G479" s="902" t="s">
        <v>21</v>
      </c>
      <c r="H479" s="901"/>
    </row>
    <row r="480" spans="1:8" s="665" customFormat="1" ht="15" customHeight="1">
      <c r="A480" s="811"/>
      <c r="B480" s="661" t="s">
        <v>3121</v>
      </c>
      <c r="C480" s="660"/>
      <c r="D480" s="750" t="s">
        <v>2486</v>
      </c>
      <c r="E480" s="716">
        <f>F480-5</f>
        <v>45896</v>
      </c>
      <c r="F480" s="671">
        <v>45901</v>
      </c>
      <c r="G480" s="758">
        <f>F480+31</f>
        <v>45932</v>
      </c>
      <c r="H480" s="901"/>
    </row>
    <row r="481" spans="1:8" s="665" customFormat="1" ht="15" customHeight="1">
      <c r="A481" s="811"/>
      <c r="B481" s="701" t="s">
        <v>3120</v>
      </c>
      <c r="C481" s="700"/>
      <c r="D481" s="750"/>
      <c r="E481" s="716">
        <f>F481-5</f>
        <v>45903</v>
      </c>
      <c r="F481" s="758">
        <f>F480+7</f>
        <v>45908</v>
      </c>
      <c r="G481" s="758">
        <f>F481+31</f>
        <v>45939</v>
      </c>
      <c r="H481" s="901"/>
    </row>
    <row r="482" spans="1:8" s="665" customFormat="1" ht="15" customHeight="1">
      <c r="A482" s="811"/>
      <c r="B482" s="701" t="s">
        <v>3119</v>
      </c>
      <c r="C482" s="700"/>
      <c r="D482" s="750"/>
      <c r="E482" s="716">
        <f>F482-5</f>
        <v>45910</v>
      </c>
      <c r="F482" s="758">
        <f>F481+7</f>
        <v>45915</v>
      </c>
      <c r="G482" s="758">
        <f>F482+31</f>
        <v>45946</v>
      </c>
      <c r="H482" s="901"/>
    </row>
    <row r="483" spans="1:8" s="665" customFormat="1" ht="15" customHeight="1">
      <c r="A483" s="811"/>
      <c r="B483" s="701" t="s">
        <v>3118</v>
      </c>
      <c r="C483" s="700"/>
      <c r="D483" s="750"/>
      <c r="E483" s="716">
        <f>F483-5</f>
        <v>45917</v>
      </c>
      <c r="F483" s="758">
        <f>F482+7</f>
        <v>45922</v>
      </c>
      <c r="G483" s="758">
        <f>F483+31</f>
        <v>45953</v>
      </c>
      <c r="H483" s="901"/>
    </row>
    <row r="484" spans="1:8" s="665" customFormat="1" ht="15" customHeight="1">
      <c r="A484" s="811"/>
      <c r="B484" s="701" t="s">
        <v>3117</v>
      </c>
      <c r="C484" s="700"/>
      <c r="D484" s="750"/>
      <c r="E484" s="716">
        <f>F484-5</f>
        <v>45924</v>
      </c>
      <c r="F484" s="758">
        <f>F483+7</f>
        <v>45929</v>
      </c>
      <c r="G484" s="758">
        <f>F484+31</f>
        <v>45960</v>
      </c>
      <c r="H484" s="901"/>
    </row>
    <row r="485" spans="1:8" s="680" customFormat="1" ht="15" hidden="1" customHeight="1">
      <c r="A485" s="827" t="s">
        <v>3116</v>
      </c>
      <c r="B485" s="827"/>
      <c r="C485" s="769"/>
      <c r="D485" s="919"/>
      <c r="E485" s="727"/>
      <c r="F485" s="918"/>
      <c r="G485" s="918"/>
      <c r="H485" s="917"/>
    </row>
    <row r="486" spans="1:8" s="665" customFormat="1" ht="15" hidden="1" customHeight="1">
      <c r="A486" s="811"/>
      <c r="B486" s="916" t="s">
        <v>16</v>
      </c>
      <c r="C486" s="915" t="s">
        <v>17</v>
      </c>
      <c r="D486" s="914" t="s">
        <v>4</v>
      </c>
      <c r="E486" s="816" t="s">
        <v>2790</v>
      </c>
      <c r="F486" s="816" t="s">
        <v>5</v>
      </c>
      <c r="G486" s="816" t="s">
        <v>3108</v>
      </c>
      <c r="H486" s="901"/>
    </row>
    <row r="487" spans="1:8" s="665" customFormat="1" ht="15" hidden="1" customHeight="1">
      <c r="A487" s="811"/>
      <c r="B487" s="913"/>
      <c r="C487" s="912"/>
      <c r="D487" s="911"/>
      <c r="E487" s="902" t="s">
        <v>2789</v>
      </c>
      <c r="F487" s="902" t="s">
        <v>20</v>
      </c>
      <c r="G487" s="902" t="s">
        <v>21</v>
      </c>
      <c r="H487" s="901"/>
    </row>
    <row r="488" spans="1:8" s="665" customFormat="1" ht="15" hidden="1" customHeight="1">
      <c r="A488" s="811"/>
      <c r="B488" s="897" t="s">
        <v>3115</v>
      </c>
      <c r="C488" s="910" t="s">
        <v>3074</v>
      </c>
      <c r="D488" s="750" t="s">
        <v>2589</v>
      </c>
      <c r="E488" s="716">
        <f>F488-5</f>
        <v>43554</v>
      </c>
      <c r="F488" s="758">
        <v>43559</v>
      </c>
      <c r="G488" s="758">
        <f>F488+33</f>
        <v>43592</v>
      </c>
      <c r="H488" s="901"/>
    </row>
    <row r="489" spans="1:8" s="665" customFormat="1" ht="15" hidden="1" customHeight="1">
      <c r="A489" s="811"/>
      <c r="B489" s="736" t="s">
        <v>3114</v>
      </c>
      <c r="C489" s="736" t="s">
        <v>3113</v>
      </c>
      <c r="D489" s="750"/>
      <c r="E489" s="716">
        <f>F489-5</f>
        <v>43561</v>
      </c>
      <c r="F489" s="758">
        <f>F488+7</f>
        <v>43566</v>
      </c>
      <c r="G489" s="758">
        <f>F489+33</f>
        <v>43599</v>
      </c>
      <c r="H489" s="901"/>
    </row>
    <row r="490" spans="1:8" s="665" customFormat="1" ht="15" hidden="1" customHeight="1">
      <c r="A490" s="811"/>
      <c r="B490" s="723" t="s">
        <v>117</v>
      </c>
      <c r="C490" s="723" t="s">
        <v>1029</v>
      </c>
      <c r="D490" s="750"/>
      <c r="E490" s="716">
        <f>F490-5</f>
        <v>43568</v>
      </c>
      <c r="F490" s="758">
        <f>F489+7</f>
        <v>43573</v>
      </c>
      <c r="G490" s="758">
        <f>F490+33</f>
        <v>43606</v>
      </c>
      <c r="H490" s="901"/>
    </row>
    <row r="491" spans="1:8" s="665" customFormat="1" ht="15" hidden="1" customHeight="1">
      <c r="A491" s="811"/>
      <c r="B491" s="723" t="s">
        <v>3112</v>
      </c>
      <c r="C491" s="723" t="s">
        <v>3111</v>
      </c>
      <c r="D491" s="750"/>
      <c r="E491" s="716">
        <f>F491-5</f>
        <v>43575</v>
      </c>
      <c r="F491" s="758">
        <f>F490+7</f>
        <v>43580</v>
      </c>
      <c r="G491" s="758">
        <f>F491+33</f>
        <v>43613</v>
      </c>
      <c r="H491" s="901"/>
    </row>
    <row r="492" spans="1:8" s="665" customFormat="1" ht="15" hidden="1" customHeight="1">
      <c r="A492" s="811"/>
      <c r="B492" s="723" t="s">
        <v>3110</v>
      </c>
      <c r="C492" s="736" t="s">
        <v>3109</v>
      </c>
      <c r="D492" s="750"/>
      <c r="E492" s="716">
        <f>F492-5</f>
        <v>43582</v>
      </c>
      <c r="F492" s="758">
        <f>F491+7</f>
        <v>43587</v>
      </c>
      <c r="G492" s="758">
        <f>F492+33</f>
        <v>43620</v>
      </c>
      <c r="H492" s="901"/>
    </row>
    <row r="493" spans="1:8" s="665" customFormat="1" ht="15" hidden="1" customHeight="1">
      <c r="A493" s="811"/>
      <c r="B493" s="750" t="s">
        <v>16</v>
      </c>
      <c r="C493" s="820" t="s">
        <v>17</v>
      </c>
      <c r="D493" s="905" t="s">
        <v>4</v>
      </c>
      <c r="E493" s="816" t="s">
        <v>2790</v>
      </c>
      <c r="F493" s="816" t="s">
        <v>5</v>
      </c>
      <c r="G493" s="816" t="s">
        <v>3108</v>
      </c>
      <c r="H493" s="901"/>
    </row>
    <row r="494" spans="1:8" s="665" customFormat="1" ht="15" hidden="1" customHeight="1">
      <c r="A494" s="811"/>
      <c r="B494" s="909"/>
      <c r="C494" s="903"/>
      <c r="D494" s="874"/>
      <c r="E494" s="902" t="s">
        <v>2789</v>
      </c>
      <c r="F494" s="902" t="s">
        <v>20</v>
      </c>
      <c r="G494" s="902" t="s">
        <v>21</v>
      </c>
      <c r="H494" s="901"/>
    </row>
    <row r="495" spans="1:8" s="665" customFormat="1" ht="15" hidden="1" customHeight="1">
      <c r="A495" s="811"/>
      <c r="B495" s="897" t="s">
        <v>3107</v>
      </c>
      <c r="C495" s="731" t="s">
        <v>3101</v>
      </c>
      <c r="D495" s="908" t="s">
        <v>3106</v>
      </c>
      <c r="E495" s="716">
        <f>F495-5</f>
        <v>43555</v>
      </c>
      <c r="F495" s="758">
        <v>43560</v>
      </c>
      <c r="G495" s="758">
        <f>F495+33</f>
        <v>43593</v>
      </c>
      <c r="H495" s="901"/>
    </row>
    <row r="496" spans="1:8" s="665" customFormat="1" ht="15" hidden="1" customHeight="1">
      <c r="A496" s="811"/>
      <c r="B496" s="897" t="s">
        <v>3105</v>
      </c>
      <c r="C496" s="731" t="s">
        <v>3099</v>
      </c>
      <c r="D496" s="908"/>
      <c r="E496" s="716">
        <f>F496-5</f>
        <v>43562</v>
      </c>
      <c r="F496" s="758">
        <f>F495+7</f>
        <v>43567</v>
      </c>
      <c r="G496" s="758">
        <f>F496+33</f>
        <v>43600</v>
      </c>
      <c r="H496" s="901"/>
    </row>
    <row r="497" spans="1:8" s="665" customFormat="1" ht="15" hidden="1" customHeight="1">
      <c r="A497" s="811"/>
      <c r="B497" s="897" t="s">
        <v>3104</v>
      </c>
      <c r="C497" s="731" t="s">
        <v>3103</v>
      </c>
      <c r="D497" s="908"/>
      <c r="E497" s="716">
        <f>F497-5</f>
        <v>43569</v>
      </c>
      <c r="F497" s="758">
        <f>F496+7</f>
        <v>43574</v>
      </c>
      <c r="G497" s="758">
        <f>F497+33</f>
        <v>43607</v>
      </c>
      <c r="H497" s="901"/>
    </row>
    <row r="498" spans="1:8" s="665" customFormat="1" ht="15" hidden="1" customHeight="1">
      <c r="A498" s="811"/>
      <c r="B498" s="897" t="s">
        <v>3102</v>
      </c>
      <c r="C498" s="731" t="s">
        <v>3101</v>
      </c>
      <c r="D498" s="908"/>
      <c r="E498" s="716">
        <f>F498-5</f>
        <v>43576</v>
      </c>
      <c r="F498" s="758">
        <f>F497+7</f>
        <v>43581</v>
      </c>
      <c r="G498" s="758">
        <f>F498+33</f>
        <v>43614</v>
      </c>
      <c r="H498" s="901"/>
    </row>
    <row r="499" spans="1:8" s="665" customFormat="1" ht="15" hidden="1" customHeight="1">
      <c r="A499" s="811"/>
      <c r="B499" s="897" t="s">
        <v>3100</v>
      </c>
      <c r="C499" s="731" t="s">
        <v>3099</v>
      </c>
      <c r="D499" s="908"/>
      <c r="E499" s="716">
        <f>F499-5</f>
        <v>43583</v>
      </c>
      <c r="F499" s="758">
        <f>F498+7</f>
        <v>43588</v>
      </c>
      <c r="G499" s="758">
        <f>F499+33</f>
        <v>43621</v>
      </c>
      <c r="H499" s="901"/>
    </row>
    <row r="500" spans="1:8" s="665" customFormat="1" ht="15" hidden="1" customHeight="1">
      <c r="A500" s="811"/>
      <c r="B500" s="885" t="s">
        <v>16</v>
      </c>
      <c r="C500" s="820" t="s">
        <v>17</v>
      </c>
      <c r="D500" s="905" t="s">
        <v>4</v>
      </c>
      <c r="E500" s="816" t="s">
        <v>2790</v>
      </c>
      <c r="F500" s="816" t="s">
        <v>5</v>
      </c>
      <c r="G500" s="816" t="s">
        <v>3081</v>
      </c>
      <c r="H500" s="901"/>
    </row>
    <row r="501" spans="1:8" s="665" customFormat="1" ht="15" hidden="1" customHeight="1">
      <c r="A501" s="811"/>
      <c r="B501" s="904"/>
      <c r="C501" s="903"/>
      <c r="D501" s="874"/>
      <c r="E501" s="902" t="s">
        <v>2789</v>
      </c>
      <c r="F501" s="902" t="s">
        <v>20</v>
      </c>
      <c r="G501" s="902" t="s">
        <v>21</v>
      </c>
      <c r="H501" s="901"/>
    </row>
    <row r="502" spans="1:8" s="665" customFormat="1" ht="15" hidden="1" customHeight="1">
      <c r="A502" s="811"/>
      <c r="B502" s="897" t="s">
        <v>3007</v>
      </c>
      <c r="C502" s="731" t="s">
        <v>3098</v>
      </c>
      <c r="D502" s="750" t="s">
        <v>2589</v>
      </c>
      <c r="E502" s="716">
        <f>F502-5</f>
        <v>43708</v>
      </c>
      <c r="F502" s="758">
        <v>43713</v>
      </c>
      <c r="G502" s="758">
        <f>F502+31</f>
        <v>43744</v>
      </c>
      <c r="H502" s="901"/>
    </row>
    <row r="503" spans="1:8" s="665" customFormat="1" ht="15" hidden="1" customHeight="1">
      <c r="A503" s="811"/>
      <c r="B503" s="897" t="s">
        <v>3097</v>
      </c>
      <c r="C503" s="731" t="s">
        <v>3072</v>
      </c>
      <c r="D503" s="750"/>
      <c r="E503" s="716">
        <f>F503-5</f>
        <v>43715</v>
      </c>
      <c r="F503" s="758">
        <f>F502+7</f>
        <v>43720</v>
      </c>
      <c r="G503" s="758">
        <f>F503+31</f>
        <v>43751</v>
      </c>
      <c r="H503" s="901"/>
    </row>
    <row r="504" spans="1:8" s="665" customFormat="1" ht="15" hidden="1" customHeight="1">
      <c r="A504" s="811"/>
      <c r="B504" s="897" t="s">
        <v>3096</v>
      </c>
      <c r="C504" s="731" t="s">
        <v>3095</v>
      </c>
      <c r="D504" s="750"/>
      <c r="E504" s="716">
        <f>F504-5</f>
        <v>43722</v>
      </c>
      <c r="F504" s="758">
        <f>F503+7</f>
        <v>43727</v>
      </c>
      <c r="G504" s="758">
        <f>F504+31</f>
        <v>43758</v>
      </c>
      <c r="H504" s="901"/>
    </row>
    <row r="505" spans="1:8" s="665" customFormat="1" ht="15" hidden="1" customHeight="1">
      <c r="A505" s="811"/>
      <c r="B505" s="906" t="s">
        <v>3094</v>
      </c>
      <c r="C505" s="731" t="s">
        <v>3093</v>
      </c>
      <c r="D505" s="750"/>
      <c r="E505" s="716">
        <f>F505-5</f>
        <v>43729</v>
      </c>
      <c r="F505" s="758">
        <f>F504+7</f>
        <v>43734</v>
      </c>
      <c r="G505" s="758">
        <f>F505+31</f>
        <v>43765</v>
      </c>
      <c r="H505" s="901"/>
    </row>
    <row r="506" spans="1:8" s="665" customFormat="1" ht="15" hidden="1" customHeight="1">
      <c r="A506" s="811"/>
      <c r="B506" s="897" t="s">
        <v>3092</v>
      </c>
      <c r="C506" s="731" t="s">
        <v>3091</v>
      </c>
      <c r="D506" s="750"/>
      <c r="E506" s="716">
        <f>F506-5</f>
        <v>43736</v>
      </c>
      <c r="F506" s="758">
        <f>F505+7</f>
        <v>43741</v>
      </c>
      <c r="G506" s="758">
        <f>F506+31</f>
        <v>43772</v>
      </c>
      <c r="H506" s="901"/>
    </row>
    <row r="507" spans="1:8" s="665" customFormat="1" ht="15" hidden="1" customHeight="1">
      <c r="A507" s="811"/>
      <c r="B507" s="829" t="s">
        <v>16</v>
      </c>
      <c r="C507" s="820" t="s">
        <v>17</v>
      </c>
      <c r="D507" s="905" t="s">
        <v>4</v>
      </c>
      <c r="E507" s="816" t="s">
        <v>2790</v>
      </c>
      <c r="F507" s="816" t="s">
        <v>5</v>
      </c>
      <c r="G507" s="816" t="s">
        <v>3081</v>
      </c>
      <c r="H507" s="901"/>
    </row>
    <row r="508" spans="1:8" s="665" customFormat="1" ht="15" hidden="1" customHeight="1">
      <c r="A508" s="811"/>
      <c r="B508" s="907"/>
      <c r="C508" s="903"/>
      <c r="D508" s="874"/>
      <c r="E508" s="902" t="s">
        <v>2789</v>
      </c>
      <c r="F508" s="902" t="s">
        <v>20</v>
      </c>
      <c r="G508" s="902" t="s">
        <v>21</v>
      </c>
      <c r="H508" s="901"/>
    </row>
    <row r="509" spans="1:8" s="665" customFormat="1" ht="15" hidden="1" customHeight="1">
      <c r="A509" s="811"/>
      <c r="B509" s="897" t="s">
        <v>3090</v>
      </c>
      <c r="C509" s="731" t="s">
        <v>3089</v>
      </c>
      <c r="D509" s="750" t="s">
        <v>2812</v>
      </c>
      <c r="E509" s="716">
        <f>F509-5</f>
        <v>43799</v>
      </c>
      <c r="F509" s="758">
        <v>43804</v>
      </c>
      <c r="G509" s="758">
        <f>F509+31</f>
        <v>43835</v>
      </c>
      <c r="H509" s="901"/>
    </row>
    <row r="510" spans="1:8" s="665" customFormat="1" ht="15" hidden="1" customHeight="1">
      <c r="A510" s="811"/>
      <c r="B510" s="897" t="s">
        <v>1060</v>
      </c>
      <c r="C510" s="731" t="s">
        <v>3088</v>
      </c>
      <c r="D510" s="750"/>
      <c r="E510" s="716">
        <f>F510-5</f>
        <v>43806</v>
      </c>
      <c r="F510" s="758">
        <f>F509+7</f>
        <v>43811</v>
      </c>
      <c r="G510" s="758">
        <f>F510+31</f>
        <v>43842</v>
      </c>
      <c r="H510" s="901"/>
    </row>
    <row r="511" spans="1:8" s="665" customFormat="1" ht="15" hidden="1" customHeight="1">
      <c r="A511" s="811"/>
      <c r="B511" s="897" t="s">
        <v>3087</v>
      </c>
      <c r="C511" s="731" t="s">
        <v>3086</v>
      </c>
      <c r="D511" s="750"/>
      <c r="E511" s="716">
        <f>F511-5</f>
        <v>43813</v>
      </c>
      <c r="F511" s="758">
        <f>F510+7</f>
        <v>43818</v>
      </c>
      <c r="G511" s="758">
        <f>F511+31</f>
        <v>43849</v>
      </c>
      <c r="H511" s="901"/>
    </row>
    <row r="512" spans="1:8" s="665" customFormat="1" ht="15" hidden="1" customHeight="1">
      <c r="A512" s="811"/>
      <c r="B512" s="906" t="s">
        <v>3085</v>
      </c>
      <c r="C512" s="731" t="s">
        <v>3084</v>
      </c>
      <c r="D512" s="750"/>
      <c r="E512" s="716">
        <f>F512-5</f>
        <v>43820</v>
      </c>
      <c r="F512" s="758">
        <f>F511+7</f>
        <v>43825</v>
      </c>
      <c r="G512" s="758">
        <f>F512+31</f>
        <v>43856</v>
      </c>
      <c r="H512" s="901"/>
    </row>
    <row r="513" spans="1:8" s="665" customFormat="1" ht="15" hidden="1" customHeight="1">
      <c r="A513" s="811"/>
      <c r="B513" s="897" t="s">
        <v>3083</v>
      </c>
      <c r="C513" s="731" t="s">
        <v>3082</v>
      </c>
      <c r="D513" s="750"/>
      <c r="E513" s="716">
        <f>F513-5</f>
        <v>43827</v>
      </c>
      <c r="F513" s="758">
        <f>F512+7</f>
        <v>43832</v>
      </c>
      <c r="G513" s="758">
        <f>F513+31</f>
        <v>43863</v>
      </c>
      <c r="H513" s="901"/>
    </row>
    <row r="514" spans="1:8" s="655" customFormat="1" ht="15" hidden="1">
      <c r="A514" s="900" t="s">
        <v>89</v>
      </c>
      <c r="B514" s="900"/>
      <c r="C514" s="900"/>
      <c r="D514" s="900"/>
      <c r="E514" s="900"/>
      <c r="F514" s="900"/>
      <c r="G514" s="900"/>
    </row>
    <row r="515" spans="1:8" s="665" customFormat="1" ht="15" hidden="1" customHeight="1">
      <c r="A515" s="811"/>
      <c r="B515" s="885" t="s">
        <v>16</v>
      </c>
      <c r="C515" s="820" t="s">
        <v>17</v>
      </c>
      <c r="D515" s="905" t="s">
        <v>4</v>
      </c>
      <c r="E515" s="816" t="s">
        <v>2790</v>
      </c>
      <c r="F515" s="816" t="s">
        <v>5</v>
      </c>
      <c r="G515" s="816" t="s">
        <v>3081</v>
      </c>
      <c r="H515" s="901"/>
    </row>
    <row r="516" spans="1:8" s="665" customFormat="1" ht="15" hidden="1" customHeight="1">
      <c r="A516" s="811"/>
      <c r="B516" s="904"/>
      <c r="C516" s="903"/>
      <c r="D516" s="874"/>
      <c r="E516" s="902" t="s">
        <v>2789</v>
      </c>
      <c r="F516" s="902" t="s">
        <v>20</v>
      </c>
      <c r="G516" s="902" t="s">
        <v>21</v>
      </c>
      <c r="H516" s="901"/>
    </row>
    <row r="517" spans="1:8" s="665" customFormat="1" ht="15" hidden="1" customHeight="1">
      <c r="A517" s="811"/>
      <c r="B517" s="897" t="s">
        <v>3080</v>
      </c>
      <c r="C517" s="731" t="s">
        <v>3079</v>
      </c>
      <c r="D517" s="750" t="s">
        <v>2486</v>
      </c>
      <c r="E517" s="716">
        <f>F517-5</f>
        <v>44071</v>
      </c>
      <c r="F517" s="758">
        <v>44076</v>
      </c>
      <c r="G517" s="758">
        <f>F517+31</f>
        <v>44107</v>
      </c>
      <c r="H517" s="901"/>
    </row>
    <row r="518" spans="1:8" s="665" customFormat="1" ht="15" hidden="1" customHeight="1">
      <c r="A518" s="811"/>
      <c r="B518" s="897" t="s">
        <v>3078</v>
      </c>
      <c r="C518" s="731" t="s">
        <v>3077</v>
      </c>
      <c r="D518" s="750"/>
      <c r="E518" s="716">
        <f>F518-5</f>
        <v>44078</v>
      </c>
      <c r="F518" s="758">
        <f>F517+7</f>
        <v>44083</v>
      </c>
      <c r="G518" s="758">
        <f>F518+31</f>
        <v>44114</v>
      </c>
      <c r="H518" s="901"/>
    </row>
    <row r="519" spans="1:8" s="665" customFormat="1" ht="15" hidden="1" customHeight="1">
      <c r="A519" s="811"/>
      <c r="B519" s="897" t="s">
        <v>3076</v>
      </c>
      <c r="C519" s="897" t="s">
        <v>3074</v>
      </c>
      <c r="D519" s="750"/>
      <c r="E519" s="716">
        <f>F519-5</f>
        <v>44085</v>
      </c>
      <c r="F519" s="758">
        <f>F518+7</f>
        <v>44090</v>
      </c>
      <c r="G519" s="758">
        <f>F519+31</f>
        <v>44121</v>
      </c>
      <c r="H519" s="901"/>
    </row>
    <row r="520" spans="1:8" s="665" customFormat="1" ht="15" hidden="1" customHeight="1">
      <c r="A520" s="811"/>
      <c r="B520" s="897" t="s">
        <v>3075</v>
      </c>
      <c r="C520" s="731" t="s">
        <v>3074</v>
      </c>
      <c r="D520" s="750"/>
      <c r="E520" s="716">
        <f>F520-5</f>
        <v>44092</v>
      </c>
      <c r="F520" s="758">
        <f>F519+7</f>
        <v>44097</v>
      </c>
      <c r="G520" s="758">
        <f>F520+31</f>
        <v>44128</v>
      </c>
      <c r="H520" s="901"/>
    </row>
    <row r="521" spans="1:8" s="665" customFormat="1" ht="15" hidden="1" customHeight="1">
      <c r="A521" s="811"/>
      <c r="B521" s="897" t="s">
        <v>3073</v>
      </c>
      <c r="C521" s="731" t="s">
        <v>3072</v>
      </c>
      <c r="D521" s="750"/>
      <c r="E521" s="716">
        <f>F521-5</f>
        <v>44099</v>
      </c>
      <c r="F521" s="758">
        <f>F520+7</f>
        <v>44104</v>
      </c>
      <c r="G521" s="758">
        <f>F521+31</f>
        <v>44135</v>
      </c>
      <c r="H521" s="901"/>
    </row>
    <row r="522" spans="1:8" s="655" customFormat="1" ht="15">
      <c r="A522" s="900" t="s">
        <v>89</v>
      </c>
      <c r="B522" s="900"/>
      <c r="C522" s="900"/>
      <c r="D522" s="900"/>
      <c r="E522" s="900"/>
      <c r="F522" s="900"/>
      <c r="G522" s="900"/>
    </row>
    <row r="523" spans="1:8" s="850" customFormat="1" ht="15">
      <c r="A523" s="827" t="s">
        <v>3071</v>
      </c>
      <c r="B523" s="827"/>
      <c r="C523" s="826"/>
      <c r="D523" s="825"/>
      <c r="E523" s="825"/>
      <c r="F523" s="824"/>
      <c r="G523" s="824"/>
    </row>
    <row r="524" spans="1:8" s="842" customFormat="1" ht="15" hidden="1" customHeight="1">
      <c r="A524" s="890"/>
      <c r="B524" s="899" t="s">
        <v>16</v>
      </c>
      <c r="C524" s="895" t="s">
        <v>17</v>
      </c>
      <c r="D524" s="892" t="s">
        <v>4</v>
      </c>
      <c r="E524" s="719" t="s">
        <v>2790</v>
      </c>
      <c r="F524" s="872" t="s">
        <v>5</v>
      </c>
      <c r="G524" s="872" t="s">
        <v>94</v>
      </c>
    </row>
    <row r="525" spans="1:8" s="842" customFormat="1" ht="15" hidden="1" customHeight="1">
      <c r="A525" s="890"/>
      <c r="B525" s="898"/>
      <c r="C525" s="893"/>
      <c r="D525" s="891"/>
      <c r="E525" s="719" t="s">
        <v>2789</v>
      </c>
      <c r="F525" s="870" t="s">
        <v>20</v>
      </c>
      <c r="G525" s="870" t="s">
        <v>21</v>
      </c>
    </row>
    <row r="526" spans="1:8" s="842" customFormat="1" ht="15" hidden="1">
      <c r="A526" s="890"/>
      <c r="B526" s="860" t="s">
        <v>3070</v>
      </c>
      <c r="C526" s="723" t="s">
        <v>3069</v>
      </c>
      <c r="D526" s="828" t="s">
        <v>91</v>
      </c>
      <c r="E526" s="716">
        <f>F526-5</f>
        <v>43710</v>
      </c>
      <c r="F526" s="844">
        <v>43715</v>
      </c>
      <c r="G526" s="889">
        <f>F526+46</f>
        <v>43761</v>
      </c>
    </row>
    <row r="527" spans="1:8" s="842" customFormat="1" ht="15" hidden="1" customHeight="1">
      <c r="A527" s="890"/>
      <c r="B527" s="860" t="s">
        <v>3068</v>
      </c>
      <c r="C527" s="736" t="s">
        <v>3067</v>
      </c>
      <c r="D527" s="804"/>
      <c r="E527" s="716">
        <f>F527-5</f>
        <v>43717</v>
      </c>
      <c r="F527" s="844">
        <f>F526+7</f>
        <v>43722</v>
      </c>
      <c r="G527" s="889">
        <f>F527+46</f>
        <v>43768</v>
      </c>
      <c r="H527" s="850"/>
    </row>
    <row r="528" spans="1:8" s="842" customFormat="1" ht="15" hidden="1" customHeight="1">
      <c r="A528" s="890"/>
      <c r="B528" s="860" t="s">
        <v>3066</v>
      </c>
      <c r="C528" s="723" t="s">
        <v>3065</v>
      </c>
      <c r="D528" s="804"/>
      <c r="E528" s="716">
        <f>F528-5</f>
        <v>43724</v>
      </c>
      <c r="F528" s="844">
        <f>F527+7</f>
        <v>43729</v>
      </c>
      <c r="G528" s="889">
        <f>F528+46</f>
        <v>43775</v>
      </c>
    </row>
    <row r="529" spans="1:8" s="842" customFormat="1" ht="15.75" hidden="1" customHeight="1">
      <c r="A529" s="890"/>
      <c r="B529" s="860" t="s">
        <v>3064</v>
      </c>
      <c r="C529" s="723" t="s">
        <v>3063</v>
      </c>
      <c r="D529" s="804"/>
      <c r="E529" s="716">
        <f>F529-5</f>
        <v>43731</v>
      </c>
      <c r="F529" s="844">
        <f>F528+7</f>
        <v>43736</v>
      </c>
      <c r="G529" s="889">
        <f>F529+46</f>
        <v>43782</v>
      </c>
    </row>
    <row r="530" spans="1:8" s="842" customFormat="1" ht="15.75" hidden="1" customHeight="1">
      <c r="A530" s="890"/>
      <c r="B530" s="897" t="s">
        <v>3062</v>
      </c>
      <c r="C530" s="723" t="s">
        <v>3061</v>
      </c>
      <c r="D530" s="803"/>
      <c r="E530" s="716">
        <f>F530-5</f>
        <v>43738</v>
      </c>
      <c r="F530" s="844">
        <f>F529+7</f>
        <v>43743</v>
      </c>
      <c r="G530" s="889">
        <f>F530+46</f>
        <v>43789</v>
      </c>
    </row>
    <row r="531" spans="1:8" s="842" customFormat="1" ht="15" hidden="1">
      <c r="A531" s="890"/>
      <c r="B531" s="896" t="s">
        <v>16</v>
      </c>
      <c r="C531" s="895" t="s">
        <v>17</v>
      </c>
      <c r="D531" s="892" t="s">
        <v>4</v>
      </c>
      <c r="E531" s="719" t="s">
        <v>2790</v>
      </c>
      <c r="F531" s="872" t="s">
        <v>5</v>
      </c>
      <c r="G531" s="872" t="s">
        <v>94</v>
      </c>
    </row>
    <row r="532" spans="1:8" s="842" customFormat="1" ht="15" hidden="1">
      <c r="A532" s="890"/>
      <c r="B532" s="894"/>
      <c r="C532" s="893"/>
      <c r="D532" s="891"/>
      <c r="E532" s="719" t="s">
        <v>2789</v>
      </c>
      <c r="F532" s="870" t="s">
        <v>20</v>
      </c>
      <c r="G532" s="870" t="s">
        <v>21</v>
      </c>
    </row>
    <row r="533" spans="1:8" s="842" customFormat="1" ht="15" hidden="1">
      <c r="A533" s="890"/>
      <c r="B533" s="860" t="s">
        <v>470</v>
      </c>
      <c r="C533" s="723" t="s">
        <v>470</v>
      </c>
      <c r="D533" s="828" t="s">
        <v>2904</v>
      </c>
      <c r="E533" s="716">
        <f>F533-5</f>
        <v>44105</v>
      </c>
      <c r="F533" s="844">
        <v>44110</v>
      </c>
      <c r="G533" s="889">
        <f>F533+46</f>
        <v>44156</v>
      </c>
    </row>
    <row r="534" spans="1:8" s="842" customFormat="1" ht="15" hidden="1" customHeight="1">
      <c r="A534" s="890"/>
      <c r="B534" s="860" t="s">
        <v>3060</v>
      </c>
      <c r="C534" s="736" t="s">
        <v>3059</v>
      </c>
      <c r="D534" s="804"/>
      <c r="E534" s="716">
        <f>F534-5</f>
        <v>44112</v>
      </c>
      <c r="F534" s="844">
        <f>F533+7</f>
        <v>44117</v>
      </c>
      <c r="G534" s="889">
        <f>F534+46</f>
        <v>44163</v>
      </c>
      <c r="H534" s="850"/>
    </row>
    <row r="535" spans="1:8" s="842" customFormat="1" ht="15" hidden="1" customHeight="1">
      <c r="A535" s="890"/>
      <c r="B535" s="860" t="s">
        <v>679</v>
      </c>
      <c r="C535" s="723" t="s">
        <v>3058</v>
      </c>
      <c r="D535" s="804"/>
      <c r="E535" s="716">
        <f>F535-5</f>
        <v>44119</v>
      </c>
      <c r="F535" s="844">
        <f>F534+7</f>
        <v>44124</v>
      </c>
      <c r="G535" s="889">
        <f>F535+46</f>
        <v>44170</v>
      </c>
    </row>
    <row r="536" spans="1:8" s="842" customFormat="1" ht="15.75" hidden="1" customHeight="1">
      <c r="A536" s="890"/>
      <c r="B536" s="860" t="s">
        <v>3057</v>
      </c>
      <c r="C536" s="723" t="s">
        <v>3056</v>
      </c>
      <c r="D536" s="804"/>
      <c r="E536" s="716">
        <f>F536-5</f>
        <v>44126</v>
      </c>
      <c r="F536" s="844">
        <f>F535+7</f>
        <v>44131</v>
      </c>
      <c r="G536" s="889">
        <f>F536+46</f>
        <v>44177</v>
      </c>
    </row>
    <row r="537" spans="1:8" s="842" customFormat="1" ht="15.75" hidden="1" customHeight="1">
      <c r="A537" s="890"/>
      <c r="B537" s="860" t="s">
        <v>2813</v>
      </c>
      <c r="C537" s="723" t="s">
        <v>2483</v>
      </c>
      <c r="D537" s="803"/>
      <c r="E537" s="716">
        <f>F537-5</f>
        <v>44133</v>
      </c>
      <c r="F537" s="844">
        <f>F536+7</f>
        <v>44138</v>
      </c>
      <c r="G537" s="889">
        <f>F537+46</f>
        <v>44184</v>
      </c>
    </row>
    <row r="538" spans="1:8" s="842" customFormat="1" ht="15">
      <c r="A538" s="890"/>
      <c r="B538" s="679" t="s">
        <v>2791</v>
      </c>
      <c r="C538" s="678"/>
      <c r="D538" s="892" t="s">
        <v>4</v>
      </c>
      <c r="E538" s="719" t="s">
        <v>2790</v>
      </c>
      <c r="F538" s="872" t="s">
        <v>5</v>
      </c>
      <c r="G538" s="872" t="s">
        <v>94</v>
      </c>
    </row>
    <row r="539" spans="1:8" s="842" customFormat="1" ht="15">
      <c r="A539" s="890"/>
      <c r="B539" s="708"/>
      <c r="C539" s="707"/>
      <c r="D539" s="891"/>
      <c r="E539" s="719" t="s">
        <v>2789</v>
      </c>
      <c r="F539" s="870" t="s">
        <v>20</v>
      </c>
      <c r="G539" s="870" t="s">
        <v>21</v>
      </c>
    </row>
    <row r="540" spans="1:8" s="842" customFormat="1" ht="15">
      <c r="A540" s="890"/>
      <c r="B540" s="701" t="s">
        <v>3055</v>
      </c>
      <c r="C540" s="700"/>
      <c r="D540" s="828" t="s">
        <v>2904</v>
      </c>
      <c r="E540" s="716">
        <f>F540-5</f>
        <v>45900</v>
      </c>
      <c r="F540" s="844">
        <v>45905</v>
      </c>
      <c r="G540" s="889">
        <f>F540+46</f>
        <v>45951</v>
      </c>
    </row>
    <row r="541" spans="1:8" s="842" customFormat="1" ht="15" customHeight="1">
      <c r="A541" s="890"/>
      <c r="B541" s="701" t="s">
        <v>3054</v>
      </c>
      <c r="C541" s="700"/>
      <c r="D541" s="804"/>
      <c r="E541" s="716">
        <f>F541-5</f>
        <v>45907</v>
      </c>
      <c r="F541" s="844">
        <f>F540+7</f>
        <v>45912</v>
      </c>
      <c r="G541" s="889">
        <f>F541+46</f>
        <v>45958</v>
      </c>
      <c r="H541" s="850"/>
    </row>
    <row r="542" spans="1:8" s="842" customFormat="1" ht="15" customHeight="1">
      <c r="A542" s="890"/>
      <c r="B542" s="701" t="s">
        <v>3053</v>
      </c>
      <c r="C542" s="700"/>
      <c r="D542" s="804"/>
      <c r="E542" s="716">
        <f>F542-5</f>
        <v>45914</v>
      </c>
      <c r="F542" s="844">
        <f>F541+7</f>
        <v>45919</v>
      </c>
      <c r="G542" s="889">
        <f>F542+46</f>
        <v>45965</v>
      </c>
    </row>
    <row r="543" spans="1:8" s="842" customFormat="1" ht="15.75" customHeight="1">
      <c r="A543" s="890"/>
      <c r="B543" s="701" t="s">
        <v>3052</v>
      </c>
      <c r="C543" s="700"/>
      <c r="D543" s="804"/>
      <c r="E543" s="716">
        <f>F543-5</f>
        <v>45921</v>
      </c>
      <c r="F543" s="844">
        <f>F542+7</f>
        <v>45926</v>
      </c>
      <c r="G543" s="889">
        <f>F543+46</f>
        <v>45972</v>
      </c>
    </row>
    <row r="544" spans="1:8" s="842" customFormat="1" ht="15.75" customHeight="1">
      <c r="A544" s="890"/>
      <c r="B544" s="701" t="s">
        <v>3051</v>
      </c>
      <c r="C544" s="700"/>
      <c r="D544" s="803"/>
      <c r="E544" s="716">
        <f>F544-5</f>
        <v>45928</v>
      </c>
      <c r="F544" s="844">
        <f>F543+7</f>
        <v>45933</v>
      </c>
      <c r="G544" s="889">
        <f>F544+46</f>
        <v>45979</v>
      </c>
    </row>
    <row r="545" spans="1:8" s="850" customFormat="1" ht="15" customHeight="1">
      <c r="A545" s="827" t="s">
        <v>1762</v>
      </c>
      <c r="B545" s="864"/>
      <c r="C545" s="826"/>
      <c r="D545" s="825"/>
      <c r="E545" s="825"/>
      <c r="F545" s="824"/>
      <c r="G545" s="824"/>
    </row>
    <row r="546" spans="1:8" s="842" customFormat="1" ht="15">
      <c r="A546" s="890"/>
      <c r="B546" s="679" t="s">
        <v>2791</v>
      </c>
      <c r="C546" s="678"/>
      <c r="D546" s="717" t="s">
        <v>4</v>
      </c>
      <c r="E546" s="719" t="s">
        <v>2790</v>
      </c>
      <c r="F546" s="860" t="s">
        <v>5</v>
      </c>
      <c r="G546" s="860" t="s">
        <v>96</v>
      </c>
    </row>
    <row r="547" spans="1:8" s="842" customFormat="1" ht="15">
      <c r="A547" s="890"/>
      <c r="B547" s="708"/>
      <c r="C547" s="707"/>
      <c r="D547" s="861"/>
      <c r="E547" s="719" t="s">
        <v>2789</v>
      </c>
      <c r="F547" s="860" t="s">
        <v>20</v>
      </c>
      <c r="G547" s="860" t="s">
        <v>21</v>
      </c>
    </row>
    <row r="548" spans="1:8" s="842" customFormat="1" ht="17.25" customHeight="1">
      <c r="A548" s="890"/>
      <c r="B548" s="661" t="s">
        <v>3050</v>
      </c>
      <c r="C548" s="660"/>
      <c r="D548" s="745" t="s">
        <v>2479</v>
      </c>
      <c r="E548" s="716">
        <f>F548-4</f>
        <v>45897</v>
      </c>
      <c r="F548" s="671">
        <v>45901</v>
      </c>
      <c r="G548" s="889">
        <f>F548+36</f>
        <v>45937</v>
      </c>
    </row>
    <row r="549" spans="1:8" s="842" customFormat="1" ht="17.25" customHeight="1">
      <c r="A549" s="890"/>
      <c r="B549" s="701" t="s">
        <v>470</v>
      </c>
      <c r="C549" s="700"/>
      <c r="D549" s="744"/>
      <c r="E549" s="716">
        <f>F549-4</f>
        <v>45904</v>
      </c>
      <c r="F549" s="844">
        <f>F548+7</f>
        <v>45908</v>
      </c>
      <c r="G549" s="889">
        <f>F549+36</f>
        <v>45944</v>
      </c>
      <c r="H549" s="850"/>
    </row>
    <row r="550" spans="1:8" s="842" customFormat="1" ht="17.25" customHeight="1">
      <c r="A550" s="890"/>
      <c r="B550" s="661" t="s">
        <v>3049</v>
      </c>
      <c r="C550" s="660"/>
      <c r="D550" s="744"/>
      <c r="E550" s="716">
        <f>F550-4</f>
        <v>45911</v>
      </c>
      <c r="F550" s="844">
        <f>F549+7</f>
        <v>45915</v>
      </c>
      <c r="G550" s="889">
        <f>F550+36</f>
        <v>45951</v>
      </c>
    </row>
    <row r="551" spans="1:8" s="842" customFormat="1" ht="17.25" customHeight="1">
      <c r="A551" s="890"/>
      <c r="B551" s="701" t="s">
        <v>3048</v>
      </c>
      <c r="C551" s="700"/>
      <c r="D551" s="744"/>
      <c r="E551" s="716">
        <f>F551-4</f>
        <v>45918</v>
      </c>
      <c r="F551" s="844">
        <f>F550+7</f>
        <v>45922</v>
      </c>
      <c r="G551" s="889">
        <f>F551+36</f>
        <v>45958</v>
      </c>
    </row>
    <row r="552" spans="1:8" s="842" customFormat="1" ht="17.25" customHeight="1">
      <c r="A552" s="890"/>
      <c r="B552" s="701" t="s">
        <v>3047</v>
      </c>
      <c r="C552" s="700"/>
      <c r="D552" s="743"/>
      <c r="E552" s="716">
        <f>F552-4</f>
        <v>45925</v>
      </c>
      <c r="F552" s="844">
        <f>F551+7</f>
        <v>45929</v>
      </c>
      <c r="G552" s="889">
        <f>F552+36</f>
        <v>45965</v>
      </c>
    </row>
    <row r="553" spans="1:8" s="850" customFormat="1" ht="15" hidden="1">
      <c r="A553" s="827" t="s">
        <v>3046</v>
      </c>
      <c r="B553" s="864"/>
      <c r="C553" s="868"/>
      <c r="D553" s="782"/>
      <c r="E553" s="716">
        <f>F553-4</f>
        <v>-4</v>
      </c>
      <c r="F553" s="790"/>
      <c r="G553" s="790"/>
    </row>
    <row r="554" spans="1:8" s="842" customFormat="1" ht="15" hidden="1">
      <c r="A554" s="859"/>
      <c r="B554" s="885" t="s">
        <v>16</v>
      </c>
      <c r="C554" s="717" t="s">
        <v>17</v>
      </c>
      <c r="D554" s="888" t="s">
        <v>4</v>
      </c>
      <c r="E554" s="716" t="e">
        <f>F554-4</f>
        <v>#VALUE!</v>
      </c>
      <c r="F554" s="860" t="s">
        <v>5</v>
      </c>
      <c r="G554" s="881" t="s">
        <v>92</v>
      </c>
    </row>
    <row r="555" spans="1:8" s="842" customFormat="1" ht="15" hidden="1">
      <c r="A555" s="859"/>
      <c r="B555" s="884"/>
      <c r="C555" s="861"/>
      <c r="D555" s="887"/>
      <c r="E555" s="716" t="e">
        <f>F555-4</f>
        <v>#VALUE!</v>
      </c>
      <c r="F555" s="860" t="s">
        <v>20</v>
      </c>
      <c r="G555" s="870" t="s">
        <v>21</v>
      </c>
    </row>
    <row r="556" spans="1:8" s="842" customFormat="1" ht="15" hidden="1">
      <c r="A556" s="859"/>
      <c r="B556" s="860"/>
      <c r="C556" s="723"/>
      <c r="D556" s="828" t="s">
        <v>3045</v>
      </c>
      <c r="E556" s="716">
        <f>F556-4</f>
        <v>44224</v>
      </c>
      <c r="F556" s="844">
        <v>44228</v>
      </c>
      <c r="G556" s="844">
        <f>F556+53</f>
        <v>44281</v>
      </c>
    </row>
    <row r="557" spans="1:8" s="842" customFormat="1" ht="15.75" hidden="1" customHeight="1">
      <c r="A557" s="859"/>
      <c r="B557" s="860"/>
      <c r="C557" s="736"/>
      <c r="D557" s="804"/>
      <c r="E557" s="716">
        <f>F557-4</f>
        <v>44231</v>
      </c>
      <c r="F557" s="844">
        <f>F556+7</f>
        <v>44235</v>
      </c>
      <c r="G557" s="844">
        <f>F557+53</f>
        <v>44288</v>
      </c>
    </row>
    <row r="558" spans="1:8" s="842" customFormat="1" ht="15" hidden="1" customHeight="1">
      <c r="A558" s="859"/>
      <c r="B558" s="860"/>
      <c r="C558" s="723"/>
      <c r="D558" s="804"/>
      <c r="E558" s="716">
        <f>F558-4</f>
        <v>44238</v>
      </c>
      <c r="F558" s="844">
        <f>F557+7</f>
        <v>44242</v>
      </c>
      <c r="G558" s="844">
        <f>F558+53</f>
        <v>44295</v>
      </c>
      <c r="H558" s="850"/>
    </row>
    <row r="559" spans="1:8" s="842" customFormat="1" ht="15" hidden="1" customHeight="1">
      <c r="A559" s="859"/>
      <c r="B559" s="860"/>
      <c r="C559" s="736"/>
      <c r="D559" s="804"/>
      <c r="E559" s="716">
        <f>F559-4</f>
        <v>44245</v>
      </c>
      <c r="F559" s="844">
        <f>F558+7</f>
        <v>44249</v>
      </c>
      <c r="G559" s="844">
        <f>F559+53</f>
        <v>44302</v>
      </c>
    </row>
    <row r="560" spans="1:8" s="842" customFormat="1" ht="15" hidden="1" customHeight="1">
      <c r="A560" s="859"/>
      <c r="B560" s="860"/>
      <c r="C560" s="723"/>
      <c r="D560" s="803"/>
      <c r="E560" s="716">
        <f>F560-4</f>
        <v>44252</v>
      </c>
      <c r="F560" s="844">
        <f>F559+7</f>
        <v>44256</v>
      </c>
      <c r="G560" s="844">
        <f>F560+53</f>
        <v>44309</v>
      </c>
    </row>
    <row r="561" spans="1:7" s="886" customFormat="1" ht="17.100000000000001" hidden="1" customHeight="1">
      <c r="A561" s="827" t="s">
        <v>3044</v>
      </c>
      <c r="B561" s="864"/>
      <c r="C561" s="826"/>
      <c r="D561" s="825"/>
      <c r="E561" s="825"/>
      <c r="F561" s="824"/>
      <c r="G561" s="824"/>
    </row>
    <row r="562" spans="1:7" s="842" customFormat="1" ht="15" hidden="1">
      <c r="A562" s="859"/>
      <c r="B562" s="885" t="s">
        <v>16</v>
      </c>
      <c r="C562" s="882" t="s">
        <v>17</v>
      </c>
      <c r="D562" s="873" t="s">
        <v>4</v>
      </c>
      <c r="E562" s="719" t="s">
        <v>2790</v>
      </c>
      <c r="F562" s="872" t="s">
        <v>5</v>
      </c>
      <c r="G562" s="881" t="s">
        <v>1792</v>
      </c>
    </row>
    <row r="563" spans="1:7" s="842" customFormat="1" ht="15" hidden="1">
      <c r="A563" s="859"/>
      <c r="B563" s="884"/>
      <c r="C563" s="880"/>
      <c r="D563" s="874"/>
      <c r="E563" s="813" t="s">
        <v>2789</v>
      </c>
      <c r="F563" s="879" t="s">
        <v>20</v>
      </c>
      <c r="G563" s="870" t="s">
        <v>21</v>
      </c>
    </row>
    <row r="564" spans="1:7" s="842" customFormat="1" ht="15" hidden="1" customHeight="1">
      <c r="A564" s="859"/>
      <c r="B564" s="736" t="s">
        <v>553</v>
      </c>
      <c r="C564" s="736" t="s">
        <v>2966</v>
      </c>
      <c r="D564" s="745" t="s">
        <v>70</v>
      </c>
      <c r="E564" s="715">
        <f>F564-5</f>
        <v>44072</v>
      </c>
      <c r="F564" s="844">
        <v>44077</v>
      </c>
      <c r="G564" s="844">
        <f>F564+40</f>
        <v>44117</v>
      </c>
    </row>
    <row r="565" spans="1:7" s="842" customFormat="1" ht="15" hidden="1">
      <c r="A565" s="859"/>
      <c r="B565" s="736" t="s">
        <v>3043</v>
      </c>
      <c r="C565" s="736" t="s">
        <v>3041</v>
      </c>
      <c r="D565" s="744"/>
      <c r="E565" s="715">
        <f>F565-5</f>
        <v>44079</v>
      </c>
      <c r="F565" s="844">
        <f>F564+7</f>
        <v>44084</v>
      </c>
      <c r="G565" s="844">
        <f>F565+40</f>
        <v>44124</v>
      </c>
    </row>
    <row r="566" spans="1:7" s="842" customFormat="1" ht="15" hidden="1">
      <c r="A566" s="859"/>
      <c r="B566" s="736" t="s">
        <v>3042</v>
      </c>
      <c r="C566" s="736" t="s">
        <v>3041</v>
      </c>
      <c r="D566" s="744"/>
      <c r="E566" s="715">
        <f>F566-5</f>
        <v>44086</v>
      </c>
      <c r="F566" s="844">
        <f>F565+7</f>
        <v>44091</v>
      </c>
      <c r="G566" s="844">
        <f>F566+40</f>
        <v>44131</v>
      </c>
    </row>
    <row r="567" spans="1:7" s="842" customFormat="1" ht="15" hidden="1">
      <c r="A567" s="859"/>
      <c r="B567" s="736" t="s">
        <v>549</v>
      </c>
      <c r="C567" s="883" t="s">
        <v>3040</v>
      </c>
      <c r="D567" s="744"/>
      <c r="E567" s="715">
        <f>F567-5</f>
        <v>44093</v>
      </c>
      <c r="F567" s="844">
        <f>F566+7</f>
        <v>44098</v>
      </c>
      <c r="G567" s="844">
        <f>F567+40</f>
        <v>44138</v>
      </c>
    </row>
    <row r="568" spans="1:7" s="842" customFormat="1" ht="15" hidden="1">
      <c r="A568" s="859"/>
      <c r="B568" s="736" t="s">
        <v>3039</v>
      </c>
      <c r="C568" s="883" t="s">
        <v>3038</v>
      </c>
      <c r="D568" s="743"/>
      <c r="E568" s="715">
        <f>F568-5</f>
        <v>44100</v>
      </c>
      <c r="F568" s="844">
        <f>F567+7</f>
        <v>44105</v>
      </c>
      <c r="G568" s="844">
        <f>F568+40</f>
        <v>44145</v>
      </c>
    </row>
    <row r="569" spans="1:7" s="842" customFormat="1" ht="15" hidden="1">
      <c r="A569" s="859"/>
      <c r="B569" s="748" t="s">
        <v>188</v>
      </c>
      <c r="C569" s="882" t="s">
        <v>17</v>
      </c>
      <c r="D569" s="873" t="s">
        <v>4</v>
      </c>
      <c r="E569" s="719" t="s">
        <v>2790</v>
      </c>
      <c r="F569" s="872" t="s">
        <v>5</v>
      </c>
      <c r="G569" s="881" t="s">
        <v>1792</v>
      </c>
    </row>
    <row r="570" spans="1:7" s="842" customFormat="1" ht="15" hidden="1">
      <c r="A570" s="859"/>
      <c r="B570" s="748"/>
      <c r="C570" s="880"/>
      <c r="D570" s="874"/>
      <c r="E570" s="813" t="s">
        <v>2789</v>
      </c>
      <c r="F570" s="879" t="s">
        <v>20</v>
      </c>
      <c r="G570" s="870" t="s">
        <v>21</v>
      </c>
    </row>
    <row r="571" spans="1:7" s="842" customFormat="1" ht="15" hidden="1">
      <c r="A571" s="859"/>
      <c r="B571" s="860" t="s">
        <v>3022</v>
      </c>
      <c r="C571" s="723" t="s">
        <v>3037</v>
      </c>
      <c r="D571" s="745" t="s">
        <v>2904</v>
      </c>
      <c r="E571" s="715">
        <f>F571-5</f>
        <v>45074</v>
      </c>
      <c r="F571" s="844">
        <v>45079</v>
      </c>
      <c r="G571" s="844">
        <f>F571+36</f>
        <v>45115</v>
      </c>
    </row>
    <row r="572" spans="1:7" s="842" customFormat="1" ht="15" hidden="1">
      <c r="A572" s="859"/>
      <c r="B572" s="860" t="s">
        <v>3020</v>
      </c>
      <c r="C572" s="723" t="s">
        <v>3036</v>
      </c>
      <c r="D572" s="744"/>
      <c r="E572" s="715">
        <f>F572-5</f>
        <v>45081</v>
      </c>
      <c r="F572" s="844">
        <f>F571+7</f>
        <v>45086</v>
      </c>
      <c r="G572" s="844">
        <f>F572+36</f>
        <v>45122</v>
      </c>
    </row>
    <row r="573" spans="1:7" s="842" customFormat="1" ht="15" hidden="1">
      <c r="A573" s="859"/>
      <c r="B573" s="860" t="s">
        <v>3035</v>
      </c>
      <c r="C573" s="860" t="s">
        <v>3034</v>
      </c>
      <c r="D573" s="744"/>
      <c r="E573" s="715">
        <f>F573-5</f>
        <v>45088</v>
      </c>
      <c r="F573" s="844">
        <f>F572+7</f>
        <v>45093</v>
      </c>
      <c r="G573" s="844">
        <f>F573+36</f>
        <v>45129</v>
      </c>
    </row>
    <row r="574" spans="1:7" s="842" customFormat="1" ht="15" hidden="1">
      <c r="A574" s="859"/>
      <c r="B574" s="860" t="s">
        <v>3033</v>
      </c>
      <c r="C574" s="723" t="s">
        <v>3032</v>
      </c>
      <c r="D574" s="744"/>
      <c r="E574" s="715">
        <f>F574-5</f>
        <v>45095</v>
      </c>
      <c r="F574" s="844">
        <f>F573+7</f>
        <v>45100</v>
      </c>
      <c r="G574" s="844">
        <f>F574+36</f>
        <v>45136</v>
      </c>
    </row>
    <row r="575" spans="1:7" s="842" customFormat="1" ht="15" hidden="1">
      <c r="A575" s="859"/>
      <c r="B575" s="723" t="s">
        <v>3011</v>
      </c>
      <c r="C575" s="723" t="s">
        <v>3031</v>
      </c>
      <c r="D575" s="743"/>
      <c r="E575" s="715">
        <f>F575-5</f>
        <v>45102</v>
      </c>
      <c r="F575" s="844">
        <f>F574+7</f>
        <v>45107</v>
      </c>
      <c r="G575" s="844">
        <f>F575+36</f>
        <v>45143</v>
      </c>
    </row>
    <row r="576" spans="1:7" s="850" customFormat="1" ht="14.1" customHeight="1">
      <c r="A576" s="827" t="s">
        <v>3030</v>
      </c>
      <c r="B576" s="864"/>
      <c r="C576" s="826"/>
      <c r="D576" s="825"/>
      <c r="E576" s="825"/>
      <c r="F576" s="824"/>
      <c r="G576" s="824"/>
    </row>
    <row r="577" spans="1:8" s="842" customFormat="1" ht="15">
      <c r="A577" s="859"/>
      <c r="B577" s="679" t="s">
        <v>2791</v>
      </c>
      <c r="C577" s="678"/>
      <c r="D577" s="873" t="s">
        <v>4</v>
      </c>
      <c r="E577" s="719" t="s">
        <v>2790</v>
      </c>
      <c r="F577" s="872" t="s">
        <v>5</v>
      </c>
      <c r="G577" s="872" t="s">
        <v>158</v>
      </c>
    </row>
    <row r="578" spans="1:8" s="842" customFormat="1" ht="15">
      <c r="A578" s="859"/>
      <c r="B578" s="708"/>
      <c r="C578" s="707"/>
      <c r="D578" s="871"/>
      <c r="E578" s="719" t="s">
        <v>2789</v>
      </c>
      <c r="F578" s="870" t="s">
        <v>20</v>
      </c>
      <c r="G578" s="870" t="s">
        <v>21</v>
      </c>
    </row>
    <row r="579" spans="1:8" s="842" customFormat="1" ht="15">
      <c r="A579" s="859"/>
      <c r="B579" s="661" t="s">
        <v>3029</v>
      </c>
      <c r="C579" s="660"/>
      <c r="D579" s="828" t="s">
        <v>2812</v>
      </c>
      <c r="E579" s="869">
        <f>F579-5</f>
        <v>45902</v>
      </c>
      <c r="F579" s="671">
        <v>45907</v>
      </c>
      <c r="G579" s="878">
        <f>F579+28</f>
        <v>45935</v>
      </c>
    </row>
    <row r="580" spans="1:8" s="842" customFormat="1" ht="15">
      <c r="A580" s="859"/>
      <c r="B580" s="701" t="s">
        <v>3028</v>
      </c>
      <c r="C580" s="700"/>
      <c r="D580" s="804"/>
      <c r="E580" s="869">
        <f>F580-5</f>
        <v>45909</v>
      </c>
      <c r="F580" s="844">
        <f>F579+7</f>
        <v>45914</v>
      </c>
      <c r="G580" s="878">
        <f>F580+28</f>
        <v>45942</v>
      </c>
    </row>
    <row r="581" spans="1:8" s="842" customFormat="1" ht="15">
      <c r="A581" s="859"/>
      <c r="B581" s="701" t="s">
        <v>3027</v>
      </c>
      <c r="C581" s="700"/>
      <c r="D581" s="804"/>
      <c r="E581" s="869">
        <f>F581-5</f>
        <v>45916</v>
      </c>
      <c r="F581" s="844">
        <f>F580+7</f>
        <v>45921</v>
      </c>
      <c r="G581" s="878">
        <f>F581+28</f>
        <v>45949</v>
      </c>
    </row>
    <row r="582" spans="1:8" s="842" customFormat="1" ht="15">
      <c r="A582" s="859"/>
      <c r="B582" s="701" t="s">
        <v>3026</v>
      </c>
      <c r="C582" s="700"/>
      <c r="D582" s="804"/>
      <c r="E582" s="869">
        <f>F582-5</f>
        <v>45923</v>
      </c>
      <c r="F582" s="844">
        <f>F581+7</f>
        <v>45928</v>
      </c>
      <c r="G582" s="878">
        <f>F582+28</f>
        <v>45956</v>
      </c>
      <c r="H582" s="850"/>
    </row>
    <row r="583" spans="1:8" s="842" customFormat="1" ht="15">
      <c r="A583" s="859"/>
      <c r="B583" s="701" t="s">
        <v>3025</v>
      </c>
      <c r="C583" s="700"/>
      <c r="D583" s="803"/>
      <c r="E583" s="869">
        <f>F583-5</f>
        <v>45930</v>
      </c>
      <c r="F583" s="844">
        <f>F582+7</f>
        <v>45935</v>
      </c>
      <c r="G583" s="878">
        <f>F583+28</f>
        <v>45963</v>
      </c>
      <c r="H583" s="850"/>
    </row>
    <row r="584" spans="1:8" s="842" customFormat="1" ht="15" hidden="1">
      <c r="A584" s="859"/>
      <c r="B584" s="877" t="s">
        <v>188</v>
      </c>
      <c r="C584" s="876" t="s">
        <v>17</v>
      </c>
      <c r="D584" s="873" t="s">
        <v>4</v>
      </c>
      <c r="E584" s="719" t="s">
        <v>2790</v>
      </c>
      <c r="F584" s="872" t="s">
        <v>5</v>
      </c>
      <c r="G584" s="872" t="s">
        <v>100</v>
      </c>
    </row>
    <row r="585" spans="1:8" s="842" customFormat="1" ht="15" hidden="1">
      <c r="A585" s="859"/>
      <c r="B585" s="875"/>
      <c r="C585" s="874"/>
      <c r="D585" s="871"/>
      <c r="E585" s="719" t="s">
        <v>2789</v>
      </c>
      <c r="F585" s="870" t="s">
        <v>20</v>
      </c>
      <c r="G585" s="870" t="s">
        <v>21</v>
      </c>
    </row>
    <row r="586" spans="1:8" s="842" customFormat="1" ht="15" hidden="1">
      <c r="A586" s="859"/>
      <c r="B586" s="860" t="s">
        <v>3024</v>
      </c>
      <c r="C586" s="723" t="s">
        <v>3023</v>
      </c>
      <c r="D586" s="774" t="s">
        <v>2904</v>
      </c>
      <c r="E586" s="869">
        <f>F586-5</f>
        <v>45410</v>
      </c>
      <c r="F586" s="844">
        <v>45415</v>
      </c>
      <c r="G586" s="844">
        <f>F586+42</f>
        <v>45457</v>
      </c>
      <c r="H586" s="850"/>
    </row>
    <row r="587" spans="1:8" s="842" customFormat="1" ht="15" hidden="1" customHeight="1">
      <c r="A587" s="859"/>
      <c r="B587" s="860" t="s">
        <v>3022</v>
      </c>
      <c r="C587" s="723" t="s">
        <v>3021</v>
      </c>
      <c r="D587" s="773"/>
      <c r="E587" s="869">
        <f>F587-5</f>
        <v>45417</v>
      </c>
      <c r="F587" s="844">
        <f>F586+7</f>
        <v>45422</v>
      </c>
      <c r="G587" s="844">
        <f>F587+42</f>
        <v>45464</v>
      </c>
    </row>
    <row r="588" spans="1:8" s="842" customFormat="1" ht="15" hidden="1" customHeight="1">
      <c r="A588" s="859"/>
      <c r="B588" s="860" t="s">
        <v>3020</v>
      </c>
      <c r="C588" s="860" t="s">
        <v>3020</v>
      </c>
      <c r="D588" s="773"/>
      <c r="E588" s="869">
        <f>F588-5</f>
        <v>45424</v>
      </c>
      <c r="F588" s="844">
        <f>F587+7</f>
        <v>45429</v>
      </c>
      <c r="G588" s="844">
        <f>F588+42</f>
        <v>45471</v>
      </c>
    </row>
    <row r="589" spans="1:8" s="842" customFormat="1" ht="15" hidden="1" customHeight="1">
      <c r="A589" s="859"/>
      <c r="B589" s="860" t="s">
        <v>3019</v>
      </c>
      <c r="C589" s="723" t="s">
        <v>3018</v>
      </c>
      <c r="D589" s="773"/>
      <c r="E589" s="869">
        <f>F589-5</f>
        <v>45431</v>
      </c>
      <c r="F589" s="844">
        <f>F588+7</f>
        <v>45436</v>
      </c>
      <c r="G589" s="844">
        <f>F589+42</f>
        <v>45478</v>
      </c>
    </row>
    <row r="590" spans="1:8" s="850" customFormat="1" ht="15.75" hidden="1" customHeight="1">
      <c r="A590" s="868"/>
      <c r="B590" s="723" t="s">
        <v>470</v>
      </c>
      <c r="C590" s="723" t="s">
        <v>470</v>
      </c>
      <c r="D590" s="743"/>
      <c r="E590" s="867">
        <f>F590-5</f>
        <v>45438</v>
      </c>
      <c r="F590" s="866">
        <f>F589+7</f>
        <v>45443</v>
      </c>
      <c r="G590" s="844">
        <f>F590+42</f>
        <v>45485</v>
      </c>
    </row>
    <row r="591" spans="1:8" s="850" customFormat="1" ht="15">
      <c r="A591" s="827" t="s">
        <v>3017</v>
      </c>
      <c r="B591" s="864"/>
      <c r="C591" s="826"/>
      <c r="D591" s="825"/>
      <c r="E591" s="825"/>
      <c r="F591" s="824"/>
      <c r="G591" s="824"/>
    </row>
    <row r="592" spans="1:8" s="842" customFormat="1" ht="15">
      <c r="A592" s="859"/>
      <c r="B592" s="679" t="s">
        <v>2791</v>
      </c>
      <c r="C592" s="678"/>
      <c r="D592" s="873" t="s">
        <v>4</v>
      </c>
      <c r="E592" s="719" t="s">
        <v>2790</v>
      </c>
      <c r="F592" s="872" t="s">
        <v>5</v>
      </c>
      <c r="G592" s="872" t="s">
        <v>3017</v>
      </c>
    </row>
    <row r="593" spans="1:8" s="842" customFormat="1" ht="15">
      <c r="A593" s="859"/>
      <c r="B593" s="708"/>
      <c r="C593" s="707"/>
      <c r="D593" s="871"/>
      <c r="E593" s="719" t="s">
        <v>2789</v>
      </c>
      <c r="F593" s="870" t="s">
        <v>20</v>
      </c>
      <c r="G593" s="870" t="s">
        <v>21</v>
      </c>
    </row>
    <row r="594" spans="1:8" s="842" customFormat="1" ht="15">
      <c r="A594" s="859"/>
      <c r="B594" s="661" t="s">
        <v>470</v>
      </c>
      <c r="C594" s="660"/>
      <c r="D594" s="774" t="s">
        <v>70</v>
      </c>
      <c r="E594" s="869">
        <f>F594-5</f>
        <v>45897</v>
      </c>
      <c r="F594" s="844">
        <v>45902</v>
      </c>
      <c r="G594" s="844">
        <f>F594+33</f>
        <v>45935</v>
      </c>
      <c r="H594" s="850"/>
    </row>
    <row r="595" spans="1:8" s="842" customFormat="1" ht="15" customHeight="1">
      <c r="A595" s="859"/>
      <c r="B595" s="701" t="s">
        <v>3016</v>
      </c>
      <c r="C595" s="700"/>
      <c r="D595" s="773"/>
      <c r="E595" s="869">
        <f>F595-5</f>
        <v>45904</v>
      </c>
      <c r="F595" s="844">
        <f>F594+7</f>
        <v>45909</v>
      </c>
      <c r="G595" s="844">
        <f>F595+33</f>
        <v>45942</v>
      </c>
    </row>
    <row r="596" spans="1:8" s="842" customFormat="1" ht="15" customHeight="1">
      <c r="A596" s="859"/>
      <c r="B596" s="701" t="s">
        <v>3015</v>
      </c>
      <c r="C596" s="700"/>
      <c r="D596" s="773"/>
      <c r="E596" s="869">
        <f>F596-5</f>
        <v>45911</v>
      </c>
      <c r="F596" s="844">
        <f>F595+7</f>
        <v>45916</v>
      </c>
      <c r="G596" s="844">
        <f>F596+33</f>
        <v>45949</v>
      </c>
    </row>
    <row r="597" spans="1:8" s="842" customFormat="1" ht="15" customHeight="1">
      <c r="A597" s="859"/>
      <c r="B597" s="701" t="s">
        <v>3014</v>
      </c>
      <c r="C597" s="700"/>
      <c r="D597" s="773"/>
      <c r="E597" s="869">
        <f>F597-5</f>
        <v>45918</v>
      </c>
      <c r="F597" s="844">
        <f>F596+7</f>
        <v>45923</v>
      </c>
      <c r="G597" s="844">
        <f>F597+33</f>
        <v>45956</v>
      </c>
    </row>
    <row r="598" spans="1:8" s="850" customFormat="1" ht="15.75" customHeight="1">
      <c r="A598" s="868"/>
      <c r="B598" s="701" t="s">
        <v>3013</v>
      </c>
      <c r="C598" s="700"/>
      <c r="D598" s="743"/>
      <c r="E598" s="867">
        <f>F598-5</f>
        <v>45925</v>
      </c>
      <c r="F598" s="866">
        <f>F597+7</f>
        <v>45930</v>
      </c>
      <c r="G598" s="844">
        <f>F598+33</f>
        <v>45963</v>
      </c>
    </row>
    <row r="599" spans="1:8" s="850" customFormat="1" ht="15">
      <c r="A599" s="827" t="s">
        <v>3005</v>
      </c>
      <c r="B599" s="864"/>
      <c r="C599" s="826"/>
      <c r="D599" s="825" t="s">
        <v>2379</v>
      </c>
      <c r="E599" s="825"/>
      <c r="F599" s="824"/>
      <c r="G599" s="824"/>
    </row>
    <row r="600" spans="1:8" s="842" customFormat="1" ht="15">
      <c r="A600" s="859"/>
      <c r="B600" s="679" t="s">
        <v>2791</v>
      </c>
      <c r="C600" s="678"/>
      <c r="D600" s="717" t="s">
        <v>4</v>
      </c>
      <c r="E600" s="719" t="s">
        <v>2790</v>
      </c>
      <c r="F600" s="860" t="s">
        <v>5</v>
      </c>
      <c r="G600" s="860" t="s">
        <v>3005</v>
      </c>
      <c r="H600" s="850"/>
    </row>
    <row r="601" spans="1:8" s="842" customFormat="1" ht="15">
      <c r="A601" s="859"/>
      <c r="B601" s="708"/>
      <c r="C601" s="707"/>
      <c r="D601" s="861"/>
      <c r="E601" s="719" t="s">
        <v>2789</v>
      </c>
      <c r="F601" s="860" t="s">
        <v>20</v>
      </c>
      <c r="G601" s="860" t="s">
        <v>21</v>
      </c>
    </row>
    <row r="602" spans="1:8" s="842" customFormat="1" ht="15">
      <c r="A602" s="859"/>
      <c r="B602" s="661" t="s">
        <v>2988</v>
      </c>
      <c r="C602" s="660"/>
      <c r="D602" s="745" t="s">
        <v>2578</v>
      </c>
      <c r="E602" s="716">
        <f>F602-5</f>
        <v>45902</v>
      </c>
      <c r="F602" s="844">
        <v>45907</v>
      </c>
      <c r="G602" s="844">
        <f>F602+22</f>
        <v>45929</v>
      </c>
    </row>
    <row r="603" spans="1:8" s="842" customFormat="1" ht="15">
      <c r="A603" s="859"/>
      <c r="B603" s="701" t="s">
        <v>2987</v>
      </c>
      <c r="C603" s="700"/>
      <c r="D603" s="744"/>
      <c r="E603" s="716">
        <f>F603-5</f>
        <v>45909</v>
      </c>
      <c r="F603" s="844">
        <f>F602+7</f>
        <v>45914</v>
      </c>
      <c r="G603" s="844">
        <f>F603+22</f>
        <v>45936</v>
      </c>
    </row>
    <row r="604" spans="1:8" s="842" customFormat="1" ht="15">
      <c r="A604" s="859"/>
      <c r="B604" s="661" t="s">
        <v>2986</v>
      </c>
      <c r="C604" s="660"/>
      <c r="D604" s="744"/>
      <c r="E604" s="716">
        <f>F604-5</f>
        <v>45916</v>
      </c>
      <c r="F604" s="844">
        <f>F603+7</f>
        <v>45921</v>
      </c>
      <c r="G604" s="844">
        <f>F604+22</f>
        <v>45943</v>
      </c>
    </row>
    <row r="605" spans="1:8" s="842" customFormat="1" ht="15">
      <c r="A605" s="859"/>
      <c r="B605" s="701" t="s">
        <v>2985</v>
      </c>
      <c r="C605" s="700"/>
      <c r="D605" s="744"/>
      <c r="E605" s="716">
        <f>F605-5</f>
        <v>45923</v>
      </c>
      <c r="F605" s="844">
        <f>F604+7</f>
        <v>45928</v>
      </c>
      <c r="G605" s="844">
        <f>F605+22</f>
        <v>45950</v>
      </c>
    </row>
    <row r="606" spans="1:8" s="842" customFormat="1" ht="15">
      <c r="A606" s="859"/>
      <c r="B606" s="701" t="s">
        <v>2984</v>
      </c>
      <c r="C606" s="700"/>
      <c r="D606" s="743"/>
      <c r="E606" s="716">
        <f>F606-5</f>
        <v>45930</v>
      </c>
      <c r="F606" s="844">
        <f>F605+7</f>
        <v>45935</v>
      </c>
      <c r="G606" s="844">
        <f>F606+22</f>
        <v>45957</v>
      </c>
    </row>
    <row r="607" spans="1:8" s="842" customFormat="1" ht="15" hidden="1">
      <c r="A607" s="859"/>
      <c r="B607" s="865" t="s">
        <v>188</v>
      </c>
      <c r="C607" s="717" t="s">
        <v>17</v>
      </c>
      <c r="D607" s="717" t="s">
        <v>4</v>
      </c>
      <c r="E607" s="719" t="s">
        <v>2790</v>
      </c>
      <c r="F607" s="860" t="s">
        <v>5</v>
      </c>
      <c r="G607" s="860" t="s">
        <v>101</v>
      </c>
      <c r="H607" s="850"/>
    </row>
    <row r="608" spans="1:8" s="842" customFormat="1" ht="15" hidden="1">
      <c r="A608" s="859"/>
      <c r="B608" s="865"/>
      <c r="C608" s="861"/>
      <c r="D608" s="861"/>
      <c r="E608" s="719" t="s">
        <v>2789</v>
      </c>
      <c r="F608" s="860" t="s">
        <v>20</v>
      </c>
      <c r="G608" s="860" t="s">
        <v>21</v>
      </c>
    </row>
    <row r="609" spans="1:8" s="842" customFormat="1" ht="15" hidden="1">
      <c r="A609" s="859"/>
      <c r="B609" s="860" t="s">
        <v>1010</v>
      </c>
      <c r="C609" s="723" t="s">
        <v>3012</v>
      </c>
      <c r="D609" s="745" t="s">
        <v>2904</v>
      </c>
      <c r="E609" s="716">
        <f>F609-5</f>
        <v>45536</v>
      </c>
      <c r="F609" s="844">
        <v>45541</v>
      </c>
      <c r="G609" s="844">
        <f>F609+22</f>
        <v>45563</v>
      </c>
    </row>
    <row r="610" spans="1:8" s="842" customFormat="1" ht="15" hidden="1">
      <c r="A610" s="859"/>
      <c r="B610" s="860" t="s">
        <v>3011</v>
      </c>
      <c r="C610" s="723" t="s">
        <v>3010</v>
      </c>
      <c r="D610" s="744"/>
      <c r="E610" s="716">
        <f>F610-5</f>
        <v>45543</v>
      </c>
      <c r="F610" s="844">
        <f>F609+7</f>
        <v>45548</v>
      </c>
      <c r="G610" s="844">
        <f>F610+22</f>
        <v>45570</v>
      </c>
    </row>
    <row r="611" spans="1:8" s="842" customFormat="1" ht="15" hidden="1">
      <c r="A611" s="859"/>
      <c r="B611" s="860" t="s">
        <v>3009</v>
      </c>
      <c r="C611" s="860" t="s">
        <v>3008</v>
      </c>
      <c r="D611" s="744"/>
      <c r="E611" s="716">
        <f>F611-5</f>
        <v>45550</v>
      </c>
      <c r="F611" s="844">
        <f>F610+7</f>
        <v>45555</v>
      </c>
      <c r="G611" s="844">
        <f>F611+22</f>
        <v>45577</v>
      </c>
    </row>
    <row r="612" spans="1:8" s="842" customFormat="1" ht="15" hidden="1">
      <c r="A612" s="859"/>
      <c r="B612" s="860" t="s">
        <v>3007</v>
      </c>
      <c r="C612" s="723" t="s">
        <v>3006</v>
      </c>
      <c r="D612" s="744"/>
      <c r="E612" s="716">
        <f>F612-5</f>
        <v>45557</v>
      </c>
      <c r="F612" s="844">
        <f>F611+7</f>
        <v>45562</v>
      </c>
      <c r="G612" s="844">
        <f>F612+22</f>
        <v>45584</v>
      </c>
    </row>
    <row r="613" spans="1:8" s="842" customFormat="1" ht="15" hidden="1">
      <c r="A613" s="859"/>
      <c r="B613" s="723" t="s">
        <v>2813</v>
      </c>
      <c r="C613" s="723" t="s">
        <v>2483</v>
      </c>
      <c r="D613" s="743"/>
      <c r="E613" s="716">
        <f>F613-5</f>
        <v>45564</v>
      </c>
      <c r="F613" s="844">
        <f>F612+7</f>
        <v>45569</v>
      </c>
      <c r="G613" s="844">
        <f>F613+22</f>
        <v>45591</v>
      </c>
    </row>
    <row r="614" spans="1:8" s="842" customFormat="1" ht="15" hidden="1">
      <c r="A614" s="859"/>
      <c r="B614" s="829" t="s">
        <v>16</v>
      </c>
      <c r="C614" s="717" t="s">
        <v>17</v>
      </c>
      <c r="D614" s="717" t="s">
        <v>4</v>
      </c>
      <c r="E614" s="719" t="s">
        <v>2790</v>
      </c>
      <c r="F614" s="860" t="s">
        <v>5</v>
      </c>
      <c r="G614" s="860" t="s">
        <v>101</v>
      </c>
      <c r="H614" s="850"/>
    </row>
    <row r="615" spans="1:8" s="842" customFormat="1" ht="15" hidden="1">
      <c r="A615" s="859"/>
      <c r="B615" s="863"/>
      <c r="C615" s="861"/>
      <c r="D615" s="861"/>
      <c r="E615" s="719" t="s">
        <v>2789</v>
      </c>
      <c r="F615" s="860" t="s">
        <v>20</v>
      </c>
      <c r="G615" s="860" t="s">
        <v>21</v>
      </c>
    </row>
    <row r="616" spans="1:8" s="842" customFormat="1" ht="15" hidden="1">
      <c r="A616" s="859"/>
      <c r="B616" s="862" t="s">
        <v>3000</v>
      </c>
      <c r="C616" s="723" t="s">
        <v>2999</v>
      </c>
      <c r="D616" s="745" t="s">
        <v>91</v>
      </c>
      <c r="E616" s="716">
        <f>F616-5</f>
        <v>44045</v>
      </c>
      <c r="F616" s="844">
        <v>44050</v>
      </c>
      <c r="G616" s="844">
        <f>F616+22</f>
        <v>44072</v>
      </c>
    </row>
    <row r="617" spans="1:8" s="842" customFormat="1" ht="15" hidden="1">
      <c r="A617" s="859"/>
      <c r="B617" s="860" t="s">
        <v>2998</v>
      </c>
      <c r="C617" s="723" t="s">
        <v>2997</v>
      </c>
      <c r="D617" s="744"/>
      <c r="E617" s="716">
        <f>F617-5</f>
        <v>44052</v>
      </c>
      <c r="F617" s="844">
        <f>F616+7</f>
        <v>44057</v>
      </c>
      <c r="G617" s="844">
        <f>F617+22</f>
        <v>44079</v>
      </c>
    </row>
    <row r="618" spans="1:8" s="842" customFormat="1" ht="15" hidden="1">
      <c r="A618" s="859"/>
      <c r="B618" s="860" t="s">
        <v>2996</v>
      </c>
      <c r="C618" s="723" t="s">
        <v>2995</v>
      </c>
      <c r="D618" s="744"/>
      <c r="E618" s="716">
        <f>F618-5</f>
        <v>44059</v>
      </c>
      <c r="F618" s="844">
        <f>F617+7</f>
        <v>44064</v>
      </c>
      <c r="G618" s="844">
        <f>F618+22</f>
        <v>44086</v>
      </c>
    </row>
    <row r="619" spans="1:8" s="842" customFormat="1" ht="15" hidden="1">
      <c r="A619" s="859"/>
      <c r="B619" s="860" t="s">
        <v>2813</v>
      </c>
      <c r="C619" s="723" t="s">
        <v>2483</v>
      </c>
      <c r="D619" s="744"/>
      <c r="E619" s="716">
        <f>F619-5</f>
        <v>44066</v>
      </c>
      <c r="F619" s="844">
        <f>F618+7</f>
        <v>44071</v>
      </c>
      <c r="G619" s="844">
        <f>F619+22</f>
        <v>44093</v>
      </c>
    </row>
    <row r="620" spans="1:8" s="842" customFormat="1" ht="15" hidden="1">
      <c r="A620" s="859"/>
      <c r="B620" s="860" t="s">
        <v>2813</v>
      </c>
      <c r="C620" s="723" t="s">
        <v>2483</v>
      </c>
      <c r="D620" s="743"/>
      <c r="E620" s="716">
        <f>F620-5</f>
        <v>44073</v>
      </c>
      <c r="F620" s="844">
        <f>F619+7</f>
        <v>44078</v>
      </c>
      <c r="G620" s="844">
        <f>F620+22</f>
        <v>44100</v>
      </c>
    </row>
    <row r="621" spans="1:8" s="842" customFormat="1" ht="15">
      <c r="A621" s="859"/>
      <c r="B621" s="679" t="s">
        <v>2791</v>
      </c>
      <c r="C621" s="678"/>
      <c r="D621" s="717" t="s">
        <v>4</v>
      </c>
      <c r="E621" s="719" t="s">
        <v>2790</v>
      </c>
      <c r="F621" s="860" t="s">
        <v>5</v>
      </c>
      <c r="G621" s="860" t="s">
        <v>3005</v>
      </c>
      <c r="H621" s="850"/>
    </row>
    <row r="622" spans="1:8" s="842" customFormat="1" ht="15">
      <c r="A622" s="859"/>
      <c r="B622" s="708"/>
      <c r="C622" s="707"/>
      <c r="D622" s="861"/>
      <c r="E622" s="719" t="s">
        <v>2789</v>
      </c>
      <c r="F622" s="860" t="s">
        <v>20</v>
      </c>
      <c r="G622" s="860" t="s">
        <v>21</v>
      </c>
    </row>
    <row r="623" spans="1:8" s="842" customFormat="1" ht="15">
      <c r="A623" s="859"/>
      <c r="B623" s="661" t="s">
        <v>470</v>
      </c>
      <c r="C623" s="660"/>
      <c r="D623" s="745" t="s">
        <v>2486</v>
      </c>
      <c r="E623" s="716">
        <f>F623-5</f>
        <v>45901</v>
      </c>
      <c r="F623" s="844">
        <v>45906</v>
      </c>
      <c r="G623" s="844">
        <f>F623+22</f>
        <v>45928</v>
      </c>
    </row>
    <row r="624" spans="1:8" s="842" customFormat="1" ht="15">
      <c r="A624" s="859"/>
      <c r="B624" s="701" t="s">
        <v>3004</v>
      </c>
      <c r="C624" s="700"/>
      <c r="D624" s="744"/>
      <c r="E624" s="716">
        <f>F624-5</f>
        <v>45908</v>
      </c>
      <c r="F624" s="844">
        <f>F623+7</f>
        <v>45913</v>
      </c>
      <c r="G624" s="844">
        <f>F624+22</f>
        <v>45935</v>
      </c>
    </row>
    <row r="625" spans="1:8" s="842" customFormat="1" ht="15">
      <c r="A625" s="859"/>
      <c r="B625" s="661" t="s">
        <v>3003</v>
      </c>
      <c r="C625" s="660"/>
      <c r="D625" s="744"/>
      <c r="E625" s="716">
        <f>F625-5</f>
        <v>45915</v>
      </c>
      <c r="F625" s="844">
        <f>F624+7</f>
        <v>45920</v>
      </c>
      <c r="G625" s="844">
        <f>F625+22</f>
        <v>45942</v>
      </c>
    </row>
    <row r="626" spans="1:8" s="842" customFormat="1" ht="15">
      <c r="A626" s="859"/>
      <c r="B626" s="701" t="s">
        <v>3002</v>
      </c>
      <c r="C626" s="700"/>
      <c r="D626" s="744"/>
      <c r="E626" s="716">
        <f>F626-5</f>
        <v>45922</v>
      </c>
      <c r="F626" s="844">
        <f>F625+7</f>
        <v>45927</v>
      </c>
      <c r="G626" s="844">
        <f>F626+22</f>
        <v>45949</v>
      </c>
    </row>
    <row r="627" spans="1:8" s="842" customFormat="1" ht="15">
      <c r="A627" s="859"/>
      <c r="B627" s="701" t="s">
        <v>3001</v>
      </c>
      <c r="C627" s="700"/>
      <c r="D627" s="743"/>
      <c r="E627" s="716">
        <f>F627-5</f>
        <v>45929</v>
      </c>
      <c r="F627" s="844">
        <f>F626+7</f>
        <v>45934</v>
      </c>
      <c r="G627" s="844">
        <f>F627+22</f>
        <v>45956</v>
      </c>
    </row>
    <row r="628" spans="1:8" s="850" customFormat="1" ht="15">
      <c r="A628" s="827" t="s">
        <v>1718</v>
      </c>
      <c r="B628" s="864"/>
      <c r="C628" s="826"/>
      <c r="D628" s="825" t="s">
        <v>2379</v>
      </c>
      <c r="E628" s="825"/>
      <c r="F628" s="824"/>
      <c r="G628" s="824"/>
    </row>
    <row r="629" spans="1:8" s="842" customFormat="1" ht="15" hidden="1">
      <c r="A629" s="859"/>
      <c r="B629" s="829" t="s">
        <v>16</v>
      </c>
      <c r="C629" s="717" t="s">
        <v>17</v>
      </c>
      <c r="D629" s="717" t="s">
        <v>4</v>
      </c>
      <c r="E629" s="719" t="s">
        <v>2790</v>
      </c>
      <c r="F629" s="860" t="s">
        <v>5</v>
      </c>
      <c r="G629" s="860" t="s">
        <v>101</v>
      </c>
      <c r="H629" s="850"/>
    </row>
    <row r="630" spans="1:8" s="842" customFormat="1" ht="15" hidden="1">
      <c r="A630" s="859"/>
      <c r="B630" s="863"/>
      <c r="C630" s="861"/>
      <c r="D630" s="861"/>
      <c r="E630" s="719" t="s">
        <v>2789</v>
      </c>
      <c r="F630" s="860" t="s">
        <v>20</v>
      </c>
      <c r="G630" s="860" t="s">
        <v>21</v>
      </c>
    </row>
    <row r="631" spans="1:8" s="842" customFormat="1" ht="15" hidden="1">
      <c r="A631" s="859"/>
      <c r="B631" s="862" t="s">
        <v>3000</v>
      </c>
      <c r="C631" s="723" t="s">
        <v>2999</v>
      </c>
      <c r="D631" s="745" t="s">
        <v>91</v>
      </c>
      <c r="E631" s="716">
        <f>F631-5</f>
        <v>44045</v>
      </c>
      <c r="F631" s="844">
        <v>44050</v>
      </c>
      <c r="G631" s="844">
        <f>F631+22</f>
        <v>44072</v>
      </c>
    </row>
    <row r="632" spans="1:8" s="842" customFormat="1" ht="15" hidden="1">
      <c r="A632" s="859"/>
      <c r="B632" s="860" t="s">
        <v>2998</v>
      </c>
      <c r="C632" s="723" t="s">
        <v>2997</v>
      </c>
      <c r="D632" s="744"/>
      <c r="E632" s="716">
        <f>F632-5</f>
        <v>44052</v>
      </c>
      <c r="F632" s="844">
        <f>F631+7</f>
        <v>44057</v>
      </c>
      <c r="G632" s="844">
        <f>F632+22</f>
        <v>44079</v>
      </c>
    </row>
    <row r="633" spans="1:8" s="842" customFormat="1" ht="15" hidden="1">
      <c r="A633" s="859"/>
      <c r="B633" s="860" t="s">
        <v>2996</v>
      </c>
      <c r="C633" s="723" t="s">
        <v>2995</v>
      </c>
      <c r="D633" s="744"/>
      <c r="E633" s="716">
        <f>F633-5</f>
        <v>44059</v>
      </c>
      <c r="F633" s="844">
        <f>F632+7</f>
        <v>44064</v>
      </c>
      <c r="G633" s="844">
        <f>F633+22</f>
        <v>44086</v>
      </c>
    </row>
    <row r="634" spans="1:8" s="842" customFormat="1" ht="15" hidden="1">
      <c r="A634" s="859"/>
      <c r="B634" s="860" t="s">
        <v>2813</v>
      </c>
      <c r="C634" s="723" t="s">
        <v>2483</v>
      </c>
      <c r="D634" s="744"/>
      <c r="E634" s="716">
        <f>F634-5</f>
        <v>44066</v>
      </c>
      <c r="F634" s="844">
        <f>F633+7</f>
        <v>44071</v>
      </c>
      <c r="G634" s="844">
        <f>F634+22</f>
        <v>44093</v>
      </c>
    </row>
    <row r="635" spans="1:8" s="842" customFormat="1" ht="15" hidden="1">
      <c r="A635" s="859"/>
      <c r="B635" s="860" t="s">
        <v>2813</v>
      </c>
      <c r="C635" s="723" t="s">
        <v>2483</v>
      </c>
      <c r="D635" s="743"/>
      <c r="E635" s="716">
        <f>F635-5</f>
        <v>44073</v>
      </c>
      <c r="F635" s="844">
        <f>F634+7</f>
        <v>44078</v>
      </c>
      <c r="G635" s="844">
        <f>F635+22</f>
        <v>44100</v>
      </c>
    </row>
    <row r="636" spans="1:8" s="842" customFormat="1" ht="15">
      <c r="A636" s="859"/>
      <c r="B636" s="679" t="s">
        <v>2791</v>
      </c>
      <c r="C636" s="678"/>
      <c r="D636" s="717" t="s">
        <v>4</v>
      </c>
      <c r="E636" s="719" t="s">
        <v>2790</v>
      </c>
      <c r="F636" s="860" t="s">
        <v>5</v>
      </c>
      <c r="G636" s="860" t="s">
        <v>2994</v>
      </c>
      <c r="H636" s="850"/>
    </row>
    <row r="637" spans="1:8" s="842" customFormat="1" ht="15">
      <c r="A637" s="859"/>
      <c r="B637" s="708"/>
      <c r="C637" s="707"/>
      <c r="D637" s="861"/>
      <c r="E637" s="719" t="s">
        <v>2789</v>
      </c>
      <c r="F637" s="860" t="s">
        <v>20</v>
      </c>
      <c r="G637" s="860" t="s">
        <v>21</v>
      </c>
    </row>
    <row r="638" spans="1:8" s="842" customFormat="1" ht="15">
      <c r="A638" s="859"/>
      <c r="B638" s="661" t="s">
        <v>2993</v>
      </c>
      <c r="C638" s="660"/>
      <c r="D638" s="745" t="s">
        <v>2851</v>
      </c>
      <c r="E638" s="716">
        <f>F638-5</f>
        <v>45900</v>
      </c>
      <c r="F638" s="844">
        <v>45905</v>
      </c>
      <c r="G638" s="844">
        <f>F638+34</f>
        <v>45939</v>
      </c>
    </row>
    <row r="639" spans="1:8" s="842" customFormat="1" ht="15">
      <c r="A639" s="859"/>
      <c r="B639" s="701" t="s">
        <v>2992</v>
      </c>
      <c r="C639" s="700"/>
      <c r="D639" s="744"/>
      <c r="E639" s="716">
        <f>F639-5</f>
        <v>45907</v>
      </c>
      <c r="F639" s="844">
        <f>F638+7</f>
        <v>45912</v>
      </c>
      <c r="G639" s="844">
        <f>F639+34</f>
        <v>45946</v>
      </c>
    </row>
    <row r="640" spans="1:8" s="842" customFormat="1" ht="15">
      <c r="A640" s="859"/>
      <c r="B640" s="701" t="s">
        <v>2991</v>
      </c>
      <c r="C640" s="700"/>
      <c r="D640" s="744"/>
      <c r="E640" s="716">
        <f>F640-5</f>
        <v>45914</v>
      </c>
      <c r="F640" s="844">
        <f>F639+7</f>
        <v>45919</v>
      </c>
      <c r="G640" s="844">
        <f>F640+34</f>
        <v>45953</v>
      </c>
    </row>
    <row r="641" spans="1:9" s="842" customFormat="1" ht="15">
      <c r="A641" s="859"/>
      <c r="B641" s="701" t="s">
        <v>470</v>
      </c>
      <c r="C641" s="700"/>
      <c r="D641" s="744"/>
      <c r="E641" s="716">
        <f>F641-5</f>
        <v>45921</v>
      </c>
      <c r="F641" s="844">
        <f>F640+7</f>
        <v>45926</v>
      </c>
      <c r="G641" s="844">
        <f>F641+34</f>
        <v>45960</v>
      </c>
    </row>
    <row r="642" spans="1:9" s="842" customFormat="1" ht="15">
      <c r="A642" s="859"/>
      <c r="B642" s="701" t="s">
        <v>2990</v>
      </c>
      <c r="C642" s="700"/>
      <c r="D642" s="743"/>
      <c r="E642" s="716">
        <f>F642-5</f>
        <v>45928</v>
      </c>
      <c r="F642" s="844">
        <f>F641+7</f>
        <v>45933</v>
      </c>
      <c r="G642" s="844">
        <f>F642+34</f>
        <v>45967</v>
      </c>
    </row>
    <row r="643" spans="1:9" s="850" customFormat="1" ht="15">
      <c r="A643" s="855" t="s">
        <v>2989</v>
      </c>
      <c r="B643" s="827"/>
      <c r="C643" s="827"/>
      <c r="D643" s="827"/>
      <c r="E643" s="827"/>
      <c r="F643" s="827"/>
      <c r="G643" s="854"/>
    </row>
    <row r="644" spans="1:9" s="842" customFormat="1" ht="15">
      <c r="A644" s="858"/>
      <c r="B644" s="679" t="s">
        <v>2791</v>
      </c>
      <c r="C644" s="678"/>
      <c r="D644" s="857" t="s">
        <v>4</v>
      </c>
      <c r="E644" s="848" t="s">
        <v>2790</v>
      </c>
      <c r="F644" s="847" t="s">
        <v>5</v>
      </c>
      <c r="G644" s="847" t="s">
        <v>1708</v>
      </c>
      <c r="H644" s="850"/>
    </row>
    <row r="645" spans="1:9" s="842" customFormat="1" ht="15">
      <c r="A645" s="858"/>
      <c r="B645" s="708"/>
      <c r="C645" s="707"/>
      <c r="D645" s="856"/>
      <c r="E645" s="848" t="s">
        <v>2789</v>
      </c>
      <c r="F645" s="847" t="s">
        <v>20</v>
      </c>
      <c r="G645" s="847" t="s">
        <v>21</v>
      </c>
    </row>
    <row r="646" spans="1:9" s="842" customFormat="1" ht="15">
      <c r="A646" s="858"/>
      <c r="B646" s="661" t="s">
        <v>2988</v>
      </c>
      <c r="C646" s="660"/>
      <c r="D646" s="828" t="s">
        <v>2578</v>
      </c>
      <c r="E646" s="715">
        <f>F646-5</f>
        <v>45902</v>
      </c>
      <c r="F646" s="671">
        <v>45907</v>
      </c>
      <c r="G646" s="844">
        <f>F646+39</f>
        <v>45946</v>
      </c>
    </row>
    <row r="647" spans="1:9" s="842" customFormat="1" ht="15">
      <c r="A647" s="858"/>
      <c r="B647" s="701" t="s">
        <v>2987</v>
      </c>
      <c r="C647" s="700"/>
      <c r="D647" s="804"/>
      <c r="E647" s="715">
        <f>F647-5</f>
        <v>45909</v>
      </c>
      <c r="F647" s="844">
        <f>F646+7</f>
        <v>45914</v>
      </c>
      <c r="G647" s="844">
        <f>F647+39</f>
        <v>45953</v>
      </c>
    </row>
    <row r="648" spans="1:9" s="842" customFormat="1" ht="15">
      <c r="A648" s="858"/>
      <c r="B648" s="661" t="s">
        <v>2986</v>
      </c>
      <c r="C648" s="660"/>
      <c r="D648" s="804"/>
      <c r="E648" s="715">
        <f>F648-5</f>
        <v>45916</v>
      </c>
      <c r="F648" s="844">
        <f>F647+7</f>
        <v>45921</v>
      </c>
      <c r="G648" s="844">
        <f>F648+39</f>
        <v>45960</v>
      </c>
      <c r="H648" s="840"/>
    </row>
    <row r="649" spans="1:9" s="842" customFormat="1" ht="15">
      <c r="A649" s="858"/>
      <c r="B649" s="701" t="s">
        <v>2985</v>
      </c>
      <c r="C649" s="700"/>
      <c r="D649" s="804"/>
      <c r="E649" s="715">
        <f>F649-5</f>
        <v>45923</v>
      </c>
      <c r="F649" s="844">
        <f>F648+7</f>
        <v>45928</v>
      </c>
      <c r="G649" s="844">
        <f>F649+39</f>
        <v>45967</v>
      </c>
      <c r="H649" s="665"/>
    </row>
    <row r="650" spans="1:9" s="842" customFormat="1" ht="15" customHeight="1">
      <c r="A650" s="845"/>
      <c r="B650" s="701" t="s">
        <v>2984</v>
      </c>
      <c r="C650" s="700"/>
      <c r="D650" s="803"/>
      <c r="E650" s="715">
        <f>F650-5</f>
        <v>45930</v>
      </c>
      <c r="F650" s="844">
        <f>F649+7</f>
        <v>45935</v>
      </c>
      <c r="G650" s="844">
        <f>F650+39</f>
        <v>45974</v>
      </c>
      <c r="H650" s="665"/>
      <c r="I650" s="843"/>
    </row>
    <row r="651" spans="1:9" s="850" customFormat="1" ht="15">
      <c r="A651" s="855" t="s">
        <v>2983</v>
      </c>
      <c r="B651" s="827"/>
      <c r="C651" s="827"/>
      <c r="D651" s="827"/>
      <c r="E651" s="827"/>
      <c r="F651" s="827"/>
      <c r="G651" s="854"/>
      <c r="H651" s="842"/>
      <c r="I651" s="842"/>
    </row>
    <row r="652" spans="1:9" s="842" customFormat="1" ht="15">
      <c r="A652" s="846"/>
      <c r="B652" s="679" t="s">
        <v>2791</v>
      </c>
      <c r="C652" s="678"/>
      <c r="D652" s="857" t="s">
        <v>4</v>
      </c>
      <c r="E652" s="848" t="s">
        <v>2790</v>
      </c>
      <c r="F652" s="847" t="s">
        <v>5</v>
      </c>
      <c r="G652" s="847" t="s">
        <v>2976</v>
      </c>
    </row>
    <row r="653" spans="1:9" s="842" customFormat="1" ht="15">
      <c r="A653" s="846"/>
      <c r="B653" s="708"/>
      <c r="C653" s="707"/>
      <c r="D653" s="856"/>
      <c r="E653" s="848" t="s">
        <v>2789</v>
      </c>
      <c r="F653" s="847" t="s">
        <v>20</v>
      </c>
      <c r="G653" s="847" t="s">
        <v>21</v>
      </c>
      <c r="H653" s="840"/>
    </row>
    <row r="654" spans="1:9" s="842" customFormat="1" ht="15">
      <c r="A654" s="846"/>
      <c r="B654" s="661" t="s">
        <v>2982</v>
      </c>
      <c r="C654" s="660"/>
      <c r="D654" s="834" t="s">
        <v>2981</v>
      </c>
      <c r="E654" s="715">
        <f>F654-5</f>
        <v>45900</v>
      </c>
      <c r="F654" s="844">
        <v>45905</v>
      </c>
      <c r="G654" s="844">
        <f>F654+6</f>
        <v>45911</v>
      </c>
      <c r="H654" s="665"/>
    </row>
    <row r="655" spans="1:9" s="842" customFormat="1" ht="15">
      <c r="A655" s="846"/>
      <c r="B655" s="701" t="s">
        <v>2980</v>
      </c>
      <c r="C655" s="700"/>
      <c r="D655" s="834"/>
      <c r="E655" s="715">
        <f>F655-5</f>
        <v>45907</v>
      </c>
      <c r="F655" s="844">
        <f>F654+7</f>
        <v>45912</v>
      </c>
      <c r="G655" s="844">
        <f>F655+6</f>
        <v>45918</v>
      </c>
      <c r="H655" s="665"/>
      <c r="I655" s="843"/>
    </row>
    <row r="656" spans="1:9" s="842" customFormat="1" ht="15">
      <c r="A656" s="846"/>
      <c r="B656" s="701" t="s">
        <v>2979</v>
      </c>
      <c r="C656" s="700"/>
      <c r="D656" s="834"/>
      <c r="E656" s="715">
        <f>F656-5</f>
        <v>45914</v>
      </c>
      <c r="F656" s="844">
        <f>F655+7</f>
        <v>45919</v>
      </c>
      <c r="G656" s="844">
        <f>F656+6</f>
        <v>45925</v>
      </c>
    </row>
    <row r="657" spans="1:9" s="842" customFormat="1" ht="16.5" customHeight="1">
      <c r="A657" s="846"/>
      <c r="B657" s="701" t="s">
        <v>2978</v>
      </c>
      <c r="C657" s="700"/>
      <c r="D657" s="834"/>
      <c r="E657" s="715">
        <f>F657-5</f>
        <v>45921</v>
      </c>
      <c r="F657" s="844">
        <f>F656+7</f>
        <v>45926</v>
      </c>
      <c r="G657" s="844">
        <f>F657+6</f>
        <v>45932</v>
      </c>
    </row>
    <row r="658" spans="1:9" s="842" customFormat="1" ht="15" customHeight="1">
      <c r="A658" s="845"/>
      <c r="B658" s="701" t="s">
        <v>2977</v>
      </c>
      <c r="C658" s="700"/>
      <c r="D658" s="834"/>
      <c r="E658" s="715">
        <f>F658-5</f>
        <v>45928</v>
      </c>
      <c r="F658" s="844">
        <f>F657+7</f>
        <v>45933</v>
      </c>
      <c r="G658" s="844">
        <f>F658+6</f>
        <v>45939</v>
      </c>
      <c r="H658" s="840"/>
    </row>
    <row r="659" spans="1:9" s="850" customFormat="1" ht="15">
      <c r="A659" s="855"/>
      <c r="B659" s="854"/>
      <c r="C659" s="853"/>
      <c r="D659" s="852"/>
      <c r="E659" s="852"/>
      <c r="F659" s="851"/>
      <c r="G659" s="851"/>
      <c r="H659" s="665"/>
      <c r="I659" s="842"/>
    </row>
    <row r="660" spans="1:9" s="842" customFormat="1" ht="15">
      <c r="A660" s="846"/>
      <c r="B660" s="679" t="s">
        <v>2791</v>
      </c>
      <c r="C660" s="678"/>
      <c r="D660" s="849" t="s">
        <v>4</v>
      </c>
      <c r="E660" s="848" t="s">
        <v>2790</v>
      </c>
      <c r="F660" s="847" t="s">
        <v>5</v>
      </c>
      <c r="G660" s="847" t="s">
        <v>2976</v>
      </c>
      <c r="H660" s="665"/>
      <c r="I660" s="843"/>
    </row>
    <row r="661" spans="1:9" s="842" customFormat="1" ht="15">
      <c r="A661" s="846"/>
      <c r="B661" s="708"/>
      <c r="C661" s="707"/>
      <c r="D661" s="849"/>
      <c r="E661" s="848" t="s">
        <v>2789</v>
      </c>
      <c r="F661" s="847" t="s">
        <v>20</v>
      </c>
      <c r="G661" s="847" t="s">
        <v>21</v>
      </c>
    </row>
    <row r="662" spans="1:9" s="842" customFormat="1" ht="15">
      <c r="A662" s="846"/>
      <c r="B662" s="661" t="s">
        <v>2941</v>
      </c>
      <c r="C662" s="660"/>
      <c r="D662" s="834" t="s">
        <v>2975</v>
      </c>
      <c r="E662" s="715">
        <f>F662-5</f>
        <v>45897</v>
      </c>
      <c r="F662" s="844">
        <v>45902</v>
      </c>
      <c r="G662" s="844">
        <f>F662+3</f>
        <v>45905</v>
      </c>
    </row>
    <row r="663" spans="1:9" s="842" customFormat="1" ht="15">
      <c r="A663" s="846"/>
      <c r="B663" s="701" t="s">
        <v>2940</v>
      </c>
      <c r="C663" s="700"/>
      <c r="D663" s="834"/>
      <c r="E663" s="715">
        <f>F663-5</f>
        <v>45904</v>
      </c>
      <c r="F663" s="844">
        <f>F662+7</f>
        <v>45909</v>
      </c>
      <c r="G663" s="844">
        <f>F663+3</f>
        <v>45912</v>
      </c>
    </row>
    <row r="664" spans="1:9" s="842" customFormat="1" ht="15">
      <c r="A664" s="846"/>
      <c r="B664" s="701" t="s">
        <v>2939</v>
      </c>
      <c r="C664" s="700"/>
      <c r="D664" s="834"/>
      <c r="E664" s="715">
        <f>F664-5</f>
        <v>45911</v>
      </c>
      <c r="F664" s="844">
        <f>F663+7</f>
        <v>45916</v>
      </c>
      <c r="G664" s="844">
        <f>F664+3</f>
        <v>45919</v>
      </c>
      <c r="H664" s="840"/>
    </row>
    <row r="665" spans="1:9" s="842" customFormat="1" ht="15">
      <c r="A665" s="846"/>
      <c r="B665" s="701" t="s">
        <v>2938</v>
      </c>
      <c r="C665" s="700"/>
      <c r="D665" s="834"/>
      <c r="E665" s="715">
        <f>F665-5</f>
        <v>45918</v>
      </c>
      <c r="F665" s="844">
        <f>F664+7</f>
        <v>45923</v>
      </c>
      <c r="G665" s="844">
        <f>F665+3</f>
        <v>45926</v>
      </c>
      <c r="H665" s="665"/>
    </row>
    <row r="666" spans="1:9" s="842" customFormat="1" ht="15" customHeight="1">
      <c r="A666" s="845"/>
      <c r="B666" s="701" t="s">
        <v>2937</v>
      </c>
      <c r="C666" s="700"/>
      <c r="D666" s="834"/>
      <c r="E666" s="715">
        <f>F666-5</f>
        <v>45925</v>
      </c>
      <c r="F666" s="844">
        <f>F665+7</f>
        <v>45930</v>
      </c>
      <c r="G666" s="844">
        <f>F666+3</f>
        <v>45933</v>
      </c>
      <c r="H666" s="665"/>
      <c r="I666" s="843"/>
    </row>
    <row r="667" spans="1:9" s="840" customFormat="1" ht="15">
      <c r="A667" s="841" t="s">
        <v>57</v>
      </c>
      <c r="B667" s="841"/>
      <c r="C667" s="841"/>
      <c r="D667" s="841"/>
      <c r="E667" s="841"/>
      <c r="F667" s="841"/>
      <c r="G667" s="841"/>
      <c r="H667" s="665"/>
    </row>
    <row r="668" spans="1:9" s="753" customFormat="1" ht="15.75" customHeight="1">
      <c r="A668" s="839" t="s">
        <v>2974</v>
      </c>
      <c r="B668" s="839"/>
      <c r="C668" s="838"/>
      <c r="D668" s="837"/>
      <c r="E668" s="837"/>
      <c r="F668" s="836"/>
      <c r="G668" s="836"/>
    </row>
    <row r="669" spans="1:9" s="665" customFormat="1" ht="15">
      <c r="A669" s="811"/>
      <c r="B669" s="679" t="s">
        <v>2791</v>
      </c>
      <c r="C669" s="678"/>
      <c r="D669" s="817" t="s">
        <v>4</v>
      </c>
      <c r="E669" s="719" t="s">
        <v>2790</v>
      </c>
      <c r="F669" s="719" t="s">
        <v>5</v>
      </c>
      <c r="G669" s="719" t="s">
        <v>67</v>
      </c>
    </row>
    <row r="670" spans="1:9" s="665" customFormat="1" ht="15">
      <c r="A670" s="811"/>
      <c r="B670" s="708"/>
      <c r="C670" s="707"/>
      <c r="D670" s="814"/>
      <c r="E670" s="835" t="s">
        <v>2789</v>
      </c>
      <c r="F670" s="835" t="s">
        <v>20</v>
      </c>
      <c r="G670" s="835" t="s">
        <v>21</v>
      </c>
    </row>
    <row r="671" spans="1:9" s="665" customFormat="1" ht="15">
      <c r="A671" s="811"/>
      <c r="B671" s="661" t="s">
        <v>2973</v>
      </c>
      <c r="C671" s="660"/>
      <c r="D671" s="834" t="s">
        <v>2836</v>
      </c>
      <c r="E671" s="715">
        <f>F671-5</f>
        <v>45898</v>
      </c>
      <c r="F671" s="771">
        <v>45903</v>
      </c>
      <c r="G671" s="771">
        <f>F671+11</f>
        <v>45914</v>
      </c>
      <c r="H671" s="665" t="s">
        <v>2379</v>
      </c>
    </row>
    <row r="672" spans="1:9" s="665" customFormat="1" ht="15">
      <c r="A672" s="811"/>
      <c r="B672" s="701" t="s">
        <v>2972</v>
      </c>
      <c r="C672" s="700"/>
      <c r="D672" s="834"/>
      <c r="E672" s="715">
        <f>F672-5</f>
        <v>45905</v>
      </c>
      <c r="F672" s="771">
        <f>F671+7</f>
        <v>45910</v>
      </c>
      <c r="G672" s="771">
        <f>F672+11</f>
        <v>45921</v>
      </c>
      <c r="H672" s="655"/>
    </row>
    <row r="673" spans="1:8" s="665" customFormat="1" ht="15">
      <c r="A673" s="811"/>
      <c r="B673" s="701" t="s">
        <v>2971</v>
      </c>
      <c r="C673" s="700"/>
      <c r="D673" s="834"/>
      <c r="E673" s="715">
        <f>F673-5</f>
        <v>45912</v>
      </c>
      <c r="F673" s="771">
        <f>F672+7</f>
        <v>45917</v>
      </c>
      <c r="G673" s="771">
        <f>F673+11</f>
        <v>45928</v>
      </c>
      <c r="H673" s="655"/>
    </row>
    <row r="674" spans="1:8" s="665" customFormat="1" ht="15">
      <c r="A674" s="811"/>
      <c r="B674" s="701" t="s">
        <v>2970</v>
      </c>
      <c r="C674" s="700"/>
      <c r="D674" s="834"/>
      <c r="E674" s="715">
        <f>F674-5</f>
        <v>45919</v>
      </c>
      <c r="F674" s="771">
        <f>F673+7</f>
        <v>45924</v>
      </c>
      <c r="G674" s="771">
        <f>F674+11</f>
        <v>45935</v>
      </c>
      <c r="H674" s="655"/>
    </row>
    <row r="675" spans="1:8" s="665" customFormat="1" ht="15">
      <c r="A675" s="811"/>
      <c r="B675" s="701" t="s">
        <v>2969</v>
      </c>
      <c r="C675" s="700"/>
      <c r="D675" s="834"/>
      <c r="E675" s="715">
        <f>F675-5</f>
        <v>45926</v>
      </c>
      <c r="F675" s="771">
        <f>F674+7</f>
        <v>45931</v>
      </c>
      <c r="G675" s="771">
        <f>F675+11</f>
        <v>45942</v>
      </c>
      <c r="H675" s="655"/>
    </row>
    <row r="676" spans="1:8" s="656" customFormat="1" ht="15">
      <c r="A676" s="827" t="s">
        <v>299</v>
      </c>
      <c r="B676" s="827"/>
      <c r="C676" s="826"/>
      <c r="D676" s="825" t="s">
        <v>2379</v>
      </c>
      <c r="E676" s="825"/>
      <c r="F676" s="824"/>
      <c r="G676" s="824"/>
    </row>
    <row r="677" spans="1:8" s="655" customFormat="1" ht="15">
      <c r="A677" s="811"/>
      <c r="B677" s="679" t="s">
        <v>2791</v>
      </c>
      <c r="C677" s="678"/>
      <c r="D677" s="820" t="s">
        <v>4</v>
      </c>
      <c r="E677" s="719" t="s">
        <v>2790</v>
      </c>
      <c r="F677" s="719" t="s">
        <v>5</v>
      </c>
      <c r="G677" s="719" t="s">
        <v>162</v>
      </c>
    </row>
    <row r="678" spans="1:8" s="655" customFormat="1" ht="15">
      <c r="A678" s="811"/>
      <c r="B678" s="708"/>
      <c r="C678" s="707"/>
      <c r="D678" s="820"/>
      <c r="E678" s="719" t="s">
        <v>2789</v>
      </c>
      <c r="F678" s="719" t="s">
        <v>20</v>
      </c>
      <c r="G678" s="719" t="s">
        <v>21</v>
      </c>
    </row>
    <row r="679" spans="1:8" s="655" customFormat="1" ht="15.75" customHeight="1">
      <c r="A679" s="811"/>
      <c r="B679" s="661" t="s">
        <v>2920</v>
      </c>
      <c r="C679" s="660"/>
      <c r="D679" s="828" t="s">
        <v>105</v>
      </c>
      <c r="E679" s="715">
        <f>F679-5</f>
        <v>45902</v>
      </c>
      <c r="F679" s="758">
        <v>45907</v>
      </c>
      <c r="G679" s="758">
        <f>F679+12</f>
        <v>45919</v>
      </c>
    </row>
    <row r="680" spans="1:8" s="655" customFormat="1" ht="15">
      <c r="A680" s="811"/>
      <c r="B680" s="701" t="s">
        <v>2919</v>
      </c>
      <c r="C680" s="700"/>
      <c r="D680" s="804"/>
      <c r="E680" s="715">
        <f>F680-5</f>
        <v>45909</v>
      </c>
      <c r="F680" s="758">
        <f>F679+7</f>
        <v>45914</v>
      </c>
      <c r="G680" s="758">
        <f>F680+12</f>
        <v>45926</v>
      </c>
      <c r="H680" s="665"/>
    </row>
    <row r="681" spans="1:8" s="655" customFormat="1" ht="15">
      <c r="A681" s="811"/>
      <c r="B681" s="701" t="s">
        <v>2918</v>
      </c>
      <c r="C681" s="700"/>
      <c r="D681" s="804"/>
      <c r="E681" s="715">
        <f>F681-5</f>
        <v>45916</v>
      </c>
      <c r="F681" s="758">
        <f>F680+7</f>
        <v>45921</v>
      </c>
      <c r="G681" s="758">
        <f>F681+12</f>
        <v>45933</v>
      </c>
      <c r="H681" s="665"/>
    </row>
    <row r="682" spans="1:8" s="655" customFormat="1" ht="15">
      <c r="A682" s="811"/>
      <c r="B682" s="701" t="s">
        <v>2917</v>
      </c>
      <c r="C682" s="700"/>
      <c r="D682" s="804"/>
      <c r="E682" s="715">
        <f>F682-5</f>
        <v>45923</v>
      </c>
      <c r="F682" s="758">
        <f>F681+7</f>
        <v>45928</v>
      </c>
      <c r="G682" s="758">
        <f>F682+12</f>
        <v>45940</v>
      </c>
      <c r="H682" s="665"/>
    </row>
    <row r="683" spans="1:8" s="655" customFormat="1" ht="15" customHeight="1">
      <c r="A683" s="811"/>
      <c r="B683" s="701" t="s">
        <v>2916</v>
      </c>
      <c r="C683" s="700"/>
      <c r="D683" s="803"/>
      <c r="E683" s="715">
        <f>F683-5</f>
        <v>45930</v>
      </c>
      <c r="F683" s="758">
        <f>F682+7</f>
        <v>45935</v>
      </c>
      <c r="G683" s="758">
        <f>F683+12</f>
        <v>45947</v>
      </c>
      <c r="H683" s="665"/>
    </row>
    <row r="684" spans="1:8" s="655" customFormat="1" ht="15" hidden="1" customHeight="1">
      <c r="A684" s="811"/>
      <c r="B684" s="833"/>
      <c r="C684" s="832"/>
      <c r="D684" s="831"/>
      <c r="E684" s="767"/>
      <c r="F684" s="830"/>
      <c r="G684" s="830"/>
      <c r="H684" s="665"/>
    </row>
    <row r="685" spans="1:8" s="655" customFormat="1" ht="15" hidden="1">
      <c r="A685" s="811"/>
      <c r="B685" s="829" t="s">
        <v>16</v>
      </c>
      <c r="C685" s="820" t="s">
        <v>17</v>
      </c>
      <c r="D685" s="820" t="s">
        <v>4</v>
      </c>
      <c r="E685" s="719" t="s">
        <v>2790</v>
      </c>
      <c r="F685" s="719" t="s">
        <v>5</v>
      </c>
      <c r="G685" s="719" t="s">
        <v>162</v>
      </c>
    </row>
    <row r="686" spans="1:8" s="655" customFormat="1" ht="15" hidden="1">
      <c r="A686" s="811"/>
      <c r="B686" s="829"/>
      <c r="C686" s="818"/>
      <c r="D686" s="820"/>
      <c r="E686" s="719" t="s">
        <v>2789</v>
      </c>
      <c r="F686" s="719" t="s">
        <v>20</v>
      </c>
      <c r="G686" s="719" t="s">
        <v>21</v>
      </c>
    </row>
    <row r="687" spans="1:8" s="655" customFormat="1" ht="15.75" hidden="1" customHeight="1">
      <c r="A687" s="811"/>
      <c r="B687" s="723"/>
      <c r="C687" s="723"/>
      <c r="D687" s="828" t="s">
        <v>140</v>
      </c>
      <c r="E687" s="715">
        <f>F687-5</f>
        <v>44008</v>
      </c>
      <c r="F687" s="758">
        <v>44013</v>
      </c>
      <c r="G687" s="758">
        <f>F687+10</f>
        <v>44023</v>
      </c>
    </row>
    <row r="688" spans="1:8" s="655" customFormat="1" ht="15" hidden="1">
      <c r="A688" s="811"/>
      <c r="B688" s="723"/>
      <c r="C688" s="723"/>
      <c r="D688" s="804"/>
      <c r="E688" s="715">
        <f>F688-5</f>
        <v>44015</v>
      </c>
      <c r="F688" s="758">
        <f>F687+7</f>
        <v>44020</v>
      </c>
      <c r="G688" s="758">
        <f>F688+10</f>
        <v>44030</v>
      </c>
      <c r="H688" s="665"/>
    </row>
    <row r="689" spans="1:8" s="655" customFormat="1" ht="15" hidden="1">
      <c r="A689" s="811"/>
      <c r="B689" s="723"/>
      <c r="C689" s="723"/>
      <c r="D689" s="804"/>
      <c r="E689" s="715">
        <f>F689-5</f>
        <v>44022</v>
      </c>
      <c r="F689" s="758">
        <f>F688+7</f>
        <v>44027</v>
      </c>
      <c r="G689" s="758">
        <f>F689+10</f>
        <v>44037</v>
      </c>
      <c r="H689" s="665"/>
    </row>
    <row r="690" spans="1:8" s="655" customFormat="1" ht="15" hidden="1">
      <c r="A690" s="811"/>
      <c r="B690" s="723"/>
      <c r="C690" s="723"/>
      <c r="D690" s="804"/>
      <c r="E690" s="715">
        <f>F690-5</f>
        <v>44029</v>
      </c>
      <c r="F690" s="758">
        <f>F689+7</f>
        <v>44034</v>
      </c>
      <c r="G690" s="758">
        <f>F690+10</f>
        <v>44044</v>
      </c>
      <c r="H690" s="665"/>
    </row>
    <row r="691" spans="1:8" s="655" customFormat="1" ht="15" hidden="1" customHeight="1">
      <c r="A691" s="811"/>
      <c r="B691" s="723"/>
      <c r="C691" s="723"/>
      <c r="D691" s="803"/>
      <c r="E691" s="715">
        <f>F691-5</f>
        <v>44036</v>
      </c>
      <c r="F691" s="758">
        <f>F690+7</f>
        <v>44041</v>
      </c>
      <c r="G691" s="758">
        <f>F691+10</f>
        <v>44051</v>
      </c>
      <c r="H691" s="665"/>
    </row>
    <row r="692" spans="1:8" s="655" customFormat="1" ht="15" hidden="1">
      <c r="A692" s="811"/>
      <c r="B692" s="829" t="s">
        <v>16</v>
      </c>
      <c r="C692" s="820" t="s">
        <v>17</v>
      </c>
      <c r="D692" s="820" t="s">
        <v>4</v>
      </c>
      <c r="E692" s="719" t="s">
        <v>2790</v>
      </c>
      <c r="F692" s="719" t="s">
        <v>5</v>
      </c>
      <c r="G692" s="719" t="s">
        <v>162</v>
      </c>
    </row>
    <row r="693" spans="1:8" s="655" customFormat="1" ht="15" hidden="1">
      <c r="A693" s="811"/>
      <c r="B693" s="829"/>
      <c r="C693" s="818"/>
      <c r="D693" s="820"/>
      <c r="E693" s="719" t="s">
        <v>2789</v>
      </c>
      <c r="F693" s="719" t="s">
        <v>20</v>
      </c>
      <c r="G693" s="719" t="s">
        <v>21</v>
      </c>
    </row>
    <row r="694" spans="1:8" s="655" customFormat="1" ht="15.75" hidden="1" customHeight="1">
      <c r="A694" s="811"/>
      <c r="B694" s="731" t="s">
        <v>2968</v>
      </c>
      <c r="C694" s="783" t="s">
        <v>2966</v>
      </c>
      <c r="D694" s="828" t="s">
        <v>2967</v>
      </c>
      <c r="E694" s="715">
        <f>F694-5</f>
        <v>43829</v>
      </c>
      <c r="F694" s="758">
        <v>43834</v>
      </c>
      <c r="G694" s="758">
        <f>F694+10</f>
        <v>43844</v>
      </c>
    </row>
    <row r="695" spans="1:8" s="655" customFormat="1" ht="15" hidden="1">
      <c r="A695" s="811"/>
      <c r="B695" s="731" t="s">
        <v>624</v>
      </c>
      <c r="C695" s="723" t="s">
        <v>2966</v>
      </c>
      <c r="D695" s="804"/>
      <c r="E695" s="715">
        <f>F695-5</f>
        <v>43836</v>
      </c>
      <c r="F695" s="758">
        <f>F694+7</f>
        <v>43841</v>
      </c>
      <c r="G695" s="758">
        <f>F695+10</f>
        <v>43851</v>
      </c>
      <c r="H695" s="665"/>
    </row>
    <row r="696" spans="1:8" s="655" customFormat="1" ht="15" hidden="1">
      <c r="A696" s="811"/>
      <c r="B696" s="719" t="s">
        <v>2965</v>
      </c>
      <c r="C696" s="719" t="s">
        <v>576</v>
      </c>
      <c r="D696" s="804"/>
      <c r="E696" s="715">
        <f>F696-5</f>
        <v>43843</v>
      </c>
      <c r="F696" s="758">
        <f>F695+7</f>
        <v>43848</v>
      </c>
      <c r="G696" s="758">
        <f>F696+10</f>
        <v>43858</v>
      </c>
      <c r="H696" s="665"/>
    </row>
    <row r="697" spans="1:8" s="655" customFormat="1" ht="15" hidden="1">
      <c r="A697" s="811"/>
      <c r="B697" s="731" t="s">
        <v>2964</v>
      </c>
      <c r="C697" s="723" t="s">
        <v>2963</v>
      </c>
      <c r="D697" s="804"/>
      <c r="E697" s="715">
        <f>F697-5</f>
        <v>43850</v>
      </c>
      <c r="F697" s="758">
        <f>F696+7</f>
        <v>43855</v>
      </c>
      <c r="G697" s="758">
        <f>F697+10</f>
        <v>43865</v>
      </c>
      <c r="H697" s="665"/>
    </row>
    <row r="698" spans="1:8" s="655" customFormat="1" ht="15" hidden="1" customHeight="1">
      <c r="A698" s="811"/>
      <c r="B698" s="731" t="s">
        <v>2483</v>
      </c>
      <c r="C698" s="723" t="s">
        <v>2483</v>
      </c>
      <c r="D698" s="803"/>
      <c r="E698" s="715">
        <f>F698-5</f>
        <v>43857</v>
      </c>
      <c r="F698" s="758">
        <f>F697+7</f>
        <v>43862</v>
      </c>
      <c r="G698" s="758">
        <f>F698+10</f>
        <v>43872</v>
      </c>
      <c r="H698" s="665"/>
    </row>
    <row r="699" spans="1:8" s="680" customFormat="1" ht="15">
      <c r="A699" s="827" t="s">
        <v>2962</v>
      </c>
      <c r="B699" s="827"/>
      <c r="C699" s="826"/>
      <c r="D699" s="825"/>
      <c r="E699" s="825"/>
      <c r="F699" s="824"/>
      <c r="G699" s="824"/>
    </row>
    <row r="700" spans="1:8" s="665" customFormat="1" ht="15" hidden="1">
      <c r="A700" s="811"/>
      <c r="B700" s="823" t="s">
        <v>188</v>
      </c>
      <c r="C700" s="820" t="s">
        <v>17</v>
      </c>
      <c r="D700" s="817" t="s">
        <v>4</v>
      </c>
      <c r="E700" s="719" t="s">
        <v>2790</v>
      </c>
      <c r="F700" s="816" t="s">
        <v>5</v>
      </c>
      <c r="G700" s="815" t="s">
        <v>2954</v>
      </c>
    </row>
    <row r="701" spans="1:8" s="665" customFormat="1" ht="15" hidden="1">
      <c r="A701" s="811"/>
      <c r="B701" s="822"/>
      <c r="C701" s="818"/>
      <c r="D701" s="814"/>
      <c r="E701" s="719" t="s">
        <v>2789</v>
      </c>
      <c r="F701" s="813" t="s">
        <v>20</v>
      </c>
      <c r="G701" s="812" t="s">
        <v>21</v>
      </c>
    </row>
    <row r="702" spans="1:8" s="665" customFormat="1" ht="15" hidden="1">
      <c r="A702" s="811"/>
      <c r="B702" s="731" t="s">
        <v>499</v>
      </c>
      <c r="C702" s="783" t="s">
        <v>2961</v>
      </c>
      <c r="D702" s="750" t="s">
        <v>2887</v>
      </c>
      <c r="E702" s="810">
        <f>F702-6</f>
        <v>44651</v>
      </c>
      <c r="F702" s="809">
        <v>44657</v>
      </c>
      <c r="G702" s="809">
        <f>F702+16</f>
        <v>44673</v>
      </c>
    </row>
    <row r="703" spans="1:8" s="665" customFormat="1" ht="15" hidden="1">
      <c r="A703" s="811"/>
      <c r="B703" s="731" t="s">
        <v>2250</v>
      </c>
      <c r="C703" s="723" t="s">
        <v>491</v>
      </c>
      <c r="D703" s="750"/>
      <c r="E703" s="810">
        <f>F703-6</f>
        <v>44658</v>
      </c>
      <c r="F703" s="809">
        <f>F702+7</f>
        <v>44664</v>
      </c>
      <c r="G703" s="809">
        <f>F703+16</f>
        <v>44680</v>
      </c>
    </row>
    <row r="704" spans="1:8" s="665" customFormat="1" ht="15" hidden="1">
      <c r="A704" s="811"/>
      <c r="B704" s="731" t="s">
        <v>936</v>
      </c>
      <c r="C704" s="723" t="s">
        <v>2960</v>
      </c>
      <c r="D704" s="750"/>
      <c r="E704" s="810">
        <f>F704-6</f>
        <v>44665</v>
      </c>
      <c r="F704" s="809">
        <f>F703+7</f>
        <v>44671</v>
      </c>
      <c r="G704" s="809">
        <f>F704+16</f>
        <v>44687</v>
      </c>
    </row>
    <row r="705" spans="1:7" s="665" customFormat="1" ht="15" hidden="1">
      <c r="A705" s="811"/>
      <c r="B705" s="731" t="s">
        <v>938</v>
      </c>
      <c r="C705" s="723" t="s">
        <v>2959</v>
      </c>
      <c r="D705" s="750"/>
      <c r="E705" s="810">
        <f>F705-6</f>
        <v>44672</v>
      </c>
      <c r="F705" s="809">
        <f>F704+7</f>
        <v>44678</v>
      </c>
      <c r="G705" s="809">
        <f>F705+16</f>
        <v>44694</v>
      </c>
    </row>
    <row r="706" spans="1:7" s="665" customFormat="1" ht="15" hidden="1">
      <c r="A706" s="811"/>
      <c r="B706" s="731" t="s">
        <v>2813</v>
      </c>
      <c r="C706" s="723" t="s">
        <v>2483</v>
      </c>
      <c r="D706" s="750"/>
      <c r="E706" s="810">
        <f>F706-6</f>
        <v>44679</v>
      </c>
      <c r="F706" s="809">
        <f>F705+7</f>
        <v>44685</v>
      </c>
      <c r="G706" s="809">
        <f>F706+16</f>
        <v>44701</v>
      </c>
    </row>
    <row r="707" spans="1:7" s="665" customFormat="1" ht="15" hidden="1">
      <c r="A707" s="811"/>
      <c r="B707" s="821" t="s">
        <v>16</v>
      </c>
      <c r="C707" s="820" t="s">
        <v>17</v>
      </c>
      <c r="D707" s="817" t="s">
        <v>4</v>
      </c>
      <c r="E707" s="719" t="s">
        <v>2790</v>
      </c>
      <c r="F707" s="816" t="s">
        <v>5</v>
      </c>
      <c r="G707" s="815" t="s">
        <v>2954</v>
      </c>
    </row>
    <row r="708" spans="1:7" s="665" customFormat="1" ht="15" hidden="1">
      <c r="A708" s="811"/>
      <c r="B708" s="819"/>
      <c r="C708" s="818"/>
      <c r="D708" s="814"/>
      <c r="E708" s="719" t="s">
        <v>2789</v>
      </c>
      <c r="F708" s="813" t="s">
        <v>20</v>
      </c>
      <c r="G708" s="812" t="s">
        <v>21</v>
      </c>
    </row>
    <row r="709" spans="1:7" s="665" customFormat="1" ht="15" hidden="1">
      <c r="A709" s="811"/>
      <c r="B709" s="731" t="s">
        <v>2250</v>
      </c>
      <c r="C709" s="723" t="s">
        <v>2958</v>
      </c>
      <c r="D709" s="750" t="s">
        <v>2812</v>
      </c>
      <c r="E709" s="810">
        <f>F709-4</f>
        <v>44709</v>
      </c>
      <c r="F709" s="809">
        <v>44713</v>
      </c>
      <c r="G709" s="809">
        <f>F709+22</f>
        <v>44735</v>
      </c>
    </row>
    <row r="710" spans="1:7" s="665" customFormat="1" ht="15" hidden="1">
      <c r="A710" s="811"/>
      <c r="B710" s="731" t="s">
        <v>936</v>
      </c>
      <c r="C710" s="723" t="s">
        <v>894</v>
      </c>
      <c r="D710" s="750"/>
      <c r="E710" s="810">
        <f>F710-4</f>
        <v>44716</v>
      </c>
      <c r="F710" s="809">
        <f>F709+7</f>
        <v>44720</v>
      </c>
      <c r="G710" s="809">
        <f>F710+22</f>
        <v>44742</v>
      </c>
    </row>
    <row r="711" spans="1:7" s="665" customFormat="1" ht="15" hidden="1">
      <c r="A711" s="811"/>
      <c r="B711" s="723" t="s">
        <v>2483</v>
      </c>
      <c r="C711" s="723" t="s">
        <v>2483</v>
      </c>
      <c r="D711" s="750"/>
      <c r="E711" s="810">
        <f>F711-4</f>
        <v>44723</v>
      </c>
      <c r="F711" s="809">
        <f>F710+7</f>
        <v>44727</v>
      </c>
      <c r="G711" s="809">
        <f>F711+22</f>
        <v>44749</v>
      </c>
    </row>
    <row r="712" spans="1:7" s="665" customFormat="1" ht="15" hidden="1">
      <c r="A712" s="811"/>
      <c r="B712" s="723" t="s">
        <v>938</v>
      </c>
      <c r="C712" s="723" t="s">
        <v>2957</v>
      </c>
      <c r="D712" s="750"/>
      <c r="E712" s="810">
        <f>F712-4</f>
        <v>44730</v>
      </c>
      <c r="F712" s="809">
        <f>F711+7</f>
        <v>44734</v>
      </c>
      <c r="G712" s="809">
        <f>F712+22</f>
        <v>44756</v>
      </c>
    </row>
    <row r="713" spans="1:7" s="665" customFormat="1" ht="15" hidden="1">
      <c r="A713" s="811"/>
      <c r="B713" s="731" t="s">
        <v>2956</v>
      </c>
      <c r="C713" s="723" t="s">
        <v>2955</v>
      </c>
      <c r="D713" s="750"/>
      <c r="E713" s="810">
        <f>F713-4</f>
        <v>44737</v>
      </c>
      <c r="F713" s="809">
        <f>F712+7</f>
        <v>44741</v>
      </c>
      <c r="G713" s="809">
        <f>F713+22</f>
        <v>44763</v>
      </c>
    </row>
    <row r="714" spans="1:7" s="665" customFormat="1" ht="15">
      <c r="A714" s="811"/>
      <c r="B714" s="679" t="s">
        <v>2791</v>
      </c>
      <c r="C714" s="678"/>
      <c r="D714" s="817" t="s">
        <v>4</v>
      </c>
      <c r="E714" s="719" t="s">
        <v>2790</v>
      </c>
      <c r="F714" s="816" t="s">
        <v>5</v>
      </c>
      <c r="G714" s="815" t="s">
        <v>2954</v>
      </c>
    </row>
    <row r="715" spans="1:7" s="665" customFormat="1" ht="15">
      <c r="A715" s="811"/>
      <c r="B715" s="708"/>
      <c r="C715" s="707"/>
      <c r="D715" s="814"/>
      <c r="E715" s="719" t="s">
        <v>2789</v>
      </c>
      <c r="F715" s="813" t="s">
        <v>20</v>
      </c>
      <c r="G715" s="812" t="s">
        <v>21</v>
      </c>
    </row>
    <row r="716" spans="1:7" s="665" customFormat="1" ht="15">
      <c r="A716" s="811"/>
      <c r="B716" s="661" t="s">
        <v>2953</v>
      </c>
      <c r="C716" s="660"/>
      <c r="D716" s="750" t="s">
        <v>2479</v>
      </c>
      <c r="E716" s="810">
        <f>F716-4</f>
        <v>45899</v>
      </c>
      <c r="F716" s="809">
        <v>45903</v>
      </c>
      <c r="G716" s="809">
        <f>F716+22</f>
        <v>45925</v>
      </c>
    </row>
    <row r="717" spans="1:7" s="665" customFormat="1" ht="15">
      <c r="A717" s="811"/>
      <c r="B717" s="701" t="s">
        <v>2952</v>
      </c>
      <c r="C717" s="700"/>
      <c r="D717" s="750"/>
      <c r="E717" s="810">
        <f>F717-4</f>
        <v>45906</v>
      </c>
      <c r="F717" s="809">
        <f>F716+7</f>
        <v>45910</v>
      </c>
      <c r="G717" s="809">
        <f>F717+22</f>
        <v>45932</v>
      </c>
    </row>
    <row r="718" spans="1:7" s="665" customFormat="1" ht="15">
      <c r="A718" s="811"/>
      <c r="B718" s="701" t="s">
        <v>2835</v>
      </c>
      <c r="C718" s="700"/>
      <c r="D718" s="750"/>
      <c r="E718" s="810">
        <f>F718-4</f>
        <v>45913</v>
      </c>
      <c r="F718" s="809">
        <f>F717+7</f>
        <v>45917</v>
      </c>
      <c r="G718" s="809">
        <f>F718+22</f>
        <v>45939</v>
      </c>
    </row>
    <row r="719" spans="1:7" s="665" customFormat="1" ht="15">
      <c r="A719" s="811"/>
      <c r="B719" s="701" t="s">
        <v>2951</v>
      </c>
      <c r="C719" s="700"/>
      <c r="D719" s="750"/>
      <c r="E719" s="810">
        <f>F719-4</f>
        <v>45920</v>
      </c>
      <c r="F719" s="809">
        <f>F718+7</f>
        <v>45924</v>
      </c>
      <c r="G719" s="809">
        <f>F719+22</f>
        <v>45946</v>
      </c>
    </row>
    <row r="720" spans="1:7" s="665" customFormat="1" ht="15">
      <c r="A720" s="811"/>
      <c r="B720" s="701" t="s">
        <v>2835</v>
      </c>
      <c r="C720" s="700"/>
      <c r="D720" s="750"/>
      <c r="E720" s="810">
        <f>F720-4</f>
        <v>45927</v>
      </c>
      <c r="F720" s="809">
        <f>F719+7</f>
        <v>45931</v>
      </c>
      <c r="G720" s="809">
        <f>F720+22</f>
        <v>45953</v>
      </c>
    </row>
    <row r="721" spans="1:8" s="656" customFormat="1" ht="15.75" customHeight="1">
      <c r="A721" s="791" t="s">
        <v>2950</v>
      </c>
      <c r="B721" s="791"/>
      <c r="C721" s="808"/>
    </row>
    <row r="722" spans="1:8" s="655" customFormat="1" ht="15" hidden="1">
      <c r="A722" s="795"/>
      <c r="B722" s="726" t="s">
        <v>188</v>
      </c>
      <c r="C722" s="807" t="s">
        <v>17</v>
      </c>
      <c r="D722" s="802" t="s">
        <v>4</v>
      </c>
      <c r="E722" s="691" t="s">
        <v>2790</v>
      </c>
      <c r="F722" s="691" t="s">
        <v>5</v>
      </c>
      <c r="G722" s="691" t="s">
        <v>2942</v>
      </c>
    </row>
    <row r="723" spans="1:8" s="655" customFormat="1" ht="15" hidden="1">
      <c r="A723" s="795"/>
      <c r="B723" s="725"/>
      <c r="C723" s="807"/>
      <c r="D723" s="801"/>
      <c r="E723" s="775" t="s">
        <v>2789</v>
      </c>
      <c r="F723" s="775" t="s">
        <v>20</v>
      </c>
      <c r="G723" s="775" t="s">
        <v>21</v>
      </c>
    </row>
    <row r="724" spans="1:8" s="655" customFormat="1" ht="15" hidden="1">
      <c r="A724" s="795"/>
      <c r="B724" s="731" t="s">
        <v>2946</v>
      </c>
      <c r="C724" s="723" t="s">
        <v>2949</v>
      </c>
      <c r="D724" s="806" t="s">
        <v>105</v>
      </c>
      <c r="E724" s="793">
        <f>F724-5</f>
        <v>44014</v>
      </c>
      <c r="F724" s="792">
        <v>44019</v>
      </c>
      <c r="G724" s="792">
        <f>F724+9</f>
        <v>44028</v>
      </c>
    </row>
    <row r="725" spans="1:8" s="655" customFormat="1" hidden="1">
      <c r="A725" s="795"/>
      <c r="B725" s="731" t="s">
        <v>2944</v>
      </c>
      <c r="C725" s="732" t="s">
        <v>2948</v>
      </c>
      <c r="D725" s="805"/>
      <c r="E725" s="793">
        <f>F725-5</f>
        <v>44021</v>
      </c>
      <c r="F725" s="792">
        <f>F724+7</f>
        <v>44026</v>
      </c>
      <c r="G725" s="792">
        <f>F725+8</f>
        <v>44034</v>
      </c>
      <c r="H725" s="797"/>
    </row>
    <row r="726" spans="1:8" s="655" customFormat="1" ht="15" hidden="1">
      <c r="A726" s="795"/>
      <c r="B726" s="731" t="s">
        <v>2947</v>
      </c>
      <c r="C726" s="732" t="s">
        <v>770</v>
      </c>
      <c r="D726" s="805"/>
      <c r="E726" s="793">
        <f>F726-5</f>
        <v>44028</v>
      </c>
      <c r="F726" s="792">
        <f>F725+7</f>
        <v>44033</v>
      </c>
      <c r="G726" s="792">
        <f>F726+8</f>
        <v>44041</v>
      </c>
    </row>
    <row r="727" spans="1:8" s="655" customFormat="1" ht="15" hidden="1">
      <c r="A727" s="795"/>
      <c r="B727" s="731" t="s">
        <v>2946</v>
      </c>
      <c r="C727" s="732" t="s">
        <v>2945</v>
      </c>
      <c r="D727" s="804"/>
      <c r="E727" s="793">
        <f>F727-5</f>
        <v>44035</v>
      </c>
      <c r="F727" s="792">
        <f>F726+7</f>
        <v>44040</v>
      </c>
      <c r="G727" s="792">
        <f>F727+8</f>
        <v>44048</v>
      </c>
    </row>
    <row r="728" spans="1:8" s="655" customFormat="1" ht="15" hidden="1">
      <c r="A728" s="795"/>
      <c r="B728" s="731" t="s">
        <v>2944</v>
      </c>
      <c r="C728" s="732" t="s">
        <v>2943</v>
      </c>
      <c r="D728" s="803"/>
      <c r="E728" s="793">
        <f>F728-5</f>
        <v>44042</v>
      </c>
      <c r="F728" s="792">
        <f>F727+7</f>
        <v>44047</v>
      </c>
      <c r="G728" s="792">
        <f>F728+8</f>
        <v>44055</v>
      </c>
    </row>
    <row r="729" spans="1:8" s="655" customFormat="1" ht="15">
      <c r="A729" s="795"/>
      <c r="B729" s="679" t="s">
        <v>2791</v>
      </c>
      <c r="C729" s="678"/>
      <c r="D729" s="802" t="s">
        <v>4</v>
      </c>
      <c r="E729" s="691" t="s">
        <v>2790</v>
      </c>
      <c r="F729" s="691" t="s">
        <v>5</v>
      </c>
      <c r="G729" s="691" t="s">
        <v>2942</v>
      </c>
    </row>
    <row r="730" spans="1:8" s="655" customFormat="1" ht="15">
      <c r="A730" s="795"/>
      <c r="B730" s="708"/>
      <c r="C730" s="707"/>
      <c r="D730" s="801"/>
      <c r="E730" s="775" t="s">
        <v>2789</v>
      </c>
      <c r="F730" s="775" t="s">
        <v>20</v>
      </c>
      <c r="G730" s="775" t="s">
        <v>21</v>
      </c>
    </row>
    <row r="731" spans="1:8" s="655" customFormat="1" ht="15">
      <c r="A731" s="795"/>
      <c r="B731" s="661" t="s">
        <v>2941</v>
      </c>
      <c r="C731" s="660"/>
      <c r="D731" s="774" t="s">
        <v>2486</v>
      </c>
      <c r="E731" s="793">
        <f>F731-5</f>
        <v>45897</v>
      </c>
      <c r="F731" s="758">
        <v>45902</v>
      </c>
      <c r="G731" s="792">
        <f>F731+9</f>
        <v>45911</v>
      </c>
    </row>
    <row r="732" spans="1:8" s="655" customFormat="1">
      <c r="A732" s="795"/>
      <c r="B732" s="701" t="s">
        <v>2940</v>
      </c>
      <c r="C732" s="700"/>
      <c r="D732" s="773"/>
      <c r="E732" s="793">
        <f>F732-5</f>
        <v>45904</v>
      </c>
      <c r="F732" s="792">
        <f>F731+7</f>
        <v>45909</v>
      </c>
      <c r="G732" s="792">
        <f>F732+9</f>
        <v>45918</v>
      </c>
      <c r="H732" s="797"/>
    </row>
    <row r="733" spans="1:8" s="655" customFormat="1" ht="15">
      <c r="A733" s="795"/>
      <c r="B733" s="701" t="s">
        <v>2939</v>
      </c>
      <c r="C733" s="700"/>
      <c r="D733" s="773"/>
      <c r="E733" s="793">
        <f>F733-5</f>
        <v>45911</v>
      </c>
      <c r="F733" s="792">
        <f>F732+7</f>
        <v>45916</v>
      </c>
      <c r="G733" s="792">
        <f>F733+9</f>
        <v>45925</v>
      </c>
    </row>
    <row r="734" spans="1:8" s="655" customFormat="1" ht="15">
      <c r="A734" s="795"/>
      <c r="B734" s="701" t="s">
        <v>2938</v>
      </c>
      <c r="C734" s="700"/>
      <c r="D734" s="773"/>
      <c r="E734" s="793">
        <f>F734-5</f>
        <v>45918</v>
      </c>
      <c r="F734" s="792">
        <f>F733+7</f>
        <v>45923</v>
      </c>
      <c r="G734" s="792">
        <f>F734+9</f>
        <v>45932</v>
      </c>
    </row>
    <row r="735" spans="1:8" s="655" customFormat="1" ht="15" customHeight="1">
      <c r="A735" s="795"/>
      <c r="B735" s="701" t="s">
        <v>2937</v>
      </c>
      <c r="C735" s="700"/>
      <c r="D735" s="772"/>
      <c r="E735" s="793">
        <f>F735-5</f>
        <v>45925</v>
      </c>
      <c r="F735" s="792">
        <f>F734+7</f>
        <v>45930</v>
      </c>
      <c r="G735" s="792">
        <f>F735+9</f>
        <v>45939</v>
      </c>
    </row>
    <row r="736" spans="1:8" s="655" customFormat="1" ht="15" hidden="1" customHeight="1">
      <c r="A736" s="795"/>
      <c r="B736" s="726"/>
      <c r="C736" s="799"/>
      <c r="D736" s="773"/>
      <c r="E736" s="800" t="s">
        <v>2790</v>
      </c>
      <c r="F736" s="691" t="s">
        <v>5</v>
      </c>
      <c r="G736" s="792" t="e">
        <f>F736+8</f>
        <v>#VALUE!</v>
      </c>
    </row>
    <row r="737" spans="1:8" s="655" customFormat="1" ht="15" hidden="1" customHeight="1">
      <c r="A737" s="795"/>
      <c r="B737" s="725"/>
      <c r="C737" s="799"/>
      <c r="D737" s="773"/>
      <c r="E737" s="798" t="s">
        <v>2789</v>
      </c>
      <c r="F737" s="775" t="s">
        <v>20</v>
      </c>
      <c r="G737" s="792" t="e">
        <f>F737+8</f>
        <v>#VALUE!</v>
      </c>
    </row>
    <row r="738" spans="1:8" s="655" customFormat="1" ht="15" hidden="1" customHeight="1">
      <c r="A738" s="795"/>
      <c r="B738" s="723"/>
      <c r="C738" s="796"/>
      <c r="D738" s="773"/>
      <c r="E738" s="793">
        <f>F738-5</f>
        <v>43892</v>
      </c>
      <c r="F738" s="792">
        <v>43897</v>
      </c>
      <c r="G738" s="792">
        <f>F738+8</f>
        <v>43905</v>
      </c>
    </row>
    <row r="739" spans="1:8" s="655" customFormat="1" ht="15.75" hidden="1" customHeight="1">
      <c r="A739" s="795"/>
      <c r="B739" s="723"/>
      <c r="C739" s="794"/>
      <c r="D739" s="772"/>
      <c r="E739" s="793">
        <f>F739-5</f>
        <v>43899</v>
      </c>
      <c r="F739" s="792">
        <f>F738+7</f>
        <v>43904</v>
      </c>
      <c r="G739" s="792">
        <f>F739+8</f>
        <v>43912</v>
      </c>
      <c r="H739" s="797"/>
    </row>
    <row r="740" spans="1:8" s="655" customFormat="1" ht="15" hidden="1" customHeight="1">
      <c r="A740" s="795"/>
      <c r="B740" s="723"/>
      <c r="C740" s="796"/>
      <c r="D740" s="774"/>
      <c r="E740" s="793">
        <f>F740-5</f>
        <v>43906</v>
      </c>
      <c r="F740" s="792">
        <f>F739+7</f>
        <v>43911</v>
      </c>
      <c r="G740" s="792">
        <f>F740+8</f>
        <v>43919</v>
      </c>
    </row>
    <row r="741" spans="1:8" s="655" customFormat="1" ht="15" hidden="1" customHeight="1">
      <c r="A741" s="795"/>
      <c r="B741" s="723"/>
      <c r="C741" s="796"/>
      <c r="D741" s="773"/>
      <c r="E741" s="793">
        <f>F741-5</f>
        <v>43913</v>
      </c>
      <c r="F741" s="792">
        <f>F740+7</f>
        <v>43918</v>
      </c>
      <c r="G741" s="792">
        <f>F741+8</f>
        <v>43926</v>
      </c>
    </row>
    <row r="742" spans="1:8" s="655" customFormat="1" ht="15" hidden="1" customHeight="1">
      <c r="A742" s="795"/>
      <c r="B742" s="723"/>
      <c r="C742" s="794"/>
      <c r="D742" s="773"/>
      <c r="E742" s="793">
        <f>F742-5</f>
        <v>43920</v>
      </c>
      <c r="F742" s="792">
        <f>F741+7</f>
        <v>43925</v>
      </c>
      <c r="G742" s="792">
        <f>F742+8</f>
        <v>43933</v>
      </c>
    </row>
    <row r="743" spans="1:8" s="680" customFormat="1" ht="18" customHeight="1">
      <c r="A743" s="791" t="s">
        <v>1990</v>
      </c>
      <c r="B743" s="791"/>
      <c r="C743" s="729"/>
      <c r="D743" s="782"/>
      <c r="E743" s="727"/>
      <c r="F743" s="790"/>
      <c r="G743" s="790"/>
    </row>
    <row r="744" spans="1:8" s="665" customFormat="1" ht="18" hidden="1" customHeight="1">
      <c r="A744" s="720"/>
      <c r="B744" s="789" t="s">
        <v>188</v>
      </c>
      <c r="C744" s="693" t="s">
        <v>17</v>
      </c>
      <c r="D744" s="693" t="s">
        <v>4</v>
      </c>
      <c r="E744" s="715" t="s">
        <v>2790</v>
      </c>
      <c r="F744" s="715" t="s">
        <v>5</v>
      </c>
      <c r="G744" s="715" t="s">
        <v>142</v>
      </c>
    </row>
    <row r="745" spans="1:8" s="665" customFormat="1" ht="18" hidden="1" customHeight="1">
      <c r="A745" s="720"/>
      <c r="B745" s="789"/>
      <c r="C745" s="724"/>
      <c r="D745" s="724"/>
      <c r="E745" s="715" t="s">
        <v>2789</v>
      </c>
      <c r="F745" s="715" t="s">
        <v>20</v>
      </c>
      <c r="G745" s="715" t="s">
        <v>21</v>
      </c>
    </row>
    <row r="746" spans="1:8" s="665" customFormat="1" ht="15" hidden="1">
      <c r="A746" s="655"/>
      <c r="B746" s="723"/>
      <c r="C746" s="723"/>
      <c r="D746" s="774" t="s">
        <v>2936</v>
      </c>
      <c r="E746" s="716">
        <f>F746-4</f>
        <v>45348</v>
      </c>
      <c r="F746" s="771">
        <v>45352</v>
      </c>
      <c r="G746" s="771">
        <f>F746+7</f>
        <v>45359</v>
      </c>
    </row>
    <row r="747" spans="1:8" s="665" customFormat="1" ht="15" hidden="1">
      <c r="A747" s="655"/>
      <c r="B747" s="723"/>
      <c r="C747" s="723"/>
      <c r="D747" s="773"/>
      <c r="E747" s="716">
        <f>F747-4</f>
        <v>45355</v>
      </c>
      <c r="F747" s="771">
        <f>F746+7</f>
        <v>45359</v>
      </c>
      <c r="G747" s="771">
        <f>F747+7</f>
        <v>45366</v>
      </c>
    </row>
    <row r="748" spans="1:8" s="665" customFormat="1" ht="15" hidden="1">
      <c r="A748" s="655"/>
      <c r="B748" s="731"/>
      <c r="C748" s="723"/>
      <c r="D748" s="773"/>
      <c r="E748" s="716">
        <f>F748-4</f>
        <v>45362</v>
      </c>
      <c r="F748" s="771">
        <f>F747+7</f>
        <v>45366</v>
      </c>
      <c r="G748" s="771">
        <f>F748+7</f>
        <v>45373</v>
      </c>
    </row>
    <row r="749" spans="1:8" s="665" customFormat="1" ht="15" hidden="1">
      <c r="A749" s="655"/>
      <c r="B749" s="723"/>
      <c r="C749" s="723"/>
      <c r="D749" s="773"/>
      <c r="E749" s="716">
        <f>F749-4</f>
        <v>45369</v>
      </c>
      <c r="F749" s="771">
        <f>F748+7</f>
        <v>45373</v>
      </c>
      <c r="G749" s="771">
        <f>F749+7</f>
        <v>45380</v>
      </c>
    </row>
    <row r="750" spans="1:8" s="665" customFormat="1" ht="15" hidden="1" customHeight="1">
      <c r="A750" s="655"/>
      <c r="B750" s="731"/>
      <c r="C750" s="723"/>
      <c r="D750" s="772"/>
      <c r="E750" s="716">
        <f>F750-4</f>
        <v>45376</v>
      </c>
      <c r="F750" s="771">
        <f>F749+7</f>
        <v>45380</v>
      </c>
      <c r="G750" s="771">
        <f>F750+7</f>
        <v>45387</v>
      </c>
    </row>
    <row r="751" spans="1:8" s="785" customFormat="1" ht="15">
      <c r="A751" s="788"/>
      <c r="B751" s="679" t="s">
        <v>2791</v>
      </c>
      <c r="C751" s="678"/>
      <c r="D751" s="787" t="s">
        <v>4</v>
      </c>
      <c r="E751" s="786" t="s">
        <v>2790</v>
      </c>
      <c r="F751" s="786" t="s">
        <v>5</v>
      </c>
      <c r="G751" s="786" t="s">
        <v>142</v>
      </c>
    </row>
    <row r="752" spans="1:8" s="665" customFormat="1" ht="15">
      <c r="A752" s="655"/>
      <c r="B752" s="708"/>
      <c r="C752" s="707"/>
      <c r="D752" s="747"/>
      <c r="E752" s="775" t="s">
        <v>2789</v>
      </c>
      <c r="F752" s="775" t="s">
        <v>20</v>
      </c>
      <c r="G752" s="775" t="s">
        <v>21</v>
      </c>
    </row>
    <row r="753" spans="1:7" s="665" customFormat="1" ht="15">
      <c r="A753" s="655"/>
      <c r="B753" s="661" t="s">
        <v>2935</v>
      </c>
      <c r="C753" s="660"/>
      <c r="D753" s="774" t="s">
        <v>2479</v>
      </c>
      <c r="E753" s="716">
        <f>F753-4</f>
        <v>45901</v>
      </c>
      <c r="F753" s="771">
        <v>45905</v>
      </c>
      <c r="G753" s="771">
        <f>F753+7</f>
        <v>45912</v>
      </c>
    </row>
    <row r="754" spans="1:7" s="665" customFormat="1" ht="15">
      <c r="A754" s="655"/>
      <c r="B754" s="701" t="s">
        <v>2934</v>
      </c>
      <c r="C754" s="700"/>
      <c r="D754" s="773"/>
      <c r="E754" s="716">
        <f>F754-4</f>
        <v>45908</v>
      </c>
      <c r="F754" s="771">
        <f>F753+7</f>
        <v>45912</v>
      </c>
      <c r="G754" s="771">
        <f>F754+7</f>
        <v>45919</v>
      </c>
    </row>
    <row r="755" spans="1:7" s="665" customFormat="1" ht="15">
      <c r="A755" s="655"/>
      <c r="B755" s="701" t="s">
        <v>2933</v>
      </c>
      <c r="C755" s="700"/>
      <c r="D755" s="773"/>
      <c r="E755" s="716">
        <f>F755-4</f>
        <v>45915</v>
      </c>
      <c r="F755" s="771">
        <f>F754+7</f>
        <v>45919</v>
      </c>
      <c r="G755" s="771">
        <f>F755+7</f>
        <v>45926</v>
      </c>
    </row>
    <row r="756" spans="1:7" s="665" customFormat="1" ht="15">
      <c r="A756" s="655"/>
      <c r="B756" s="701" t="s">
        <v>2835</v>
      </c>
      <c r="C756" s="700"/>
      <c r="D756" s="773"/>
      <c r="E756" s="716">
        <f>F756-4</f>
        <v>45922</v>
      </c>
      <c r="F756" s="771">
        <f>F755+7</f>
        <v>45926</v>
      </c>
      <c r="G756" s="771">
        <f>F756+7</f>
        <v>45933</v>
      </c>
    </row>
    <row r="757" spans="1:7" s="665" customFormat="1" ht="15" customHeight="1">
      <c r="A757" s="655"/>
      <c r="B757" s="701" t="s">
        <v>2932</v>
      </c>
      <c r="C757" s="700"/>
      <c r="D757" s="772"/>
      <c r="E757" s="716">
        <f>F757-4</f>
        <v>45929</v>
      </c>
      <c r="F757" s="771">
        <f>F756+7</f>
        <v>45933</v>
      </c>
      <c r="G757" s="771">
        <f>F757+7</f>
        <v>45940</v>
      </c>
    </row>
    <row r="758" spans="1:7" s="680" customFormat="1" ht="18" customHeight="1">
      <c r="A758" s="730" t="s">
        <v>2931</v>
      </c>
      <c r="B758" s="730"/>
      <c r="C758" s="723"/>
      <c r="D758" s="782"/>
      <c r="E758" s="727"/>
      <c r="F758" s="727"/>
      <c r="G758" s="727"/>
    </row>
    <row r="759" spans="1:7" s="665" customFormat="1" ht="18" customHeight="1">
      <c r="A759" s="720"/>
      <c r="B759" s="679" t="s">
        <v>2791</v>
      </c>
      <c r="C759" s="678"/>
      <c r="D759" s="693" t="s">
        <v>4</v>
      </c>
      <c r="E759" s="715" t="s">
        <v>2790</v>
      </c>
      <c r="F759" s="715" t="s">
        <v>5</v>
      </c>
      <c r="G759" s="715" t="s">
        <v>2663</v>
      </c>
    </row>
    <row r="760" spans="1:7" s="665" customFormat="1" ht="18" customHeight="1">
      <c r="A760" s="720"/>
      <c r="B760" s="708"/>
      <c r="C760" s="707"/>
      <c r="D760" s="724"/>
      <c r="E760" s="715" t="s">
        <v>2789</v>
      </c>
      <c r="F760" s="715" t="s">
        <v>20</v>
      </c>
      <c r="G760" s="715" t="s">
        <v>21</v>
      </c>
    </row>
    <row r="761" spans="1:7" s="665" customFormat="1" ht="17.25" customHeight="1">
      <c r="A761" s="720"/>
      <c r="B761" s="661" t="s">
        <v>2930</v>
      </c>
      <c r="C761" s="660"/>
      <c r="D761" s="717" t="s">
        <v>2929</v>
      </c>
      <c r="E761" s="715">
        <f>F761-5</f>
        <v>45900</v>
      </c>
      <c r="F761" s="771">
        <v>45905</v>
      </c>
      <c r="G761" s="758">
        <f>F761+11</f>
        <v>45916</v>
      </c>
    </row>
    <row r="762" spans="1:7" s="665" customFormat="1" ht="17.25" customHeight="1">
      <c r="A762" s="720"/>
      <c r="B762" s="701" t="s">
        <v>2928</v>
      </c>
      <c r="C762" s="700"/>
      <c r="D762" s="717"/>
      <c r="E762" s="715">
        <f>F762-5</f>
        <v>45907</v>
      </c>
      <c r="F762" s="758">
        <f>F761+7</f>
        <v>45912</v>
      </c>
      <c r="G762" s="758">
        <f>F762+11</f>
        <v>45923</v>
      </c>
    </row>
    <row r="763" spans="1:7" s="665" customFormat="1" ht="17.25" customHeight="1">
      <c r="A763" s="720"/>
      <c r="B763" s="701" t="s">
        <v>2835</v>
      </c>
      <c r="C763" s="700"/>
      <c r="D763" s="717"/>
      <c r="E763" s="715">
        <f>F763-5</f>
        <v>45914</v>
      </c>
      <c r="F763" s="758">
        <f>F762+7</f>
        <v>45919</v>
      </c>
      <c r="G763" s="758">
        <f>F763+11</f>
        <v>45930</v>
      </c>
    </row>
    <row r="764" spans="1:7" s="665" customFormat="1" ht="17.25" customHeight="1">
      <c r="A764" s="720"/>
      <c r="B764" s="701" t="s">
        <v>2927</v>
      </c>
      <c r="C764" s="700"/>
      <c r="D764" s="717"/>
      <c r="E764" s="715">
        <f>F764-5</f>
        <v>45921</v>
      </c>
      <c r="F764" s="758">
        <f>F763+7</f>
        <v>45926</v>
      </c>
      <c r="G764" s="758">
        <f>F764+11</f>
        <v>45937</v>
      </c>
    </row>
    <row r="765" spans="1:7" s="665" customFormat="1" ht="17.25" customHeight="1">
      <c r="B765" s="701" t="s">
        <v>2926</v>
      </c>
      <c r="C765" s="700"/>
      <c r="D765" s="717"/>
      <c r="E765" s="715">
        <f>F765-5</f>
        <v>45928</v>
      </c>
      <c r="F765" s="758">
        <f>F764+7</f>
        <v>45933</v>
      </c>
      <c r="G765" s="758">
        <f>F765+11</f>
        <v>45944</v>
      </c>
    </row>
    <row r="766" spans="1:7" s="680" customFormat="1" ht="18" customHeight="1">
      <c r="A766" s="730" t="s">
        <v>2921</v>
      </c>
      <c r="B766" s="730"/>
      <c r="C766" s="723"/>
      <c r="D766" s="782"/>
      <c r="E766" s="727"/>
      <c r="F766" s="727"/>
      <c r="G766" s="727"/>
    </row>
    <row r="767" spans="1:7" s="665" customFormat="1" ht="18" hidden="1" customHeight="1">
      <c r="A767" s="720"/>
      <c r="B767" s="784" t="s">
        <v>188</v>
      </c>
      <c r="C767" s="693" t="s">
        <v>17</v>
      </c>
      <c r="D767" s="693" t="s">
        <v>4</v>
      </c>
      <c r="E767" s="715" t="s">
        <v>2790</v>
      </c>
      <c r="F767" s="715" t="s">
        <v>5</v>
      </c>
      <c r="G767" s="715" t="s">
        <v>2663</v>
      </c>
    </row>
    <row r="768" spans="1:7" s="665" customFormat="1" ht="18" hidden="1" customHeight="1">
      <c r="A768" s="720"/>
      <c r="B768" s="784"/>
      <c r="C768" s="724"/>
      <c r="D768" s="724"/>
      <c r="E768" s="715" t="s">
        <v>2789</v>
      </c>
      <c r="F768" s="715" t="s">
        <v>20</v>
      </c>
      <c r="G768" s="715" t="s">
        <v>21</v>
      </c>
    </row>
    <row r="769" spans="1:7" s="665" customFormat="1" ht="17.25" hidden="1" customHeight="1">
      <c r="A769" s="720"/>
      <c r="B769" s="731" t="s">
        <v>822</v>
      </c>
      <c r="C769" s="783" t="s">
        <v>2925</v>
      </c>
      <c r="D769" s="717" t="s">
        <v>2486</v>
      </c>
      <c r="E769" s="715">
        <f>F769-5</f>
        <v>44775</v>
      </c>
      <c r="F769" s="758">
        <v>44780</v>
      </c>
      <c r="G769" s="758">
        <f>F769+11</f>
        <v>44791</v>
      </c>
    </row>
    <row r="770" spans="1:7" s="665" customFormat="1" ht="17.25" hidden="1" customHeight="1">
      <c r="A770" s="720"/>
      <c r="B770" s="731" t="s">
        <v>685</v>
      </c>
      <c r="C770" s="783" t="s">
        <v>2924</v>
      </c>
      <c r="D770" s="717"/>
      <c r="E770" s="715">
        <f>F770-5</f>
        <v>44782</v>
      </c>
      <c r="F770" s="758">
        <f>F769+7</f>
        <v>44787</v>
      </c>
      <c r="G770" s="758">
        <f>F770+11</f>
        <v>44798</v>
      </c>
    </row>
    <row r="771" spans="1:7" s="665" customFormat="1" ht="17.25" hidden="1" customHeight="1">
      <c r="A771" s="720"/>
      <c r="B771" s="731" t="s">
        <v>820</v>
      </c>
      <c r="C771" s="723" t="s">
        <v>2923</v>
      </c>
      <c r="D771" s="717"/>
      <c r="E771" s="715">
        <f>F771-5</f>
        <v>44789</v>
      </c>
      <c r="F771" s="758">
        <f>F770+7</f>
        <v>44794</v>
      </c>
      <c r="G771" s="758">
        <f>F771+11</f>
        <v>44805</v>
      </c>
    </row>
    <row r="772" spans="1:7" s="665" customFormat="1" ht="17.25" hidden="1" customHeight="1">
      <c r="A772" s="720"/>
      <c r="B772" s="731" t="s">
        <v>2813</v>
      </c>
      <c r="C772" s="723" t="s">
        <v>2483</v>
      </c>
      <c r="D772" s="717"/>
      <c r="E772" s="715">
        <f>F772-5</f>
        <v>44796</v>
      </c>
      <c r="F772" s="758">
        <f>F771+7</f>
        <v>44801</v>
      </c>
      <c r="G772" s="758">
        <f>F772+11</f>
        <v>44812</v>
      </c>
    </row>
    <row r="773" spans="1:7" s="665" customFormat="1" ht="17.25" hidden="1" customHeight="1">
      <c r="B773" s="731" t="s">
        <v>822</v>
      </c>
      <c r="C773" s="723" t="s">
        <v>2922</v>
      </c>
      <c r="D773" s="717"/>
      <c r="E773" s="715">
        <f>F773-5</f>
        <v>44803</v>
      </c>
      <c r="F773" s="758">
        <f>F772+7</f>
        <v>44808</v>
      </c>
      <c r="G773" s="758">
        <f>F773+11</f>
        <v>44819</v>
      </c>
    </row>
    <row r="774" spans="1:7" s="665" customFormat="1" ht="18" customHeight="1">
      <c r="A774" s="720"/>
      <c r="B774" s="679" t="s">
        <v>2791</v>
      </c>
      <c r="C774" s="678"/>
      <c r="D774" s="693" t="s">
        <v>4</v>
      </c>
      <c r="E774" s="715" t="s">
        <v>2790</v>
      </c>
      <c r="F774" s="715" t="s">
        <v>5</v>
      </c>
      <c r="G774" s="715" t="s">
        <v>2921</v>
      </c>
    </row>
    <row r="775" spans="1:7" s="665" customFormat="1" ht="18" customHeight="1">
      <c r="A775" s="720"/>
      <c r="B775" s="708"/>
      <c r="C775" s="707"/>
      <c r="D775" s="724"/>
      <c r="E775" s="715" t="s">
        <v>2789</v>
      </c>
      <c r="F775" s="715" t="s">
        <v>20</v>
      </c>
      <c r="G775" s="715" t="s">
        <v>21</v>
      </c>
    </row>
    <row r="776" spans="1:7" s="665" customFormat="1" ht="17.25" customHeight="1">
      <c r="A776" s="720"/>
      <c r="B776" s="661" t="s">
        <v>2920</v>
      </c>
      <c r="C776" s="660"/>
      <c r="D776" s="717" t="s">
        <v>2486</v>
      </c>
      <c r="E776" s="715">
        <f>F776-5</f>
        <v>45902</v>
      </c>
      <c r="F776" s="758">
        <v>45907</v>
      </c>
      <c r="G776" s="758">
        <f>F776+11</f>
        <v>45918</v>
      </c>
    </row>
    <row r="777" spans="1:7" s="665" customFormat="1" ht="17.25" customHeight="1">
      <c r="A777" s="720"/>
      <c r="B777" s="701" t="s">
        <v>2919</v>
      </c>
      <c r="C777" s="700"/>
      <c r="D777" s="717"/>
      <c r="E777" s="715">
        <f>F777-5</f>
        <v>45909</v>
      </c>
      <c r="F777" s="758">
        <f>F776+7</f>
        <v>45914</v>
      </c>
      <c r="G777" s="758">
        <f>F777+11</f>
        <v>45925</v>
      </c>
    </row>
    <row r="778" spans="1:7" s="665" customFormat="1" ht="17.25" customHeight="1">
      <c r="A778" s="720"/>
      <c r="B778" s="701" t="s">
        <v>2918</v>
      </c>
      <c r="C778" s="700"/>
      <c r="D778" s="717"/>
      <c r="E778" s="715">
        <f>F778-5</f>
        <v>45916</v>
      </c>
      <c r="F778" s="758">
        <f>F777+7</f>
        <v>45921</v>
      </c>
      <c r="G778" s="758">
        <f>F778+11</f>
        <v>45932</v>
      </c>
    </row>
    <row r="779" spans="1:7" s="665" customFormat="1" ht="17.25" customHeight="1">
      <c r="A779" s="720"/>
      <c r="B779" s="701" t="s">
        <v>2917</v>
      </c>
      <c r="C779" s="700"/>
      <c r="D779" s="717"/>
      <c r="E779" s="715">
        <f>F779-5</f>
        <v>45923</v>
      </c>
      <c r="F779" s="758">
        <f>F778+7</f>
        <v>45928</v>
      </c>
      <c r="G779" s="758">
        <f>F779+11</f>
        <v>45939</v>
      </c>
    </row>
    <row r="780" spans="1:7" s="665" customFormat="1" ht="17.25" customHeight="1">
      <c r="B780" s="701" t="s">
        <v>2916</v>
      </c>
      <c r="C780" s="700"/>
      <c r="D780" s="717"/>
      <c r="E780" s="715">
        <f>F780-5</f>
        <v>45930</v>
      </c>
      <c r="F780" s="758">
        <f>F779+7</f>
        <v>45935</v>
      </c>
      <c r="G780" s="758">
        <f>F780+11</f>
        <v>45946</v>
      </c>
    </row>
    <row r="781" spans="1:7" s="680" customFormat="1" ht="18" hidden="1" customHeight="1">
      <c r="A781" s="730" t="s">
        <v>2915</v>
      </c>
      <c r="B781" s="730"/>
      <c r="C781" s="729"/>
      <c r="D781" s="782"/>
      <c r="E781" s="727"/>
      <c r="F781" s="727"/>
      <c r="G781" s="727"/>
    </row>
    <row r="782" spans="1:7" s="665" customFormat="1" ht="18" hidden="1" customHeight="1">
      <c r="A782" s="720"/>
      <c r="B782" s="781" t="s">
        <v>188</v>
      </c>
      <c r="C782" s="693" t="s">
        <v>17</v>
      </c>
      <c r="D782" s="693" t="s">
        <v>4</v>
      </c>
      <c r="E782" s="715" t="s">
        <v>2790</v>
      </c>
      <c r="F782" s="715" t="s">
        <v>5</v>
      </c>
      <c r="G782" s="715" t="s">
        <v>2915</v>
      </c>
    </row>
    <row r="783" spans="1:7" s="665" customFormat="1" ht="18" hidden="1" customHeight="1">
      <c r="A783" s="720"/>
      <c r="B783" s="781"/>
      <c r="C783" s="724"/>
      <c r="D783" s="724"/>
      <c r="E783" s="715" t="s">
        <v>2789</v>
      </c>
      <c r="F783" s="715" t="s">
        <v>20</v>
      </c>
      <c r="G783" s="715" t="s">
        <v>21</v>
      </c>
    </row>
    <row r="784" spans="1:7" s="665" customFormat="1" ht="17.25" hidden="1" customHeight="1">
      <c r="A784" s="720"/>
      <c r="B784" s="731" t="s">
        <v>2914</v>
      </c>
      <c r="C784" s="723" t="s">
        <v>2913</v>
      </c>
      <c r="D784" s="774" t="s">
        <v>2812</v>
      </c>
      <c r="E784" s="715">
        <f>F784-5</f>
        <v>44923</v>
      </c>
      <c r="F784" s="758">
        <v>44928</v>
      </c>
      <c r="G784" s="758">
        <f>F784+9</f>
        <v>44937</v>
      </c>
    </row>
    <row r="785" spans="1:7" s="665" customFormat="1" ht="17.25" hidden="1" customHeight="1">
      <c r="A785" s="720"/>
      <c r="B785" s="731" t="s">
        <v>2912</v>
      </c>
      <c r="C785" s="723" t="s">
        <v>2911</v>
      </c>
      <c r="D785" s="773"/>
      <c r="E785" s="715">
        <f>F785-5</f>
        <v>44930</v>
      </c>
      <c r="F785" s="758">
        <f>F784+7</f>
        <v>44935</v>
      </c>
      <c r="G785" s="758">
        <f>F785+9</f>
        <v>44944</v>
      </c>
    </row>
    <row r="786" spans="1:7" s="665" customFormat="1" ht="17.25" hidden="1" customHeight="1">
      <c r="A786" s="720"/>
      <c r="B786" s="731" t="s">
        <v>2813</v>
      </c>
      <c r="C786" s="723" t="s">
        <v>2483</v>
      </c>
      <c r="D786" s="773"/>
      <c r="E786" s="715">
        <f>F786-5</f>
        <v>44937</v>
      </c>
      <c r="F786" s="758">
        <f>F785+7</f>
        <v>44942</v>
      </c>
      <c r="G786" s="758">
        <f>F786+9</f>
        <v>44951</v>
      </c>
    </row>
    <row r="787" spans="1:7" s="665" customFormat="1" ht="17.25" hidden="1" customHeight="1">
      <c r="A787" s="720"/>
      <c r="B787" s="731" t="s">
        <v>2813</v>
      </c>
      <c r="C787" s="723" t="s">
        <v>2483</v>
      </c>
      <c r="D787" s="773"/>
      <c r="E787" s="715">
        <f>F787-5</f>
        <v>44944</v>
      </c>
      <c r="F787" s="758">
        <f>F786+7</f>
        <v>44949</v>
      </c>
      <c r="G787" s="758">
        <f>F787+9</f>
        <v>44958</v>
      </c>
    </row>
    <row r="788" spans="1:7" s="665" customFormat="1" ht="17.25" hidden="1" customHeight="1">
      <c r="A788" s="720"/>
      <c r="B788" s="731" t="s">
        <v>2813</v>
      </c>
      <c r="C788" s="723" t="s">
        <v>2483</v>
      </c>
      <c r="D788" s="772"/>
      <c r="E788" s="715">
        <f>F788-5</f>
        <v>44951</v>
      </c>
      <c r="F788" s="758">
        <f>F787+7</f>
        <v>44956</v>
      </c>
      <c r="G788" s="758">
        <f>F788+9</f>
        <v>44965</v>
      </c>
    </row>
    <row r="789" spans="1:7" s="753" customFormat="1" ht="15">
      <c r="A789" s="742" t="s">
        <v>2609</v>
      </c>
      <c r="B789" s="780"/>
      <c r="E789" s="779"/>
      <c r="F789" s="778"/>
      <c r="G789" s="778"/>
    </row>
    <row r="790" spans="1:7" s="665" customFormat="1" ht="15" customHeight="1">
      <c r="A790" s="655"/>
      <c r="B790" s="679" t="s">
        <v>2791</v>
      </c>
      <c r="C790" s="678"/>
      <c r="D790" s="693" t="s">
        <v>4</v>
      </c>
      <c r="E790" s="691" t="s">
        <v>2910</v>
      </c>
      <c r="F790" s="691" t="s">
        <v>5</v>
      </c>
      <c r="G790" s="691" t="s">
        <v>150</v>
      </c>
    </row>
    <row r="791" spans="1:7" s="665" customFormat="1" ht="15">
      <c r="A791" s="655"/>
      <c r="B791" s="708"/>
      <c r="C791" s="707"/>
      <c r="D791" s="724"/>
      <c r="E791" s="775" t="s">
        <v>2789</v>
      </c>
      <c r="F791" s="775" t="s">
        <v>20</v>
      </c>
      <c r="G791" s="775" t="s">
        <v>21</v>
      </c>
    </row>
    <row r="792" spans="1:7" s="665" customFormat="1" ht="15">
      <c r="A792" s="655"/>
      <c r="B792" s="661" t="s">
        <v>2909</v>
      </c>
      <c r="C792" s="660"/>
      <c r="D792" s="774" t="s">
        <v>2887</v>
      </c>
      <c r="E792" s="715">
        <f>F792-3</f>
        <v>45901</v>
      </c>
      <c r="F792" s="771">
        <v>45904</v>
      </c>
      <c r="G792" s="771">
        <f>F792+21</f>
        <v>45925</v>
      </c>
    </row>
    <row r="793" spans="1:7" s="665" customFormat="1" ht="15">
      <c r="A793" s="655"/>
      <c r="B793" s="701" t="s">
        <v>2908</v>
      </c>
      <c r="C793" s="700"/>
      <c r="D793" s="773"/>
      <c r="E793" s="715">
        <f>F793-3</f>
        <v>45908</v>
      </c>
      <c r="F793" s="771">
        <f>F792+7</f>
        <v>45911</v>
      </c>
      <c r="G793" s="771">
        <f>F793+21</f>
        <v>45932</v>
      </c>
    </row>
    <row r="794" spans="1:7" s="665" customFormat="1" ht="15">
      <c r="A794" s="655"/>
      <c r="B794" s="701" t="s">
        <v>2907</v>
      </c>
      <c r="C794" s="700"/>
      <c r="D794" s="773"/>
      <c r="E794" s="715">
        <f>F794-3</f>
        <v>45915</v>
      </c>
      <c r="F794" s="771">
        <f>F793+7</f>
        <v>45918</v>
      </c>
      <c r="G794" s="771">
        <f>F794+21</f>
        <v>45939</v>
      </c>
    </row>
    <row r="795" spans="1:7" s="665" customFormat="1" ht="15">
      <c r="A795" s="655"/>
      <c r="B795" s="701" t="s">
        <v>2813</v>
      </c>
      <c r="C795" s="700"/>
      <c r="D795" s="773"/>
      <c r="E795" s="715">
        <f>F795-3</f>
        <v>45922</v>
      </c>
      <c r="F795" s="771">
        <f>F794+7</f>
        <v>45925</v>
      </c>
      <c r="G795" s="771">
        <f>F795+21</f>
        <v>45946</v>
      </c>
    </row>
    <row r="796" spans="1:7" s="665" customFormat="1" ht="15">
      <c r="A796" s="655"/>
      <c r="B796" s="701" t="s">
        <v>2906</v>
      </c>
      <c r="C796" s="700"/>
      <c r="D796" s="772"/>
      <c r="E796" s="715">
        <f>F796-3</f>
        <v>45929</v>
      </c>
      <c r="F796" s="771">
        <f>F795+7</f>
        <v>45932</v>
      </c>
      <c r="G796" s="771">
        <f>F796+21</f>
        <v>45953</v>
      </c>
    </row>
    <row r="797" spans="1:7" s="665" customFormat="1" ht="15" customHeight="1">
      <c r="A797" s="655"/>
      <c r="B797" s="679" t="s">
        <v>2791</v>
      </c>
      <c r="C797" s="678"/>
      <c r="D797" s="693" t="s">
        <v>4</v>
      </c>
      <c r="E797" s="691" t="s">
        <v>2790</v>
      </c>
      <c r="F797" s="691" t="s">
        <v>5</v>
      </c>
      <c r="G797" s="691" t="s">
        <v>150</v>
      </c>
    </row>
    <row r="798" spans="1:7" s="665" customFormat="1" ht="15">
      <c r="A798" s="655"/>
      <c r="B798" s="708"/>
      <c r="C798" s="707"/>
      <c r="D798" s="747"/>
      <c r="E798" s="775" t="s">
        <v>2789</v>
      </c>
      <c r="F798" s="775" t="s">
        <v>20</v>
      </c>
      <c r="G798" s="775" t="s">
        <v>21</v>
      </c>
    </row>
    <row r="799" spans="1:7" s="665" customFormat="1" ht="15">
      <c r="A799" s="655"/>
      <c r="B799" s="661" t="s">
        <v>2905</v>
      </c>
      <c r="C799" s="660"/>
      <c r="D799" s="774" t="s">
        <v>2904</v>
      </c>
      <c r="E799" s="715">
        <f>F799-5</f>
        <v>45897</v>
      </c>
      <c r="F799" s="771">
        <v>45902</v>
      </c>
      <c r="G799" s="771">
        <f>F799+21</f>
        <v>45923</v>
      </c>
    </row>
    <row r="800" spans="1:7" s="665" customFormat="1" ht="15">
      <c r="A800" s="655"/>
      <c r="B800" s="701" t="s">
        <v>2903</v>
      </c>
      <c r="C800" s="700"/>
      <c r="D800" s="773"/>
      <c r="E800" s="715">
        <f>F800-5</f>
        <v>45904</v>
      </c>
      <c r="F800" s="771">
        <f>F799+7</f>
        <v>45909</v>
      </c>
      <c r="G800" s="771">
        <f>F800+21</f>
        <v>45930</v>
      </c>
    </row>
    <row r="801" spans="1:7" s="665" customFormat="1" ht="15">
      <c r="A801" s="655"/>
      <c r="B801" s="701" t="s">
        <v>2902</v>
      </c>
      <c r="C801" s="700"/>
      <c r="D801" s="773"/>
      <c r="E801" s="715">
        <f>F801-5</f>
        <v>45911</v>
      </c>
      <c r="F801" s="771">
        <f>F800+7</f>
        <v>45916</v>
      </c>
      <c r="G801" s="771">
        <f>F801+21</f>
        <v>45937</v>
      </c>
    </row>
    <row r="802" spans="1:7" s="665" customFormat="1" ht="15">
      <c r="A802" s="655"/>
      <c r="B802" s="701" t="s">
        <v>2901</v>
      </c>
      <c r="C802" s="700"/>
      <c r="D802" s="773"/>
      <c r="E802" s="715">
        <f>F802-5</f>
        <v>45918</v>
      </c>
      <c r="F802" s="771">
        <f>F801+7</f>
        <v>45923</v>
      </c>
      <c r="G802" s="771">
        <f>F802+21</f>
        <v>45944</v>
      </c>
    </row>
    <row r="803" spans="1:7" s="665" customFormat="1" ht="15">
      <c r="A803" s="655"/>
      <c r="B803" s="701" t="s">
        <v>2900</v>
      </c>
      <c r="C803" s="700"/>
      <c r="D803" s="772"/>
      <c r="E803" s="715">
        <f>F803-5</f>
        <v>45925</v>
      </c>
      <c r="F803" s="771">
        <f>F802+7</f>
        <v>45930</v>
      </c>
      <c r="G803" s="771">
        <f>F803+21</f>
        <v>45951</v>
      </c>
    </row>
    <row r="804" spans="1:7" s="665" customFormat="1" ht="15" hidden="1" customHeight="1">
      <c r="A804" s="655"/>
      <c r="B804" s="777" t="s">
        <v>188</v>
      </c>
      <c r="C804" s="693" t="s">
        <v>17</v>
      </c>
      <c r="D804" s="693" t="s">
        <v>4</v>
      </c>
      <c r="E804" s="691" t="s">
        <v>2790</v>
      </c>
      <c r="F804" s="691" t="s">
        <v>5</v>
      </c>
      <c r="G804" s="691" t="s">
        <v>150</v>
      </c>
    </row>
    <row r="805" spans="1:7" s="665" customFormat="1" ht="15" hidden="1">
      <c r="A805" s="655"/>
      <c r="B805" s="776"/>
      <c r="C805" s="747"/>
      <c r="D805" s="747"/>
      <c r="E805" s="775" t="s">
        <v>2789</v>
      </c>
      <c r="F805" s="775" t="s">
        <v>20</v>
      </c>
      <c r="G805" s="775" t="s">
        <v>21</v>
      </c>
    </row>
    <row r="806" spans="1:7" s="665" customFormat="1" ht="15" hidden="1">
      <c r="A806" s="655"/>
      <c r="B806" s="731" t="s">
        <v>2899</v>
      </c>
      <c r="C806" s="723" t="s">
        <v>2898</v>
      </c>
      <c r="D806" s="774" t="s">
        <v>2889</v>
      </c>
      <c r="E806" s="715">
        <f>F806-3</f>
        <v>45381</v>
      </c>
      <c r="F806" s="771">
        <v>45384</v>
      </c>
      <c r="G806" s="771">
        <f>F806+21</f>
        <v>45405</v>
      </c>
    </row>
    <row r="807" spans="1:7" s="665" customFormat="1" ht="15" hidden="1">
      <c r="A807" s="655"/>
      <c r="B807" s="736" t="s">
        <v>2897</v>
      </c>
      <c r="C807" s="732" t="s">
        <v>2896</v>
      </c>
      <c r="D807" s="773"/>
      <c r="E807" s="715">
        <f>F807-3</f>
        <v>45388</v>
      </c>
      <c r="F807" s="771">
        <f>F806+7</f>
        <v>45391</v>
      </c>
      <c r="G807" s="771">
        <f>F807+21</f>
        <v>45412</v>
      </c>
    </row>
    <row r="808" spans="1:7" s="665" customFormat="1" ht="15" hidden="1">
      <c r="A808" s="655"/>
      <c r="B808" s="731" t="s">
        <v>2895</v>
      </c>
      <c r="C808" s="723" t="s">
        <v>2894</v>
      </c>
      <c r="D808" s="773"/>
      <c r="E808" s="715">
        <f>F808-3</f>
        <v>45395</v>
      </c>
      <c r="F808" s="771">
        <f>F807+7</f>
        <v>45398</v>
      </c>
      <c r="G808" s="771">
        <f>F808+21</f>
        <v>45419</v>
      </c>
    </row>
    <row r="809" spans="1:7" s="665" customFormat="1" ht="15" hidden="1">
      <c r="A809" s="655"/>
      <c r="B809" s="731" t="s">
        <v>2893</v>
      </c>
      <c r="C809" s="723" t="s">
        <v>2892</v>
      </c>
      <c r="D809" s="773"/>
      <c r="E809" s="715">
        <f>F809-3</f>
        <v>45402</v>
      </c>
      <c r="F809" s="771">
        <f>F808+7</f>
        <v>45405</v>
      </c>
      <c r="G809" s="771">
        <f>F809+21</f>
        <v>45426</v>
      </c>
    </row>
    <row r="810" spans="1:7" s="665" customFormat="1" ht="15" hidden="1">
      <c r="A810" s="655"/>
      <c r="B810" s="731" t="s">
        <v>2847</v>
      </c>
      <c r="C810" s="723" t="s">
        <v>2891</v>
      </c>
      <c r="D810" s="772"/>
      <c r="E810" s="715">
        <f>F810-3</f>
        <v>45409</v>
      </c>
      <c r="F810" s="771">
        <f>F809+7</f>
        <v>45412</v>
      </c>
      <c r="G810" s="771">
        <f>F810+21</f>
        <v>45433</v>
      </c>
    </row>
    <row r="811" spans="1:7" s="665" customFormat="1" ht="15">
      <c r="A811" s="655"/>
      <c r="B811" s="770"/>
      <c r="C811" s="769"/>
      <c r="D811" s="768"/>
      <c r="E811" s="767"/>
      <c r="F811" s="766"/>
      <c r="G811" s="766"/>
    </row>
    <row r="812" spans="1:7" s="762" customFormat="1" ht="18" customHeight="1">
      <c r="A812" s="730" t="s">
        <v>2890</v>
      </c>
      <c r="B812" s="730"/>
      <c r="C812" s="765"/>
      <c r="D812" s="764"/>
      <c r="E812" s="763"/>
      <c r="F812" s="763"/>
      <c r="G812" s="763"/>
    </row>
    <row r="813" spans="1:7" s="665" customFormat="1" ht="18" hidden="1" customHeight="1">
      <c r="A813" s="720"/>
      <c r="B813" s="761" t="s">
        <v>16</v>
      </c>
      <c r="C813" s="693" t="s">
        <v>17</v>
      </c>
      <c r="D813" s="693" t="s">
        <v>4</v>
      </c>
      <c r="E813" s="715" t="s">
        <v>2790</v>
      </c>
      <c r="F813" s="715" t="s">
        <v>5</v>
      </c>
      <c r="G813" s="715" t="s">
        <v>1</v>
      </c>
    </row>
    <row r="814" spans="1:7" s="665" customFormat="1" ht="18" hidden="1" customHeight="1">
      <c r="A814" s="720"/>
      <c r="B814" s="760"/>
      <c r="C814" s="724"/>
      <c r="D814" s="724"/>
      <c r="E814" s="715" t="s">
        <v>2789</v>
      </c>
      <c r="F814" s="715" t="s">
        <v>20</v>
      </c>
      <c r="G814" s="715" t="s">
        <v>21</v>
      </c>
    </row>
    <row r="815" spans="1:7" s="665" customFormat="1" ht="17.25" hidden="1" customHeight="1">
      <c r="A815" s="720"/>
      <c r="B815" s="723"/>
      <c r="C815" s="723"/>
      <c r="D815" s="717" t="s">
        <v>2889</v>
      </c>
      <c r="E815" s="715">
        <f>F815-5</f>
        <v>43739</v>
      </c>
      <c r="F815" s="758">
        <v>43744</v>
      </c>
      <c r="G815" s="758">
        <f>F815+18</f>
        <v>43762</v>
      </c>
    </row>
    <row r="816" spans="1:7" s="665" customFormat="1" ht="17.25" hidden="1" customHeight="1">
      <c r="A816" s="720"/>
      <c r="B816" s="723"/>
      <c r="C816" s="723"/>
      <c r="D816" s="717"/>
      <c r="E816" s="715">
        <f>F816-5</f>
        <v>43746</v>
      </c>
      <c r="F816" s="758">
        <f>F815+7</f>
        <v>43751</v>
      </c>
      <c r="G816" s="758">
        <f>F816+18</f>
        <v>43769</v>
      </c>
    </row>
    <row r="817" spans="1:8" s="665" customFormat="1" ht="17.25" hidden="1" customHeight="1">
      <c r="A817" s="720"/>
      <c r="B817" s="723"/>
      <c r="C817" s="723"/>
      <c r="D817" s="717"/>
      <c r="E817" s="715">
        <f>F817-5</f>
        <v>43753</v>
      </c>
      <c r="F817" s="758">
        <f>F816+7</f>
        <v>43758</v>
      </c>
      <c r="G817" s="758">
        <f>F817+18</f>
        <v>43776</v>
      </c>
    </row>
    <row r="818" spans="1:8" s="665" customFormat="1" ht="17.25" hidden="1" customHeight="1">
      <c r="A818" s="720"/>
      <c r="B818" s="723"/>
      <c r="C818" s="723"/>
      <c r="D818" s="717"/>
      <c r="E818" s="715">
        <f>F818-5</f>
        <v>43760</v>
      </c>
      <c r="F818" s="758">
        <f>F817+7</f>
        <v>43765</v>
      </c>
      <c r="G818" s="758">
        <f>F818+18</f>
        <v>43783</v>
      </c>
    </row>
    <row r="819" spans="1:8" s="665" customFormat="1" ht="17.25" hidden="1" customHeight="1">
      <c r="B819" s="723"/>
      <c r="C819" s="732"/>
      <c r="D819" s="717"/>
      <c r="E819" s="715">
        <f>F819-5</f>
        <v>43767</v>
      </c>
      <c r="F819" s="758">
        <f>F818+7</f>
        <v>43772</v>
      </c>
      <c r="G819" s="758">
        <f>F819+18</f>
        <v>43790</v>
      </c>
    </row>
    <row r="820" spans="1:8" s="665" customFormat="1" ht="18" customHeight="1">
      <c r="A820" s="720"/>
      <c r="B820" s="679" t="s">
        <v>2791</v>
      </c>
      <c r="C820" s="678"/>
      <c r="D820" s="693" t="s">
        <v>4</v>
      </c>
      <c r="E820" s="715" t="s">
        <v>2790</v>
      </c>
      <c r="F820" s="715" t="s">
        <v>5</v>
      </c>
      <c r="G820" s="715" t="s">
        <v>1</v>
      </c>
    </row>
    <row r="821" spans="1:8" s="665" customFormat="1" ht="20.25" customHeight="1">
      <c r="A821" s="720"/>
      <c r="B821" s="708"/>
      <c r="C821" s="707"/>
      <c r="D821" s="724"/>
      <c r="E821" s="715" t="s">
        <v>2789</v>
      </c>
      <c r="F821" s="715" t="s">
        <v>20</v>
      </c>
      <c r="G821" s="715" t="s">
        <v>21</v>
      </c>
    </row>
    <row r="822" spans="1:8" s="665" customFormat="1" ht="17.25" customHeight="1">
      <c r="A822" s="720"/>
      <c r="B822" s="661" t="s">
        <v>2888</v>
      </c>
      <c r="C822" s="660"/>
      <c r="D822" s="717" t="s">
        <v>2887</v>
      </c>
      <c r="E822" s="715">
        <f>F822-4</f>
        <v>45897</v>
      </c>
      <c r="F822" s="758">
        <v>45901</v>
      </c>
      <c r="G822" s="758">
        <f>F822+18</f>
        <v>45919</v>
      </c>
    </row>
    <row r="823" spans="1:8" s="665" customFormat="1" ht="17.25" customHeight="1">
      <c r="A823" s="720"/>
      <c r="B823" s="701" t="s">
        <v>2886</v>
      </c>
      <c r="C823" s="700"/>
      <c r="D823" s="717"/>
      <c r="E823" s="715">
        <f>F823-4</f>
        <v>45904</v>
      </c>
      <c r="F823" s="758">
        <f>F822+7</f>
        <v>45908</v>
      </c>
      <c r="G823" s="758">
        <f>F823+18</f>
        <v>45926</v>
      </c>
    </row>
    <row r="824" spans="1:8" s="665" customFormat="1" ht="17.25" customHeight="1">
      <c r="A824" s="720"/>
      <c r="B824" s="701" t="s">
        <v>2885</v>
      </c>
      <c r="C824" s="700"/>
      <c r="D824" s="717"/>
      <c r="E824" s="715">
        <f>F824-4</f>
        <v>45911</v>
      </c>
      <c r="F824" s="758">
        <f>F823+7</f>
        <v>45915</v>
      </c>
      <c r="G824" s="758">
        <f>F824+18</f>
        <v>45933</v>
      </c>
      <c r="H824" s="759"/>
    </row>
    <row r="825" spans="1:8" s="665" customFormat="1" ht="17.25" customHeight="1">
      <c r="A825" s="720"/>
      <c r="B825" s="701" t="s">
        <v>2884</v>
      </c>
      <c r="C825" s="700"/>
      <c r="D825" s="717"/>
      <c r="E825" s="715">
        <f>F825-4</f>
        <v>45918</v>
      </c>
      <c r="F825" s="758">
        <f>F824+7</f>
        <v>45922</v>
      </c>
      <c r="G825" s="758">
        <f>F825+18</f>
        <v>45940</v>
      </c>
    </row>
    <row r="826" spans="1:8" s="665" customFormat="1" ht="17.25" customHeight="1">
      <c r="B826" s="701" t="s">
        <v>2883</v>
      </c>
      <c r="C826" s="700"/>
      <c r="D826" s="717"/>
      <c r="E826" s="715">
        <f>F826-4</f>
        <v>45925</v>
      </c>
      <c r="F826" s="758">
        <f>F825+7</f>
        <v>45929</v>
      </c>
      <c r="G826" s="758">
        <f>F826+18</f>
        <v>45947</v>
      </c>
    </row>
    <row r="827" spans="1:8" s="665" customFormat="1" ht="18" customHeight="1">
      <c r="A827" s="720"/>
      <c r="B827" s="679" t="s">
        <v>2791</v>
      </c>
      <c r="C827" s="678"/>
      <c r="D827" s="693" t="s">
        <v>4</v>
      </c>
      <c r="E827" s="715" t="s">
        <v>2790</v>
      </c>
      <c r="F827" s="715" t="s">
        <v>5</v>
      </c>
      <c r="G827" s="715" t="s">
        <v>1</v>
      </c>
    </row>
    <row r="828" spans="1:8" s="665" customFormat="1" ht="20.25" customHeight="1">
      <c r="A828" s="720"/>
      <c r="B828" s="708"/>
      <c r="C828" s="707"/>
      <c r="D828" s="724"/>
      <c r="E828" s="715" t="s">
        <v>2789</v>
      </c>
      <c r="F828" s="715" t="s">
        <v>20</v>
      </c>
      <c r="G828" s="715" t="s">
        <v>21</v>
      </c>
    </row>
    <row r="829" spans="1:8" s="665" customFormat="1" ht="17.25" customHeight="1">
      <c r="A829" s="720"/>
      <c r="B829" s="701" t="s">
        <v>2882</v>
      </c>
      <c r="C829" s="700"/>
      <c r="D829" s="717" t="s">
        <v>2867</v>
      </c>
      <c r="E829" s="715">
        <f>F829-3</f>
        <v>45904</v>
      </c>
      <c r="F829" s="758">
        <v>45907</v>
      </c>
      <c r="G829" s="758">
        <f>F829+18</f>
        <v>45925</v>
      </c>
    </row>
    <row r="830" spans="1:8" s="665" customFormat="1" ht="17.25" customHeight="1">
      <c r="A830" s="720"/>
      <c r="B830" s="701" t="s">
        <v>2881</v>
      </c>
      <c r="C830" s="700"/>
      <c r="D830" s="717"/>
      <c r="E830" s="715">
        <f>F830-3</f>
        <v>45911</v>
      </c>
      <c r="F830" s="758">
        <f>F829+7</f>
        <v>45914</v>
      </c>
      <c r="G830" s="758">
        <f>F830+18</f>
        <v>45932</v>
      </c>
    </row>
    <row r="831" spans="1:8" s="665" customFormat="1" ht="17.25" customHeight="1">
      <c r="A831" s="720"/>
      <c r="B831" s="701" t="s">
        <v>2880</v>
      </c>
      <c r="C831" s="700"/>
      <c r="D831" s="717"/>
      <c r="E831" s="715">
        <f>F831-3</f>
        <v>45918</v>
      </c>
      <c r="F831" s="758">
        <f>F830+7</f>
        <v>45921</v>
      </c>
      <c r="G831" s="758">
        <f>F831+18</f>
        <v>45939</v>
      </c>
      <c r="H831" s="759"/>
    </row>
    <row r="832" spans="1:8" s="665" customFormat="1" ht="17.25" customHeight="1">
      <c r="A832" s="720"/>
      <c r="B832" s="701" t="s">
        <v>470</v>
      </c>
      <c r="C832" s="700"/>
      <c r="D832" s="717"/>
      <c r="E832" s="715">
        <f>F832-3</f>
        <v>45925</v>
      </c>
      <c r="F832" s="758">
        <f>F831+7</f>
        <v>45928</v>
      </c>
      <c r="G832" s="758">
        <f>F832+18</f>
        <v>45946</v>
      </c>
    </row>
    <row r="833" spans="1:7" s="665" customFormat="1" ht="17.25" customHeight="1">
      <c r="B833" s="701" t="s">
        <v>2879</v>
      </c>
      <c r="C833" s="700"/>
      <c r="D833" s="717"/>
      <c r="E833" s="715">
        <f>F833-3</f>
        <v>45932</v>
      </c>
      <c r="F833" s="758">
        <f>F832+7</f>
        <v>45935</v>
      </c>
      <c r="G833" s="758">
        <f>F833+18</f>
        <v>45953</v>
      </c>
    </row>
    <row r="834" spans="1:7" s="753" customFormat="1">
      <c r="A834" s="742" t="s">
        <v>2878</v>
      </c>
      <c r="B834" s="742"/>
      <c r="C834" s="757"/>
      <c r="D834" s="756"/>
      <c r="E834" s="755"/>
      <c r="F834" s="754"/>
      <c r="G834" s="754"/>
    </row>
    <row r="835" spans="1:7" s="665" customFormat="1" ht="15" hidden="1">
      <c r="A835" s="733"/>
      <c r="B835" s="748" t="s">
        <v>188</v>
      </c>
      <c r="C835" s="693" t="s">
        <v>17</v>
      </c>
      <c r="D835" s="751" t="s">
        <v>4</v>
      </c>
      <c r="E835" s="715" t="s">
        <v>2790</v>
      </c>
      <c r="F835" s="715" t="s">
        <v>5</v>
      </c>
      <c r="G835" s="715" t="s">
        <v>152</v>
      </c>
    </row>
    <row r="836" spans="1:7" s="665" customFormat="1" ht="15" hidden="1">
      <c r="A836" s="733"/>
      <c r="B836" s="748"/>
      <c r="C836" s="747"/>
      <c r="D836" s="746"/>
      <c r="E836" s="715" t="s">
        <v>2789</v>
      </c>
      <c r="F836" s="715" t="s">
        <v>20</v>
      </c>
      <c r="G836" s="715" t="s">
        <v>21</v>
      </c>
    </row>
    <row r="837" spans="1:7" s="665" customFormat="1" ht="15" hidden="1">
      <c r="A837" s="733"/>
      <c r="B837" s="732" t="s">
        <v>2877</v>
      </c>
      <c r="C837" s="732" t="s">
        <v>2876</v>
      </c>
      <c r="D837" s="745" t="s">
        <v>2875</v>
      </c>
      <c r="E837" s="716">
        <f>F837-5</f>
        <v>45075</v>
      </c>
      <c r="F837" s="671">
        <v>45080</v>
      </c>
      <c r="G837" s="715">
        <f>F837+21</f>
        <v>45101</v>
      </c>
    </row>
    <row r="838" spans="1:7" s="665" customFormat="1" ht="15" hidden="1">
      <c r="A838" s="733"/>
      <c r="B838" s="732" t="s">
        <v>470</v>
      </c>
      <c r="C838" s="732" t="s">
        <v>470</v>
      </c>
      <c r="D838" s="744"/>
      <c r="E838" s="716">
        <f>F838-5</f>
        <v>45082</v>
      </c>
      <c r="F838" s="715">
        <f>F837+7</f>
        <v>45087</v>
      </c>
      <c r="G838" s="715">
        <f>F838+17</f>
        <v>45104</v>
      </c>
    </row>
    <row r="839" spans="1:7" s="665" customFormat="1" ht="15" hidden="1">
      <c r="A839" s="733"/>
      <c r="B839" s="732" t="s">
        <v>2874</v>
      </c>
      <c r="C839" s="732" t="s">
        <v>2873</v>
      </c>
      <c r="D839" s="744"/>
      <c r="E839" s="716">
        <f>F839-5</f>
        <v>45089</v>
      </c>
      <c r="F839" s="715">
        <f>F838+7</f>
        <v>45094</v>
      </c>
      <c r="G839" s="715">
        <f>F839+17</f>
        <v>45111</v>
      </c>
    </row>
    <row r="840" spans="1:7" s="665" customFormat="1" ht="15" hidden="1">
      <c r="A840" s="733"/>
      <c r="B840" s="732" t="s">
        <v>2872</v>
      </c>
      <c r="C840" s="732" t="s">
        <v>2871</v>
      </c>
      <c r="D840" s="744"/>
      <c r="E840" s="716">
        <f>F840-5</f>
        <v>45096</v>
      </c>
      <c r="F840" s="715">
        <f>F839+7</f>
        <v>45101</v>
      </c>
      <c r="G840" s="715">
        <f>F840+17</f>
        <v>45118</v>
      </c>
    </row>
    <row r="841" spans="1:7" s="665" customFormat="1" ht="15.75" hidden="1" customHeight="1">
      <c r="A841" s="733"/>
      <c r="B841" s="732" t="s">
        <v>2870</v>
      </c>
      <c r="C841" s="732" t="s">
        <v>2869</v>
      </c>
      <c r="D841" s="743"/>
      <c r="E841" s="716">
        <f>F841-5</f>
        <v>45103</v>
      </c>
      <c r="F841" s="715">
        <f>F840+7</f>
        <v>45108</v>
      </c>
      <c r="G841" s="715">
        <f>F841+17</f>
        <v>45125</v>
      </c>
    </row>
    <row r="842" spans="1:7" s="665" customFormat="1" ht="15">
      <c r="A842" s="733"/>
      <c r="B842" s="679" t="s">
        <v>2791</v>
      </c>
      <c r="C842" s="678"/>
      <c r="D842" s="751" t="s">
        <v>4</v>
      </c>
      <c r="E842" s="715" t="s">
        <v>2790</v>
      </c>
      <c r="F842" s="715" t="s">
        <v>5</v>
      </c>
      <c r="G842" s="715" t="s">
        <v>152</v>
      </c>
    </row>
    <row r="843" spans="1:7" s="665" customFormat="1" ht="15">
      <c r="A843" s="733"/>
      <c r="B843" s="708"/>
      <c r="C843" s="707"/>
      <c r="D843" s="746"/>
      <c r="E843" s="715" t="s">
        <v>2789</v>
      </c>
      <c r="F843" s="715" t="s">
        <v>20</v>
      </c>
      <c r="G843" s="715" t="s">
        <v>21</v>
      </c>
    </row>
    <row r="844" spans="1:7" s="665" customFormat="1" ht="15">
      <c r="A844" s="733"/>
      <c r="B844" s="661" t="s">
        <v>2868</v>
      </c>
      <c r="C844" s="660"/>
      <c r="D844" s="745" t="s">
        <v>2867</v>
      </c>
      <c r="E844" s="716">
        <f>F844-5</f>
        <v>45898</v>
      </c>
      <c r="F844" s="671">
        <v>45903</v>
      </c>
      <c r="G844" s="715">
        <f>F844+21</f>
        <v>45924</v>
      </c>
    </row>
    <row r="845" spans="1:7" s="665" customFormat="1" ht="15">
      <c r="A845" s="733"/>
      <c r="B845" s="701" t="s">
        <v>470</v>
      </c>
      <c r="C845" s="700"/>
      <c r="D845" s="744"/>
      <c r="E845" s="716">
        <f>F845-5</f>
        <v>45905</v>
      </c>
      <c r="F845" s="715">
        <f>F844+7</f>
        <v>45910</v>
      </c>
      <c r="G845" s="715">
        <f>F845+17</f>
        <v>45927</v>
      </c>
    </row>
    <row r="846" spans="1:7" s="665" customFormat="1" ht="15">
      <c r="A846" s="733"/>
      <c r="B846" s="701" t="s">
        <v>2866</v>
      </c>
      <c r="C846" s="700"/>
      <c r="D846" s="744"/>
      <c r="E846" s="716">
        <f>F846-5</f>
        <v>45912</v>
      </c>
      <c r="F846" s="715">
        <f>F845+7</f>
        <v>45917</v>
      </c>
      <c r="G846" s="715">
        <f>F846+17</f>
        <v>45934</v>
      </c>
    </row>
    <row r="847" spans="1:7" s="665" customFormat="1" ht="15">
      <c r="A847" s="733"/>
      <c r="B847" s="701" t="s">
        <v>2813</v>
      </c>
      <c r="C847" s="700"/>
      <c r="D847" s="744"/>
      <c r="E847" s="716">
        <f>F847-5</f>
        <v>45919</v>
      </c>
      <c r="F847" s="715">
        <f>F846+7</f>
        <v>45924</v>
      </c>
      <c r="G847" s="715">
        <f>F847+17</f>
        <v>45941</v>
      </c>
    </row>
    <row r="848" spans="1:7" s="665" customFormat="1" ht="15.95" customHeight="1">
      <c r="A848" s="733"/>
      <c r="B848" s="701" t="s">
        <v>2865</v>
      </c>
      <c r="C848" s="700"/>
      <c r="D848" s="743"/>
      <c r="E848" s="716">
        <f>F848-5</f>
        <v>45926</v>
      </c>
      <c r="F848" s="715">
        <f>F847+7</f>
        <v>45931</v>
      </c>
      <c r="G848" s="715">
        <f>F848+17</f>
        <v>45948</v>
      </c>
    </row>
    <row r="849" spans="1:7" s="753" customFormat="1">
      <c r="A849" s="742" t="s">
        <v>1437</v>
      </c>
      <c r="B849" s="742"/>
      <c r="C849" s="757"/>
      <c r="D849" s="756"/>
      <c r="E849" s="755"/>
      <c r="F849" s="754"/>
      <c r="G849" s="754"/>
    </row>
    <row r="850" spans="1:7" s="665" customFormat="1" ht="15" hidden="1">
      <c r="A850" s="733"/>
      <c r="B850" s="752" t="s">
        <v>188</v>
      </c>
      <c r="C850" s="693" t="s">
        <v>17</v>
      </c>
      <c r="D850" s="751" t="s">
        <v>4</v>
      </c>
      <c r="E850" s="715" t="s">
        <v>2790</v>
      </c>
      <c r="F850" s="715" t="s">
        <v>5</v>
      </c>
      <c r="G850" s="715" t="s">
        <v>1437</v>
      </c>
    </row>
    <row r="851" spans="1:7" s="665" customFormat="1" ht="15" hidden="1">
      <c r="A851" s="733"/>
      <c r="B851" s="752"/>
      <c r="C851" s="747"/>
      <c r="D851" s="746"/>
      <c r="E851" s="715" t="s">
        <v>2789</v>
      </c>
      <c r="F851" s="715" t="s">
        <v>20</v>
      </c>
      <c r="G851" s="715" t="s">
        <v>21</v>
      </c>
    </row>
    <row r="852" spans="1:7" s="665" customFormat="1" ht="15" hidden="1">
      <c r="A852" s="733"/>
      <c r="B852" s="731" t="s">
        <v>2813</v>
      </c>
      <c r="C852" s="723" t="s">
        <v>2483</v>
      </c>
      <c r="D852" s="745" t="s">
        <v>2578</v>
      </c>
      <c r="E852" s="716">
        <f>F852-6</f>
        <v>44834</v>
      </c>
      <c r="F852" s="715">
        <v>44840</v>
      </c>
      <c r="G852" s="715">
        <f>F852+20</f>
        <v>44860</v>
      </c>
    </row>
    <row r="853" spans="1:7" s="665" customFormat="1" ht="15" hidden="1">
      <c r="A853" s="733"/>
      <c r="B853" s="736" t="s">
        <v>2864</v>
      </c>
      <c r="C853" s="732" t="s">
        <v>2863</v>
      </c>
      <c r="D853" s="744"/>
      <c r="E853" s="716">
        <f>F853-6</f>
        <v>44841</v>
      </c>
      <c r="F853" s="715">
        <f>F852+7</f>
        <v>44847</v>
      </c>
      <c r="G853" s="715">
        <f>F853+20</f>
        <v>44867</v>
      </c>
    </row>
    <row r="854" spans="1:7" s="665" customFormat="1" ht="15" hidden="1">
      <c r="A854" s="733"/>
      <c r="B854" s="723" t="s">
        <v>2862</v>
      </c>
      <c r="C854" s="732" t="s">
        <v>2861</v>
      </c>
      <c r="D854" s="744"/>
      <c r="E854" s="716">
        <f>F854-6</f>
        <v>44848</v>
      </c>
      <c r="F854" s="715">
        <f>F853+7</f>
        <v>44854</v>
      </c>
      <c r="G854" s="715">
        <f>F854+20</f>
        <v>44874</v>
      </c>
    </row>
    <row r="855" spans="1:7" s="665" customFormat="1" ht="15" hidden="1">
      <c r="A855" s="733"/>
      <c r="B855" s="736" t="s">
        <v>2860</v>
      </c>
      <c r="C855" s="732" t="s">
        <v>2859</v>
      </c>
      <c r="D855" s="744"/>
      <c r="E855" s="716">
        <f>F855-6</f>
        <v>44855</v>
      </c>
      <c r="F855" s="715">
        <f>F854+7</f>
        <v>44861</v>
      </c>
      <c r="G855" s="715">
        <f>F855+20</f>
        <v>44881</v>
      </c>
    </row>
    <row r="856" spans="1:7" s="665" customFormat="1" ht="15.95" hidden="1" customHeight="1">
      <c r="A856" s="733"/>
      <c r="B856" s="736" t="s">
        <v>2858</v>
      </c>
      <c r="C856" s="732" t="s">
        <v>2857</v>
      </c>
      <c r="D856" s="743"/>
      <c r="E856" s="716">
        <f>F856-6</f>
        <v>44862</v>
      </c>
      <c r="F856" s="715">
        <f>F855+7</f>
        <v>44868</v>
      </c>
      <c r="G856" s="715">
        <f>F856+20</f>
        <v>44888</v>
      </c>
    </row>
    <row r="857" spans="1:7" s="665" customFormat="1" ht="15" hidden="1">
      <c r="A857" s="733"/>
      <c r="B857" s="737" t="s">
        <v>188</v>
      </c>
      <c r="C857" s="693" t="s">
        <v>17</v>
      </c>
      <c r="D857" s="751" t="s">
        <v>4</v>
      </c>
      <c r="E857" s="715" t="s">
        <v>2790</v>
      </c>
      <c r="F857" s="715" t="s">
        <v>5</v>
      </c>
      <c r="G857" s="715" t="s">
        <v>1437</v>
      </c>
    </row>
    <row r="858" spans="1:7" s="665" customFormat="1" ht="15" hidden="1">
      <c r="A858" s="733"/>
      <c r="B858" s="737"/>
      <c r="C858" s="747"/>
      <c r="D858" s="746"/>
      <c r="E858" s="715" t="s">
        <v>2789</v>
      </c>
      <c r="F858" s="715" t="s">
        <v>20</v>
      </c>
      <c r="G858" s="715" t="s">
        <v>21</v>
      </c>
    </row>
    <row r="859" spans="1:7" s="665" customFormat="1" ht="15" hidden="1">
      <c r="A859" s="733"/>
      <c r="B859" s="736" t="s">
        <v>2856</v>
      </c>
      <c r="C859" s="732" t="s">
        <v>2855</v>
      </c>
      <c r="D859" s="745" t="s">
        <v>2812</v>
      </c>
      <c r="E859" s="716">
        <f>F859-6</f>
        <v>44862</v>
      </c>
      <c r="F859" s="715">
        <v>44868</v>
      </c>
      <c r="G859" s="715">
        <f>F859+23</f>
        <v>44891</v>
      </c>
    </row>
    <row r="860" spans="1:7" s="665" customFormat="1" ht="15" hidden="1">
      <c r="A860" s="733"/>
      <c r="B860" s="736" t="s">
        <v>2854</v>
      </c>
      <c r="C860" s="732" t="s">
        <v>2853</v>
      </c>
      <c r="D860" s="744"/>
      <c r="E860" s="716">
        <f>F860-6</f>
        <v>44869</v>
      </c>
      <c r="F860" s="715">
        <f>F859+7</f>
        <v>44875</v>
      </c>
      <c r="G860" s="715">
        <f>F860+23</f>
        <v>44898</v>
      </c>
    </row>
    <row r="861" spans="1:7" s="665" customFormat="1" ht="15" hidden="1">
      <c r="A861" s="733"/>
      <c r="B861" s="736" t="s">
        <v>2813</v>
      </c>
      <c r="C861" s="732" t="s">
        <v>2483</v>
      </c>
      <c r="D861" s="744"/>
      <c r="E861" s="716">
        <f>F861-6</f>
        <v>44876</v>
      </c>
      <c r="F861" s="715">
        <f>F860+7</f>
        <v>44882</v>
      </c>
      <c r="G861" s="715">
        <f>F861+23</f>
        <v>44905</v>
      </c>
    </row>
    <row r="862" spans="1:7" s="665" customFormat="1" ht="15" hidden="1">
      <c r="A862" s="733"/>
      <c r="B862" s="736" t="s">
        <v>2813</v>
      </c>
      <c r="C862" s="732" t="s">
        <v>2483</v>
      </c>
      <c r="D862" s="744"/>
      <c r="E862" s="716">
        <f>F862-6</f>
        <v>44883</v>
      </c>
      <c r="F862" s="715">
        <f>F861+7</f>
        <v>44889</v>
      </c>
      <c r="G862" s="715">
        <f>F862+23</f>
        <v>44912</v>
      </c>
    </row>
    <row r="863" spans="1:7" s="665" customFormat="1" ht="15.95" hidden="1" customHeight="1">
      <c r="A863" s="733"/>
      <c r="B863" s="736" t="s">
        <v>2813</v>
      </c>
      <c r="C863" s="732" t="s">
        <v>2483</v>
      </c>
      <c r="D863" s="743"/>
      <c r="E863" s="716">
        <f>F863-6</f>
        <v>44890</v>
      </c>
      <c r="F863" s="715">
        <f>F862+7</f>
        <v>44896</v>
      </c>
      <c r="G863" s="715">
        <f>F863+23</f>
        <v>44919</v>
      </c>
    </row>
    <row r="864" spans="1:7" s="665" customFormat="1" ht="15">
      <c r="A864" s="733"/>
      <c r="B864" s="679" t="s">
        <v>2791</v>
      </c>
      <c r="C864" s="678"/>
      <c r="D864" s="751" t="s">
        <v>4</v>
      </c>
      <c r="E864" s="715" t="s">
        <v>2790</v>
      </c>
      <c r="F864" s="715" t="s">
        <v>5</v>
      </c>
      <c r="G864" s="715" t="s">
        <v>1437</v>
      </c>
    </row>
    <row r="865" spans="1:7" s="665" customFormat="1" ht="15">
      <c r="A865" s="733"/>
      <c r="B865" s="708"/>
      <c r="C865" s="707"/>
      <c r="D865" s="746"/>
      <c r="E865" s="715" t="s">
        <v>2789</v>
      </c>
      <c r="F865" s="715" t="s">
        <v>20</v>
      </c>
      <c r="G865" s="715" t="s">
        <v>21</v>
      </c>
    </row>
    <row r="866" spans="1:7" s="665" customFormat="1" ht="15">
      <c r="A866" s="733"/>
      <c r="B866" s="661" t="s">
        <v>2852</v>
      </c>
      <c r="C866" s="660"/>
      <c r="D866" s="750" t="s">
        <v>2851</v>
      </c>
      <c r="E866" s="716">
        <f>F866-5</f>
        <v>45899</v>
      </c>
      <c r="F866" s="671">
        <v>45904</v>
      </c>
      <c r="G866" s="715">
        <f>F866+22</f>
        <v>45926</v>
      </c>
    </row>
    <row r="867" spans="1:7" s="665" customFormat="1" ht="15">
      <c r="A867" s="733"/>
      <c r="B867" s="701" t="s">
        <v>2850</v>
      </c>
      <c r="C867" s="700"/>
      <c r="D867" s="750"/>
      <c r="E867" s="716">
        <f>F867-5</f>
        <v>45906</v>
      </c>
      <c r="F867" s="715">
        <f>F866+7</f>
        <v>45911</v>
      </c>
      <c r="G867" s="715">
        <f>F867+22</f>
        <v>45933</v>
      </c>
    </row>
    <row r="868" spans="1:7" s="665" customFormat="1" ht="15">
      <c r="A868" s="733"/>
      <c r="B868" s="701" t="s">
        <v>2813</v>
      </c>
      <c r="C868" s="700"/>
      <c r="D868" s="750"/>
      <c r="E868" s="716">
        <f>F868-5</f>
        <v>45913</v>
      </c>
      <c r="F868" s="715">
        <f>F867+7</f>
        <v>45918</v>
      </c>
      <c r="G868" s="715">
        <f>F868+22</f>
        <v>45940</v>
      </c>
    </row>
    <row r="869" spans="1:7" s="665" customFormat="1" ht="15">
      <c r="A869" s="733"/>
      <c r="B869" s="701" t="s">
        <v>2849</v>
      </c>
      <c r="C869" s="700"/>
      <c r="D869" s="750"/>
      <c r="E869" s="716">
        <f>F869-5</f>
        <v>45920</v>
      </c>
      <c r="F869" s="715">
        <f>F868+7</f>
        <v>45925</v>
      </c>
      <c r="G869" s="715">
        <f>F869+22</f>
        <v>45947</v>
      </c>
    </row>
    <row r="870" spans="1:7" s="665" customFormat="1" ht="15.95" customHeight="1">
      <c r="A870" s="733"/>
      <c r="B870" s="701" t="s">
        <v>2848</v>
      </c>
      <c r="C870" s="700"/>
      <c r="D870" s="750"/>
      <c r="E870" s="716">
        <f>F870-5</f>
        <v>45927</v>
      </c>
      <c r="F870" s="715">
        <f>F869+7</f>
        <v>45932</v>
      </c>
      <c r="G870" s="715">
        <f>F870+22</f>
        <v>45954</v>
      </c>
    </row>
    <row r="871" spans="1:7" s="665" customFormat="1" ht="15" hidden="1">
      <c r="A871" s="733"/>
      <c r="B871" s="748" t="s">
        <v>188</v>
      </c>
      <c r="C871" s="693" t="s">
        <v>17</v>
      </c>
      <c r="D871" s="749" t="s">
        <v>4</v>
      </c>
      <c r="E871" s="715" t="s">
        <v>2790</v>
      </c>
      <c r="F871" s="715" t="s">
        <v>5</v>
      </c>
      <c r="G871" s="715" t="s">
        <v>1437</v>
      </c>
    </row>
    <row r="872" spans="1:7" s="665" customFormat="1" ht="15" hidden="1">
      <c r="A872" s="733"/>
      <c r="B872" s="748"/>
      <c r="C872" s="747"/>
      <c r="D872" s="746"/>
      <c r="E872" s="715" t="s">
        <v>2789</v>
      </c>
      <c r="F872" s="715" t="s">
        <v>20</v>
      </c>
      <c r="G872" s="715" t="s">
        <v>21</v>
      </c>
    </row>
    <row r="873" spans="1:7" s="665" customFormat="1" ht="15" hidden="1">
      <c r="A873" s="733"/>
      <c r="B873" s="731" t="s">
        <v>2847</v>
      </c>
      <c r="C873" s="723" t="s">
        <v>2846</v>
      </c>
      <c r="D873" s="745" t="s">
        <v>2845</v>
      </c>
      <c r="E873" s="716">
        <f>F873-6</f>
        <v>45014</v>
      </c>
      <c r="F873" s="715">
        <v>45020</v>
      </c>
      <c r="G873" s="715">
        <f>F873+23</f>
        <v>45043</v>
      </c>
    </row>
    <row r="874" spans="1:7" s="665" customFormat="1" ht="15" hidden="1">
      <c r="A874" s="733"/>
      <c r="B874" s="736" t="s">
        <v>2844</v>
      </c>
      <c r="C874" s="732" t="s">
        <v>2843</v>
      </c>
      <c r="D874" s="744"/>
      <c r="E874" s="716">
        <f>F874-6</f>
        <v>45021</v>
      </c>
      <c r="F874" s="715">
        <f>F873+7</f>
        <v>45027</v>
      </c>
      <c r="G874" s="715">
        <f>F874+23</f>
        <v>45050</v>
      </c>
    </row>
    <row r="875" spans="1:7" s="665" customFormat="1" ht="15" hidden="1">
      <c r="A875" s="733"/>
      <c r="B875" s="731" t="s">
        <v>2842</v>
      </c>
      <c r="C875" s="723" t="s">
        <v>2841</v>
      </c>
      <c r="D875" s="744"/>
      <c r="E875" s="716">
        <f>F875-6</f>
        <v>45028</v>
      </c>
      <c r="F875" s="715">
        <f>F874+7</f>
        <v>45034</v>
      </c>
      <c r="G875" s="715">
        <f>F875+23</f>
        <v>45057</v>
      </c>
    </row>
    <row r="876" spans="1:7" s="665" customFormat="1" ht="15" hidden="1">
      <c r="A876" s="733"/>
      <c r="B876" s="736" t="s">
        <v>2840</v>
      </c>
      <c r="C876" s="732" t="s">
        <v>2839</v>
      </c>
      <c r="D876" s="744"/>
      <c r="E876" s="716">
        <f>F876-6</f>
        <v>45035</v>
      </c>
      <c r="F876" s="715">
        <f>F875+7</f>
        <v>45041</v>
      </c>
      <c r="G876" s="715">
        <f>F876+23</f>
        <v>45064</v>
      </c>
    </row>
    <row r="877" spans="1:7" s="665" customFormat="1" ht="15.95" hidden="1" customHeight="1">
      <c r="A877" s="733"/>
      <c r="B877" s="731" t="s">
        <v>2838</v>
      </c>
      <c r="C877" s="723" t="s">
        <v>2837</v>
      </c>
      <c r="D877" s="743"/>
      <c r="E877" s="716">
        <f>F877-6</f>
        <v>45042</v>
      </c>
      <c r="F877" s="715">
        <f>F876+7</f>
        <v>45048</v>
      </c>
      <c r="G877" s="715">
        <f>F877+23</f>
        <v>45071</v>
      </c>
    </row>
    <row r="878" spans="1:7" s="680" customFormat="1">
      <c r="A878" s="742" t="s">
        <v>1492</v>
      </c>
      <c r="B878" s="742"/>
      <c r="C878" s="741"/>
      <c r="D878" s="740"/>
      <c r="E878" s="739"/>
      <c r="F878" s="738"/>
      <c r="G878" s="738"/>
    </row>
    <row r="879" spans="1:7" s="665" customFormat="1" ht="15">
      <c r="A879" s="733"/>
      <c r="B879" s="679" t="s">
        <v>2791</v>
      </c>
      <c r="C879" s="678"/>
      <c r="D879" s="693" t="s">
        <v>4</v>
      </c>
      <c r="E879" s="715" t="s">
        <v>2790</v>
      </c>
      <c r="F879" s="715" t="s">
        <v>5</v>
      </c>
      <c r="G879" s="715" t="s">
        <v>82</v>
      </c>
    </row>
    <row r="880" spans="1:7" s="665" customFormat="1" ht="15">
      <c r="A880" s="733"/>
      <c r="B880" s="708"/>
      <c r="C880" s="707"/>
      <c r="D880" s="724"/>
      <c r="E880" s="715" t="s">
        <v>2789</v>
      </c>
      <c r="F880" s="715" t="s">
        <v>20</v>
      </c>
      <c r="G880" s="715" t="s">
        <v>21</v>
      </c>
    </row>
    <row r="881" spans="1:7" s="665" customFormat="1" ht="15">
      <c r="A881" s="733"/>
      <c r="B881" s="661" t="s">
        <v>2835</v>
      </c>
      <c r="C881" s="660"/>
      <c r="D881" s="717" t="s">
        <v>2836</v>
      </c>
      <c r="E881" s="716">
        <f>F881-6</f>
        <v>45896</v>
      </c>
      <c r="F881" s="715">
        <v>45902</v>
      </c>
      <c r="G881" s="715">
        <f>F881+13</f>
        <v>45915</v>
      </c>
    </row>
    <row r="882" spans="1:7" s="665" customFormat="1" ht="15">
      <c r="A882" s="733"/>
      <c r="B882" s="701" t="s">
        <v>2835</v>
      </c>
      <c r="C882" s="700"/>
      <c r="D882" s="717"/>
      <c r="E882" s="716">
        <f>F882-6</f>
        <v>45903</v>
      </c>
      <c r="F882" s="715">
        <f>F881+7</f>
        <v>45909</v>
      </c>
      <c r="G882" s="715">
        <f>F882+13</f>
        <v>45922</v>
      </c>
    </row>
    <row r="883" spans="1:7" s="665" customFormat="1" ht="15">
      <c r="A883" s="733"/>
      <c r="B883" s="701" t="s">
        <v>2834</v>
      </c>
      <c r="C883" s="700"/>
      <c r="D883" s="717"/>
      <c r="E883" s="716">
        <f>F883-6</f>
        <v>45910</v>
      </c>
      <c r="F883" s="715">
        <f>F882+7</f>
        <v>45916</v>
      </c>
      <c r="G883" s="715">
        <f>F883+13</f>
        <v>45929</v>
      </c>
    </row>
    <row r="884" spans="1:7" s="665" customFormat="1" ht="15">
      <c r="A884" s="733"/>
      <c r="B884" s="701" t="s">
        <v>2833</v>
      </c>
      <c r="C884" s="700"/>
      <c r="D884" s="717"/>
      <c r="E884" s="716">
        <f>F884-6</f>
        <v>45917</v>
      </c>
      <c r="F884" s="715">
        <f>F883+7</f>
        <v>45923</v>
      </c>
      <c r="G884" s="715">
        <f>F884+13</f>
        <v>45936</v>
      </c>
    </row>
    <row r="885" spans="1:7" s="665" customFormat="1" ht="15">
      <c r="A885" s="733"/>
      <c r="B885" s="701" t="s">
        <v>2832</v>
      </c>
      <c r="C885" s="700"/>
      <c r="D885" s="717"/>
      <c r="E885" s="716">
        <f>F885-6</f>
        <v>45924</v>
      </c>
      <c r="F885" s="715">
        <f>F884+7</f>
        <v>45930</v>
      </c>
      <c r="G885" s="715">
        <f>F885+13</f>
        <v>45943</v>
      </c>
    </row>
    <row r="886" spans="1:7" s="665" customFormat="1" ht="15" hidden="1">
      <c r="A886" s="733"/>
      <c r="B886" s="737" t="s">
        <v>188</v>
      </c>
      <c r="C886" s="693" t="s">
        <v>17</v>
      </c>
      <c r="D886" s="693" t="s">
        <v>4</v>
      </c>
      <c r="E886" s="715" t="s">
        <v>2790</v>
      </c>
      <c r="F886" s="715" t="s">
        <v>5</v>
      </c>
      <c r="G886" s="715" t="e">
        <f>F886+13</f>
        <v>#VALUE!</v>
      </c>
    </row>
    <row r="887" spans="1:7" s="665" customFormat="1" ht="15" hidden="1">
      <c r="A887" s="733"/>
      <c r="B887" s="737"/>
      <c r="C887" s="724"/>
      <c r="D887" s="724"/>
      <c r="E887" s="715" t="s">
        <v>2789</v>
      </c>
      <c r="F887" s="715" t="s">
        <v>20</v>
      </c>
      <c r="G887" s="715" t="e">
        <f>F887+13</f>
        <v>#VALUE!</v>
      </c>
    </row>
    <row r="888" spans="1:7" s="665" customFormat="1" ht="15" hidden="1">
      <c r="A888" s="733"/>
      <c r="B888" s="731" t="s">
        <v>2817</v>
      </c>
      <c r="C888" s="723" t="s">
        <v>2831</v>
      </c>
      <c r="D888" s="717" t="s">
        <v>2699</v>
      </c>
      <c r="E888" s="716">
        <f>F888-6</f>
        <v>44860</v>
      </c>
      <c r="F888" s="715">
        <v>44866</v>
      </c>
      <c r="G888" s="715">
        <f>F888+13</f>
        <v>44879</v>
      </c>
    </row>
    <row r="889" spans="1:7" s="665" customFormat="1" ht="15" hidden="1">
      <c r="A889" s="733"/>
      <c r="B889" s="731" t="s">
        <v>2830</v>
      </c>
      <c r="C889" s="723" t="s">
        <v>2829</v>
      </c>
      <c r="D889" s="717"/>
      <c r="E889" s="716">
        <f>F889-6</f>
        <v>44867</v>
      </c>
      <c r="F889" s="715">
        <f>F888+7</f>
        <v>44873</v>
      </c>
      <c r="G889" s="715">
        <f>F889+13</f>
        <v>44886</v>
      </c>
    </row>
    <row r="890" spans="1:7" s="665" customFormat="1" ht="15" hidden="1">
      <c r="A890" s="733"/>
      <c r="B890" s="731" t="s">
        <v>2828</v>
      </c>
      <c r="C890" s="723" t="s">
        <v>2827</v>
      </c>
      <c r="D890" s="717"/>
      <c r="E890" s="716">
        <f>F890-6</f>
        <v>44874</v>
      </c>
      <c r="F890" s="715">
        <f>F889+7</f>
        <v>44880</v>
      </c>
      <c r="G890" s="715">
        <f>F890+13</f>
        <v>44893</v>
      </c>
    </row>
    <row r="891" spans="1:7" s="665" customFormat="1" ht="15" hidden="1">
      <c r="A891" s="733"/>
      <c r="B891" s="736" t="s">
        <v>2826</v>
      </c>
      <c r="C891" s="732" t="s">
        <v>2825</v>
      </c>
      <c r="D891" s="717"/>
      <c r="E891" s="716">
        <f>F891-6</f>
        <v>44881</v>
      </c>
      <c r="F891" s="715">
        <f>F890+7</f>
        <v>44887</v>
      </c>
      <c r="G891" s="715">
        <f>F891+13</f>
        <v>44900</v>
      </c>
    </row>
    <row r="892" spans="1:7" s="665" customFormat="1" ht="15" hidden="1">
      <c r="A892" s="733"/>
      <c r="B892" s="736" t="s">
        <v>2824</v>
      </c>
      <c r="C892" s="732" t="s">
        <v>2823</v>
      </c>
      <c r="D892" s="717"/>
      <c r="E892" s="716">
        <f>F892-6</f>
        <v>44888</v>
      </c>
      <c r="F892" s="715">
        <f>F891+7</f>
        <v>44894</v>
      </c>
      <c r="G892" s="715">
        <f>F892+13</f>
        <v>44907</v>
      </c>
    </row>
    <row r="893" spans="1:7" s="665" customFormat="1" ht="15" hidden="1">
      <c r="A893" s="733"/>
      <c r="B893" s="735" t="s">
        <v>188</v>
      </c>
      <c r="C893" s="693" t="s">
        <v>17</v>
      </c>
      <c r="D893" s="693" t="s">
        <v>4</v>
      </c>
      <c r="E893" s="715" t="s">
        <v>2790</v>
      </c>
      <c r="F893" s="715" t="s">
        <v>5</v>
      </c>
      <c r="G893" s="715" t="e">
        <f>F893+13</f>
        <v>#VALUE!</v>
      </c>
    </row>
    <row r="894" spans="1:7" s="665" customFormat="1" ht="15" hidden="1">
      <c r="A894" s="733"/>
      <c r="B894" s="734"/>
      <c r="C894" s="724"/>
      <c r="D894" s="724"/>
      <c r="E894" s="715" t="s">
        <v>2789</v>
      </c>
      <c r="F894" s="715" t="s">
        <v>20</v>
      </c>
      <c r="G894" s="715" t="e">
        <f>F894+13</f>
        <v>#VALUE!</v>
      </c>
    </row>
    <row r="895" spans="1:7" s="665" customFormat="1" ht="15" hidden="1">
      <c r="A895" s="733"/>
      <c r="B895" s="731"/>
      <c r="C895" s="723"/>
      <c r="D895" s="717" t="s">
        <v>105</v>
      </c>
      <c r="E895" s="716">
        <f>F895-5</f>
        <v>44621</v>
      </c>
      <c r="F895" s="715">
        <v>44626</v>
      </c>
      <c r="G895" s="715">
        <f>F895+13</f>
        <v>44639</v>
      </c>
    </row>
    <row r="896" spans="1:7" s="665" customFormat="1" ht="15" hidden="1">
      <c r="A896" s="733"/>
      <c r="B896" s="731"/>
      <c r="C896" s="723"/>
      <c r="D896" s="717"/>
      <c r="E896" s="716">
        <f>F896-5</f>
        <v>44628</v>
      </c>
      <c r="F896" s="715">
        <f>F895+7</f>
        <v>44633</v>
      </c>
      <c r="G896" s="715">
        <f>F896+13</f>
        <v>44646</v>
      </c>
    </row>
    <row r="897" spans="1:7" s="665" customFormat="1" ht="15" hidden="1">
      <c r="A897" s="733"/>
      <c r="B897" s="731"/>
      <c r="C897" s="723"/>
      <c r="D897" s="717"/>
      <c r="E897" s="716">
        <f>F897-5</f>
        <v>44635</v>
      </c>
      <c r="F897" s="715">
        <f>F896+7</f>
        <v>44640</v>
      </c>
      <c r="G897" s="715">
        <f>F897+13</f>
        <v>44653</v>
      </c>
    </row>
    <row r="898" spans="1:7" s="665" customFormat="1" ht="15" hidden="1">
      <c r="A898" s="733"/>
      <c r="B898" s="731"/>
      <c r="C898" s="723"/>
      <c r="D898" s="717"/>
      <c r="E898" s="716">
        <f>F898-5</f>
        <v>44642</v>
      </c>
      <c r="F898" s="715">
        <f>F897+7</f>
        <v>44647</v>
      </c>
      <c r="G898" s="715">
        <f>F898+13</f>
        <v>44660</v>
      </c>
    </row>
    <row r="899" spans="1:7" s="665" customFormat="1" ht="15" hidden="1">
      <c r="A899" s="733"/>
      <c r="B899" s="731"/>
      <c r="C899" s="723"/>
      <c r="D899" s="717"/>
      <c r="E899" s="716">
        <f>F899-5</f>
        <v>44649</v>
      </c>
      <c r="F899" s="715">
        <f>F898+7</f>
        <v>44654</v>
      </c>
      <c r="G899" s="715">
        <f>F899+13</f>
        <v>44667</v>
      </c>
    </row>
    <row r="900" spans="1:7" s="680" customFormat="1" ht="15" hidden="1" customHeight="1">
      <c r="A900" s="730" t="s">
        <v>2822</v>
      </c>
      <c r="B900" s="730"/>
      <c r="C900" s="729"/>
      <c r="D900" s="728"/>
      <c r="E900" s="727"/>
      <c r="F900" s="727"/>
      <c r="G900" s="715">
        <f>F900+13</f>
        <v>13</v>
      </c>
    </row>
    <row r="901" spans="1:7" s="665" customFormat="1" ht="15.75" hidden="1" customHeight="1">
      <c r="A901" s="720"/>
      <c r="B901" s="726" t="s">
        <v>16</v>
      </c>
      <c r="C901" s="693" t="s">
        <v>17</v>
      </c>
      <c r="D901" s="693" t="s">
        <v>4</v>
      </c>
      <c r="E901" s="715" t="s">
        <v>2790</v>
      </c>
      <c r="F901" s="715" t="s">
        <v>5</v>
      </c>
      <c r="G901" s="715" t="e">
        <f>F901+13</f>
        <v>#VALUE!</v>
      </c>
    </row>
    <row r="902" spans="1:7" s="665" customFormat="1" ht="15.75" hidden="1" customHeight="1">
      <c r="A902" s="720"/>
      <c r="B902" s="725"/>
      <c r="C902" s="724"/>
      <c r="D902" s="724"/>
      <c r="E902" s="715" t="s">
        <v>2789</v>
      </c>
      <c r="F902" s="715" t="s">
        <v>20</v>
      </c>
      <c r="G902" s="715" t="e">
        <f>F902+13</f>
        <v>#VALUE!</v>
      </c>
    </row>
    <row r="903" spans="1:7" s="665" customFormat="1" ht="15.75" hidden="1" customHeight="1">
      <c r="A903" s="720"/>
      <c r="B903" s="723" t="s">
        <v>2821</v>
      </c>
      <c r="C903" s="732" t="s">
        <v>2820</v>
      </c>
      <c r="D903" s="717" t="s">
        <v>2811</v>
      </c>
      <c r="E903" s="716">
        <f>F903-4</f>
        <v>44252</v>
      </c>
      <c r="F903" s="715">
        <v>44256</v>
      </c>
      <c r="G903" s="715">
        <f>F903+13</f>
        <v>44269</v>
      </c>
    </row>
    <row r="904" spans="1:7" s="665" customFormat="1" ht="15.75" hidden="1" customHeight="1">
      <c r="A904" s="720"/>
      <c r="B904" s="723" t="s">
        <v>2819</v>
      </c>
      <c r="C904" s="732" t="s">
        <v>2818</v>
      </c>
      <c r="D904" s="717"/>
      <c r="E904" s="716">
        <f>F904-4</f>
        <v>44259</v>
      </c>
      <c r="F904" s="715">
        <f>F903+7</f>
        <v>44263</v>
      </c>
      <c r="G904" s="715">
        <f>F904+13</f>
        <v>44276</v>
      </c>
    </row>
    <row r="905" spans="1:7" s="665" customFormat="1" ht="15.75" hidden="1" customHeight="1">
      <c r="A905" s="720"/>
      <c r="B905" s="723" t="s">
        <v>2817</v>
      </c>
      <c r="C905" s="732" t="s">
        <v>2816</v>
      </c>
      <c r="D905" s="717"/>
      <c r="E905" s="716">
        <f>F905-4</f>
        <v>44266</v>
      </c>
      <c r="F905" s="715">
        <f>F904+7</f>
        <v>44270</v>
      </c>
      <c r="G905" s="715">
        <f>F905+13</f>
        <v>44283</v>
      </c>
    </row>
    <row r="906" spans="1:7" s="665" customFormat="1" ht="15.75" hidden="1" customHeight="1">
      <c r="A906" s="720"/>
      <c r="B906" s="723" t="s">
        <v>2815</v>
      </c>
      <c r="C906" s="732" t="s">
        <v>2814</v>
      </c>
      <c r="D906" s="717"/>
      <c r="E906" s="716">
        <f>F906-4</f>
        <v>44273</v>
      </c>
      <c r="F906" s="715">
        <f>F905+7</f>
        <v>44277</v>
      </c>
      <c r="G906" s="715">
        <f>F906+13</f>
        <v>44290</v>
      </c>
    </row>
    <row r="907" spans="1:7" s="665" customFormat="1" ht="15.75" hidden="1" customHeight="1">
      <c r="A907" s="720"/>
      <c r="B907" s="731" t="s">
        <v>2813</v>
      </c>
      <c r="C907" s="723" t="s">
        <v>2483</v>
      </c>
      <c r="D907" s="717"/>
      <c r="E907" s="716">
        <f>F907-4</f>
        <v>44280</v>
      </c>
      <c r="F907" s="715">
        <f>F906+7</f>
        <v>44284</v>
      </c>
      <c r="G907" s="715">
        <f>F907+13</f>
        <v>44297</v>
      </c>
    </row>
    <row r="908" spans="1:7" s="680" customFormat="1" ht="15" hidden="1" customHeight="1">
      <c r="A908" s="730" t="s">
        <v>2810</v>
      </c>
      <c r="B908" s="730"/>
      <c r="C908" s="729"/>
      <c r="D908" s="728"/>
      <c r="E908" s="727"/>
      <c r="F908" s="727"/>
      <c r="G908" s="715">
        <f>F908+13</f>
        <v>13</v>
      </c>
    </row>
    <row r="909" spans="1:7" s="665" customFormat="1" ht="15" hidden="1" customHeight="1">
      <c r="A909" s="720"/>
      <c r="B909" s="726" t="s">
        <v>16</v>
      </c>
      <c r="C909" s="693" t="s">
        <v>17</v>
      </c>
      <c r="D909" s="693" t="s">
        <v>4</v>
      </c>
      <c r="E909" s="715" t="s">
        <v>2790</v>
      </c>
      <c r="F909" s="715" t="s">
        <v>5</v>
      </c>
      <c r="G909" s="715" t="e">
        <f>F909+13</f>
        <v>#VALUE!</v>
      </c>
    </row>
    <row r="910" spans="1:7" s="665" customFormat="1" ht="15" hidden="1" customHeight="1">
      <c r="A910" s="720"/>
      <c r="B910" s="725"/>
      <c r="C910" s="724"/>
      <c r="D910" s="724"/>
      <c r="E910" s="715" t="s">
        <v>2789</v>
      </c>
      <c r="F910" s="715" t="s">
        <v>20</v>
      </c>
      <c r="G910" s="715" t="e">
        <f>F910+13</f>
        <v>#VALUE!</v>
      </c>
    </row>
    <row r="911" spans="1:7" s="665" customFormat="1" ht="15" hidden="1" customHeight="1">
      <c r="A911" s="720"/>
      <c r="B911" s="723"/>
      <c r="C911" s="732"/>
      <c r="D911" s="717" t="s">
        <v>2812</v>
      </c>
      <c r="E911" s="716">
        <f>F911-4</f>
        <v>44075</v>
      </c>
      <c r="F911" s="715">
        <v>44079</v>
      </c>
      <c r="G911" s="715">
        <f>F911+13</f>
        <v>44092</v>
      </c>
    </row>
    <row r="912" spans="1:7" s="665" customFormat="1" ht="15" hidden="1" customHeight="1">
      <c r="A912" s="720"/>
      <c r="B912" s="723"/>
      <c r="C912" s="732"/>
      <c r="D912" s="717"/>
      <c r="E912" s="716">
        <f>F912-4</f>
        <v>44082</v>
      </c>
      <c r="F912" s="715">
        <f>F911+7</f>
        <v>44086</v>
      </c>
      <c r="G912" s="715">
        <f>F912+13</f>
        <v>44099</v>
      </c>
    </row>
    <row r="913" spans="1:7" s="665" customFormat="1" ht="18" hidden="1" customHeight="1">
      <c r="A913" s="720"/>
      <c r="B913" s="723"/>
      <c r="C913" s="732"/>
      <c r="D913" s="717"/>
      <c r="E913" s="716">
        <f>F913-4</f>
        <v>44089</v>
      </c>
      <c r="F913" s="715">
        <f>F912+7</f>
        <v>44093</v>
      </c>
      <c r="G913" s="715">
        <f>F913+13</f>
        <v>44106</v>
      </c>
    </row>
    <row r="914" spans="1:7" s="665" customFormat="1" ht="18" hidden="1" customHeight="1">
      <c r="A914" s="720"/>
      <c r="B914" s="723"/>
      <c r="C914" s="732"/>
      <c r="D914" s="717"/>
      <c r="E914" s="716">
        <f>F914-4</f>
        <v>44096</v>
      </c>
      <c r="F914" s="715">
        <f>F913+7</f>
        <v>44100</v>
      </c>
      <c r="G914" s="715">
        <f>F914+13</f>
        <v>44113</v>
      </c>
    </row>
    <row r="915" spans="1:7" s="665" customFormat="1" ht="17.25" hidden="1" customHeight="1">
      <c r="A915" s="720"/>
      <c r="B915" s="731"/>
      <c r="C915" s="723"/>
      <c r="D915" s="717"/>
      <c r="E915" s="716">
        <f>F915-4</f>
        <v>44103</v>
      </c>
      <c r="F915" s="715">
        <f>F914+7</f>
        <v>44107</v>
      </c>
      <c r="G915" s="715">
        <f>F915+13</f>
        <v>44120</v>
      </c>
    </row>
    <row r="916" spans="1:7" s="680" customFormat="1" ht="15" hidden="1" customHeight="1">
      <c r="A916" s="730" t="s">
        <v>2810</v>
      </c>
      <c r="B916" s="730"/>
      <c r="C916" s="729"/>
      <c r="D916" s="728"/>
      <c r="E916" s="727"/>
      <c r="F916" s="727"/>
      <c r="G916" s="715">
        <f>F916+13</f>
        <v>13</v>
      </c>
    </row>
    <row r="917" spans="1:7" s="665" customFormat="1" ht="15" hidden="1" customHeight="1">
      <c r="A917" s="720"/>
      <c r="B917" s="726" t="s">
        <v>16</v>
      </c>
      <c r="C917" s="693" t="s">
        <v>17</v>
      </c>
      <c r="D917" s="693" t="s">
        <v>4</v>
      </c>
      <c r="E917" s="715" t="s">
        <v>2790</v>
      </c>
      <c r="F917" s="715" t="s">
        <v>5</v>
      </c>
      <c r="G917" s="715" t="e">
        <f>F917+13</f>
        <v>#VALUE!</v>
      </c>
    </row>
    <row r="918" spans="1:7" s="665" customFormat="1" ht="15" hidden="1" customHeight="1">
      <c r="A918" s="720"/>
      <c r="B918" s="725"/>
      <c r="C918" s="724"/>
      <c r="D918" s="724"/>
      <c r="E918" s="715" t="s">
        <v>2789</v>
      </c>
      <c r="F918" s="715" t="s">
        <v>20</v>
      </c>
      <c r="G918" s="715" t="e">
        <f>F918+13</f>
        <v>#VALUE!</v>
      </c>
    </row>
    <row r="919" spans="1:7" s="665" customFormat="1" ht="16.5" hidden="1" customHeight="1">
      <c r="A919" s="720"/>
      <c r="B919" s="723"/>
      <c r="C919" s="732"/>
      <c r="D919" s="717" t="s">
        <v>2811</v>
      </c>
      <c r="E919" s="716">
        <f>F919-4</f>
        <v>44252</v>
      </c>
      <c r="F919" s="715">
        <v>44256</v>
      </c>
      <c r="G919" s="715">
        <f>F919+13</f>
        <v>44269</v>
      </c>
    </row>
    <row r="920" spans="1:7" s="665" customFormat="1" ht="15" hidden="1" customHeight="1">
      <c r="A920" s="720"/>
      <c r="B920" s="723"/>
      <c r="C920" s="732"/>
      <c r="D920" s="717"/>
      <c r="E920" s="716">
        <f>F920-4</f>
        <v>44259</v>
      </c>
      <c r="F920" s="715">
        <f>F919+7</f>
        <v>44263</v>
      </c>
      <c r="G920" s="715">
        <f>F920+13</f>
        <v>44276</v>
      </c>
    </row>
    <row r="921" spans="1:7" s="665" customFormat="1" ht="18" hidden="1" customHeight="1">
      <c r="A921" s="720"/>
      <c r="B921" s="723"/>
      <c r="C921" s="732"/>
      <c r="D921" s="717"/>
      <c r="E921" s="716">
        <f>F921-4</f>
        <v>44266</v>
      </c>
      <c r="F921" s="715">
        <f>F920+7</f>
        <v>44270</v>
      </c>
      <c r="G921" s="715">
        <f>F921+13</f>
        <v>44283</v>
      </c>
    </row>
    <row r="922" spans="1:7" s="665" customFormat="1" ht="18" hidden="1" customHeight="1">
      <c r="A922" s="720"/>
      <c r="B922" s="723"/>
      <c r="C922" s="732"/>
      <c r="D922" s="717"/>
      <c r="E922" s="716">
        <f>F922-4</f>
        <v>44273</v>
      </c>
      <c r="F922" s="715">
        <f>F921+7</f>
        <v>44277</v>
      </c>
      <c r="G922" s="715">
        <f>F922+13</f>
        <v>44290</v>
      </c>
    </row>
    <row r="923" spans="1:7" s="665" customFormat="1" ht="17.25" hidden="1" customHeight="1">
      <c r="A923" s="720"/>
      <c r="B923" s="731"/>
      <c r="C923" s="723"/>
      <c r="D923" s="717"/>
      <c r="E923" s="716">
        <f>F923-4</f>
        <v>44280</v>
      </c>
      <c r="F923" s="715">
        <f>F922+7</f>
        <v>44284</v>
      </c>
      <c r="G923" s="715">
        <f>F923+13</f>
        <v>44297</v>
      </c>
    </row>
    <row r="924" spans="1:7" s="680" customFormat="1" ht="15" hidden="1" customHeight="1">
      <c r="A924" s="730" t="s">
        <v>2810</v>
      </c>
      <c r="B924" s="730"/>
      <c r="C924" s="729"/>
      <c r="D924" s="728"/>
      <c r="E924" s="727"/>
      <c r="F924" s="727"/>
      <c r="G924" s="715">
        <f>F924+13</f>
        <v>13</v>
      </c>
    </row>
    <row r="925" spans="1:7" s="665" customFormat="1" ht="15" hidden="1" customHeight="1">
      <c r="A925" s="720"/>
      <c r="B925" s="726" t="s">
        <v>16</v>
      </c>
      <c r="C925" s="693" t="s">
        <v>17</v>
      </c>
      <c r="D925" s="693" t="s">
        <v>4</v>
      </c>
      <c r="E925" s="715" t="s">
        <v>2790</v>
      </c>
      <c r="F925" s="715" t="s">
        <v>5</v>
      </c>
      <c r="G925" s="715" t="e">
        <f>F925+13</f>
        <v>#VALUE!</v>
      </c>
    </row>
    <row r="926" spans="1:7" s="665" customFormat="1" ht="15" hidden="1" customHeight="1">
      <c r="A926" s="720"/>
      <c r="B926" s="725"/>
      <c r="C926" s="724"/>
      <c r="D926" s="724"/>
      <c r="E926" s="715" t="s">
        <v>2789</v>
      </c>
      <c r="F926" s="715" t="s">
        <v>20</v>
      </c>
      <c r="G926" s="715" t="e">
        <f>F926+13</f>
        <v>#VALUE!</v>
      </c>
    </row>
    <row r="927" spans="1:7" s="665" customFormat="1" ht="15" hidden="1" customHeight="1">
      <c r="A927" s="720"/>
      <c r="B927" s="723" t="s">
        <v>2483</v>
      </c>
      <c r="C927" s="723" t="s">
        <v>2483</v>
      </c>
      <c r="D927" s="717" t="s">
        <v>116</v>
      </c>
      <c r="E927" s="716">
        <f>F927-5</f>
        <v>43767</v>
      </c>
      <c r="F927" s="715">
        <v>43772</v>
      </c>
      <c r="G927" s="715">
        <f>F927+13</f>
        <v>43785</v>
      </c>
    </row>
    <row r="928" spans="1:7" s="665" customFormat="1" ht="15" hidden="1" customHeight="1">
      <c r="A928" s="720"/>
      <c r="B928" s="723" t="s">
        <v>2809</v>
      </c>
      <c r="C928" s="723" t="s">
        <v>2808</v>
      </c>
      <c r="D928" s="717"/>
      <c r="E928" s="716">
        <f>F928-5</f>
        <v>43774</v>
      </c>
      <c r="F928" s="715">
        <f>F927+7</f>
        <v>43779</v>
      </c>
      <c r="G928" s="715">
        <f>F928+13</f>
        <v>43792</v>
      </c>
    </row>
    <row r="929" spans="1:8" s="665" customFormat="1" ht="18" hidden="1" customHeight="1">
      <c r="A929" s="720"/>
      <c r="B929" s="723" t="s">
        <v>2483</v>
      </c>
      <c r="C929" s="721" t="s">
        <v>2807</v>
      </c>
      <c r="D929" s="717"/>
      <c r="E929" s="716">
        <f>F929-5</f>
        <v>43781</v>
      </c>
      <c r="F929" s="715">
        <f>F928+7</f>
        <v>43786</v>
      </c>
      <c r="G929" s="715">
        <f>F929+13</f>
        <v>43799</v>
      </c>
    </row>
    <row r="930" spans="1:8" s="665" customFormat="1" ht="18" hidden="1" customHeight="1">
      <c r="A930" s="720"/>
      <c r="B930" s="722" t="s">
        <v>2806</v>
      </c>
      <c r="C930" s="721" t="s">
        <v>823</v>
      </c>
      <c r="D930" s="717"/>
      <c r="E930" s="716">
        <f>F930-5</f>
        <v>43788</v>
      </c>
      <c r="F930" s="715">
        <f>F929+7</f>
        <v>43793</v>
      </c>
      <c r="G930" s="715">
        <f>F930+13</f>
        <v>43806</v>
      </c>
    </row>
    <row r="931" spans="1:8" s="665" customFormat="1" ht="19.5" hidden="1" customHeight="1">
      <c r="A931" s="720"/>
      <c r="B931" s="719" t="s">
        <v>2483</v>
      </c>
      <c r="C931" s="718" t="s">
        <v>2483</v>
      </c>
      <c r="D931" s="717"/>
      <c r="E931" s="716">
        <f>F931-5</f>
        <v>43795</v>
      </c>
      <c r="F931" s="715">
        <f>F930+7</f>
        <v>43800</v>
      </c>
      <c r="G931" s="715">
        <f>F931+13</f>
        <v>43813</v>
      </c>
    </row>
    <row r="932" spans="1:8" s="655" customFormat="1" ht="18" customHeight="1">
      <c r="A932" s="714" t="s">
        <v>2805</v>
      </c>
      <c r="B932" s="713"/>
      <c r="C932" s="712"/>
      <c r="D932" s="712"/>
      <c r="E932" s="712"/>
      <c r="F932" s="712"/>
      <c r="G932" s="712"/>
      <c r="H932" s="665"/>
    </row>
    <row r="933" spans="1:8" s="680" customFormat="1" ht="15.75" customHeight="1">
      <c r="A933" s="711" t="s">
        <v>283</v>
      </c>
      <c r="B933" s="711"/>
      <c r="C933" s="710"/>
      <c r="D933" s="682"/>
      <c r="E933" s="682"/>
      <c r="F933" s="681"/>
      <c r="G933" s="681"/>
    </row>
    <row r="934" spans="1:8" s="665" customFormat="1" ht="15">
      <c r="A934" s="668"/>
      <c r="B934" s="679" t="s">
        <v>2791</v>
      </c>
      <c r="C934" s="678"/>
      <c r="D934" s="709" t="s">
        <v>4</v>
      </c>
      <c r="E934" s="674" t="s">
        <v>2790</v>
      </c>
      <c r="F934" s="673" t="s">
        <v>5</v>
      </c>
      <c r="G934" s="672" t="s">
        <v>72</v>
      </c>
    </row>
    <row r="935" spans="1:8" s="665" customFormat="1" ht="15">
      <c r="A935" s="668"/>
      <c r="B935" s="708"/>
      <c r="C935" s="707"/>
      <c r="D935" s="706"/>
      <c r="E935" s="674" t="s">
        <v>2789</v>
      </c>
      <c r="F935" s="673" t="s">
        <v>20</v>
      </c>
      <c r="G935" s="672" t="s">
        <v>21</v>
      </c>
    </row>
    <row r="936" spans="1:8" s="665" customFormat="1" ht="15">
      <c r="A936" s="668"/>
      <c r="B936" s="661" t="s">
        <v>2804</v>
      </c>
      <c r="C936" s="660"/>
      <c r="D936" s="705" t="s">
        <v>2803</v>
      </c>
      <c r="E936" s="704">
        <f>F936-5</f>
        <v>45898</v>
      </c>
      <c r="F936" s="671">
        <v>45903</v>
      </c>
      <c r="G936" s="669">
        <f>F936+2</f>
        <v>45905</v>
      </c>
    </row>
    <row r="937" spans="1:8" s="665" customFormat="1" ht="15">
      <c r="A937" s="668"/>
      <c r="B937" s="701" t="s">
        <v>2802</v>
      </c>
      <c r="C937" s="700"/>
      <c r="D937" s="689"/>
      <c r="E937" s="687">
        <f>F937-5</f>
        <v>45905</v>
      </c>
      <c r="F937" s="703">
        <f>F936+7</f>
        <v>45910</v>
      </c>
      <c r="G937" s="669">
        <f>F937+2</f>
        <v>45912</v>
      </c>
    </row>
    <row r="938" spans="1:8" s="665" customFormat="1" ht="15">
      <c r="A938" s="668"/>
      <c r="B938" s="701" t="s">
        <v>2801</v>
      </c>
      <c r="C938" s="700"/>
      <c r="D938" s="689"/>
      <c r="E938" s="687">
        <f>F938-5</f>
        <v>45912</v>
      </c>
      <c r="F938" s="702">
        <f>F937+7</f>
        <v>45917</v>
      </c>
      <c r="G938" s="666">
        <f>F938+2</f>
        <v>45919</v>
      </c>
    </row>
    <row r="939" spans="1:8" s="665" customFormat="1" ht="15">
      <c r="A939" s="668"/>
      <c r="B939" s="701" t="s">
        <v>2800</v>
      </c>
      <c r="C939" s="700"/>
      <c r="D939" s="689"/>
      <c r="E939" s="687">
        <f>F939-5</f>
        <v>45919</v>
      </c>
      <c r="F939" s="699">
        <f>F938+7</f>
        <v>45924</v>
      </c>
      <c r="G939" s="686">
        <f>F939+2</f>
        <v>45926</v>
      </c>
    </row>
    <row r="940" spans="1:8" s="665" customFormat="1" ht="15">
      <c r="A940" s="668"/>
      <c r="B940" s="701" t="s">
        <v>2799</v>
      </c>
      <c r="C940" s="700"/>
      <c r="D940" s="688"/>
      <c r="E940" s="687">
        <f>F940-5</f>
        <v>45926</v>
      </c>
      <c r="F940" s="699">
        <f>F939+7</f>
        <v>45931</v>
      </c>
      <c r="G940" s="686">
        <f>F940+2</f>
        <v>45933</v>
      </c>
    </row>
    <row r="941" spans="1:8" s="665" customFormat="1" ht="15">
      <c r="A941" s="668"/>
      <c r="B941" s="681"/>
      <c r="C941" s="698"/>
      <c r="D941" s="697"/>
      <c r="E941" s="696"/>
      <c r="F941" s="695"/>
      <c r="G941" s="694"/>
    </row>
    <row r="942" spans="1:8" s="665" customFormat="1" ht="15">
      <c r="A942" s="668"/>
      <c r="B942" s="679" t="s">
        <v>2791</v>
      </c>
      <c r="C942" s="678"/>
      <c r="D942" s="693" t="s">
        <v>4</v>
      </c>
      <c r="E942" s="691" t="s">
        <v>2790</v>
      </c>
      <c r="F942" s="691" t="s">
        <v>5</v>
      </c>
      <c r="G942" s="691" t="s">
        <v>72</v>
      </c>
    </row>
    <row r="943" spans="1:8" s="665" customFormat="1" ht="15">
      <c r="A943" s="668"/>
      <c r="B943" s="677"/>
      <c r="C943" s="676"/>
      <c r="D943" s="692"/>
      <c r="E943" s="691" t="s">
        <v>2789</v>
      </c>
      <c r="F943" s="691" t="s">
        <v>20</v>
      </c>
      <c r="G943" s="691" t="s">
        <v>21</v>
      </c>
    </row>
    <row r="944" spans="1:8" s="665" customFormat="1" ht="15">
      <c r="A944" s="668"/>
      <c r="B944" s="661" t="s">
        <v>2798</v>
      </c>
      <c r="C944" s="660"/>
      <c r="D944" s="690" t="s">
        <v>2797</v>
      </c>
      <c r="E944" s="687">
        <f>F944-5</f>
        <v>45902</v>
      </c>
      <c r="F944" s="669">
        <v>45907</v>
      </c>
      <c r="G944" s="669">
        <f>F944+2</f>
        <v>45909</v>
      </c>
    </row>
    <row r="945" spans="1:7" s="665" customFormat="1" ht="15">
      <c r="A945" s="668"/>
      <c r="B945" s="661" t="s">
        <v>2796</v>
      </c>
      <c r="C945" s="660"/>
      <c r="D945" s="689"/>
      <c r="E945" s="687">
        <f>F945-5</f>
        <v>45909</v>
      </c>
      <c r="F945" s="669">
        <f>F944+7</f>
        <v>45914</v>
      </c>
      <c r="G945" s="669">
        <f>F945+2</f>
        <v>45916</v>
      </c>
    </row>
    <row r="946" spans="1:7" s="665" customFormat="1" ht="15">
      <c r="A946" s="668"/>
      <c r="B946" s="661" t="s">
        <v>2795</v>
      </c>
      <c r="C946" s="660"/>
      <c r="D946" s="689"/>
      <c r="E946" s="687">
        <f>F946-5</f>
        <v>45916</v>
      </c>
      <c r="F946" s="666">
        <f>F945+7</f>
        <v>45921</v>
      </c>
      <c r="G946" s="666">
        <f>F946+2</f>
        <v>45923</v>
      </c>
    </row>
    <row r="947" spans="1:7" s="665" customFormat="1" ht="15">
      <c r="A947" s="668"/>
      <c r="B947" s="661" t="s">
        <v>2794</v>
      </c>
      <c r="C947" s="660"/>
      <c r="D947" s="689"/>
      <c r="E947" s="687">
        <f>F947-5</f>
        <v>45923</v>
      </c>
      <c r="F947" s="686">
        <f>F946+7</f>
        <v>45928</v>
      </c>
      <c r="G947" s="686">
        <f>F947+2</f>
        <v>45930</v>
      </c>
    </row>
    <row r="948" spans="1:7" s="665" customFormat="1" ht="15">
      <c r="A948" s="668"/>
      <c r="B948" s="661" t="s">
        <v>2793</v>
      </c>
      <c r="C948" s="660"/>
      <c r="D948" s="688"/>
      <c r="E948" s="687">
        <f>F948-5</f>
        <v>45930</v>
      </c>
      <c r="F948" s="686">
        <f>F947+7</f>
        <v>45935</v>
      </c>
      <c r="G948" s="686">
        <f>F948+2</f>
        <v>45937</v>
      </c>
    </row>
    <row r="949" spans="1:7" s="680" customFormat="1" ht="15">
      <c r="A949" s="685" t="s">
        <v>2792</v>
      </c>
      <c r="B949" s="685"/>
      <c r="C949" s="684"/>
      <c r="D949" s="683"/>
      <c r="E949" s="682"/>
      <c r="F949" s="681"/>
      <c r="G949" s="681"/>
    </row>
    <row r="950" spans="1:7" s="665" customFormat="1" ht="15">
      <c r="A950" s="668"/>
      <c r="B950" s="679" t="s">
        <v>2791</v>
      </c>
      <c r="C950" s="678"/>
      <c r="D950" s="675" t="s">
        <v>4</v>
      </c>
      <c r="E950" s="674" t="s">
        <v>2790</v>
      </c>
      <c r="F950" s="673" t="s">
        <v>5</v>
      </c>
      <c r="G950" s="672" t="s">
        <v>74</v>
      </c>
    </row>
    <row r="951" spans="1:7" s="665" customFormat="1" ht="15">
      <c r="A951" s="668"/>
      <c r="B951" s="677"/>
      <c r="C951" s="676"/>
      <c r="D951" s="675"/>
      <c r="E951" s="674" t="s">
        <v>2789</v>
      </c>
      <c r="F951" s="673" t="s">
        <v>20</v>
      </c>
      <c r="G951" s="672" t="s">
        <v>21</v>
      </c>
    </row>
    <row r="952" spans="1:7" s="665" customFormat="1" ht="15">
      <c r="A952" s="668"/>
      <c r="B952" s="661" t="s">
        <v>2788</v>
      </c>
      <c r="C952" s="660"/>
      <c r="D952" s="659" t="s">
        <v>2787</v>
      </c>
      <c r="E952" s="670">
        <f>F952-5</f>
        <v>45899</v>
      </c>
      <c r="F952" s="671">
        <v>45904</v>
      </c>
      <c r="G952" s="669">
        <f>F952+1</f>
        <v>45905</v>
      </c>
    </row>
    <row r="953" spans="1:7" s="665" customFormat="1" ht="15" customHeight="1">
      <c r="A953" s="668"/>
      <c r="B953" s="661" t="s">
        <v>2786</v>
      </c>
      <c r="C953" s="660"/>
      <c r="D953" s="659"/>
      <c r="E953" s="670">
        <f>F953-5</f>
        <v>45902</v>
      </c>
      <c r="F953" s="671">
        <v>45907</v>
      </c>
      <c r="G953" s="669">
        <f>F953+1</f>
        <v>45908</v>
      </c>
    </row>
    <row r="954" spans="1:7" s="665" customFormat="1" ht="15">
      <c r="A954" s="668"/>
      <c r="B954" s="661" t="s">
        <v>2785</v>
      </c>
      <c r="C954" s="660"/>
      <c r="D954" s="659"/>
      <c r="E954" s="670">
        <f>F954-5</f>
        <v>45906</v>
      </c>
      <c r="F954" s="669">
        <f>F952+7</f>
        <v>45911</v>
      </c>
      <c r="G954" s="669">
        <f>F954+1</f>
        <v>45912</v>
      </c>
    </row>
    <row r="955" spans="1:7" s="665" customFormat="1" ht="15" customHeight="1">
      <c r="A955" s="668"/>
      <c r="B955" s="661" t="s">
        <v>2784</v>
      </c>
      <c r="C955" s="660"/>
      <c r="D955" s="659"/>
      <c r="E955" s="670">
        <f>F955-5</f>
        <v>45909</v>
      </c>
      <c r="F955" s="669">
        <f>F953+7</f>
        <v>45914</v>
      </c>
      <c r="G955" s="669">
        <f>F955+1</f>
        <v>45915</v>
      </c>
    </row>
    <row r="956" spans="1:7" s="665" customFormat="1" ht="15">
      <c r="A956" s="668"/>
      <c r="B956" s="661" t="s">
        <v>2783</v>
      </c>
      <c r="C956" s="660"/>
      <c r="D956" s="659"/>
      <c r="E956" s="670">
        <f>F956-5</f>
        <v>45913</v>
      </c>
      <c r="F956" s="669">
        <f>F954+7</f>
        <v>45918</v>
      </c>
      <c r="G956" s="669">
        <f>F956+1</f>
        <v>45919</v>
      </c>
    </row>
    <row r="957" spans="1:7" s="665" customFormat="1" ht="15" customHeight="1">
      <c r="A957" s="668"/>
      <c r="B957" s="661" t="s">
        <v>2782</v>
      </c>
      <c r="C957" s="660"/>
      <c r="D957" s="659"/>
      <c r="E957" s="667">
        <f>F957-5</f>
        <v>45916</v>
      </c>
      <c r="F957" s="663">
        <f>F955+7</f>
        <v>45921</v>
      </c>
      <c r="G957" s="666">
        <f>F957+1</f>
        <v>45922</v>
      </c>
    </row>
    <row r="958" spans="1:7">
      <c r="B958" s="661" t="s">
        <v>2781</v>
      </c>
      <c r="C958" s="660"/>
      <c r="D958" s="659"/>
      <c r="E958" s="664">
        <f>F958-5</f>
        <v>45920</v>
      </c>
      <c r="F958" s="663">
        <f>F956+7</f>
        <v>45925</v>
      </c>
      <c r="G958" s="662">
        <f>F958+1</f>
        <v>45926</v>
      </c>
    </row>
    <row r="959" spans="1:7">
      <c r="B959" s="661" t="s">
        <v>2780</v>
      </c>
      <c r="C959" s="660"/>
      <c r="D959" s="659"/>
      <c r="E959" s="658">
        <f>F959-5</f>
        <v>45923</v>
      </c>
      <c r="F959" s="658">
        <f>F957+7</f>
        <v>45928</v>
      </c>
      <c r="G959" s="658">
        <f>F959+1</f>
        <v>45929</v>
      </c>
    </row>
    <row r="960" spans="1:7">
      <c r="B960" s="661" t="s">
        <v>2779</v>
      </c>
      <c r="C960" s="660"/>
      <c r="D960" s="659"/>
      <c r="E960" s="658">
        <f>F960-5</f>
        <v>45927</v>
      </c>
      <c r="F960" s="658">
        <f>F958+7</f>
        <v>45932</v>
      </c>
      <c r="G960" s="658">
        <f>F960+1</f>
        <v>45933</v>
      </c>
    </row>
  </sheetData>
  <mergeCells count="802">
    <mergeCell ref="B627:C627"/>
    <mergeCell ref="B652:C653"/>
    <mergeCell ref="B660:C661"/>
    <mergeCell ref="B655:C655"/>
    <mergeCell ref="B656:C656"/>
    <mergeCell ref="B657:C657"/>
    <mergeCell ref="B658:C658"/>
    <mergeCell ref="B265:C265"/>
    <mergeCell ref="B266:C266"/>
    <mergeCell ref="B267:C267"/>
    <mergeCell ref="B268:C268"/>
    <mergeCell ref="B249:B250"/>
    <mergeCell ref="C249:C250"/>
    <mergeCell ref="B233:C234"/>
    <mergeCell ref="B263:C264"/>
    <mergeCell ref="B277:C278"/>
    <mergeCell ref="B284:C285"/>
    <mergeCell ref="B321:C322"/>
    <mergeCell ref="B235:C235"/>
    <mergeCell ref="B236:C236"/>
    <mergeCell ref="B237:C237"/>
    <mergeCell ref="B238:C238"/>
    <mergeCell ref="B239:C239"/>
    <mergeCell ref="B666:C666"/>
    <mergeCell ref="B671:C671"/>
    <mergeCell ref="B672:C672"/>
    <mergeCell ref="B673:C673"/>
    <mergeCell ref="B674:C674"/>
    <mergeCell ref="B675:C675"/>
    <mergeCell ref="B47:C47"/>
    <mergeCell ref="B48:C48"/>
    <mergeCell ref="B49:C49"/>
    <mergeCell ref="A43:B43"/>
    <mergeCell ref="A103:B103"/>
    <mergeCell ref="A81:B81"/>
    <mergeCell ref="B82:B83"/>
    <mergeCell ref="C82:C83"/>
    <mergeCell ref="B56:C56"/>
    <mergeCell ref="B57:C57"/>
    <mergeCell ref="B44:C45"/>
    <mergeCell ref="B52:C53"/>
    <mergeCell ref="B74:C75"/>
    <mergeCell ref="B96:C97"/>
    <mergeCell ref="B112:C113"/>
    <mergeCell ref="B39:C39"/>
    <mergeCell ref="B40:C40"/>
    <mergeCell ref="B41:C41"/>
    <mergeCell ref="B42:C42"/>
    <mergeCell ref="B46:C46"/>
    <mergeCell ref="B959:C959"/>
    <mergeCell ref="B960:C960"/>
    <mergeCell ref="B944:C944"/>
    <mergeCell ref="B945:C945"/>
    <mergeCell ref="B946:C946"/>
    <mergeCell ref="B947:C947"/>
    <mergeCell ref="B948:C948"/>
    <mergeCell ref="B952:C952"/>
    <mergeCell ref="B953:C953"/>
    <mergeCell ref="B954:C954"/>
    <mergeCell ref="A721:B721"/>
    <mergeCell ref="B722:B723"/>
    <mergeCell ref="C722:C723"/>
    <mergeCell ref="B956:C956"/>
    <mergeCell ref="B957:C957"/>
    <mergeCell ref="B958:C958"/>
    <mergeCell ref="B955:C955"/>
    <mergeCell ref="A949:B949"/>
    <mergeCell ref="B950:C951"/>
    <mergeCell ref="B683:C683"/>
    <mergeCell ref="B716:C716"/>
    <mergeCell ref="B717:C717"/>
    <mergeCell ref="B718:C718"/>
    <mergeCell ref="B719:C719"/>
    <mergeCell ref="B720:C720"/>
    <mergeCell ref="C707:C708"/>
    <mergeCell ref="B714:C715"/>
    <mergeCell ref="D879:D880"/>
    <mergeCell ref="D881:D885"/>
    <mergeCell ref="D927:D931"/>
    <mergeCell ref="B866:C866"/>
    <mergeCell ref="B867:C867"/>
    <mergeCell ref="B868:C868"/>
    <mergeCell ref="B682:C682"/>
    <mergeCell ref="D864:D865"/>
    <mergeCell ref="D944:D948"/>
    <mergeCell ref="A916:B916"/>
    <mergeCell ref="B917:B918"/>
    <mergeCell ref="C917:C918"/>
    <mergeCell ref="D917:D918"/>
    <mergeCell ref="D919:D923"/>
    <mergeCell ref="A924:B924"/>
    <mergeCell ref="B925:B926"/>
    <mergeCell ref="B901:B902"/>
    <mergeCell ref="C901:C902"/>
    <mergeCell ref="D901:D902"/>
    <mergeCell ref="B940:C940"/>
    <mergeCell ref="B934:C935"/>
    <mergeCell ref="B942:C943"/>
    <mergeCell ref="C925:C926"/>
    <mergeCell ref="D925:D926"/>
    <mergeCell ref="D934:D935"/>
    <mergeCell ref="D936:D940"/>
    <mergeCell ref="D942:D943"/>
    <mergeCell ref="B886:B887"/>
    <mergeCell ref="C886:C887"/>
    <mergeCell ref="D886:D887"/>
    <mergeCell ref="D903:D907"/>
    <mergeCell ref="A908:B908"/>
    <mergeCell ref="B909:B910"/>
    <mergeCell ref="C909:C910"/>
    <mergeCell ref="D909:D910"/>
    <mergeCell ref="D911:D915"/>
    <mergeCell ref="B938:C938"/>
    <mergeCell ref="B939:C939"/>
    <mergeCell ref="A849:B849"/>
    <mergeCell ref="B850:B851"/>
    <mergeCell ref="C850:C851"/>
    <mergeCell ref="A932:B932"/>
    <mergeCell ref="A933:B933"/>
    <mergeCell ref="B881:C881"/>
    <mergeCell ref="B882:C882"/>
    <mergeCell ref="B883:C883"/>
    <mergeCell ref="D873:D877"/>
    <mergeCell ref="A878:B878"/>
    <mergeCell ref="D866:D870"/>
    <mergeCell ref="B885:C885"/>
    <mergeCell ref="B936:C936"/>
    <mergeCell ref="B937:C937"/>
    <mergeCell ref="B884:C884"/>
    <mergeCell ref="B879:C880"/>
    <mergeCell ref="B869:C869"/>
    <mergeCell ref="B870:C870"/>
    <mergeCell ref="C857:C858"/>
    <mergeCell ref="D857:D858"/>
    <mergeCell ref="D859:D863"/>
    <mergeCell ref="B871:B872"/>
    <mergeCell ref="C871:C872"/>
    <mergeCell ref="D871:D872"/>
    <mergeCell ref="B864:C865"/>
    <mergeCell ref="D850:D851"/>
    <mergeCell ref="D852:D856"/>
    <mergeCell ref="D950:D951"/>
    <mergeCell ref="D888:D892"/>
    <mergeCell ref="B893:B894"/>
    <mergeCell ref="C893:C894"/>
    <mergeCell ref="D893:D894"/>
    <mergeCell ref="D895:D899"/>
    <mergeCell ref="A900:B900"/>
    <mergeCell ref="B857:B858"/>
    <mergeCell ref="D844:D848"/>
    <mergeCell ref="B844:C844"/>
    <mergeCell ref="B845:C845"/>
    <mergeCell ref="B846:C846"/>
    <mergeCell ref="B847:C847"/>
    <mergeCell ref="B848:C848"/>
    <mergeCell ref="A834:B834"/>
    <mergeCell ref="B835:B836"/>
    <mergeCell ref="C835:C836"/>
    <mergeCell ref="D835:D836"/>
    <mergeCell ref="D837:D841"/>
    <mergeCell ref="D842:D843"/>
    <mergeCell ref="B842:C843"/>
    <mergeCell ref="B829:C829"/>
    <mergeCell ref="B830:C830"/>
    <mergeCell ref="B831:C831"/>
    <mergeCell ref="B832:C832"/>
    <mergeCell ref="B833:C833"/>
    <mergeCell ref="B820:C821"/>
    <mergeCell ref="B827:C828"/>
    <mergeCell ref="D815:D819"/>
    <mergeCell ref="D820:D821"/>
    <mergeCell ref="D822:D826"/>
    <mergeCell ref="D827:D828"/>
    <mergeCell ref="D829:D833"/>
    <mergeCell ref="B822:C822"/>
    <mergeCell ref="B823:C823"/>
    <mergeCell ref="B824:C824"/>
    <mergeCell ref="B825:C825"/>
    <mergeCell ref="B826:C826"/>
    <mergeCell ref="D806:D810"/>
    <mergeCell ref="A812:B812"/>
    <mergeCell ref="B813:B814"/>
    <mergeCell ref="C813:C814"/>
    <mergeCell ref="D813:D814"/>
    <mergeCell ref="B799:C799"/>
    <mergeCell ref="B800:C800"/>
    <mergeCell ref="B801:C801"/>
    <mergeCell ref="B802:C802"/>
    <mergeCell ref="B803:C803"/>
    <mergeCell ref="B790:C791"/>
    <mergeCell ref="B797:C798"/>
    <mergeCell ref="D799:D803"/>
    <mergeCell ref="B804:B805"/>
    <mergeCell ref="C804:C805"/>
    <mergeCell ref="D804:D805"/>
    <mergeCell ref="D784:D788"/>
    <mergeCell ref="A789:B789"/>
    <mergeCell ref="D790:D791"/>
    <mergeCell ref="D792:D796"/>
    <mergeCell ref="D797:D798"/>
    <mergeCell ref="B792:C792"/>
    <mergeCell ref="B793:C793"/>
    <mergeCell ref="B794:C794"/>
    <mergeCell ref="B795:C795"/>
    <mergeCell ref="B796:C796"/>
    <mergeCell ref="A781:B781"/>
    <mergeCell ref="B782:B783"/>
    <mergeCell ref="C782:C783"/>
    <mergeCell ref="D782:D783"/>
    <mergeCell ref="B776:C776"/>
    <mergeCell ref="B777:C777"/>
    <mergeCell ref="B778:C778"/>
    <mergeCell ref="B779:C779"/>
    <mergeCell ref="B780:C780"/>
    <mergeCell ref="B764:C764"/>
    <mergeCell ref="B765:C765"/>
    <mergeCell ref="B759:C760"/>
    <mergeCell ref="D769:D773"/>
    <mergeCell ref="D774:D775"/>
    <mergeCell ref="D776:D780"/>
    <mergeCell ref="B774:C775"/>
    <mergeCell ref="A758:B758"/>
    <mergeCell ref="D759:D760"/>
    <mergeCell ref="D761:D765"/>
    <mergeCell ref="A766:B766"/>
    <mergeCell ref="B767:B768"/>
    <mergeCell ref="C767:C768"/>
    <mergeCell ref="D767:D768"/>
    <mergeCell ref="B761:C761"/>
    <mergeCell ref="B762:C762"/>
    <mergeCell ref="B763:C763"/>
    <mergeCell ref="D746:D750"/>
    <mergeCell ref="D751:D752"/>
    <mergeCell ref="D753:D757"/>
    <mergeCell ref="B753:C753"/>
    <mergeCell ref="B754:C754"/>
    <mergeCell ref="B755:C755"/>
    <mergeCell ref="B756:C756"/>
    <mergeCell ref="B757:C757"/>
    <mergeCell ref="B751:C752"/>
    <mergeCell ref="D740:D742"/>
    <mergeCell ref="B733:C733"/>
    <mergeCell ref="B734:C734"/>
    <mergeCell ref="B735:C735"/>
    <mergeCell ref="A743:B743"/>
    <mergeCell ref="B744:B745"/>
    <mergeCell ref="C744:C745"/>
    <mergeCell ref="D744:D745"/>
    <mergeCell ref="D724:D728"/>
    <mergeCell ref="D729:D730"/>
    <mergeCell ref="D731:D735"/>
    <mergeCell ref="B736:B737"/>
    <mergeCell ref="C736:C737"/>
    <mergeCell ref="D736:D739"/>
    <mergeCell ref="B731:C731"/>
    <mergeCell ref="B732:C732"/>
    <mergeCell ref="B729:C730"/>
    <mergeCell ref="B679:C679"/>
    <mergeCell ref="B680:C680"/>
    <mergeCell ref="B681:C681"/>
    <mergeCell ref="B654:C654"/>
    <mergeCell ref="D249:D250"/>
    <mergeCell ref="D251:D255"/>
    <mergeCell ref="B256:B257"/>
    <mergeCell ref="B662:C662"/>
    <mergeCell ref="B663:C663"/>
    <mergeCell ref="B664:C664"/>
    <mergeCell ref="D669:D670"/>
    <mergeCell ref="D671:D675"/>
    <mergeCell ref="A676:B676"/>
    <mergeCell ref="D677:D678"/>
    <mergeCell ref="C241:C242"/>
    <mergeCell ref="D241:D242"/>
    <mergeCell ref="D243:D247"/>
    <mergeCell ref="B665:C665"/>
    <mergeCell ref="B669:C670"/>
    <mergeCell ref="B677:C678"/>
    <mergeCell ref="D722:D723"/>
    <mergeCell ref="D233:D234"/>
    <mergeCell ref="D235:D239"/>
    <mergeCell ref="A240:G240"/>
    <mergeCell ref="B241:B242"/>
    <mergeCell ref="D679:D683"/>
    <mergeCell ref="B685:B686"/>
    <mergeCell ref="C685:C686"/>
    <mergeCell ref="D685:D686"/>
    <mergeCell ref="A668:B668"/>
    <mergeCell ref="B188:C188"/>
    <mergeCell ref="B189:C189"/>
    <mergeCell ref="B190:C190"/>
    <mergeCell ref="B178:C179"/>
    <mergeCell ref="B186:C187"/>
    <mergeCell ref="B192:C192"/>
    <mergeCell ref="A185:B185"/>
    <mergeCell ref="D186:D187"/>
    <mergeCell ref="D188:D192"/>
    <mergeCell ref="B171:B172"/>
    <mergeCell ref="C171:C172"/>
    <mergeCell ref="D171:D172"/>
    <mergeCell ref="D173:D177"/>
    <mergeCell ref="D178:D179"/>
    <mergeCell ref="B180:C180"/>
    <mergeCell ref="B181:C181"/>
    <mergeCell ref="B155:C155"/>
    <mergeCell ref="B149:C150"/>
    <mergeCell ref="D163:D164"/>
    <mergeCell ref="D165:D169"/>
    <mergeCell ref="A170:B170"/>
    <mergeCell ref="D180:D184"/>
    <mergeCell ref="B182:C182"/>
    <mergeCell ref="B183:C183"/>
    <mergeCell ref="B184:C184"/>
    <mergeCell ref="B163:B164"/>
    <mergeCell ref="D149:D150"/>
    <mergeCell ref="D151:D155"/>
    <mergeCell ref="B156:B157"/>
    <mergeCell ref="C156:C157"/>
    <mergeCell ref="D156:D157"/>
    <mergeCell ref="D158:D162"/>
    <mergeCell ref="B151:C151"/>
    <mergeCell ref="B152:C152"/>
    <mergeCell ref="B153:C153"/>
    <mergeCell ref="B154:C154"/>
    <mergeCell ref="D136:D140"/>
    <mergeCell ref="B141:B142"/>
    <mergeCell ref="C141:C142"/>
    <mergeCell ref="D141:D142"/>
    <mergeCell ref="D143:D147"/>
    <mergeCell ref="B129:C129"/>
    <mergeCell ref="B130:C130"/>
    <mergeCell ref="B131:C131"/>
    <mergeCell ref="B132:C132"/>
    <mergeCell ref="B133:C133"/>
    <mergeCell ref="D120:D121"/>
    <mergeCell ref="B104:B105"/>
    <mergeCell ref="C104:C105"/>
    <mergeCell ref="D129:D133"/>
    <mergeCell ref="B134:B135"/>
    <mergeCell ref="C134:C135"/>
    <mergeCell ref="D134:D135"/>
    <mergeCell ref="D104:D105"/>
    <mergeCell ref="D106:D110"/>
    <mergeCell ref="A111:B111"/>
    <mergeCell ref="D112:D113"/>
    <mergeCell ref="D114:D118"/>
    <mergeCell ref="A119:B119"/>
    <mergeCell ref="D122:D126"/>
    <mergeCell ref="D127:D128"/>
    <mergeCell ref="B114:C114"/>
    <mergeCell ref="B115:C115"/>
    <mergeCell ref="B116:C116"/>
    <mergeCell ref="B117:C117"/>
    <mergeCell ref="B118:C118"/>
    <mergeCell ref="B127:C128"/>
    <mergeCell ref="B120:B121"/>
    <mergeCell ref="C120:C121"/>
    <mergeCell ref="D98:D102"/>
    <mergeCell ref="B98:C98"/>
    <mergeCell ref="B99:C99"/>
    <mergeCell ref="B100:C100"/>
    <mergeCell ref="B101:C101"/>
    <mergeCell ref="B102:C102"/>
    <mergeCell ref="D84:D88"/>
    <mergeCell ref="B89:B90"/>
    <mergeCell ref="C89:C90"/>
    <mergeCell ref="D89:D90"/>
    <mergeCell ref="D91:D95"/>
    <mergeCell ref="D96:D97"/>
    <mergeCell ref="B18:C18"/>
    <mergeCell ref="B19:C19"/>
    <mergeCell ref="B20:C20"/>
    <mergeCell ref="B30:C30"/>
    <mergeCell ref="B31:C31"/>
    <mergeCell ref="B32:C32"/>
    <mergeCell ref="B9:C9"/>
    <mergeCell ref="B10:C10"/>
    <mergeCell ref="B11:C11"/>
    <mergeCell ref="B12:C12"/>
    <mergeCell ref="B16:C16"/>
    <mergeCell ref="B17:C17"/>
    <mergeCell ref="B77:C77"/>
    <mergeCell ref="B78:C78"/>
    <mergeCell ref="B79:C79"/>
    <mergeCell ref="B80:C80"/>
    <mergeCell ref="D6:D7"/>
    <mergeCell ref="D8:D12"/>
    <mergeCell ref="A13:B13"/>
    <mergeCell ref="D14:D15"/>
    <mergeCell ref="D38:D42"/>
    <mergeCell ref="B8:C8"/>
    <mergeCell ref="D60:D61"/>
    <mergeCell ref="D62:D66"/>
    <mergeCell ref="B67:B68"/>
    <mergeCell ref="C67:C68"/>
    <mergeCell ref="D67:D68"/>
    <mergeCell ref="B54:C54"/>
    <mergeCell ref="B55:C55"/>
    <mergeCell ref="B58:C58"/>
    <mergeCell ref="D226:D227"/>
    <mergeCell ref="D44:D45"/>
    <mergeCell ref="D46:D50"/>
    <mergeCell ref="A51:B51"/>
    <mergeCell ref="D52:D53"/>
    <mergeCell ref="B50:C50"/>
    <mergeCell ref="D54:D58"/>
    <mergeCell ref="A59:B59"/>
    <mergeCell ref="B60:B61"/>
    <mergeCell ref="C60:C61"/>
    <mergeCell ref="A225:B225"/>
    <mergeCell ref="B209:C210"/>
    <mergeCell ref="B217:C218"/>
    <mergeCell ref="B33:C33"/>
    <mergeCell ref="B6:C7"/>
    <mergeCell ref="B14:C15"/>
    <mergeCell ref="B28:C29"/>
    <mergeCell ref="B36:C37"/>
    <mergeCell ref="B34:C34"/>
    <mergeCell ref="B38:C38"/>
    <mergeCell ref="A148:B148"/>
    <mergeCell ref="D69:D73"/>
    <mergeCell ref="D74:D75"/>
    <mergeCell ref="D76:D80"/>
    <mergeCell ref="B219:C219"/>
    <mergeCell ref="B220:C220"/>
    <mergeCell ref="D217:D218"/>
    <mergeCell ref="D219:D223"/>
    <mergeCell ref="D82:D83"/>
    <mergeCell ref="B76:C76"/>
    <mergeCell ref="D197:D201"/>
    <mergeCell ref="D30:D34"/>
    <mergeCell ref="A35:B35"/>
    <mergeCell ref="D36:D37"/>
    <mergeCell ref="D16:D20"/>
    <mergeCell ref="B21:B22"/>
    <mergeCell ref="C21:C22"/>
    <mergeCell ref="D21:D22"/>
    <mergeCell ref="D23:D26"/>
    <mergeCell ref="A27:B27"/>
    <mergeCell ref="A1:G1"/>
    <mergeCell ref="A2:B2"/>
    <mergeCell ref="B3:G3"/>
    <mergeCell ref="A193:G193"/>
    <mergeCell ref="A194:B194"/>
    <mergeCell ref="B195:B196"/>
    <mergeCell ref="C195:C196"/>
    <mergeCell ref="D195:D196"/>
    <mergeCell ref="D28:D29"/>
    <mergeCell ref="A5:B5"/>
    <mergeCell ref="D209:D210"/>
    <mergeCell ref="D211:D215"/>
    <mergeCell ref="B212:C212"/>
    <mergeCell ref="B213:C213"/>
    <mergeCell ref="B214:C214"/>
    <mergeCell ref="B215:C215"/>
    <mergeCell ref="B270:B271"/>
    <mergeCell ref="C270:C271"/>
    <mergeCell ref="D270:D271"/>
    <mergeCell ref="B226:B227"/>
    <mergeCell ref="C226:C227"/>
    <mergeCell ref="B211:C211"/>
    <mergeCell ref="D228:D232"/>
    <mergeCell ref="B221:C221"/>
    <mergeCell ref="B222:C222"/>
    <mergeCell ref="B223:C223"/>
    <mergeCell ref="C163:C164"/>
    <mergeCell ref="B191:C191"/>
    <mergeCell ref="C256:C257"/>
    <mergeCell ref="D256:D257"/>
    <mergeCell ref="D258:D262"/>
    <mergeCell ref="D263:D264"/>
    <mergeCell ref="B202:B203"/>
    <mergeCell ref="C202:C203"/>
    <mergeCell ref="D202:D203"/>
    <mergeCell ref="D204:D208"/>
    <mergeCell ref="D272:D276"/>
    <mergeCell ref="D277:D278"/>
    <mergeCell ref="D279:D283"/>
    <mergeCell ref="B269:C269"/>
    <mergeCell ref="B279:C279"/>
    <mergeCell ref="B280:C280"/>
    <mergeCell ref="B281:C281"/>
    <mergeCell ref="B282:C282"/>
    <mergeCell ref="B283:C283"/>
    <mergeCell ref="D265:D269"/>
    <mergeCell ref="D299:D300"/>
    <mergeCell ref="B286:C286"/>
    <mergeCell ref="B287:C287"/>
    <mergeCell ref="B288:C288"/>
    <mergeCell ref="B289:C289"/>
    <mergeCell ref="B290:C290"/>
    <mergeCell ref="C314:C315"/>
    <mergeCell ref="D314:D315"/>
    <mergeCell ref="D284:D285"/>
    <mergeCell ref="D286:D290"/>
    <mergeCell ref="B291:B292"/>
    <mergeCell ref="C291:C292"/>
    <mergeCell ref="D291:D292"/>
    <mergeCell ref="D293:D297"/>
    <mergeCell ref="B299:B300"/>
    <mergeCell ref="C299:C300"/>
    <mergeCell ref="B325:C325"/>
    <mergeCell ref="B326:C326"/>
    <mergeCell ref="B327:C327"/>
    <mergeCell ref="D301:D305"/>
    <mergeCell ref="B306:B307"/>
    <mergeCell ref="C306:C307"/>
    <mergeCell ref="D306:D307"/>
    <mergeCell ref="D308:D312"/>
    <mergeCell ref="A313:G313"/>
    <mergeCell ref="B314:B315"/>
    <mergeCell ref="B336:C337"/>
    <mergeCell ref="D316:D320"/>
    <mergeCell ref="D321:D322"/>
    <mergeCell ref="D323:D327"/>
    <mergeCell ref="A328:G328"/>
    <mergeCell ref="B329:B330"/>
    <mergeCell ref="C329:C330"/>
    <mergeCell ref="D329:D330"/>
    <mergeCell ref="B323:C323"/>
    <mergeCell ref="B324:C324"/>
    <mergeCell ref="D345:D349"/>
    <mergeCell ref="B338:C338"/>
    <mergeCell ref="B339:C339"/>
    <mergeCell ref="B340:C340"/>
    <mergeCell ref="B341:C341"/>
    <mergeCell ref="B342:C342"/>
    <mergeCell ref="B361:C361"/>
    <mergeCell ref="B362:C362"/>
    <mergeCell ref="B363:C363"/>
    <mergeCell ref="B357:C358"/>
    <mergeCell ref="D331:D335"/>
    <mergeCell ref="D336:D337"/>
    <mergeCell ref="D338:D342"/>
    <mergeCell ref="B343:B344"/>
    <mergeCell ref="C343:C344"/>
    <mergeCell ref="D343:D344"/>
    <mergeCell ref="B365:C366"/>
    <mergeCell ref="B350:B351"/>
    <mergeCell ref="C350:C351"/>
    <mergeCell ref="D350:D351"/>
    <mergeCell ref="D352:D356"/>
    <mergeCell ref="D357:D358"/>
    <mergeCell ref="D359:D363"/>
    <mergeCell ref="A364:B364"/>
    <mergeCell ref="B359:C359"/>
    <mergeCell ref="B360:C360"/>
    <mergeCell ref="D375:D379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0:C381"/>
    <mergeCell ref="D365:D366"/>
    <mergeCell ref="D367:D371"/>
    <mergeCell ref="A372:B372"/>
    <mergeCell ref="B373:B374"/>
    <mergeCell ref="C373:C374"/>
    <mergeCell ref="D373:D374"/>
    <mergeCell ref="B411:C412"/>
    <mergeCell ref="D380:D381"/>
    <mergeCell ref="D382:D386"/>
    <mergeCell ref="A387:B387"/>
    <mergeCell ref="B388:B389"/>
    <mergeCell ref="C388:C389"/>
    <mergeCell ref="D388:D389"/>
    <mergeCell ref="D390:D394"/>
    <mergeCell ref="B382:C382"/>
    <mergeCell ref="B383:C383"/>
    <mergeCell ref="B398:C398"/>
    <mergeCell ref="B399:C399"/>
    <mergeCell ref="B400:C400"/>
    <mergeCell ref="B401:C401"/>
    <mergeCell ref="B402:C402"/>
    <mergeCell ref="B396:C397"/>
    <mergeCell ref="B424:C424"/>
    <mergeCell ref="B425:C425"/>
    <mergeCell ref="B419:C420"/>
    <mergeCell ref="D396:D397"/>
    <mergeCell ref="D398:D402"/>
    <mergeCell ref="B403:B404"/>
    <mergeCell ref="C403:C404"/>
    <mergeCell ref="D403:D404"/>
    <mergeCell ref="D405:D409"/>
    <mergeCell ref="D411:D412"/>
    <mergeCell ref="B415:C415"/>
    <mergeCell ref="B416:C416"/>
    <mergeCell ref="B417:C417"/>
    <mergeCell ref="B421:C421"/>
    <mergeCell ref="B422:C422"/>
    <mergeCell ref="B423:C423"/>
    <mergeCell ref="B434:C435"/>
    <mergeCell ref="D413:D417"/>
    <mergeCell ref="A418:B418"/>
    <mergeCell ref="D419:D420"/>
    <mergeCell ref="D421:D425"/>
    <mergeCell ref="B426:B427"/>
    <mergeCell ref="C426:C427"/>
    <mergeCell ref="D426:D427"/>
    <mergeCell ref="B413:C413"/>
    <mergeCell ref="B414:C414"/>
    <mergeCell ref="D443:D447"/>
    <mergeCell ref="B436:C436"/>
    <mergeCell ref="B437:C437"/>
    <mergeCell ref="B438:C438"/>
    <mergeCell ref="B439:C439"/>
    <mergeCell ref="B440:C440"/>
    <mergeCell ref="B453:C453"/>
    <mergeCell ref="B454:C454"/>
    <mergeCell ref="B455:C455"/>
    <mergeCell ref="B449:C450"/>
    <mergeCell ref="D428:D432"/>
    <mergeCell ref="D434:D435"/>
    <mergeCell ref="D436:D440"/>
    <mergeCell ref="B441:B442"/>
    <mergeCell ref="C441:C442"/>
    <mergeCell ref="D441:D442"/>
    <mergeCell ref="D473:D477"/>
    <mergeCell ref="A448:B448"/>
    <mergeCell ref="D449:D450"/>
    <mergeCell ref="D451:D455"/>
    <mergeCell ref="A456:B456"/>
    <mergeCell ref="B457:B458"/>
    <mergeCell ref="C457:C458"/>
    <mergeCell ref="D457:D458"/>
    <mergeCell ref="B451:C451"/>
    <mergeCell ref="B452:C452"/>
    <mergeCell ref="D459:D463"/>
    <mergeCell ref="B464:B465"/>
    <mergeCell ref="C464:C465"/>
    <mergeCell ref="D464:D465"/>
    <mergeCell ref="D466:D470"/>
    <mergeCell ref="B471:B472"/>
    <mergeCell ref="C471:C472"/>
    <mergeCell ref="D471:D472"/>
    <mergeCell ref="D488:D492"/>
    <mergeCell ref="B480:C480"/>
    <mergeCell ref="B481:C481"/>
    <mergeCell ref="B482:C482"/>
    <mergeCell ref="B483:C483"/>
    <mergeCell ref="B484:C484"/>
    <mergeCell ref="D478:D479"/>
    <mergeCell ref="D480:D484"/>
    <mergeCell ref="A485:B485"/>
    <mergeCell ref="B486:B487"/>
    <mergeCell ref="C486:C487"/>
    <mergeCell ref="D486:D487"/>
    <mergeCell ref="B478:C479"/>
    <mergeCell ref="C500:C501"/>
    <mergeCell ref="D500:D501"/>
    <mergeCell ref="D502:D506"/>
    <mergeCell ref="B507:B508"/>
    <mergeCell ref="C507:C508"/>
    <mergeCell ref="D507:D508"/>
    <mergeCell ref="A522:G522"/>
    <mergeCell ref="A523:B523"/>
    <mergeCell ref="B524:B525"/>
    <mergeCell ref="C524:C525"/>
    <mergeCell ref="D524:D525"/>
    <mergeCell ref="B493:B494"/>
    <mergeCell ref="C493:C494"/>
    <mergeCell ref="D493:D494"/>
    <mergeCell ref="D495:D499"/>
    <mergeCell ref="B500:B501"/>
    <mergeCell ref="D509:D513"/>
    <mergeCell ref="A514:G514"/>
    <mergeCell ref="B515:B516"/>
    <mergeCell ref="C515:C516"/>
    <mergeCell ref="D515:D516"/>
    <mergeCell ref="D517:D521"/>
    <mergeCell ref="D538:D539"/>
    <mergeCell ref="D540:D544"/>
    <mergeCell ref="B540:C540"/>
    <mergeCell ref="B541:C541"/>
    <mergeCell ref="B542:C542"/>
    <mergeCell ref="B543:C543"/>
    <mergeCell ref="B544:C544"/>
    <mergeCell ref="B538:C539"/>
    <mergeCell ref="B549:C549"/>
    <mergeCell ref="B550:C550"/>
    <mergeCell ref="B551:C551"/>
    <mergeCell ref="B552:C552"/>
    <mergeCell ref="B546:C547"/>
    <mergeCell ref="D526:D530"/>
    <mergeCell ref="B531:B532"/>
    <mergeCell ref="C531:C532"/>
    <mergeCell ref="D531:D532"/>
    <mergeCell ref="D533:D537"/>
    <mergeCell ref="C569:C570"/>
    <mergeCell ref="D569:D570"/>
    <mergeCell ref="A545:B545"/>
    <mergeCell ref="D546:D547"/>
    <mergeCell ref="D548:D552"/>
    <mergeCell ref="A553:B553"/>
    <mergeCell ref="B554:B555"/>
    <mergeCell ref="C554:C555"/>
    <mergeCell ref="D554:D555"/>
    <mergeCell ref="B548:C548"/>
    <mergeCell ref="B582:C582"/>
    <mergeCell ref="B583:C583"/>
    <mergeCell ref="B577:C578"/>
    <mergeCell ref="D556:D560"/>
    <mergeCell ref="A561:B561"/>
    <mergeCell ref="B562:B563"/>
    <mergeCell ref="C562:C563"/>
    <mergeCell ref="D562:D563"/>
    <mergeCell ref="D564:D568"/>
    <mergeCell ref="B569:B570"/>
    <mergeCell ref="D571:D575"/>
    <mergeCell ref="A576:B576"/>
    <mergeCell ref="D577:D578"/>
    <mergeCell ref="D579:D583"/>
    <mergeCell ref="B584:B585"/>
    <mergeCell ref="C584:C585"/>
    <mergeCell ref="D584:D585"/>
    <mergeCell ref="B579:C579"/>
    <mergeCell ref="B580:C580"/>
    <mergeCell ref="B581:C581"/>
    <mergeCell ref="B598:C598"/>
    <mergeCell ref="B602:C602"/>
    <mergeCell ref="B592:C593"/>
    <mergeCell ref="B600:C601"/>
    <mergeCell ref="B603:C603"/>
    <mergeCell ref="B604:C604"/>
    <mergeCell ref="D586:D590"/>
    <mergeCell ref="A591:B591"/>
    <mergeCell ref="D592:D593"/>
    <mergeCell ref="D594:D598"/>
    <mergeCell ref="A599:B599"/>
    <mergeCell ref="D600:D601"/>
    <mergeCell ref="B594:C594"/>
    <mergeCell ref="B595:C595"/>
    <mergeCell ref="B596:C596"/>
    <mergeCell ref="B597:C597"/>
    <mergeCell ref="D602:D606"/>
    <mergeCell ref="B607:B608"/>
    <mergeCell ref="C607:C608"/>
    <mergeCell ref="D607:D608"/>
    <mergeCell ref="D609:D613"/>
    <mergeCell ref="B614:B615"/>
    <mergeCell ref="C614:C615"/>
    <mergeCell ref="D614:D615"/>
    <mergeCell ref="B605:C605"/>
    <mergeCell ref="B606:C606"/>
    <mergeCell ref="C629:C630"/>
    <mergeCell ref="D629:D630"/>
    <mergeCell ref="D631:D635"/>
    <mergeCell ref="D636:D637"/>
    <mergeCell ref="B621:C622"/>
    <mergeCell ref="B636:C637"/>
    <mergeCell ref="B623:C623"/>
    <mergeCell ref="B624:C624"/>
    <mergeCell ref="B625:C625"/>
    <mergeCell ref="B626:C626"/>
    <mergeCell ref="B647:C647"/>
    <mergeCell ref="B648:C648"/>
    <mergeCell ref="B649:C649"/>
    <mergeCell ref="B650:C650"/>
    <mergeCell ref="B644:C645"/>
    <mergeCell ref="D616:D620"/>
    <mergeCell ref="D621:D622"/>
    <mergeCell ref="D623:D627"/>
    <mergeCell ref="A628:B628"/>
    <mergeCell ref="B629:B630"/>
    <mergeCell ref="B638:C638"/>
    <mergeCell ref="B639:C639"/>
    <mergeCell ref="B640:C640"/>
    <mergeCell ref="B641:C641"/>
    <mergeCell ref="B642:C642"/>
    <mergeCell ref="B646:C646"/>
    <mergeCell ref="B707:B708"/>
    <mergeCell ref="D707:D708"/>
    <mergeCell ref="D709:D713"/>
    <mergeCell ref="D714:D715"/>
    <mergeCell ref="D716:D720"/>
    <mergeCell ref="D638:D642"/>
    <mergeCell ref="A643:G643"/>
    <mergeCell ref="A644:A649"/>
    <mergeCell ref="D644:D645"/>
    <mergeCell ref="D646:D650"/>
    <mergeCell ref="B700:B701"/>
    <mergeCell ref="C700:C701"/>
    <mergeCell ref="D700:D701"/>
    <mergeCell ref="D702:D706"/>
    <mergeCell ref="D687:D691"/>
    <mergeCell ref="B692:B693"/>
    <mergeCell ref="C692:C693"/>
    <mergeCell ref="D692:D693"/>
    <mergeCell ref="D694:D698"/>
    <mergeCell ref="D952:D960"/>
    <mergeCell ref="A651:G651"/>
    <mergeCell ref="A652:A657"/>
    <mergeCell ref="D652:D653"/>
    <mergeCell ref="D654:D658"/>
    <mergeCell ref="A659:G659"/>
    <mergeCell ref="A660:A665"/>
    <mergeCell ref="D660:D661"/>
    <mergeCell ref="D662:D666"/>
    <mergeCell ref="A699:B699"/>
  </mergeCells>
  <phoneticPr fontId="11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workbookViewId="0">
      <selection activeCell="J22" sqref="J22"/>
    </sheetView>
  </sheetViews>
  <sheetFormatPr defaultColWidth="9" defaultRowHeight="14.25"/>
  <cols>
    <col min="1" max="1" width="5.25" style="1052" customWidth="1"/>
    <col min="2" max="2" width="35.25" style="1051" customWidth="1"/>
    <col min="3" max="3" width="13.125" style="1051" customWidth="1"/>
    <col min="4" max="5" width="11" style="1051" customWidth="1"/>
    <col min="6" max="6" width="12.625" style="1051" customWidth="1"/>
    <col min="7" max="7" width="12" style="1051" customWidth="1"/>
    <col min="8" max="8" width="15" style="1051" customWidth="1"/>
    <col min="9" max="9" width="17.75" style="1050" customWidth="1"/>
    <col min="10" max="10" width="13.875" style="1050" customWidth="1"/>
    <col min="11" max="16384" width="9" style="1050"/>
  </cols>
  <sheetData>
    <row r="1" spans="1:9" ht="67.5" customHeight="1">
      <c r="A1" s="1183" t="s">
        <v>3512</v>
      </c>
      <c r="B1" s="1183"/>
      <c r="C1" s="1183"/>
      <c r="D1" s="1183"/>
      <c r="E1" s="1183"/>
      <c r="F1" s="1183"/>
      <c r="G1" s="1183"/>
      <c r="H1" s="1183"/>
    </row>
    <row r="2" spans="1:9" ht="24.75" customHeight="1">
      <c r="A2" s="1179"/>
      <c r="B2" s="1182" t="s">
        <v>3511</v>
      </c>
      <c r="C2" s="1182"/>
      <c r="D2" s="1182"/>
      <c r="E2" s="1182"/>
      <c r="F2" s="1182"/>
      <c r="G2" s="1181"/>
      <c r="H2" s="1180"/>
    </row>
    <row r="3" spans="1:9" ht="30.75" customHeight="1">
      <c r="A3" s="1179"/>
      <c r="B3" s="1178" t="s">
        <v>3510</v>
      </c>
      <c r="C3" s="1178"/>
      <c r="D3" s="1178"/>
      <c r="E3" s="1178"/>
      <c r="F3" s="1178"/>
      <c r="G3" s="1178"/>
      <c r="H3" s="1178"/>
    </row>
    <row r="4" spans="1:9" ht="30.75" customHeight="1">
      <c r="A4" s="1177" t="s">
        <v>3509</v>
      </c>
      <c r="B4" s="1177"/>
      <c r="C4" s="1176"/>
      <c r="D4" s="1176"/>
      <c r="E4" s="1176"/>
      <c r="F4" s="1176"/>
      <c r="G4" s="1176"/>
      <c r="H4" s="1176"/>
    </row>
    <row r="5" spans="1:9">
      <c r="A5" s="1175" t="s">
        <v>3508</v>
      </c>
      <c r="B5" s="1175"/>
      <c r="C5" s="1175"/>
      <c r="D5" s="1175"/>
      <c r="E5" s="1175"/>
      <c r="F5" s="1175"/>
      <c r="G5" s="1175"/>
      <c r="H5" s="1175"/>
    </row>
    <row r="6" spans="1:9">
      <c r="A6" s="1116"/>
      <c r="B6" s="1152" t="s">
        <v>16</v>
      </c>
      <c r="C6" s="1152" t="s">
        <v>17</v>
      </c>
      <c r="D6" s="1173" t="s">
        <v>4</v>
      </c>
      <c r="E6" s="1151" t="s">
        <v>3380</v>
      </c>
      <c r="F6" s="1151"/>
      <c r="G6" s="1151" t="s">
        <v>3445</v>
      </c>
      <c r="H6" s="1151" t="s">
        <v>85</v>
      </c>
    </row>
    <row r="7" spans="1:9">
      <c r="A7" s="1116"/>
      <c r="B7" s="1174"/>
      <c r="C7" s="1152"/>
      <c r="D7" s="1173"/>
      <c r="E7" s="1151" t="s">
        <v>3377</v>
      </c>
      <c r="F7" s="1151"/>
      <c r="G7" s="1151" t="s">
        <v>20</v>
      </c>
      <c r="H7" s="1151" t="s">
        <v>21</v>
      </c>
    </row>
    <row r="8" spans="1:9" ht="18.95" customHeight="1">
      <c r="A8" s="1116"/>
      <c r="B8" s="1139" t="s">
        <v>3507</v>
      </c>
      <c r="C8" s="1139" t="s">
        <v>3506</v>
      </c>
      <c r="D8" s="1172" t="s">
        <v>3505</v>
      </c>
      <c r="E8" s="1134">
        <v>45902</v>
      </c>
      <c r="F8" s="1134"/>
      <c r="G8" s="1134">
        <v>45911</v>
      </c>
      <c r="H8" s="1134">
        <v>45924</v>
      </c>
      <c r="I8" s="1081"/>
    </row>
    <row r="9" spans="1:9" ht="16.5" customHeight="1">
      <c r="A9" s="1116"/>
      <c r="B9" s="1139" t="s">
        <v>115</v>
      </c>
      <c r="C9" s="1139" t="s">
        <v>3504</v>
      </c>
      <c r="D9" s="1171"/>
      <c r="E9" s="1134">
        <v>45909</v>
      </c>
      <c r="F9" s="1134"/>
      <c r="G9" s="1134">
        <v>45916</v>
      </c>
      <c r="H9" s="1134">
        <v>45929</v>
      </c>
      <c r="I9" s="1081"/>
    </row>
    <row r="10" spans="1:9" ht="18.95" customHeight="1">
      <c r="A10" s="1116"/>
      <c r="B10" s="1144" t="s">
        <v>3110</v>
      </c>
      <c r="C10" s="1144" t="s">
        <v>3503</v>
      </c>
      <c r="D10" s="1171"/>
      <c r="E10" s="1134">
        <v>45916</v>
      </c>
      <c r="F10" s="1134"/>
      <c r="G10" s="1134">
        <v>45923</v>
      </c>
      <c r="H10" s="1134">
        <v>45936</v>
      </c>
    </row>
    <row r="11" spans="1:9" ht="16.5" customHeight="1">
      <c r="A11" s="1116"/>
      <c r="B11" s="1139" t="s">
        <v>3502</v>
      </c>
      <c r="C11" s="1139" t="s">
        <v>3501</v>
      </c>
      <c r="D11" s="1171"/>
      <c r="E11" s="1134">
        <v>45923</v>
      </c>
      <c r="F11" s="1134"/>
      <c r="G11" s="1134">
        <v>45930</v>
      </c>
      <c r="H11" s="1134">
        <v>45913</v>
      </c>
      <c r="I11" s="1164"/>
    </row>
    <row r="12" spans="1:9" ht="16.5" customHeight="1">
      <c r="A12" s="1116"/>
      <c r="B12" s="1119" t="s">
        <v>3500</v>
      </c>
      <c r="C12" s="1139" t="s">
        <v>3499</v>
      </c>
      <c r="D12" s="1170"/>
      <c r="E12" s="1134">
        <v>45925</v>
      </c>
      <c r="F12" s="1134"/>
      <c r="G12" s="1134">
        <v>45937</v>
      </c>
      <c r="H12" s="1134">
        <v>45950</v>
      </c>
      <c r="I12" s="1164" t="s">
        <v>3393</v>
      </c>
    </row>
    <row r="13" spans="1:9" ht="16.5" customHeight="1">
      <c r="A13" s="1116"/>
      <c r="B13" s="1169"/>
      <c r="C13" s="1168"/>
      <c r="D13" s="1167"/>
      <c r="E13" s="1166"/>
      <c r="F13" s="1166"/>
      <c r="G13" s="1166"/>
      <c r="H13" s="1166"/>
      <c r="I13" s="1164"/>
    </row>
    <row r="14" spans="1:9">
      <c r="A14" s="1116"/>
      <c r="B14" s="1115"/>
      <c r="C14" s="1115"/>
      <c r="D14" s="1165"/>
      <c r="E14" s="1165"/>
      <c r="F14" s="1105"/>
      <c r="G14" s="1105"/>
      <c r="H14" s="1105"/>
      <c r="I14" s="1164"/>
    </row>
    <row r="15" spans="1:9" ht="16.149999999999999" customHeight="1">
      <c r="A15" s="1069" t="s">
        <v>3498</v>
      </c>
      <c r="B15" s="1069"/>
      <c r="C15" s="1069"/>
      <c r="D15" s="1069"/>
      <c r="E15" s="1069"/>
      <c r="F15" s="1069"/>
      <c r="G15" s="1069"/>
      <c r="H15" s="1069"/>
      <c r="I15" s="1164"/>
    </row>
    <row r="16" spans="1:9">
      <c r="A16" s="1163"/>
      <c r="B16" s="1152" t="s">
        <v>16</v>
      </c>
      <c r="C16" s="1152" t="s">
        <v>17</v>
      </c>
      <c r="D16" s="1152" t="s">
        <v>4</v>
      </c>
      <c r="E16" s="1151" t="s">
        <v>3380</v>
      </c>
      <c r="F16" s="1150"/>
      <c r="G16" s="1150" t="s">
        <v>3445</v>
      </c>
      <c r="H16" s="1150" t="s">
        <v>150</v>
      </c>
      <c r="I16" s="1161"/>
    </row>
    <row r="17" spans="1:9">
      <c r="A17" s="1163"/>
      <c r="B17" s="1153"/>
      <c r="C17" s="1152"/>
      <c r="D17" s="1152"/>
      <c r="E17" s="1151" t="s">
        <v>3377</v>
      </c>
      <c r="F17" s="1162"/>
      <c r="G17" s="1162" t="s">
        <v>20</v>
      </c>
      <c r="H17" s="1162" t="s">
        <v>21</v>
      </c>
      <c r="I17" s="1161"/>
    </row>
    <row r="18" spans="1:9" ht="15.75" customHeight="1">
      <c r="A18" s="1057"/>
      <c r="B18" s="1144" t="s">
        <v>2594</v>
      </c>
      <c r="C18" s="1144" t="s">
        <v>3497</v>
      </c>
      <c r="D18" s="1160" t="s">
        <v>3496</v>
      </c>
      <c r="E18" s="1134">
        <v>45902</v>
      </c>
      <c r="F18" s="1134"/>
      <c r="G18" s="1134">
        <v>45907</v>
      </c>
      <c r="H18" s="1134">
        <v>45919</v>
      </c>
      <c r="I18" s="1081"/>
    </row>
    <row r="19" spans="1:9" ht="15.75" customHeight="1">
      <c r="A19" s="1057"/>
      <c r="B19" s="1144" t="s">
        <v>3495</v>
      </c>
      <c r="C19" s="1144" t="s">
        <v>3494</v>
      </c>
      <c r="D19" s="1158"/>
      <c r="E19" s="1134">
        <v>45909</v>
      </c>
      <c r="F19" s="1134"/>
      <c r="G19" s="1134">
        <v>45916</v>
      </c>
      <c r="H19" s="1134">
        <v>45927</v>
      </c>
      <c r="I19" s="1081"/>
    </row>
    <row r="20" spans="1:9" ht="15.75" customHeight="1">
      <c r="A20" s="1116"/>
      <c r="B20" s="1144" t="s">
        <v>3493</v>
      </c>
      <c r="C20" s="1144" t="s">
        <v>179</v>
      </c>
      <c r="D20" s="1158"/>
      <c r="E20" s="1134">
        <v>45916</v>
      </c>
      <c r="F20" s="1134"/>
      <c r="G20" s="1134">
        <v>45923</v>
      </c>
      <c r="H20" s="1134">
        <v>45934</v>
      </c>
      <c r="I20" s="1155"/>
    </row>
    <row r="21" spans="1:9" ht="15.75" customHeight="1">
      <c r="A21" s="1116"/>
      <c r="B21" s="1159" t="s">
        <v>3492</v>
      </c>
      <c r="C21" s="1159" t="s">
        <v>3491</v>
      </c>
      <c r="D21" s="1158"/>
      <c r="E21" s="1157">
        <v>45923</v>
      </c>
      <c r="F21" s="1157"/>
      <c r="G21" s="1134">
        <v>45930</v>
      </c>
      <c r="H21" s="1134">
        <v>45945</v>
      </c>
      <c r="I21" s="1155"/>
    </row>
    <row r="22" spans="1:9" ht="15.75" customHeight="1">
      <c r="A22" s="1116"/>
      <c r="B22" s="1063" t="s">
        <v>3490</v>
      </c>
      <c r="C22" s="1063" t="s">
        <v>3489</v>
      </c>
      <c r="D22" s="1156"/>
      <c r="E22" s="1134">
        <v>45925</v>
      </c>
      <c r="F22" s="1058"/>
      <c r="G22" s="1134">
        <v>45937</v>
      </c>
      <c r="H22" s="1134">
        <v>45952</v>
      </c>
      <c r="I22" s="1147" t="s">
        <v>3393</v>
      </c>
    </row>
    <row r="23" spans="1:9" ht="15.75" customHeight="1">
      <c r="A23" s="1116"/>
      <c r="B23" s="1070"/>
      <c r="C23" s="1070"/>
      <c r="D23" s="1106"/>
      <c r="E23" s="1106"/>
      <c r="F23" s="1105"/>
      <c r="G23" s="1105"/>
      <c r="H23" s="1105"/>
      <c r="I23" s="1155"/>
    </row>
    <row r="24" spans="1:9" ht="21" customHeight="1">
      <c r="A24" s="1154" t="s">
        <v>3488</v>
      </c>
      <c r="B24" s="1154"/>
      <c r="C24" s="1154"/>
      <c r="D24" s="1154"/>
      <c r="E24" s="1154"/>
      <c r="F24" s="1154"/>
      <c r="G24" s="1154"/>
      <c r="H24" s="1154"/>
    </row>
    <row r="25" spans="1:9">
      <c r="A25" s="1116"/>
      <c r="B25" s="1152" t="s">
        <v>16</v>
      </c>
      <c r="C25" s="1152" t="s">
        <v>17</v>
      </c>
      <c r="D25" s="1152" t="s">
        <v>4</v>
      </c>
      <c r="E25" s="1151" t="s">
        <v>3380</v>
      </c>
      <c r="F25" s="1150"/>
      <c r="G25" s="1150" t="s">
        <v>3445</v>
      </c>
      <c r="H25" s="1150" t="s">
        <v>151</v>
      </c>
    </row>
    <row r="26" spans="1:9">
      <c r="A26" s="1116"/>
      <c r="B26" s="1153"/>
      <c r="C26" s="1152"/>
      <c r="D26" s="1152"/>
      <c r="E26" s="1151" t="s">
        <v>3377</v>
      </c>
      <c r="F26" s="1150"/>
      <c r="G26" s="1150" t="s">
        <v>20</v>
      </c>
      <c r="H26" s="1150" t="s">
        <v>21</v>
      </c>
    </row>
    <row r="27" spans="1:9" ht="18.75" customHeight="1">
      <c r="A27" s="1116"/>
      <c r="B27" s="1149" t="s">
        <v>3487</v>
      </c>
      <c r="C27" s="1144" t="s">
        <v>3486</v>
      </c>
      <c r="D27" s="1138" t="s">
        <v>3485</v>
      </c>
      <c r="E27" s="1134">
        <v>45902</v>
      </c>
      <c r="F27" s="1134"/>
      <c r="G27" s="1134">
        <v>45909</v>
      </c>
      <c r="H27" s="1134">
        <v>45918</v>
      </c>
      <c r="I27" s="1081"/>
    </row>
    <row r="28" spans="1:9" ht="18.75" customHeight="1">
      <c r="A28" s="1116"/>
      <c r="B28" s="1144" t="s">
        <v>3484</v>
      </c>
      <c r="C28" s="1144" t="s">
        <v>3483</v>
      </c>
      <c r="D28" s="1135"/>
      <c r="E28" s="1134">
        <v>45909</v>
      </c>
      <c r="F28" s="1134"/>
      <c r="G28" s="1134">
        <v>45916</v>
      </c>
      <c r="H28" s="1134">
        <v>45925</v>
      </c>
      <c r="I28" s="1081"/>
    </row>
    <row r="29" spans="1:9" ht="18.75" customHeight="1">
      <c r="A29" s="1116"/>
      <c r="B29" s="1144" t="s">
        <v>3482</v>
      </c>
      <c r="C29" s="1144" t="s">
        <v>3481</v>
      </c>
      <c r="D29" s="1135"/>
      <c r="E29" s="1134">
        <v>45916</v>
      </c>
      <c r="F29" s="1134"/>
      <c r="G29" s="1134">
        <v>45924</v>
      </c>
      <c r="H29" s="1134">
        <v>45935</v>
      </c>
    </row>
    <row r="30" spans="1:9" ht="18.75" customHeight="1">
      <c r="A30" s="1116"/>
      <c r="B30" s="1139" t="s">
        <v>3480</v>
      </c>
      <c r="C30" s="1139" t="s">
        <v>3479</v>
      </c>
      <c r="D30" s="1135"/>
      <c r="E30" s="1134">
        <v>45923</v>
      </c>
      <c r="F30" s="1134"/>
      <c r="G30" s="1134">
        <v>45932</v>
      </c>
      <c r="H30" s="1134">
        <v>45913</v>
      </c>
      <c r="I30" s="1081"/>
    </row>
    <row r="31" spans="1:9" ht="20.100000000000001" customHeight="1">
      <c r="A31" s="1116"/>
      <c r="B31" s="1063" t="s">
        <v>3478</v>
      </c>
      <c r="C31" s="1063" t="s">
        <v>3477</v>
      </c>
      <c r="D31" s="1148"/>
      <c r="E31" s="1134">
        <v>45925</v>
      </c>
      <c r="F31" s="1075"/>
      <c r="G31" s="1134">
        <v>45937</v>
      </c>
      <c r="H31" s="1134">
        <v>45916</v>
      </c>
      <c r="I31" s="1147" t="s">
        <v>3393</v>
      </c>
    </row>
    <row r="32" spans="1:9" ht="20.100000000000001" customHeight="1">
      <c r="A32" s="1116"/>
      <c r="B32" s="1146"/>
      <c r="C32" s="1146"/>
      <c r="D32" s="1114"/>
      <c r="E32" s="1114"/>
      <c r="F32" s="1070"/>
      <c r="G32" s="1070"/>
      <c r="H32" s="1070"/>
    </row>
    <row r="33" spans="1:9">
      <c r="A33" s="1069" t="s">
        <v>3476</v>
      </c>
      <c r="B33" s="1069"/>
      <c r="C33" s="1069"/>
      <c r="D33" s="1069"/>
      <c r="E33" s="1069"/>
      <c r="F33" s="1069"/>
      <c r="G33" s="1069"/>
      <c r="H33" s="1069"/>
    </row>
    <row r="34" spans="1:9" ht="21" customHeight="1">
      <c r="A34" s="1116"/>
      <c r="B34" s="1145" t="s">
        <v>16</v>
      </c>
      <c r="C34" s="1145" t="s">
        <v>17</v>
      </c>
      <c r="D34" s="1067" t="s">
        <v>4</v>
      </c>
      <c r="E34" s="1066" t="s">
        <v>3380</v>
      </c>
      <c r="F34" s="1112" t="s">
        <v>8</v>
      </c>
      <c r="G34" s="1066" t="s">
        <v>3475</v>
      </c>
      <c r="H34" s="1066" t="s">
        <v>152</v>
      </c>
    </row>
    <row r="35" spans="1:9">
      <c r="A35" s="1116"/>
      <c r="B35" s="1145"/>
      <c r="C35" s="1145"/>
      <c r="D35" s="1067"/>
      <c r="E35" s="1066" t="s">
        <v>3377</v>
      </c>
      <c r="F35" s="1066" t="s">
        <v>20</v>
      </c>
      <c r="G35" s="1066" t="s">
        <v>20</v>
      </c>
      <c r="H35" s="1066" t="s">
        <v>21</v>
      </c>
    </row>
    <row r="36" spans="1:9" ht="16.5" customHeight="1">
      <c r="A36" s="1116"/>
      <c r="B36" s="1144" t="s">
        <v>3474</v>
      </c>
      <c r="C36" s="1144" t="s">
        <v>2620</v>
      </c>
      <c r="D36" s="1140" t="s">
        <v>3473</v>
      </c>
      <c r="E36" s="1134">
        <v>45902</v>
      </c>
      <c r="F36" s="1134">
        <v>45905</v>
      </c>
      <c r="G36" s="1134">
        <v>45910</v>
      </c>
      <c r="H36" s="1134">
        <v>45925</v>
      </c>
      <c r="I36" s="1081"/>
    </row>
    <row r="37" spans="1:9" ht="16.5" customHeight="1">
      <c r="A37" s="1116"/>
      <c r="B37" s="1144" t="s">
        <v>3472</v>
      </c>
      <c r="C37" s="1144" t="s">
        <v>2183</v>
      </c>
      <c r="D37" s="1140"/>
      <c r="E37" s="1134">
        <v>45909</v>
      </c>
      <c r="F37" s="1134">
        <v>45881</v>
      </c>
      <c r="G37" s="1134">
        <v>45918</v>
      </c>
      <c r="H37" s="1134">
        <v>45930</v>
      </c>
      <c r="I37" s="1081"/>
    </row>
    <row r="38" spans="1:9" ht="16.5" customHeight="1">
      <c r="A38" s="1116"/>
      <c r="B38" s="1136" t="s">
        <v>3471</v>
      </c>
      <c r="C38" s="1144" t="s">
        <v>2616</v>
      </c>
      <c r="D38" s="1140"/>
      <c r="E38" s="1134">
        <v>45916</v>
      </c>
      <c r="F38" s="1134">
        <v>45919</v>
      </c>
      <c r="G38" s="1134">
        <v>45926</v>
      </c>
      <c r="H38" s="1134">
        <v>45939</v>
      </c>
    </row>
    <row r="39" spans="1:9" ht="16.5" customHeight="1">
      <c r="A39" s="1116"/>
      <c r="B39" s="1144" t="s">
        <v>3470</v>
      </c>
      <c r="C39" s="1144" t="s">
        <v>2179</v>
      </c>
      <c r="D39" s="1140"/>
      <c r="E39" s="1134">
        <v>45923</v>
      </c>
      <c r="F39" s="1134">
        <v>45898</v>
      </c>
      <c r="G39" s="1134">
        <v>45932</v>
      </c>
      <c r="H39" s="1134">
        <v>45944</v>
      </c>
      <c r="I39" s="1053"/>
    </row>
    <row r="40" spans="1:9" ht="16.5" customHeight="1">
      <c r="A40" s="1116"/>
      <c r="B40" s="1144" t="s">
        <v>3469</v>
      </c>
      <c r="C40" s="1144" t="s">
        <v>3468</v>
      </c>
      <c r="D40" s="1143"/>
      <c r="E40" s="1134">
        <v>45930</v>
      </c>
      <c r="F40" s="1137"/>
      <c r="G40" s="1134">
        <v>45938</v>
      </c>
      <c r="H40" s="1134">
        <v>45951</v>
      </c>
      <c r="I40" s="1053" t="s">
        <v>3393</v>
      </c>
    </row>
    <row r="41" spans="1:9" ht="16.5" customHeight="1">
      <c r="A41" s="1116"/>
      <c r="B41" s="1142"/>
      <c r="C41" s="1142"/>
      <c r="D41" s="1141"/>
      <c r="E41" s="1072"/>
      <c r="F41" s="1072"/>
      <c r="G41" s="1072"/>
      <c r="H41" s="1072"/>
      <c r="I41" s="1081"/>
    </row>
    <row r="42" spans="1:9" ht="16.5" customHeight="1">
      <c r="A42" s="1132" t="s">
        <v>3467</v>
      </c>
      <c r="B42" s="1132"/>
      <c r="C42" s="1132"/>
      <c r="D42" s="1132"/>
      <c r="E42" s="1132"/>
      <c r="F42" s="1132"/>
      <c r="G42" s="1132"/>
      <c r="H42" s="1132"/>
      <c r="I42" s="1081"/>
    </row>
    <row r="43" spans="1:9" ht="16.5" customHeight="1">
      <c r="A43" s="1116"/>
      <c r="B43" s="1140" t="s">
        <v>16</v>
      </c>
      <c r="C43" s="1140" t="s">
        <v>17</v>
      </c>
      <c r="D43" s="1140" t="s">
        <v>4</v>
      </c>
      <c r="E43" s="1139" t="s">
        <v>3380</v>
      </c>
      <c r="F43" s="1139"/>
      <c r="G43" s="1139" t="s">
        <v>3379</v>
      </c>
      <c r="H43" s="1139" t="s">
        <v>177</v>
      </c>
      <c r="I43" s="1081"/>
    </row>
    <row r="44" spans="1:9" ht="16.5" customHeight="1">
      <c r="A44" s="1116"/>
      <c r="B44" s="1140"/>
      <c r="C44" s="1140"/>
      <c r="D44" s="1140"/>
      <c r="E44" s="1139" t="s">
        <v>3377</v>
      </c>
      <c r="F44" s="1139"/>
      <c r="G44" s="1139" t="s">
        <v>20</v>
      </c>
      <c r="H44" s="1139" t="s">
        <v>21</v>
      </c>
      <c r="I44" s="1081"/>
    </row>
    <row r="45" spans="1:9" ht="16.5" customHeight="1">
      <c r="A45" s="1116"/>
      <c r="B45" s="1136" t="s">
        <v>3462</v>
      </c>
      <c r="C45" s="1136" t="s">
        <v>3466</v>
      </c>
      <c r="D45" s="1138" t="s">
        <v>3465</v>
      </c>
      <c r="E45" s="1134">
        <v>45902</v>
      </c>
      <c r="F45" s="1134"/>
      <c r="G45" s="1134">
        <v>45909</v>
      </c>
      <c r="H45" s="1134">
        <v>45915</v>
      </c>
      <c r="I45" s="1081"/>
    </row>
    <row r="46" spans="1:9" ht="16.5" customHeight="1">
      <c r="A46" s="1116"/>
      <c r="B46" s="1136" t="s">
        <v>3464</v>
      </c>
      <c r="C46" s="1136" t="s">
        <v>3463</v>
      </c>
      <c r="D46" s="1135"/>
      <c r="E46" s="1134">
        <v>45909</v>
      </c>
      <c r="F46" s="1137"/>
      <c r="G46" s="1134">
        <v>45918</v>
      </c>
      <c r="H46" s="1134">
        <v>45925</v>
      </c>
      <c r="I46" s="1081"/>
    </row>
    <row r="47" spans="1:9" ht="16.5" customHeight="1">
      <c r="A47" s="1116"/>
      <c r="B47" s="1136" t="s">
        <v>3462</v>
      </c>
      <c r="C47" s="1136" t="s">
        <v>3461</v>
      </c>
      <c r="D47" s="1135"/>
      <c r="E47" s="1134">
        <v>45916</v>
      </c>
      <c r="F47" s="1137"/>
      <c r="G47" s="1134">
        <v>45924</v>
      </c>
      <c r="H47" s="1134">
        <v>45929</v>
      </c>
      <c r="I47" s="1053"/>
    </row>
    <row r="48" spans="1:9" ht="16.5" customHeight="1">
      <c r="A48" s="1116"/>
      <c r="B48" s="1136" t="s">
        <v>3459</v>
      </c>
      <c r="C48" s="1136" t="s">
        <v>3460</v>
      </c>
      <c r="D48" s="1135"/>
      <c r="E48" s="1134">
        <v>45923</v>
      </c>
      <c r="F48" s="1134"/>
      <c r="G48" s="1134">
        <v>45935</v>
      </c>
      <c r="H48" s="1134">
        <v>45940</v>
      </c>
      <c r="I48" s="1053"/>
    </row>
    <row r="49" spans="1:9" ht="16.5" customHeight="1">
      <c r="A49" s="1116"/>
      <c r="B49" s="1136" t="s">
        <v>3459</v>
      </c>
      <c r="C49" s="1136" t="s">
        <v>3458</v>
      </c>
      <c r="D49" s="1135"/>
      <c r="E49" s="1134">
        <v>45930</v>
      </c>
      <c r="F49" s="1134"/>
      <c r="G49" s="1134">
        <v>45938</v>
      </c>
      <c r="H49" s="1134">
        <v>45943</v>
      </c>
      <c r="I49" s="1053" t="s">
        <v>3393</v>
      </c>
    </row>
    <row r="50" spans="1:9" ht="16.5" customHeight="1">
      <c r="A50" s="1116"/>
      <c r="B50" s="1133"/>
      <c r="C50" s="1133"/>
      <c r="D50" s="1133"/>
      <c r="E50" s="1072"/>
      <c r="F50" s="1072"/>
      <c r="G50" s="1072"/>
      <c r="H50" s="1072"/>
    </row>
    <row r="51" spans="1:9">
      <c r="A51" s="1116"/>
      <c r="B51" s="1123"/>
      <c r="C51" s="1123"/>
      <c r="D51" s="1106"/>
      <c r="E51" s="1105"/>
      <c r="F51" s="1105"/>
      <c r="G51" s="1105"/>
      <c r="H51" s="1105"/>
    </row>
    <row r="52" spans="1:9">
      <c r="A52" s="1132" t="s">
        <v>3457</v>
      </c>
      <c r="B52" s="1132"/>
      <c r="C52" s="1132"/>
      <c r="D52" s="1132"/>
      <c r="E52" s="1132"/>
      <c r="F52" s="1132"/>
      <c r="G52" s="1132"/>
      <c r="H52" s="1132"/>
    </row>
    <row r="53" spans="1:9" ht="15" customHeight="1">
      <c r="A53" s="1116"/>
      <c r="B53" s="1129" t="s">
        <v>16</v>
      </c>
      <c r="C53" s="1129" t="s">
        <v>17</v>
      </c>
      <c r="D53" s="1129" t="s">
        <v>4</v>
      </c>
      <c r="E53" s="1119" t="s">
        <v>3380</v>
      </c>
      <c r="F53" s="1119"/>
      <c r="G53" s="1119" t="s">
        <v>3379</v>
      </c>
      <c r="H53" s="1119" t="s">
        <v>82</v>
      </c>
    </row>
    <row r="54" spans="1:9" ht="15" customHeight="1">
      <c r="A54" s="1116"/>
      <c r="B54" s="1129"/>
      <c r="C54" s="1129"/>
      <c r="D54" s="1129"/>
      <c r="E54" s="1119" t="s">
        <v>3377</v>
      </c>
      <c r="F54" s="1119"/>
      <c r="G54" s="1119" t="s">
        <v>20</v>
      </c>
      <c r="H54" s="1119" t="s">
        <v>21</v>
      </c>
    </row>
    <row r="55" spans="1:9" ht="15" customHeight="1">
      <c r="A55" s="1116"/>
      <c r="B55" s="1089" t="s">
        <v>3456</v>
      </c>
      <c r="C55" s="1089" t="s">
        <v>3438</v>
      </c>
      <c r="D55" s="1090" t="s">
        <v>128</v>
      </c>
      <c r="E55" s="1058">
        <v>45902</v>
      </c>
      <c r="F55" s="1058"/>
      <c r="G55" s="1058">
        <v>45909</v>
      </c>
      <c r="H55" s="1058">
        <v>45916</v>
      </c>
      <c r="I55" s="1081"/>
    </row>
    <row r="56" spans="1:9" ht="15" customHeight="1">
      <c r="A56" s="1116"/>
      <c r="B56" s="1089" t="s">
        <v>3455</v>
      </c>
      <c r="C56" s="1089" t="s">
        <v>3454</v>
      </c>
      <c r="D56" s="1087"/>
      <c r="E56" s="1058">
        <v>45909</v>
      </c>
      <c r="F56" s="1058"/>
      <c r="G56" s="1058">
        <v>45916</v>
      </c>
      <c r="H56" s="1058">
        <v>45923</v>
      </c>
      <c r="I56" s="1081"/>
    </row>
    <row r="57" spans="1:9" ht="15" customHeight="1">
      <c r="A57" s="1116"/>
      <c r="B57" s="1091" t="s">
        <v>3453</v>
      </c>
      <c r="C57" s="1089" t="s">
        <v>3452</v>
      </c>
      <c r="D57" s="1087"/>
      <c r="E57" s="1058">
        <v>45916</v>
      </c>
      <c r="F57" s="1058"/>
      <c r="G57" s="1058">
        <v>45923</v>
      </c>
      <c r="H57" s="1058">
        <v>45930</v>
      </c>
    </row>
    <row r="58" spans="1:9" ht="15" customHeight="1">
      <c r="A58" s="1116"/>
      <c r="B58" s="1089" t="s">
        <v>3451</v>
      </c>
      <c r="C58" s="1089" t="s">
        <v>3407</v>
      </c>
      <c r="D58" s="1087"/>
      <c r="E58" s="1058">
        <v>45923</v>
      </c>
      <c r="F58" s="1058"/>
      <c r="G58" s="1058">
        <v>45930</v>
      </c>
      <c r="H58" s="1058">
        <v>45937</v>
      </c>
      <c r="I58" s="1081"/>
    </row>
    <row r="59" spans="1:9" ht="15" customHeight="1">
      <c r="A59" s="1116"/>
      <c r="B59" s="1089" t="s">
        <v>3450</v>
      </c>
      <c r="C59" s="1089" t="s">
        <v>3449</v>
      </c>
      <c r="D59" s="1085"/>
      <c r="E59" s="1058">
        <v>45930</v>
      </c>
      <c r="F59" s="1058"/>
      <c r="G59" s="1058">
        <v>45937</v>
      </c>
      <c r="H59" s="1058">
        <v>45944</v>
      </c>
      <c r="I59" s="1053" t="s">
        <v>3393</v>
      </c>
    </row>
    <row r="60" spans="1:9" ht="15" customHeight="1">
      <c r="A60" s="1116"/>
      <c r="B60" s="1114"/>
      <c r="C60" s="1114"/>
      <c r="D60" s="1131"/>
      <c r="E60" s="1105"/>
      <c r="F60" s="1105"/>
      <c r="G60" s="1105"/>
      <c r="H60" s="1105"/>
      <c r="I60" s="1053"/>
    </row>
    <row r="61" spans="1:9">
      <c r="A61" s="1130" t="s">
        <v>3448</v>
      </c>
      <c r="B61" s="1130"/>
      <c r="C61" s="1070"/>
      <c r="D61" s="1070"/>
      <c r="E61" s="1070"/>
      <c r="F61" s="1070"/>
      <c r="G61" s="1070"/>
      <c r="H61" s="1070"/>
    </row>
    <row r="62" spans="1:9">
      <c r="A62" s="1069" t="s">
        <v>3447</v>
      </c>
      <c r="B62" s="1069"/>
      <c r="C62" s="1069"/>
      <c r="D62" s="1069"/>
      <c r="E62" s="1069"/>
      <c r="F62" s="1069"/>
      <c r="G62" s="1069"/>
      <c r="H62" s="1069"/>
    </row>
    <row r="63" spans="1:9">
      <c r="A63" s="1116"/>
      <c r="B63" s="1129" t="s">
        <v>16</v>
      </c>
      <c r="C63" s="1129" t="s">
        <v>17</v>
      </c>
      <c r="D63" s="1121" t="s">
        <v>4</v>
      </c>
      <c r="E63" s="1119" t="s">
        <v>3380</v>
      </c>
      <c r="F63" s="1119"/>
      <c r="G63" s="1119" t="s">
        <v>3445</v>
      </c>
      <c r="H63" s="1119" t="s">
        <v>159</v>
      </c>
    </row>
    <row r="64" spans="1:9">
      <c r="A64" s="1116"/>
      <c r="B64" s="1129"/>
      <c r="C64" s="1129"/>
      <c r="D64" s="1121"/>
      <c r="E64" s="1119" t="s">
        <v>3377</v>
      </c>
      <c r="F64" s="1119"/>
      <c r="G64" s="1119" t="s">
        <v>20</v>
      </c>
      <c r="H64" s="1119" t="s">
        <v>21</v>
      </c>
    </row>
    <row r="65" spans="1:9">
      <c r="A65" s="1116"/>
      <c r="B65" s="1091" t="s">
        <v>117</v>
      </c>
      <c r="C65" s="1119" t="s">
        <v>1799</v>
      </c>
      <c r="D65" s="1101" t="s">
        <v>60</v>
      </c>
      <c r="E65" s="1058">
        <v>45902</v>
      </c>
      <c r="F65" s="1058"/>
      <c r="G65" s="1058">
        <v>45911</v>
      </c>
      <c r="H65" s="1058">
        <v>45937</v>
      </c>
      <c r="I65" s="1081"/>
    </row>
    <row r="66" spans="1:9">
      <c r="A66" s="1116"/>
      <c r="B66" s="1091" t="s">
        <v>1798</v>
      </c>
      <c r="C66" s="1119" t="s">
        <v>1797</v>
      </c>
      <c r="D66" s="1100"/>
      <c r="E66" s="1058">
        <v>45909</v>
      </c>
      <c r="F66" s="1058"/>
      <c r="G66" s="1058">
        <v>45917</v>
      </c>
      <c r="H66" s="1058">
        <v>45943</v>
      </c>
      <c r="I66" s="1081"/>
    </row>
    <row r="67" spans="1:9">
      <c r="A67" s="1116"/>
      <c r="B67" s="1119" t="s">
        <v>1796</v>
      </c>
      <c r="C67" s="1119" t="s">
        <v>1795</v>
      </c>
      <c r="D67" s="1100"/>
      <c r="E67" s="1058">
        <v>45916</v>
      </c>
      <c r="F67" s="1058"/>
      <c r="G67" s="1058">
        <v>45924</v>
      </c>
      <c r="H67" s="1058">
        <v>45950</v>
      </c>
    </row>
    <row r="68" spans="1:9">
      <c r="A68" s="1116"/>
      <c r="B68" s="1091" t="s">
        <v>2552</v>
      </c>
      <c r="C68" s="1119" t="s">
        <v>2551</v>
      </c>
      <c r="D68" s="1100"/>
      <c r="E68" s="1058">
        <v>45923</v>
      </c>
      <c r="F68" s="1058"/>
      <c r="G68" s="1058">
        <v>45931</v>
      </c>
      <c r="H68" s="1058">
        <v>45957</v>
      </c>
      <c r="I68" s="1081"/>
    </row>
    <row r="69" spans="1:9">
      <c r="A69" s="1116"/>
      <c r="B69" s="1091" t="s">
        <v>118</v>
      </c>
      <c r="C69" s="1119" t="s">
        <v>3443</v>
      </c>
      <c r="D69" s="1098"/>
      <c r="E69" s="1058">
        <v>45930</v>
      </c>
      <c r="F69" s="1058"/>
      <c r="G69" s="1058">
        <v>45938</v>
      </c>
      <c r="H69" s="1058">
        <v>45964</v>
      </c>
      <c r="I69" s="1053" t="s">
        <v>3393</v>
      </c>
    </row>
    <row r="70" spans="1:9">
      <c r="A70" s="1116"/>
      <c r="B70" s="1128"/>
      <c r="C70" s="1096"/>
      <c r="D70" s="1127"/>
      <c r="E70" s="1072"/>
      <c r="F70" s="1072"/>
      <c r="G70" s="1072"/>
      <c r="H70" s="1072"/>
      <c r="I70" s="1053"/>
    </row>
    <row r="71" spans="1:9">
      <c r="A71" s="1116"/>
      <c r="B71" s="1115"/>
      <c r="C71" s="1115"/>
      <c r="D71" s="1126"/>
      <c r="E71" s="1105"/>
      <c r="F71" s="1105"/>
      <c r="G71" s="1105"/>
      <c r="H71" s="1105"/>
    </row>
    <row r="72" spans="1:9">
      <c r="A72" s="1116"/>
      <c r="B72" s="1115"/>
      <c r="C72" s="1115"/>
      <c r="D72" s="1126"/>
      <c r="E72" s="1105"/>
      <c r="F72" s="1105"/>
      <c r="G72" s="1105"/>
      <c r="H72" s="1105"/>
    </row>
    <row r="73" spans="1:9">
      <c r="A73" s="1116"/>
      <c r="B73" s="1115"/>
      <c r="C73" s="1115"/>
      <c r="D73" s="1126"/>
      <c r="E73" s="1126"/>
      <c r="F73" s="1105"/>
      <c r="G73" s="1105"/>
      <c r="H73" s="1105"/>
    </row>
    <row r="74" spans="1:9">
      <c r="A74" s="1069" t="s">
        <v>3446</v>
      </c>
      <c r="B74" s="1069"/>
      <c r="C74" s="1069"/>
      <c r="D74" s="1069"/>
      <c r="E74" s="1069"/>
      <c r="F74" s="1069"/>
      <c r="G74" s="1069"/>
      <c r="H74" s="1069"/>
    </row>
    <row r="75" spans="1:9">
      <c r="A75" s="1116"/>
      <c r="B75" s="1125" t="s">
        <v>16</v>
      </c>
      <c r="C75" s="1125" t="s">
        <v>17</v>
      </c>
      <c r="D75" s="1067" t="s">
        <v>4</v>
      </c>
      <c r="E75" s="1066" t="s">
        <v>3380</v>
      </c>
      <c r="F75" s="1076"/>
      <c r="G75" s="1066" t="s">
        <v>3445</v>
      </c>
      <c r="H75" s="1066" t="s">
        <v>2</v>
      </c>
    </row>
    <row r="76" spans="1:9">
      <c r="A76" s="1116"/>
      <c r="B76" s="1125"/>
      <c r="C76" s="1125"/>
      <c r="D76" s="1067"/>
      <c r="E76" s="1066" t="s">
        <v>3377</v>
      </c>
      <c r="F76" s="1076"/>
      <c r="G76" s="1066" t="s">
        <v>20</v>
      </c>
      <c r="H76" s="1066" t="s">
        <v>21</v>
      </c>
    </row>
    <row r="77" spans="1:9">
      <c r="A77" s="1116"/>
      <c r="B77" s="1091" t="s">
        <v>117</v>
      </c>
      <c r="C77" s="1119" t="s">
        <v>1799</v>
      </c>
      <c r="D77" s="1124" t="s">
        <v>3444</v>
      </c>
      <c r="E77" s="1058">
        <v>45903</v>
      </c>
      <c r="F77" s="1058"/>
      <c r="G77" s="1058">
        <v>45911</v>
      </c>
      <c r="H77" s="1058">
        <v>45958</v>
      </c>
      <c r="I77" s="1081"/>
    </row>
    <row r="78" spans="1:9">
      <c r="A78" s="1116"/>
      <c r="B78" s="1091" t="s">
        <v>1798</v>
      </c>
      <c r="C78" s="1119" t="s">
        <v>1797</v>
      </c>
      <c r="D78" s="1124"/>
      <c r="E78" s="1058">
        <v>45910</v>
      </c>
      <c r="F78" s="1058"/>
      <c r="G78" s="1058">
        <v>45917</v>
      </c>
      <c r="H78" s="1058">
        <v>45964</v>
      </c>
      <c r="I78" s="1081"/>
    </row>
    <row r="79" spans="1:9">
      <c r="A79" s="1116"/>
      <c r="B79" s="1119" t="s">
        <v>1796</v>
      </c>
      <c r="C79" s="1119" t="s">
        <v>1795</v>
      </c>
      <c r="D79" s="1124"/>
      <c r="E79" s="1058">
        <v>45917</v>
      </c>
      <c r="F79" s="1058"/>
      <c r="G79" s="1058">
        <v>45924</v>
      </c>
      <c r="H79" s="1058">
        <v>45971</v>
      </c>
    </row>
    <row r="80" spans="1:9" ht="15.75" customHeight="1">
      <c r="A80" s="1116"/>
      <c r="B80" s="1091" t="s">
        <v>2552</v>
      </c>
      <c r="C80" s="1119" t="s">
        <v>2551</v>
      </c>
      <c r="D80" s="1124"/>
      <c r="E80" s="1058">
        <v>45924</v>
      </c>
      <c r="F80" s="1058"/>
      <c r="G80" s="1058">
        <v>45931</v>
      </c>
      <c r="H80" s="1058">
        <v>45978</v>
      </c>
      <c r="I80" s="1053"/>
    </row>
    <row r="81" spans="1:9" ht="15.75" customHeight="1">
      <c r="A81" s="1116"/>
      <c r="B81" s="1091" t="s">
        <v>118</v>
      </c>
      <c r="C81" s="1119" t="s">
        <v>3443</v>
      </c>
      <c r="D81" s="1124"/>
      <c r="E81" s="1058">
        <v>45930</v>
      </c>
      <c r="F81" s="1058"/>
      <c r="G81" s="1058">
        <v>45938</v>
      </c>
      <c r="H81" s="1058">
        <v>45985</v>
      </c>
      <c r="I81" s="1053" t="s">
        <v>3393</v>
      </c>
    </row>
    <row r="82" spans="1:9" ht="15.75" customHeight="1">
      <c r="A82" s="1116"/>
      <c r="B82" s="1115"/>
      <c r="C82" s="1115"/>
      <c r="D82" s="1115"/>
      <c r="E82" s="1105"/>
      <c r="F82" s="1105"/>
      <c r="G82" s="1105"/>
      <c r="H82" s="1105"/>
      <c r="I82" s="1081"/>
    </row>
    <row r="83" spans="1:9" ht="15.75" customHeight="1">
      <c r="A83" s="1116"/>
      <c r="B83" s="1115"/>
      <c r="C83" s="1115"/>
      <c r="D83" s="1115"/>
      <c r="E83" s="1105"/>
      <c r="F83" s="1105"/>
      <c r="G83" s="1105"/>
      <c r="H83" s="1105"/>
      <c r="I83" s="1081"/>
    </row>
    <row r="84" spans="1:9">
      <c r="A84" s="1116"/>
      <c r="B84" s="1070"/>
      <c r="C84" s="1123"/>
      <c r="D84" s="1122"/>
      <c r="E84" s="1122"/>
      <c r="F84" s="1105"/>
      <c r="G84" s="1105"/>
      <c r="H84" s="1105"/>
    </row>
    <row r="85" spans="1:9">
      <c r="A85" s="1069" t="s">
        <v>3442</v>
      </c>
      <c r="B85" s="1069"/>
      <c r="C85" s="1069"/>
      <c r="D85" s="1069"/>
      <c r="E85" s="1069"/>
      <c r="F85" s="1069"/>
      <c r="G85" s="1069"/>
      <c r="H85" s="1069"/>
    </row>
    <row r="86" spans="1:9">
      <c r="A86" s="1116"/>
      <c r="B86" s="1120" t="s">
        <v>16</v>
      </c>
      <c r="C86" s="1120" t="s">
        <v>17</v>
      </c>
      <c r="D86" s="1120" t="s">
        <v>4</v>
      </c>
      <c r="E86" s="1119" t="s">
        <v>3380</v>
      </c>
      <c r="F86" s="1089"/>
      <c r="G86" s="1089" t="s">
        <v>3421</v>
      </c>
      <c r="H86" s="1089" t="s">
        <v>94</v>
      </c>
    </row>
    <row r="87" spans="1:9">
      <c r="A87" s="1116"/>
      <c r="B87" s="1121"/>
      <c r="C87" s="1120"/>
      <c r="D87" s="1120"/>
      <c r="E87" s="1119" t="s">
        <v>3377</v>
      </c>
      <c r="F87" s="1089"/>
      <c r="G87" s="1089" t="s">
        <v>20</v>
      </c>
      <c r="H87" s="1089" t="s">
        <v>3441</v>
      </c>
    </row>
    <row r="88" spans="1:9" ht="16.5" customHeight="1">
      <c r="A88" s="1116"/>
      <c r="B88" s="1119" t="s">
        <v>2580</v>
      </c>
      <c r="C88" s="1089" t="s">
        <v>3440</v>
      </c>
      <c r="D88" s="1117" t="s">
        <v>128</v>
      </c>
      <c r="E88" s="1058">
        <v>45901</v>
      </c>
      <c r="F88" s="1058"/>
      <c r="G88" s="1058">
        <v>45908</v>
      </c>
      <c r="H88" s="1058">
        <v>45946</v>
      </c>
      <c r="I88" s="1081"/>
    </row>
    <row r="89" spans="1:9" ht="16.5" customHeight="1">
      <c r="A89" s="1116"/>
      <c r="B89" s="1119" t="s">
        <v>3439</v>
      </c>
      <c r="C89" s="1089" t="s">
        <v>3438</v>
      </c>
      <c r="D89" s="1117"/>
      <c r="E89" s="1058">
        <v>45908</v>
      </c>
      <c r="F89" s="1058"/>
      <c r="G89" s="1058">
        <v>45914</v>
      </c>
      <c r="H89" s="1058">
        <v>45952</v>
      </c>
      <c r="I89" s="1081"/>
    </row>
    <row r="90" spans="1:9" ht="16.5" customHeight="1">
      <c r="A90" s="1116"/>
      <c r="B90" s="1118" t="s">
        <v>2575</v>
      </c>
      <c r="C90" s="1118" t="s">
        <v>2574</v>
      </c>
      <c r="D90" s="1117"/>
      <c r="E90" s="1058">
        <v>45915</v>
      </c>
      <c r="F90" s="1058"/>
      <c r="G90" s="1058">
        <v>45921</v>
      </c>
      <c r="H90" s="1058">
        <v>45959</v>
      </c>
    </row>
    <row r="91" spans="1:9" ht="16.5" customHeight="1">
      <c r="A91" s="1116"/>
      <c r="B91" s="1118" t="s">
        <v>2573</v>
      </c>
      <c r="C91" s="1118" t="s">
        <v>3437</v>
      </c>
      <c r="D91" s="1117"/>
      <c r="E91" s="1058">
        <v>45922</v>
      </c>
      <c r="F91" s="1058"/>
      <c r="G91" s="1058">
        <v>45928</v>
      </c>
      <c r="H91" s="1058">
        <v>45966</v>
      </c>
    </row>
    <row r="92" spans="1:9" ht="16.5" customHeight="1">
      <c r="A92" s="1116"/>
      <c r="B92" s="1091" t="s">
        <v>3436</v>
      </c>
      <c r="C92" s="1089" t="s">
        <v>3435</v>
      </c>
      <c r="D92" s="1117"/>
      <c r="E92" s="1058">
        <v>45929</v>
      </c>
      <c r="F92" s="1058"/>
      <c r="G92" s="1058">
        <v>45935</v>
      </c>
      <c r="H92" s="1058">
        <v>45973</v>
      </c>
      <c r="I92" s="1053" t="s">
        <v>3393</v>
      </c>
    </row>
    <row r="93" spans="1:9" ht="16.5" customHeight="1">
      <c r="A93" s="1116"/>
      <c r="B93" s="1115"/>
      <c r="C93" s="1114"/>
      <c r="D93" s="1106"/>
      <c r="E93" s="1105"/>
      <c r="F93" s="1105"/>
      <c r="G93" s="1105"/>
      <c r="H93" s="1105"/>
    </row>
    <row r="94" spans="1:9">
      <c r="A94" s="1094"/>
      <c r="D94" s="1113"/>
      <c r="E94" s="1113"/>
    </row>
    <row r="95" spans="1:9">
      <c r="A95" s="1080" t="s">
        <v>3434</v>
      </c>
      <c r="B95" s="1080"/>
      <c r="C95" s="1080"/>
      <c r="D95" s="1080"/>
      <c r="E95" s="1080"/>
      <c r="F95" s="1080"/>
      <c r="G95" s="1080"/>
      <c r="H95" s="1080"/>
    </row>
    <row r="96" spans="1:9">
      <c r="A96" s="1094"/>
      <c r="B96" s="1067" t="s">
        <v>16</v>
      </c>
      <c r="C96" s="1067" t="s">
        <v>17</v>
      </c>
      <c r="D96" s="1066" t="s">
        <v>4</v>
      </c>
      <c r="E96" s="1066" t="s">
        <v>3380</v>
      </c>
      <c r="F96" s="1112"/>
      <c r="G96" s="1066" t="s">
        <v>3421</v>
      </c>
      <c r="H96" s="1066" t="s">
        <v>3185</v>
      </c>
    </row>
    <row r="97" spans="1:10" ht="16.5" customHeight="1">
      <c r="A97" s="1094"/>
      <c r="B97" s="1111"/>
      <c r="C97" s="1067"/>
      <c r="D97" s="1066"/>
      <c r="E97" s="1066" t="s">
        <v>3377</v>
      </c>
      <c r="F97" s="1066"/>
      <c r="G97" s="1066" t="s">
        <v>20</v>
      </c>
      <c r="H97" s="1066" t="s">
        <v>21</v>
      </c>
    </row>
    <row r="98" spans="1:10" ht="16.5" customHeight="1">
      <c r="A98" s="1094"/>
      <c r="B98" s="1063" t="s">
        <v>3433</v>
      </c>
      <c r="C98" s="1063" t="s">
        <v>3432</v>
      </c>
      <c r="D98" s="1110" t="s">
        <v>3431</v>
      </c>
      <c r="E98" s="1058">
        <v>45902</v>
      </c>
      <c r="F98" s="1058"/>
      <c r="G98" s="1058">
        <v>45906</v>
      </c>
      <c r="H98" s="1058">
        <v>45923</v>
      </c>
      <c r="I98" s="1053"/>
    </row>
    <row r="99" spans="1:10" ht="16.5" customHeight="1">
      <c r="A99" s="1107"/>
      <c r="B99" s="1063" t="s">
        <v>3430</v>
      </c>
      <c r="C99" s="1063" t="s">
        <v>3429</v>
      </c>
      <c r="D99" s="1109"/>
      <c r="E99" s="1058">
        <v>45909</v>
      </c>
      <c r="F99" s="1058"/>
      <c r="G99" s="1058">
        <v>45915</v>
      </c>
      <c r="H99" s="1058">
        <v>45929</v>
      </c>
    </row>
    <row r="100" spans="1:10" ht="16.5" customHeight="1">
      <c r="A100" s="1107"/>
      <c r="B100" s="1091" t="s">
        <v>3428</v>
      </c>
      <c r="C100" s="1063" t="s">
        <v>3427</v>
      </c>
      <c r="D100" s="1109"/>
      <c r="E100" s="1058">
        <v>45916</v>
      </c>
      <c r="F100" s="1058"/>
      <c r="G100" s="1058">
        <v>45923</v>
      </c>
      <c r="H100" s="1058">
        <v>45937</v>
      </c>
    </row>
    <row r="101" spans="1:10" ht="16.5" customHeight="1">
      <c r="A101" s="1107"/>
      <c r="B101" s="1063" t="s">
        <v>3426</v>
      </c>
      <c r="C101" s="1063" t="s">
        <v>3425</v>
      </c>
      <c r="D101" s="1109"/>
      <c r="E101" s="1058">
        <v>45923</v>
      </c>
      <c r="F101" s="1058"/>
      <c r="G101" s="1058">
        <v>45930</v>
      </c>
      <c r="H101" s="1058">
        <v>45944</v>
      </c>
      <c r="I101" s="1053"/>
    </row>
    <row r="102" spans="1:10" ht="16.5" customHeight="1">
      <c r="A102" s="1107"/>
      <c r="B102" s="1063" t="s">
        <v>3424</v>
      </c>
      <c r="C102" s="1063" t="s">
        <v>3423</v>
      </c>
      <c r="D102" s="1108"/>
      <c r="E102" s="1058">
        <v>45930</v>
      </c>
      <c r="F102" s="1058"/>
      <c r="G102" s="1058">
        <v>45937</v>
      </c>
      <c r="H102" s="1058">
        <v>45951</v>
      </c>
      <c r="I102" s="1053" t="s">
        <v>3393</v>
      </c>
      <c r="J102" s="1053"/>
    </row>
    <row r="103" spans="1:10" ht="16.5" customHeight="1">
      <c r="A103" s="1107"/>
      <c r="B103" s="1070"/>
      <c r="C103" s="1070"/>
      <c r="D103" s="1106"/>
      <c r="E103" s="1105"/>
      <c r="F103" s="1105"/>
      <c r="G103" s="1105"/>
      <c r="H103" s="1105"/>
    </row>
    <row r="104" spans="1:10">
      <c r="A104" s="1094"/>
      <c r="B104" s="1092"/>
      <c r="C104" s="1092"/>
      <c r="D104" s="1093"/>
      <c r="E104" s="1093"/>
      <c r="F104" s="1104"/>
      <c r="G104" s="1104"/>
      <c r="H104" s="1104"/>
    </row>
    <row r="105" spans="1:10">
      <c r="A105" s="1080" t="s">
        <v>3422</v>
      </c>
      <c r="B105" s="1080"/>
      <c r="C105" s="1080"/>
      <c r="D105" s="1080"/>
      <c r="E105" s="1080"/>
      <c r="F105" s="1080"/>
      <c r="G105" s="1080"/>
      <c r="H105" s="1080"/>
    </row>
    <row r="106" spans="1:10">
      <c r="A106" s="1094"/>
      <c r="B106" s="1078" t="s">
        <v>16</v>
      </c>
      <c r="C106" s="1078" t="s">
        <v>17</v>
      </c>
      <c r="D106" s="1078" t="s">
        <v>4</v>
      </c>
      <c r="E106" s="1077" t="s">
        <v>3380</v>
      </c>
      <c r="F106" s="1103"/>
      <c r="G106" s="1077" t="s">
        <v>3421</v>
      </c>
      <c r="H106" s="1077" t="s">
        <v>3249</v>
      </c>
    </row>
    <row r="107" spans="1:10">
      <c r="A107" s="1094"/>
      <c r="B107" s="1102"/>
      <c r="C107" s="1078"/>
      <c r="D107" s="1078"/>
      <c r="E107" s="1077" t="s">
        <v>3377</v>
      </c>
      <c r="F107" s="1077"/>
      <c r="G107" s="1077" t="s">
        <v>20</v>
      </c>
      <c r="H107" s="1077" t="s">
        <v>21</v>
      </c>
    </row>
    <row r="108" spans="1:10" ht="16.5" customHeight="1">
      <c r="A108" s="1094"/>
      <c r="B108" s="1099" t="s">
        <v>2478</v>
      </c>
      <c r="C108" s="1099" t="s">
        <v>3420</v>
      </c>
      <c r="D108" s="1101" t="s">
        <v>3419</v>
      </c>
      <c r="E108" s="1058">
        <v>45902</v>
      </c>
      <c r="F108" s="1088"/>
      <c r="G108" s="1058">
        <v>45910</v>
      </c>
      <c r="H108" s="1058">
        <v>45672</v>
      </c>
      <c r="I108" s="1053"/>
    </row>
    <row r="109" spans="1:10" ht="16.5" customHeight="1">
      <c r="A109" s="1094"/>
      <c r="B109" s="1063" t="s">
        <v>3418</v>
      </c>
      <c r="C109" s="1099" t="s">
        <v>2543</v>
      </c>
      <c r="D109" s="1100"/>
      <c r="E109" s="1058">
        <v>45909</v>
      </c>
      <c r="F109" s="1088"/>
      <c r="G109" s="1058">
        <v>45915</v>
      </c>
      <c r="H109" s="1058">
        <v>45950</v>
      </c>
    </row>
    <row r="110" spans="1:10" ht="16.5" customHeight="1">
      <c r="A110" s="1094"/>
      <c r="B110" s="1091" t="s">
        <v>2474</v>
      </c>
      <c r="C110" s="1099" t="s">
        <v>2473</v>
      </c>
      <c r="D110" s="1100"/>
      <c r="E110" s="1058">
        <v>45916</v>
      </c>
      <c r="F110" s="1088"/>
      <c r="G110" s="1058">
        <v>45922</v>
      </c>
      <c r="H110" s="1058">
        <v>45957</v>
      </c>
    </row>
    <row r="111" spans="1:10" ht="16.5" customHeight="1">
      <c r="A111" s="1094"/>
      <c r="B111" s="1099" t="s">
        <v>2472</v>
      </c>
      <c r="C111" s="1099" t="s">
        <v>3417</v>
      </c>
      <c r="D111" s="1100"/>
      <c r="E111" s="1058">
        <v>45923</v>
      </c>
      <c r="F111" s="1088"/>
      <c r="G111" s="1058">
        <v>45929</v>
      </c>
      <c r="H111" s="1058">
        <v>45964</v>
      </c>
      <c r="I111" s="1053"/>
    </row>
    <row r="112" spans="1:10" ht="16.5" customHeight="1">
      <c r="A112" s="1094"/>
      <c r="B112" s="1099" t="s">
        <v>3416</v>
      </c>
      <c r="C112" s="1099" t="s">
        <v>3415</v>
      </c>
      <c r="D112" s="1098"/>
      <c r="E112" s="1058">
        <v>45930</v>
      </c>
      <c r="F112" s="1088"/>
      <c r="G112" s="1058">
        <v>45938</v>
      </c>
      <c r="H112" s="1058">
        <v>45971</v>
      </c>
      <c r="I112" s="1053" t="s">
        <v>3393</v>
      </c>
    </row>
    <row r="113" spans="1:9" ht="16.5" customHeight="1">
      <c r="A113" s="1094"/>
      <c r="B113" s="1097"/>
      <c r="C113" s="1097"/>
      <c r="D113" s="1096"/>
      <c r="E113" s="1072"/>
      <c r="F113" s="1095"/>
      <c r="G113" s="1072"/>
      <c r="H113" s="1072"/>
      <c r="I113" s="1053"/>
    </row>
    <row r="114" spans="1:9">
      <c r="A114" s="1094"/>
      <c r="B114" s="1092"/>
      <c r="C114" s="1092"/>
      <c r="D114" s="1093"/>
      <c r="E114" s="1093"/>
      <c r="F114" s="1092"/>
      <c r="G114" s="1092"/>
      <c r="H114" s="1092"/>
    </row>
    <row r="115" spans="1:9">
      <c r="A115" s="1080" t="s">
        <v>3414</v>
      </c>
      <c r="B115" s="1080"/>
      <c r="C115" s="1080"/>
      <c r="D115" s="1080"/>
      <c r="E115" s="1080"/>
      <c r="F115" s="1080"/>
      <c r="G115" s="1080"/>
      <c r="H115" s="1080"/>
    </row>
    <row r="116" spans="1:9">
      <c r="B116" s="1078" t="s">
        <v>16</v>
      </c>
      <c r="C116" s="1079" t="s">
        <v>17</v>
      </c>
      <c r="D116" s="1078" t="s">
        <v>4</v>
      </c>
      <c r="E116" s="1077" t="s">
        <v>3380</v>
      </c>
      <c r="F116" s="1077"/>
      <c r="G116" s="1077" t="s">
        <v>3402</v>
      </c>
      <c r="H116" s="1077" t="s">
        <v>124</v>
      </c>
    </row>
    <row r="117" spans="1:9">
      <c r="B117" s="1078"/>
      <c r="C117" s="1079"/>
      <c r="D117" s="1078"/>
      <c r="E117" s="1077" t="s">
        <v>3377</v>
      </c>
      <c r="F117" s="1077"/>
      <c r="G117" s="1077" t="s">
        <v>20</v>
      </c>
      <c r="H117" s="1077" t="s">
        <v>21</v>
      </c>
    </row>
    <row r="118" spans="1:9" ht="15.75" customHeight="1">
      <c r="B118" s="1089" t="s">
        <v>3413</v>
      </c>
      <c r="C118" s="1063" t="s">
        <v>2576</v>
      </c>
      <c r="D118" s="1065" t="s">
        <v>3412</v>
      </c>
      <c r="E118" s="1058">
        <v>45902</v>
      </c>
      <c r="F118" s="1063"/>
      <c r="G118" s="1058">
        <v>45908</v>
      </c>
      <c r="H118" s="1058">
        <v>45956</v>
      </c>
      <c r="I118" s="1053"/>
    </row>
    <row r="119" spans="1:9" ht="15.75" customHeight="1">
      <c r="B119" s="1089" t="s">
        <v>3411</v>
      </c>
      <c r="C119" s="1063" t="s">
        <v>2574</v>
      </c>
      <c r="D119" s="1062"/>
      <c r="E119" s="1058">
        <v>45909</v>
      </c>
      <c r="F119" s="1063"/>
      <c r="G119" s="1058">
        <v>45915</v>
      </c>
      <c r="H119" s="1058">
        <v>45963</v>
      </c>
    </row>
    <row r="120" spans="1:9" ht="15.75" customHeight="1">
      <c r="B120" s="1089" t="s">
        <v>3410</v>
      </c>
      <c r="C120" s="1063" t="s">
        <v>3409</v>
      </c>
      <c r="D120" s="1062"/>
      <c r="E120" s="1058">
        <v>45916</v>
      </c>
      <c r="F120" s="1088"/>
      <c r="G120" s="1058">
        <v>45922</v>
      </c>
      <c r="H120" s="1058">
        <v>45970</v>
      </c>
    </row>
    <row r="121" spans="1:9" ht="15.75" customHeight="1">
      <c r="B121" s="1089" t="s">
        <v>3408</v>
      </c>
      <c r="C121" s="1063" t="s">
        <v>3407</v>
      </c>
      <c r="D121" s="1062"/>
      <c r="E121" s="1058">
        <v>45923</v>
      </c>
      <c r="F121" s="1063"/>
      <c r="G121" s="1058">
        <v>45929</v>
      </c>
      <c r="H121" s="1058">
        <v>45977</v>
      </c>
      <c r="I121" s="1053"/>
    </row>
    <row r="122" spans="1:9" ht="15.75" customHeight="1">
      <c r="B122" s="1089" t="s">
        <v>3406</v>
      </c>
      <c r="C122" s="1063" t="s">
        <v>3405</v>
      </c>
      <c r="D122" s="1062"/>
      <c r="E122" s="1058">
        <v>45930</v>
      </c>
      <c r="F122" s="1063"/>
      <c r="G122" s="1058">
        <v>45935</v>
      </c>
      <c r="H122" s="1058">
        <v>45983</v>
      </c>
      <c r="I122" s="1053" t="s">
        <v>3404</v>
      </c>
    </row>
    <row r="124" spans="1:9">
      <c r="A124" s="1080" t="s">
        <v>3403</v>
      </c>
      <c r="B124" s="1080"/>
      <c r="C124" s="1080"/>
      <c r="D124" s="1080"/>
      <c r="E124" s="1080"/>
      <c r="F124" s="1080"/>
      <c r="G124" s="1080"/>
      <c r="H124" s="1080"/>
    </row>
    <row r="125" spans="1:9">
      <c r="B125" s="1078" t="s">
        <v>16</v>
      </c>
      <c r="C125" s="1079" t="s">
        <v>17</v>
      </c>
      <c r="D125" s="1078" t="s">
        <v>4</v>
      </c>
      <c r="E125" s="1077" t="s">
        <v>3380</v>
      </c>
      <c r="F125" s="1077"/>
      <c r="G125" s="1077" t="s">
        <v>3402</v>
      </c>
      <c r="H125" s="1077" t="s">
        <v>124</v>
      </c>
    </row>
    <row r="126" spans="1:9">
      <c r="B126" s="1078"/>
      <c r="C126" s="1079"/>
      <c r="D126" s="1078"/>
      <c r="E126" s="1077" t="s">
        <v>3377</v>
      </c>
      <c r="F126" s="1077"/>
      <c r="G126" s="1077" t="s">
        <v>20</v>
      </c>
      <c r="H126" s="1077" t="s">
        <v>21</v>
      </c>
    </row>
    <row r="127" spans="1:9">
      <c r="A127" s="1057"/>
      <c r="B127" s="1091" t="s">
        <v>3401</v>
      </c>
      <c r="C127" s="1063" t="s">
        <v>3400</v>
      </c>
      <c r="D127" s="1090" t="s">
        <v>3399</v>
      </c>
      <c r="E127" s="1058">
        <v>45903</v>
      </c>
      <c r="F127" s="1088"/>
      <c r="G127" s="1058">
        <v>45909</v>
      </c>
      <c r="H127" s="1058">
        <v>45958</v>
      </c>
      <c r="I127" s="1053"/>
    </row>
    <row r="128" spans="1:9">
      <c r="A128" s="1057"/>
      <c r="B128" s="1089" t="s">
        <v>3398</v>
      </c>
      <c r="C128" s="1089" t="s">
        <v>3397</v>
      </c>
      <c r="D128" s="1087"/>
      <c r="E128" s="1058">
        <v>45910</v>
      </c>
      <c r="F128" s="1088"/>
      <c r="G128" s="1058">
        <v>45917</v>
      </c>
      <c r="H128" s="1058">
        <v>45965</v>
      </c>
    </row>
    <row r="129" spans="1:9" ht="15.75">
      <c r="A129" s="1057"/>
      <c r="B129" s="1086" t="s">
        <v>3396</v>
      </c>
      <c r="C129" s="1086" t="s">
        <v>3395</v>
      </c>
      <c r="D129" s="1087"/>
      <c r="E129" s="1058">
        <v>45917</v>
      </c>
      <c r="F129" s="1088"/>
      <c r="G129" s="1058">
        <v>45923</v>
      </c>
      <c r="H129" s="1058">
        <v>45970</v>
      </c>
    </row>
    <row r="130" spans="1:9" ht="15.75">
      <c r="A130" s="1057"/>
      <c r="B130" s="1086" t="s">
        <v>3383</v>
      </c>
      <c r="C130" s="1086" t="s">
        <v>3394</v>
      </c>
      <c r="D130" s="1087"/>
      <c r="E130" s="1058">
        <v>45922</v>
      </c>
      <c r="F130" s="1063"/>
      <c r="G130" s="1058">
        <v>45930</v>
      </c>
      <c r="H130" s="1058">
        <v>45977</v>
      </c>
      <c r="I130" s="1053"/>
    </row>
    <row r="131" spans="1:9" ht="15.75">
      <c r="A131" s="1057"/>
      <c r="B131" s="1086" t="s">
        <v>120</v>
      </c>
      <c r="C131" s="1086" t="s">
        <v>61</v>
      </c>
      <c r="D131" s="1085"/>
      <c r="E131" s="1058">
        <v>45930</v>
      </c>
      <c r="F131" s="1063"/>
      <c r="G131" s="1058">
        <v>45938</v>
      </c>
      <c r="H131" s="1058">
        <v>45982</v>
      </c>
      <c r="I131" s="1053" t="s">
        <v>3393</v>
      </c>
    </row>
    <row r="132" spans="1:9">
      <c r="A132" s="1057"/>
      <c r="B132" s="1084"/>
      <c r="C132" s="1082"/>
      <c r="D132" s="1083"/>
      <c r="E132" s="1081"/>
      <c r="F132" s="1082"/>
      <c r="G132" s="1081"/>
      <c r="H132" s="1081"/>
    </row>
    <row r="133" spans="1:9">
      <c r="A133" s="1057"/>
      <c r="B133" s="1070"/>
      <c r="C133" s="1070"/>
      <c r="D133" s="1070"/>
      <c r="E133" s="1070"/>
      <c r="F133" s="1070"/>
      <c r="G133" s="1070"/>
      <c r="H133" s="1070"/>
    </row>
    <row r="135" spans="1:9">
      <c r="A135" s="1080" t="s">
        <v>3392</v>
      </c>
      <c r="B135" s="1080"/>
      <c r="C135" s="1080"/>
      <c r="D135" s="1080"/>
      <c r="E135" s="1080"/>
      <c r="F135" s="1080"/>
      <c r="G135" s="1080"/>
      <c r="H135" s="1080"/>
    </row>
    <row r="136" spans="1:9">
      <c r="B136" s="1078" t="s">
        <v>16</v>
      </c>
      <c r="C136" s="1079" t="s">
        <v>17</v>
      </c>
      <c r="D136" s="1078" t="s">
        <v>4</v>
      </c>
      <c r="E136" s="1077" t="s">
        <v>3380</v>
      </c>
      <c r="F136" s="1077"/>
      <c r="G136" s="1077" t="s">
        <v>3391</v>
      </c>
      <c r="H136" s="1077" t="s">
        <v>3390</v>
      </c>
    </row>
    <row r="137" spans="1:9">
      <c r="B137" s="1078"/>
      <c r="C137" s="1079"/>
      <c r="D137" s="1078"/>
      <c r="E137" s="1077" t="s">
        <v>3377</v>
      </c>
      <c r="F137" s="1077"/>
      <c r="G137" s="1077" t="s">
        <v>20</v>
      </c>
      <c r="H137" s="1077" t="s">
        <v>21</v>
      </c>
    </row>
    <row r="138" spans="1:9" ht="17.25">
      <c r="A138" s="1057"/>
      <c r="B138" s="1061" t="s">
        <v>3389</v>
      </c>
      <c r="C138" s="1060" t="s">
        <v>3388</v>
      </c>
      <c r="D138" s="1065" t="s">
        <v>110</v>
      </c>
      <c r="E138" s="1058">
        <v>45903</v>
      </c>
      <c r="F138" s="1075"/>
      <c r="G138" s="1058">
        <v>45908</v>
      </c>
      <c r="H138" s="1058">
        <v>45947</v>
      </c>
      <c r="I138" s="1053"/>
    </row>
    <row r="139" spans="1:9" ht="17.25">
      <c r="A139" s="1057"/>
      <c r="B139" s="1061" t="s">
        <v>3387</v>
      </c>
      <c r="C139" s="1064" t="s">
        <v>3386</v>
      </c>
      <c r="D139" s="1062"/>
      <c r="E139" s="1058">
        <v>45910</v>
      </c>
      <c r="F139" s="1076"/>
      <c r="G139" s="1058">
        <v>45917</v>
      </c>
      <c r="H139" s="1058">
        <v>45956</v>
      </c>
    </row>
    <row r="140" spans="1:9" ht="17.25">
      <c r="A140" s="1057"/>
      <c r="B140" s="1061" t="s">
        <v>3385</v>
      </c>
      <c r="C140" s="1060" t="s">
        <v>3384</v>
      </c>
      <c r="D140" s="1062"/>
      <c r="E140" s="1058">
        <v>45917</v>
      </c>
      <c r="F140" s="1075"/>
      <c r="G140" s="1058">
        <v>45922</v>
      </c>
      <c r="H140" s="1058">
        <v>45961</v>
      </c>
    </row>
    <row r="141" spans="1:9" ht="17.25">
      <c r="A141" s="1057"/>
      <c r="B141" s="1061" t="s">
        <v>3383</v>
      </c>
      <c r="C141" s="1060" t="s">
        <v>3382</v>
      </c>
      <c r="D141" s="1062"/>
      <c r="E141" s="1058">
        <v>45924</v>
      </c>
      <c r="F141" s="1075"/>
      <c r="G141" s="1058">
        <v>45928</v>
      </c>
      <c r="H141" s="1058">
        <v>45964</v>
      </c>
      <c r="I141" s="1053"/>
    </row>
    <row r="142" spans="1:9" ht="17.25">
      <c r="A142" s="1057"/>
      <c r="B142" s="1074"/>
      <c r="C142" s="1073"/>
      <c r="D142" s="1055"/>
      <c r="E142" s="1072"/>
      <c r="F142" s="1072"/>
      <c r="G142" s="1072"/>
      <c r="H142" s="1072"/>
      <c r="I142" s="1053"/>
    </row>
    <row r="143" spans="1:9" ht="17.25">
      <c r="A143" s="1057"/>
      <c r="B143" s="1071"/>
      <c r="C143" s="1070"/>
      <c r="D143" s="1070"/>
      <c r="E143" s="1070"/>
      <c r="F143" s="1070"/>
      <c r="G143" s="1070"/>
      <c r="H143" s="1070"/>
    </row>
    <row r="144" spans="1:9">
      <c r="A144" s="1069" t="s">
        <v>3381</v>
      </c>
      <c r="B144" s="1069"/>
      <c r="C144" s="1069"/>
      <c r="D144" s="1069"/>
      <c r="E144" s="1069"/>
      <c r="F144" s="1069"/>
      <c r="G144" s="1069"/>
      <c r="H144" s="1069"/>
    </row>
    <row r="145" spans="1:9">
      <c r="A145" s="1057"/>
      <c r="B145" s="1067" t="s">
        <v>16</v>
      </c>
      <c r="C145" s="1068" t="s">
        <v>17</v>
      </c>
      <c r="D145" s="1067" t="s">
        <v>4</v>
      </c>
      <c r="E145" s="1066" t="s">
        <v>3380</v>
      </c>
      <c r="F145" s="1066"/>
      <c r="G145" s="1066" t="s">
        <v>3379</v>
      </c>
      <c r="H145" s="1066" t="s">
        <v>3378</v>
      </c>
    </row>
    <row r="146" spans="1:9">
      <c r="A146" s="1057"/>
      <c r="B146" s="1067"/>
      <c r="C146" s="1068"/>
      <c r="D146" s="1067"/>
      <c r="E146" s="1066" t="s">
        <v>3377</v>
      </c>
      <c r="F146" s="1066"/>
      <c r="G146" s="1066" t="s">
        <v>20</v>
      </c>
      <c r="H146" s="1066" t="s">
        <v>21</v>
      </c>
    </row>
    <row r="147" spans="1:9" ht="17.25">
      <c r="A147" s="1057"/>
      <c r="B147" s="1061" t="s">
        <v>3376</v>
      </c>
      <c r="C147" s="1060" t="s">
        <v>3375</v>
      </c>
      <c r="D147" s="1065" t="s">
        <v>110</v>
      </c>
      <c r="E147" s="1058">
        <v>45898</v>
      </c>
      <c r="F147" s="1058"/>
      <c r="G147" s="1058">
        <v>45907</v>
      </c>
      <c r="H147" s="1058">
        <v>45957</v>
      </c>
      <c r="I147" s="1053"/>
    </row>
    <row r="148" spans="1:9" ht="17.25">
      <c r="A148" s="1057"/>
      <c r="B148" s="1061" t="s">
        <v>3374</v>
      </c>
      <c r="C148" s="1064" t="s">
        <v>3373</v>
      </c>
      <c r="D148" s="1062"/>
      <c r="E148" s="1058">
        <v>45905</v>
      </c>
      <c r="F148" s="1063"/>
      <c r="G148" s="1058">
        <v>45914</v>
      </c>
      <c r="H148" s="1058">
        <v>45964</v>
      </c>
    </row>
    <row r="149" spans="1:9" ht="17.25">
      <c r="A149" s="1057"/>
      <c r="B149" s="1061" t="s">
        <v>3372</v>
      </c>
      <c r="C149" s="1060" t="s">
        <v>3371</v>
      </c>
      <c r="D149" s="1062"/>
      <c r="E149" s="1058">
        <v>45912</v>
      </c>
      <c r="F149" s="1058"/>
      <c r="G149" s="1058">
        <v>45921</v>
      </c>
      <c r="H149" s="1058">
        <v>45971</v>
      </c>
    </row>
    <row r="150" spans="1:9" ht="17.25">
      <c r="A150" s="1057"/>
      <c r="B150" s="1061" t="s">
        <v>3370</v>
      </c>
      <c r="C150" s="1060" t="s">
        <v>3369</v>
      </c>
      <c r="D150" s="1062"/>
      <c r="E150" s="1058">
        <v>45919</v>
      </c>
      <c r="F150" s="1058"/>
      <c r="G150" s="1058">
        <v>45928</v>
      </c>
      <c r="H150" s="1058">
        <v>45947</v>
      </c>
      <c r="I150" s="1053"/>
    </row>
    <row r="151" spans="1:9" ht="17.25">
      <c r="A151" s="1057"/>
      <c r="B151" s="1061" t="s">
        <v>3368</v>
      </c>
      <c r="C151" s="1060" t="s">
        <v>3367</v>
      </c>
      <c r="D151" s="1059"/>
      <c r="E151" s="1058">
        <v>45924</v>
      </c>
      <c r="F151" s="1058"/>
      <c r="G151" s="1058">
        <v>45935</v>
      </c>
      <c r="H151" s="1058">
        <v>45954</v>
      </c>
      <c r="I151" s="1053"/>
    </row>
    <row r="152" spans="1:9" ht="15">
      <c r="A152" s="1057"/>
      <c r="B152" s="1056"/>
      <c r="C152" s="1056"/>
      <c r="D152" s="1055"/>
      <c r="E152" s="1054"/>
      <c r="F152" s="1054"/>
      <c r="G152" s="1054"/>
      <c r="H152" s="1054"/>
      <c r="I152" s="1053"/>
    </row>
    <row r="153" spans="1:9" ht="15">
      <c r="A153" s="1057"/>
      <c r="B153" s="1056"/>
      <c r="C153" s="1056"/>
      <c r="D153" s="1055"/>
      <c r="E153" s="1054"/>
      <c r="F153" s="1054"/>
      <c r="G153" s="1054"/>
      <c r="H153" s="1054"/>
      <c r="I153" s="1053"/>
    </row>
    <row r="154" spans="1:9">
      <c r="B154" s="1051" t="s">
        <v>3366</v>
      </c>
    </row>
  </sheetData>
  <mergeCells count="77">
    <mergeCell ref="A144:H144"/>
    <mergeCell ref="D138:D141"/>
    <mergeCell ref="D145:D146"/>
    <mergeCell ref="D147:D151"/>
    <mergeCell ref="D116:D117"/>
    <mergeCell ref="D118:D122"/>
    <mergeCell ref="D125:D126"/>
    <mergeCell ref="D127:D131"/>
    <mergeCell ref="D136:D137"/>
    <mergeCell ref="A124:H124"/>
    <mergeCell ref="A135:H135"/>
    <mergeCell ref="D45:D49"/>
    <mergeCell ref="D53:D54"/>
    <mergeCell ref="D55:D59"/>
    <mergeCell ref="D63:D64"/>
    <mergeCell ref="D65:D69"/>
    <mergeCell ref="D75:D76"/>
    <mergeCell ref="C106:C107"/>
    <mergeCell ref="C116:C117"/>
    <mergeCell ref="C125:C126"/>
    <mergeCell ref="C136:C137"/>
    <mergeCell ref="C145:C146"/>
    <mergeCell ref="D6:D7"/>
    <mergeCell ref="D8:D12"/>
    <mergeCell ref="D16:D17"/>
    <mergeCell ref="D18:D22"/>
    <mergeCell ref="D25:D26"/>
    <mergeCell ref="B136:B137"/>
    <mergeCell ref="B145:B146"/>
    <mergeCell ref="C6:C7"/>
    <mergeCell ref="C16:C17"/>
    <mergeCell ref="C25:C26"/>
    <mergeCell ref="C34:C35"/>
    <mergeCell ref="C43:C44"/>
    <mergeCell ref="C53:C54"/>
    <mergeCell ref="C63:C64"/>
    <mergeCell ref="C75:C76"/>
    <mergeCell ref="B25:B26"/>
    <mergeCell ref="B34:B35"/>
    <mergeCell ref="B43:B44"/>
    <mergeCell ref="A15:H15"/>
    <mergeCell ref="A24:H24"/>
    <mergeCell ref="A33:H33"/>
    <mergeCell ref="D27:D31"/>
    <mergeCell ref="D34:D35"/>
    <mergeCell ref="D36:D39"/>
    <mergeCell ref="D43:D44"/>
    <mergeCell ref="D108:D112"/>
    <mergeCell ref="B53:B54"/>
    <mergeCell ref="B63:B64"/>
    <mergeCell ref="B75:B76"/>
    <mergeCell ref="B86:B87"/>
    <mergeCell ref="B96:B97"/>
    <mergeCell ref="A61:B61"/>
    <mergeCell ref="A62:H62"/>
    <mergeCell ref="C86:C87"/>
    <mergeCell ref="C96:C97"/>
    <mergeCell ref="B116:B117"/>
    <mergeCell ref="B125:B126"/>
    <mergeCell ref="A74:H74"/>
    <mergeCell ref="A85:H85"/>
    <mergeCell ref="A95:H95"/>
    <mergeCell ref="A105:H105"/>
    <mergeCell ref="A115:H115"/>
    <mergeCell ref="D77:D81"/>
    <mergeCell ref="D86:D87"/>
    <mergeCell ref="D88:D92"/>
    <mergeCell ref="A1:H1"/>
    <mergeCell ref="B2:F2"/>
    <mergeCell ref="B3:H3"/>
    <mergeCell ref="A4:B4"/>
    <mergeCell ref="A5:H5"/>
    <mergeCell ref="B106:B107"/>
    <mergeCell ref="D98:D102"/>
    <mergeCell ref="D106:D107"/>
    <mergeCell ref="B6:B7"/>
    <mergeCell ref="B16:B17"/>
  </mergeCells>
  <phoneticPr fontId="11" type="noConversion"/>
  <hyperlinks>
    <hyperlink ref="B140" r:id="rId1"/>
    <hyperlink ref="B139" r:id="rId2"/>
    <hyperlink ref="B149" r:id="rId3"/>
    <hyperlink ref="B148" r:id="rId4"/>
    <hyperlink ref="B138" r:id="rId5"/>
  </hyperlinks>
  <pageMargins left="0.75" right="0.75" top="1" bottom="1" header="0.5" footer="0.5"/>
  <pageSetup paperSize="9" orientation="portrait" verticalDpi="300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J20" sqref="J20"/>
    </sheetView>
  </sheetViews>
  <sheetFormatPr defaultColWidth="9" defaultRowHeight="16.5"/>
  <cols>
    <col min="1" max="1" width="15.25" style="1184" customWidth="1"/>
    <col min="2" max="2" width="25.75" style="1184" customWidth="1"/>
    <col min="3" max="3" width="18.5" style="1185" customWidth="1"/>
    <col min="4" max="4" width="19.375" style="1184" customWidth="1"/>
    <col min="5" max="5" width="19.625" style="1184" customWidth="1"/>
    <col min="6" max="6" width="20.125" style="1184" customWidth="1"/>
    <col min="7" max="7" width="17.75" style="1184" customWidth="1"/>
    <col min="8" max="8" width="11.75" style="1184" customWidth="1"/>
    <col min="9" max="16384" width="9" style="1184"/>
  </cols>
  <sheetData>
    <row r="1" spans="1:8" ht="62.25" customHeight="1">
      <c r="A1" s="1229" t="s">
        <v>3556</v>
      </c>
      <c r="B1" s="1229"/>
      <c r="C1" s="1229"/>
      <c r="D1" s="1229"/>
      <c r="E1" s="1229"/>
      <c r="F1" s="1229"/>
      <c r="G1" s="1229"/>
      <c r="H1" s="1198"/>
    </row>
    <row r="2" spans="1:8" ht="36" customHeight="1">
      <c r="A2" s="1225" t="s">
        <v>3555</v>
      </c>
      <c r="B2" s="1225"/>
      <c r="C2" s="1228"/>
      <c r="D2" s="1227"/>
      <c r="E2" s="1227"/>
      <c r="F2" s="1227"/>
      <c r="G2" s="1226">
        <v>45901</v>
      </c>
      <c r="H2" s="1198"/>
    </row>
    <row r="3" spans="1:8" ht="23.25" customHeight="1">
      <c r="A3" s="1225" t="s">
        <v>3554</v>
      </c>
      <c r="B3" s="1225"/>
      <c r="C3" s="1225"/>
      <c r="D3" s="1225"/>
      <c r="E3" s="1225"/>
      <c r="F3" s="1225"/>
      <c r="G3" s="1225"/>
      <c r="H3" s="1198"/>
    </row>
    <row r="4" spans="1:8">
      <c r="A4" s="1222" t="s">
        <v>112</v>
      </c>
      <c r="B4" s="1222"/>
      <c r="C4" s="1223"/>
      <c r="D4" s="1222"/>
      <c r="E4" s="1222"/>
      <c r="F4" s="1222"/>
      <c r="G4" s="1222"/>
      <c r="H4" s="1208"/>
    </row>
    <row r="5" spans="1:8">
      <c r="A5" s="1195" t="s">
        <v>122</v>
      </c>
      <c r="B5" s="1224"/>
      <c r="D5" s="1196"/>
      <c r="E5" s="1196"/>
    </row>
    <row r="6" spans="1:8">
      <c r="B6" s="1193" t="s">
        <v>16</v>
      </c>
      <c r="C6" s="1194" t="s">
        <v>17</v>
      </c>
      <c r="D6" s="1193" t="s">
        <v>18</v>
      </c>
      <c r="E6" s="1190" t="s">
        <v>3522</v>
      </c>
      <c r="F6" s="1190" t="s">
        <v>3522</v>
      </c>
      <c r="G6" s="1190" t="s">
        <v>122</v>
      </c>
    </row>
    <row r="7" spans="1:8">
      <c r="B7" s="1191"/>
      <c r="C7" s="1192"/>
      <c r="D7" s="1191"/>
      <c r="E7" s="1190" t="s">
        <v>1125</v>
      </c>
      <c r="F7" s="1190" t="s">
        <v>20</v>
      </c>
      <c r="G7" s="1190" t="s">
        <v>21</v>
      </c>
    </row>
    <row r="8" spans="1:8">
      <c r="B8" s="1189" t="s">
        <v>3553</v>
      </c>
      <c r="C8" s="1189" t="s">
        <v>3552</v>
      </c>
      <c r="D8" s="1221" t="s">
        <v>3551</v>
      </c>
      <c r="E8" s="1187">
        <f>F8-3</f>
        <v>45902</v>
      </c>
      <c r="F8" s="1187">
        <v>45905</v>
      </c>
      <c r="G8" s="1187">
        <f>F8+36</f>
        <v>45941</v>
      </c>
    </row>
    <row r="9" spans="1:8">
      <c r="B9" s="1189" t="s">
        <v>3550</v>
      </c>
      <c r="C9" s="1189" t="s">
        <v>3549</v>
      </c>
      <c r="D9" s="1219"/>
      <c r="E9" s="1187">
        <f>F9-3</f>
        <v>45909</v>
      </c>
      <c r="F9" s="1187">
        <v>45912</v>
      </c>
      <c r="G9" s="1187">
        <f>F9+36</f>
        <v>45948</v>
      </c>
    </row>
    <row r="10" spans="1:8">
      <c r="B10" s="1189" t="s">
        <v>3548</v>
      </c>
      <c r="C10" s="1189" t="s">
        <v>3547</v>
      </c>
      <c r="D10" s="1219"/>
      <c r="E10" s="1187">
        <f>F10-3</f>
        <v>45916</v>
      </c>
      <c r="F10" s="1187">
        <v>45919</v>
      </c>
      <c r="G10" s="1187">
        <f>F10+36</f>
        <v>45955</v>
      </c>
    </row>
    <row r="11" spans="1:8">
      <c r="B11" s="1189" t="s">
        <v>3546</v>
      </c>
      <c r="C11" s="1189" t="s">
        <v>3545</v>
      </c>
      <c r="D11" s="1219"/>
      <c r="E11" s="1187">
        <f>F11-3</f>
        <v>45923</v>
      </c>
      <c r="F11" s="1187">
        <v>45926</v>
      </c>
      <c r="G11" s="1187">
        <f>F11+36</f>
        <v>45962</v>
      </c>
    </row>
    <row r="12" spans="1:8">
      <c r="B12" s="1218"/>
      <c r="C12" s="1217"/>
      <c r="D12" s="1210"/>
      <c r="E12" s="1204"/>
      <c r="F12" s="1204"/>
      <c r="G12" s="1216"/>
    </row>
    <row r="13" spans="1:8">
      <c r="A13" s="1222" t="s">
        <v>3544</v>
      </c>
      <c r="B13" s="1222"/>
      <c r="C13" s="1223"/>
      <c r="D13" s="1222"/>
      <c r="E13" s="1222"/>
      <c r="F13" s="1222"/>
      <c r="G13" s="1222"/>
      <c r="H13" s="1208"/>
    </row>
    <row r="14" spans="1:8">
      <c r="A14" s="1195" t="s">
        <v>3543</v>
      </c>
    </row>
    <row r="15" spans="1:8">
      <c r="B15" s="1193" t="s">
        <v>16</v>
      </c>
      <c r="C15" s="1194" t="s">
        <v>17</v>
      </c>
      <c r="D15" s="1193" t="s">
        <v>18</v>
      </c>
      <c r="E15" s="1190" t="s">
        <v>3522</v>
      </c>
      <c r="F15" s="1190" t="s">
        <v>3522</v>
      </c>
      <c r="G15" s="1190" t="s">
        <v>132</v>
      </c>
    </row>
    <row r="16" spans="1:8">
      <c r="B16" s="1191"/>
      <c r="C16" s="1192"/>
      <c r="D16" s="1191"/>
      <c r="E16" s="1190" t="s">
        <v>1125</v>
      </c>
      <c r="F16" s="1190" t="s">
        <v>20</v>
      </c>
      <c r="G16" s="1190" t="s">
        <v>21</v>
      </c>
    </row>
    <row r="17" spans="1:8">
      <c r="B17" s="1189" t="s">
        <v>3542</v>
      </c>
      <c r="C17" s="1189" t="s">
        <v>3541</v>
      </c>
      <c r="D17" s="1221" t="s">
        <v>3540</v>
      </c>
      <c r="E17" s="1186">
        <f>F17-4</f>
        <v>45901</v>
      </c>
      <c r="F17" s="1186">
        <v>45905</v>
      </c>
      <c r="G17" s="1186">
        <f>F17+50</f>
        <v>45955</v>
      </c>
    </row>
    <row r="18" spans="1:8" ht="17.25" customHeight="1">
      <c r="B18" s="1220" t="s">
        <v>3539</v>
      </c>
      <c r="C18" s="1189"/>
      <c r="D18" s="1219"/>
      <c r="E18" s="1186">
        <f>F18-4</f>
        <v>45908</v>
      </c>
      <c r="F18" s="1186">
        <v>45912</v>
      </c>
      <c r="G18" s="1186">
        <f>F18+50</f>
        <v>45962</v>
      </c>
    </row>
    <row r="19" spans="1:8" ht="18.75" customHeight="1">
      <c r="B19" s="1189" t="s">
        <v>3538</v>
      </c>
      <c r="C19" s="1189" t="s">
        <v>3536</v>
      </c>
      <c r="D19" s="1219"/>
      <c r="E19" s="1186">
        <f>F19-4</f>
        <v>45915</v>
      </c>
      <c r="F19" s="1186">
        <v>45919</v>
      </c>
      <c r="G19" s="1186">
        <f>F19+50</f>
        <v>45969</v>
      </c>
    </row>
    <row r="20" spans="1:8" ht="17.25" customHeight="1">
      <c r="B20" s="1189" t="s">
        <v>3537</v>
      </c>
      <c r="C20" s="1189" t="s">
        <v>3536</v>
      </c>
      <c r="D20" s="1219"/>
      <c r="E20" s="1186">
        <f>F20-4</f>
        <v>45922</v>
      </c>
      <c r="F20" s="1186">
        <v>45926</v>
      </c>
      <c r="G20" s="1186">
        <f>F20+50</f>
        <v>45976</v>
      </c>
    </row>
    <row r="21" spans="1:8">
      <c r="B21" s="1218"/>
      <c r="C21" s="1217"/>
      <c r="D21" s="1210"/>
      <c r="E21" s="1204"/>
      <c r="F21" s="1204"/>
      <c r="G21" s="1216"/>
    </row>
    <row r="22" spans="1:8" s="1202" customFormat="1">
      <c r="A22" s="1209" t="s">
        <v>3535</v>
      </c>
      <c r="B22" s="1209"/>
      <c r="C22" s="1209"/>
      <c r="D22" s="1209"/>
      <c r="E22" s="1209"/>
      <c r="F22" s="1209"/>
      <c r="G22" s="1209"/>
      <c r="H22" s="1208"/>
    </row>
    <row r="23" spans="1:8">
      <c r="A23" s="1215" t="s">
        <v>173</v>
      </c>
    </row>
    <row r="24" spans="1:8">
      <c r="B24" s="1193" t="s">
        <v>16</v>
      </c>
      <c r="C24" s="1194" t="s">
        <v>17</v>
      </c>
      <c r="D24" s="1193" t="s">
        <v>3534</v>
      </c>
      <c r="E24" s="1190" t="s">
        <v>3522</v>
      </c>
      <c r="F24" s="1190" t="s">
        <v>3522</v>
      </c>
      <c r="G24" s="1190" t="s">
        <v>173</v>
      </c>
    </row>
    <row r="25" spans="1:8">
      <c r="B25" s="1191"/>
      <c r="C25" s="1192"/>
      <c r="D25" s="1191"/>
      <c r="E25" s="1190" t="s">
        <v>1125</v>
      </c>
      <c r="F25" s="1190" t="s">
        <v>20</v>
      </c>
      <c r="G25" s="1190" t="s">
        <v>21</v>
      </c>
    </row>
    <row r="26" spans="1:8">
      <c r="B26" s="1189" t="s">
        <v>3528</v>
      </c>
      <c r="C26" s="1189" t="s">
        <v>3533</v>
      </c>
      <c r="D26" s="1214" t="s">
        <v>3532</v>
      </c>
      <c r="E26" s="1187">
        <f>F26-4</f>
        <v>45902</v>
      </c>
      <c r="F26" s="1187">
        <v>45906</v>
      </c>
      <c r="G26" s="1187">
        <f>F26+2</f>
        <v>45908</v>
      </c>
    </row>
    <row r="27" spans="1:8">
      <c r="B27" s="1189" t="s">
        <v>3531</v>
      </c>
      <c r="C27" s="1189" t="s">
        <v>3529</v>
      </c>
      <c r="D27" s="1213"/>
      <c r="E27" s="1187">
        <f>E26+7</f>
        <v>45909</v>
      </c>
      <c r="F27" s="1187">
        <f>F26+7</f>
        <v>45913</v>
      </c>
      <c r="G27" s="1187">
        <f>G26+7</f>
        <v>45915</v>
      </c>
    </row>
    <row r="28" spans="1:8">
      <c r="B28" s="1189" t="s">
        <v>3530</v>
      </c>
      <c r="C28" s="1189" t="s">
        <v>3529</v>
      </c>
      <c r="D28" s="1213"/>
      <c r="E28" s="1187">
        <f>E27+7</f>
        <v>45916</v>
      </c>
      <c r="F28" s="1187">
        <f>F27+7</f>
        <v>45920</v>
      </c>
      <c r="G28" s="1187">
        <f>G27+7</f>
        <v>45922</v>
      </c>
    </row>
    <row r="29" spans="1:8">
      <c r="B29" s="1189" t="s">
        <v>3528</v>
      </c>
      <c r="C29" s="1189" t="s">
        <v>3527</v>
      </c>
      <c r="D29" s="1213"/>
      <c r="E29" s="1187">
        <f>E28+7</f>
        <v>45923</v>
      </c>
      <c r="F29" s="1187">
        <f>F28+7</f>
        <v>45927</v>
      </c>
      <c r="G29" s="1187">
        <f>G28+7</f>
        <v>45929</v>
      </c>
    </row>
    <row r="30" spans="1:8">
      <c r="C30" s="1184"/>
    </row>
    <row r="31" spans="1:8">
      <c r="B31" s="1212"/>
      <c r="C31" s="1211"/>
      <c r="D31" s="1210"/>
      <c r="E31" s="1204"/>
      <c r="F31" s="1204"/>
      <c r="G31" s="1204"/>
    </row>
    <row r="32" spans="1:8" s="1202" customFormat="1">
      <c r="A32" s="1209" t="s">
        <v>89</v>
      </c>
      <c r="B32" s="1209"/>
      <c r="C32" s="1209"/>
      <c r="D32" s="1209"/>
      <c r="E32" s="1209"/>
      <c r="F32" s="1209"/>
      <c r="G32" s="1209"/>
      <c r="H32" s="1208"/>
    </row>
    <row r="33" spans="1:11" s="1202" customFormat="1">
      <c r="A33" s="1195" t="s">
        <v>3526</v>
      </c>
      <c r="B33" s="1207"/>
      <c r="C33" s="1206"/>
      <c r="D33" s="1205"/>
      <c r="E33" s="1205"/>
      <c r="F33" s="1204"/>
      <c r="G33" s="1204"/>
      <c r="H33" s="1198"/>
    </row>
    <row r="34" spans="1:11" s="1202" customFormat="1">
      <c r="A34" s="1184"/>
      <c r="B34" s="1193" t="s">
        <v>16</v>
      </c>
      <c r="C34" s="1194" t="s">
        <v>17</v>
      </c>
      <c r="D34" s="1193" t="s">
        <v>18</v>
      </c>
      <c r="E34" s="1190" t="s">
        <v>3522</v>
      </c>
      <c r="F34" s="1190" t="s">
        <v>3522</v>
      </c>
      <c r="G34" s="1190" t="s">
        <v>2</v>
      </c>
      <c r="H34" s="1184"/>
    </row>
    <row r="35" spans="1:11" s="1202" customFormat="1">
      <c r="A35" s="1184"/>
      <c r="B35" s="1191"/>
      <c r="C35" s="1192"/>
      <c r="D35" s="1191"/>
      <c r="E35" s="1190" t="s">
        <v>1125</v>
      </c>
      <c r="F35" s="1190" t="s">
        <v>20</v>
      </c>
      <c r="G35" s="1190" t="s">
        <v>21</v>
      </c>
      <c r="H35" s="1184"/>
    </row>
    <row r="36" spans="1:11" s="1202" customFormat="1">
      <c r="A36" s="1184"/>
      <c r="B36" s="1189" t="s">
        <v>3521</v>
      </c>
      <c r="C36" s="1189" t="s">
        <v>3520</v>
      </c>
      <c r="D36" s="1188" t="s">
        <v>3525</v>
      </c>
      <c r="E36" s="1187">
        <f>F36-5</f>
        <v>45901</v>
      </c>
      <c r="F36" s="1187">
        <v>45906</v>
      </c>
      <c r="G36" s="1187">
        <f>F36+45</f>
        <v>45951</v>
      </c>
      <c r="H36" s="1184"/>
    </row>
    <row r="37" spans="1:11" s="1202" customFormat="1">
      <c r="A37" s="1184"/>
      <c r="B37" s="1189" t="s">
        <v>3518</v>
      </c>
      <c r="C37" s="1189" t="s">
        <v>3517</v>
      </c>
      <c r="D37" s="1188"/>
      <c r="E37" s="1187">
        <f>F37-5</f>
        <v>45908</v>
      </c>
      <c r="F37" s="1187">
        <f>F36+7</f>
        <v>45913</v>
      </c>
      <c r="G37" s="1187">
        <f>G36+7</f>
        <v>45958</v>
      </c>
      <c r="H37" s="1184"/>
      <c r="K37" s="1203"/>
    </row>
    <row r="38" spans="1:11" s="1202" customFormat="1">
      <c r="A38" s="1184"/>
      <c r="B38" s="1189" t="s">
        <v>3516</v>
      </c>
      <c r="C38" s="1189" t="s">
        <v>3515</v>
      </c>
      <c r="D38" s="1188"/>
      <c r="E38" s="1187">
        <f>F38-5</f>
        <v>45915</v>
      </c>
      <c r="F38" s="1187">
        <f>F37+7</f>
        <v>45920</v>
      </c>
      <c r="G38" s="1187">
        <f>G37+7</f>
        <v>45965</v>
      </c>
      <c r="H38" s="1184"/>
    </row>
    <row r="39" spans="1:11" s="1202" customFormat="1">
      <c r="A39" s="1184"/>
      <c r="B39" s="1189" t="s">
        <v>3514</v>
      </c>
      <c r="C39" s="1189" t="s">
        <v>3513</v>
      </c>
      <c r="D39" s="1188"/>
      <c r="E39" s="1187">
        <f>F39-5</f>
        <v>45922</v>
      </c>
      <c r="F39" s="1187">
        <f>F38+7</f>
        <v>45927</v>
      </c>
      <c r="G39" s="1187">
        <f>G38+7</f>
        <v>45972</v>
      </c>
      <c r="H39" s="1184"/>
    </row>
    <row r="40" spans="1:11">
      <c r="B40" s="1201"/>
      <c r="C40" s="1184"/>
    </row>
    <row r="41" spans="1:11">
      <c r="A41" s="1195" t="s">
        <v>3524</v>
      </c>
      <c r="B41" s="1200"/>
      <c r="C41" s="1199"/>
      <c r="D41" s="1195"/>
      <c r="E41" s="1195"/>
      <c r="F41" s="1195"/>
      <c r="G41" s="1198"/>
    </row>
    <row r="42" spans="1:11">
      <c r="B42" s="1193" t="s">
        <v>16</v>
      </c>
      <c r="C42" s="1194" t="s">
        <v>17</v>
      </c>
      <c r="D42" s="1193" t="s">
        <v>18</v>
      </c>
      <c r="E42" s="1190" t="s">
        <v>3522</v>
      </c>
      <c r="F42" s="1190" t="s">
        <v>3522</v>
      </c>
      <c r="G42" s="1190" t="s">
        <v>159</v>
      </c>
    </row>
    <row r="43" spans="1:11">
      <c r="B43" s="1191"/>
      <c r="C43" s="1192"/>
      <c r="D43" s="1191"/>
      <c r="E43" s="1190" t="s">
        <v>1125</v>
      </c>
      <c r="F43" s="1190" t="s">
        <v>20</v>
      </c>
      <c r="G43" s="1190" t="s">
        <v>21</v>
      </c>
    </row>
    <row r="44" spans="1:11">
      <c r="B44" s="1189" t="s">
        <v>3521</v>
      </c>
      <c r="C44" s="1189" t="s">
        <v>3520</v>
      </c>
      <c r="D44" s="1188" t="s">
        <v>3519</v>
      </c>
      <c r="E44" s="1187">
        <f>F44-5</f>
        <v>45901</v>
      </c>
      <c r="F44" s="1187">
        <v>45906</v>
      </c>
      <c r="G44" s="1187">
        <f>F44+28</f>
        <v>45934</v>
      </c>
    </row>
    <row r="45" spans="1:11">
      <c r="B45" s="1189" t="s">
        <v>3518</v>
      </c>
      <c r="C45" s="1189" t="s">
        <v>3517</v>
      </c>
      <c r="D45" s="1188"/>
      <c r="E45" s="1187">
        <f>F45-5</f>
        <v>45908</v>
      </c>
      <c r="F45" s="1187">
        <f>F44+7</f>
        <v>45913</v>
      </c>
      <c r="G45" s="1187">
        <f>G44+7</f>
        <v>45941</v>
      </c>
    </row>
    <row r="46" spans="1:11">
      <c r="B46" s="1189" t="s">
        <v>3516</v>
      </c>
      <c r="C46" s="1189" t="s">
        <v>3515</v>
      </c>
      <c r="D46" s="1188"/>
      <c r="E46" s="1187">
        <f>F46-5</f>
        <v>45915</v>
      </c>
      <c r="F46" s="1187">
        <f>F45+7</f>
        <v>45920</v>
      </c>
      <c r="G46" s="1187">
        <f>G45+7</f>
        <v>45948</v>
      </c>
    </row>
    <row r="47" spans="1:11">
      <c r="B47" s="1189" t="s">
        <v>3514</v>
      </c>
      <c r="C47" s="1189" t="s">
        <v>3513</v>
      </c>
      <c r="D47" s="1188"/>
      <c r="E47" s="1187">
        <f>F47-5</f>
        <v>45922</v>
      </c>
      <c r="F47" s="1187">
        <f>F46+7</f>
        <v>45927</v>
      </c>
      <c r="G47" s="1187">
        <f>G46+7</f>
        <v>45955</v>
      </c>
    </row>
    <row r="48" spans="1:11">
      <c r="B48" s="1197"/>
    </row>
    <row r="49" spans="1:7">
      <c r="A49" s="1195"/>
      <c r="D49" s="1196"/>
      <c r="E49" s="1196"/>
    </row>
    <row r="50" spans="1:7">
      <c r="A50" s="1195" t="s">
        <v>3523</v>
      </c>
    </row>
    <row r="51" spans="1:7">
      <c r="B51" s="1193" t="s">
        <v>16</v>
      </c>
      <c r="C51" s="1194" t="s">
        <v>17</v>
      </c>
      <c r="D51" s="1193" t="s">
        <v>18</v>
      </c>
      <c r="E51" s="1190" t="s">
        <v>3522</v>
      </c>
      <c r="F51" s="1190" t="s">
        <v>3522</v>
      </c>
      <c r="G51" s="1190" t="s">
        <v>94</v>
      </c>
    </row>
    <row r="52" spans="1:7" ht="13.5" customHeight="1">
      <c r="B52" s="1191"/>
      <c r="C52" s="1192"/>
      <c r="D52" s="1191"/>
      <c r="E52" s="1190" t="s">
        <v>1125</v>
      </c>
      <c r="F52" s="1190" t="s">
        <v>20</v>
      </c>
      <c r="G52" s="1190" t="s">
        <v>21</v>
      </c>
    </row>
    <row r="53" spans="1:7" ht="19.5" customHeight="1">
      <c r="B53" s="1189" t="s">
        <v>3521</v>
      </c>
      <c r="C53" s="1189" t="s">
        <v>3520</v>
      </c>
      <c r="D53" s="1188" t="s">
        <v>3519</v>
      </c>
      <c r="E53" s="1187">
        <f>F53-5</f>
        <v>45901</v>
      </c>
      <c r="F53" s="1187">
        <v>45906</v>
      </c>
      <c r="G53" s="1187">
        <f>F53+47</f>
        <v>45953</v>
      </c>
    </row>
    <row r="54" spans="1:7" ht="18.75" customHeight="1">
      <c r="B54" s="1189" t="s">
        <v>3518</v>
      </c>
      <c r="C54" s="1189" t="s">
        <v>3517</v>
      </c>
      <c r="D54" s="1188"/>
      <c r="E54" s="1187">
        <f>E53+7</f>
        <v>45908</v>
      </c>
      <c r="F54" s="1187">
        <f>F53+7</f>
        <v>45913</v>
      </c>
      <c r="G54" s="1186">
        <f>G53+7</f>
        <v>45960</v>
      </c>
    </row>
    <row r="55" spans="1:7" ht="19.5" customHeight="1">
      <c r="B55" s="1189" t="s">
        <v>3516</v>
      </c>
      <c r="C55" s="1189" t="s">
        <v>3515</v>
      </c>
      <c r="D55" s="1188"/>
      <c r="E55" s="1187">
        <f>E54+7</f>
        <v>45915</v>
      </c>
      <c r="F55" s="1187">
        <f>F54+7</f>
        <v>45920</v>
      </c>
      <c r="G55" s="1186">
        <f>G54+7</f>
        <v>45967</v>
      </c>
    </row>
    <row r="56" spans="1:7">
      <c r="B56" s="1189" t="s">
        <v>3514</v>
      </c>
      <c r="C56" s="1189" t="s">
        <v>3513</v>
      </c>
      <c r="D56" s="1188"/>
      <c r="E56" s="1187">
        <f>E55+7</f>
        <v>45922</v>
      </c>
      <c r="F56" s="1187">
        <f>F55+7</f>
        <v>45927</v>
      </c>
      <c r="G56" s="1186">
        <f>G55+7</f>
        <v>45974</v>
      </c>
    </row>
    <row r="57" spans="1:7">
      <c r="C57" s="1184"/>
    </row>
  </sheetData>
  <mergeCells count="29">
    <mergeCell ref="D15:D16"/>
    <mergeCell ref="D24:D25"/>
    <mergeCell ref="D26:D29"/>
    <mergeCell ref="D17:D20"/>
    <mergeCell ref="A1:G1"/>
    <mergeCell ref="A2:B2"/>
    <mergeCell ref="A3:G3"/>
    <mergeCell ref="A22:G22"/>
    <mergeCell ref="A32:G32"/>
    <mergeCell ref="B6:B7"/>
    <mergeCell ref="B15:B16"/>
    <mergeCell ref="B24:B25"/>
    <mergeCell ref="D6:D7"/>
    <mergeCell ref="D8:D11"/>
    <mergeCell ref="B34:B35"/>
    <mergeCell ref="B42:B43"/>
    <mergeCell ref="B51:B52"/>
    <mergeCell ref="C6:C7"/>
    <mergeCell ref="C15:C16"/>
    <mergeCell ref="C24:C25"/>
    <mergeCell ref="C34:C35"/>
    <mergeCell ref="C42:C43"/>
    <mergeCell ref="C51:C52"/>
    <mergeCell ref="D53:D56"/>
    <mergeCell ref="D34:D35"/>
    <mergeCell ref="D36:D39"/>
    <mergeCell ref="D42:D43"/>
    <mergeCell ref="D44:D47"/>
    <mergeCell ref="D51:D52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selection activeCell="K23" sqref="K23"/>
    </sheetView>
  </sheetViews>
  <sheetFormatPr defaultColWidth="9" defaultRowHeight="14.25"/>
  <cols>
    <col min="1" max="1" width="22.125" style="1230" customWidth="1"/>
    <col min="2" max="2" width="26.125" style="1230" customWidth="1"/>
    <col min="3" max="3" width="9" style="1230"/>
    <col min="4" max="4" width="11.625" style="1230" customWidth="1"/>
    <col min="5" max="5" width="20.25" style="1230" customWidth="1"/>
    <col min="6" max="6" width="34" style="1230" customWidth="1"/>
    <col min="7" max="7" width="11.625" style="1230" customWidth="1"/>
    <col min="8" max="16384" width="9" style="1230"/>
  </cols>
  <sheetData>
    <row r="1" spans="1:6" ht="42.75" customHeight="1">
      <c r="A1" s="1314" t="s">
        <v>3636</v>
      </c>
      <c r="B1" s="1314"/>
      <c r="C1" s="1314"/>
      <c r="D1" s="1314"/>
      <c r="E1" s="1314"/>
      <c r="F1" s="1314"/>
    </row>
    <row r="2" spans="1:6" ht="36.75" customHeight="1">
      <c r="A2" s="1306"/>
      <c r="B2" s="1311" t="s">
        <v>3511</v>
      </c>
      <c r="C2" s="1311"/>
      <c r="D2" s="1311"/>
      <c r="E2" s="1311"/>
      <c r="F2" s="1313" t="s">
        <v>3635</v>
      </c>
    </row>
    <row r="3" spans="1:6" ht="36.75" customHeight="1">
      <c r="A3" s="1306"/>
      <c r="B3" s="1312" t="s">
        <v>3510</v>
      </c>
      <c r="C3" s="1311"/>
      <c r="D3" s="1311"/>
      <c r="E3" s="1311"/>
      <c r="F3" s="1311"/>
    </row>
    <row r="4" spans="1:6">
      <c r="A4" s="1284" t="s">
        <v>3634</v>
      </c>
      <c r="B4" s="1284"/>
      <c r="C4" s="1310"/>
      <c r="D4" s="1309"/>
      <c r="E4" s="1309"/>
      <c r="F4" s="1308"/>
    </row>
    <row r="5" spans="1:6">
      <c r="A5" s="1284" t="s">
        <v>15</v>
      </c>
      <c r="B5" s="1284"/>
      <c r="C5" s="1282"/>
      <c r="D5" s="1304"/>
      <c r="E5" s="1304"/>
      <c r="F5" s="1307"/>
    </row>
    <row r="6" spans="1:6">
      <c r="A6" s="1306"/>
      <c r="B6" s="1241" t="s">
        <v>16</v>
      </c>
      <c r="C6" s="1241" t="s">
        <v>17</v>
      </c>
      <c r="D6" s="1241" t="s">
        <v>4</v>
      </c>
      <c r="E6" s="1240" t="s">
        <v>3567</v>
      </c>
      <c r="F6" s="1233" t="s">
        <v>15</v>
      </c>
    </row>
    <row r="7" spans="1:6">
      <c r="A7" s="1306"/>
      <c r="B7" s="1237"/>
      <c r="C7" s="1237"/>
      <c r="D7" s="1237"/>
      <c r="E7" s="1281" t="s">
        <v>20</v>
      </c>
      <c r="F7" s="1281" t="s">
        <v>21</v>
      </c>
    </row>
    <row r="8" spans="1:6">
      <c r="A8" s="1235"/>
      <c r="B8" s="1302" t="s">
        <v>3633</v>
      </c>
      <c r="C8" s="1301" t="s">
        <v>3630</v>
      </c>
      <c r="D8" s="1236" t="s">
        <v>70</v>
      </c>
      <c r="E8" s="1276">
        <v>45906</v>
      </c>
      <c r="F8" s="1276">
        <f>E8+49</f>
        <v>45955</v>
      </c>
    </row>
    <row r="9" spans="1:6">
      <c r="A9" s="1235"/>
      <c r="B9" s="1302" t="s">
        <v>3629</v>
      </c>
      <c r="C9" s="1301" t="s">
        <v>3632</v>
      </c>
      <c r="D9" s="1234"/>
      <c r="E9" s="1276">
        <v>45913</v>
      </c>
      <c r="F9" s="1276">
        <f>E9+49</f>
        <v>45962</v>
      </c>
    </row>
    <row r="10" spans="1:6">
      <c r="A10" s="1235"/>
      <c r="B10" s="1302" t="s">
        <v>3627</v>
      </c>
      <c r="C10" s="1303" t="s">
        <v>169</v>
      </c>
      <c r="D10" s="1234"/>
      <c r="E10" s="1276">
        <v>45921</v>
      </c>
      <c r="F10" s="1276">
        <f>E10+49</f>
        <v>45970</v>
      </c>
    </row>
    <row r="11" spans="1:6">
      <c r="A11" s="1235"/>
      <c r="B11" s="1302" t="s">
        <v>3626</v>
      </c>
      <c r="C11" s="1301" t="s">
        <v>3625</v>
      </c>
      <c r="D11" s="1234"/>
      <c r="E11" s="1276">
        <v>45927</v>
      </c>
      <c r="F11" s="1276">
        <f>E11+49</f>
        <v>45976</v>
      </c>
    </row>
    <row r="12" spans="1:6">
      <c r="A12" s="1235"/>
      <c r="B12" s="1300"/>
      <c r="C12" s="1300"/>
      <c r="D12" s="1234"/>
      <c r="E12" s="1276"/>
      <c r="F12" s="1276"/>
    </row>
    <row r="13" spans="1:6">
      <c r="A13" s="1235"/>
      <c r="B13" s="1300"/>
      <c r="C13" s="1300"/>
      <c r="D13" s="1305"/>
      <c r="E13" s="1276"/>
      <c r="F13" s="1276"/>
    </row>
    <row r="14" spans="1:6">
      <c r="A14" s="1284" t="s">
        <v>28</v>
      </c>
      <c r="B14" s="1284"/>
      <c r="C14" s="1286"/>
      <c r="D14" s="1282"/>
      <c r="E14" s="1282"/>
      <c r="F14" s="1304"/>
    </row>
    <row r="15" spans="1:6">
      <c r="A15" s="1235"/>
      <c r="B15" s="1241" t="s">
        <v>16</v>
      </c>
      <c r="C15" s="1237" t="s">
        <v>17</v>
      </c>
      <c r="D15" s="1241" t="s">
        <v>4</v>
      </c>
      <c r="E15" s="1240" t="s">
        <v>3567</v>
      </c>
      <c r="F15" s="1233" t="s">
        <v>122</v>
      </c>
    </row>
    <row r="16" spans="1:6">
      <c r="A16" s="1235"/>
      <c r="B16" s="1241"/>
      <c r="C16" s="1250"/>
      <c r="D16" s="1241"/>
      <c r="E16" s="1233" t="s">
        <v>20</v>
      </c>
      <c r="F16" s="1233" t="s">
        <v>21</v>
      </c>
    </row>
    <row r="17" spans="1:6">
      <c r="A17" s="1235"/>
      <c r="B17" s="1302" t="s">
        <v>3631</v>
      </c>
      <c r="C17" s="1301" t="s">
        <v>3630</v>
      </c>
      <c r="D17" s="1236" t="s">
        <v>70</v>
      </c>
      <c r="E17" s="1276">
        <v>45906</v>
      </c>
      <c r="F17" s="1276">
        <f>E17+49</f>
        <v>45955</v>
      </c>
    </row>
    <row r="18" spans="1:6">
      <c r="A18" s="1235"/>
      <c r="B18" s="1302" t="s">
        <v>3629</v>
      </c>
      <c r="C18" s="1301" t="s">
        <v>3628</v>
      </c>
      <c r="D18" s="1234"/>
      <c r="E18" s="1276">
        <v>45913</v>
      </c>
      <c r="F18" s="1276">
        <f>E18+49</f>
        <v>45962</v>
      </c>
    </row>
    <row r="19" spans="1:6">
      <c r="A19" s="1235"/>
      <c r="B19" s="1302" t="s">
        <v>3627</v>
      </c>
      <c r="C19" s="1303" t="s">
        <v>169</v>
      </c>
      <c r="D19" s="1234"/>
      <c r="E19" s="1276">
        <v>45921</v>
      </c>
      <c r="F19" s="1276">
        <f>E19+49</f>
        <v>45970</v>
      </c>
    </row>
    <row r="20" spans="1:6">
      <c r="A20" s="1235"/>
      <c r="B20" s="1302" t="s">
        <v>3626</v>
      </c>
      <c r="C20" s="1301" t="s">
        <v>3625</v>
      </c>
      <c r="D20" s="1234"/>
      <c r="E20" s="1276">
        <v>45927</v>
      </c>
      <c r="F20" s="1276">
        <f>E20+49</f>
        <v>45976</v>
      </c>
    </row>
    <row r="21" spans="1:6">
      <c r="A21" s="1235"/>
      <c r="B21" s="1300"/>
      <c r="C21" s="1300"/>
      <c r="D21" s="1234"/>
      <c r="E21" s="1276"/>
      <c r="F21" s="1276"/>
    </row>
    <row r="22" spans="1:6">
      <c r="A22" s="1298" t="s">
        <v>147</v>
      </c>
      <c r="B22" s="1299"/>
      <c r="C22" s="1299"/>
      <c r="D22" s="1298"/>
      <c r="E22" s="1298"/>
      <c r="F22" s="1297"/>
    </row>
    <row r="23" spans="1:6">
      <c r="A23" s="1298" t="s">
        <v>150</v>
      </c>
      <c r="B23" s="1299"/>
      <c r="C23" s="1299"/>
      <c r="D23" s="1298"/>
      <c r="E23" s="1298"/>
      <c r="F23" s="1297"/>
    </row>
    <row r="24" spans="1:6">
      <c r="A24" s="1296"/>
      <c r="B24" s="1236" t="s">
        <v>16</v>
      </c>
      <c r="C24" s="1236" t="s">
        <v>17</v>
      </c>
      <c r="D24" s="1236" t="s">
        <v>4</v>
      </c>
      <c r="E24" s="1240" t="s">
        <v>3567</v>
      </c>
      <c r="F24" s="1294" t="s">
        <v>150</v>
      </c>
    </row>
    <row r="25" spans="1:6">
      <c r="A25" s="1296"/>
      <c r="B25" s="1234"/>
      <c r="C25" s="1234"/>
      <c r="D25" s="1232"/>
      <c r="E25" s="1294" t="s">
        <v>20</v>
      </c>
      <c r="F25" s="1294" t="s">
        <v>21</v>
      </c>
    </row>
    <row r="26" spans="1:6" ht="15.75">
      <c r="A26" s="1296"/>
      <c r="B26" s="1274" t="s">
        <v>3620</v>
      </c>
      <c r="C26" s="1278" t="s">
        <v>3619</v>
      </c>
      <c r="D26" s="1289" t="s">
        <v>3168</v>
      </c>
      <c r="E26" s="1231">
        <v>45907</v>
      </c>
      <c r="F26" s="1231">
        <f>E26+40</f>
        <v>45947</v>
      </c>
    </row>
    <row r="27" spans="1:6" ht="15.75">
      <c r="A27" s="1296"/>
      <c r="B27" s="1274" t="s">
        <v>3618</v>
      </c>
      <c r="C27" s="1278" t="s">
        <v>3617</v>
      </c>
      <c r="D27" s="1288"/>
      <c r="E27" s="1231">
        <v>45914</v>
      </c>
      <c r="F27" s="1231">
        <f>E27+40</f>
        <v>45954</v>
      </c>
    </row>
    <row r="28" spans="1:6">
      <c r="A28" s="1296"/>
      <c r="B28" s="1274" t="s">
        <v>3616</v>
      </c>
      <c r="C28" s="1274" t="s">
        <v>3615</v>
      </c>
      <c r="D28" s="1288"/>
      <c r="E28" s="1231">
        <v>45921</v>
      </c>
      <c r="F28" s="1231">
        <f>E28+40</f>
        <v>45961</v>
      </c>
    </row>
    <row r="29" spans="1:6">
      <c r="A29" s="1296"/>
      <c r="B29" s="1274" t="s">
        <v>3614</v>
      </c>
      <c r="C29" s="1274" t="s">
        <v>3613</v>
      </c>
      <c r="D29" s="1288"/>
      <c r="E29" s="1231">
        <v>45928</v>
      </c>
      <c r="F29" s="1231">
        <f>E29+40</f>
        <v>45968</v>
      </c>
    </row>
    <row r="30" spans="1:6">
      <c r="A30" s="1254" t="s">
        <v>57</v>
      </c>
      <c r="B30" s="1254"/>
      <c r="C30" s="1254"/>
      <c r="D30" s="1254"/>
      <c r="E30" s="1295"/>
      <c r="F30" s="1295"/>
    </row>
    <row r="31" spans="1:6">
      <c r="A31" s="1295" t="s">
        <v>151</v>
      </c>
      <c r="B31" s="1295"/>
      <c r="C31" s="1295"/>
      <c r="D31" s="1295"/>
      <c r="E31" s="1295"/>
      <c r="F31" s="1295"/>
    </row>
    <row r="32" spans="1:6">
      <c r="A32" s="1235"/>
      <c r="B32" s="1236" t="s">
        <v>3624</v>
      </c>
      <c r="C32" s="1236" t="s">
        <v>17</v>
      </c>
      <c r="D32" s="1236" t="s">
        <v>4</v>
      </c>
      <c r="E32" s="1240" t="s">
        <v>3567</v>
      </c>
      <c r="F32" s="1294" t="s">
        <v>151</v>
      </c>
    </row>
    <row r="33" spans="1:6">
      <c r="A33" s="1235"/>
      <c r="B33" s="1234"/>
      <c r="C33" s="1234"/>
      <c r="D33" s="1232"/>
      <c r="E33" s="1294" t="s">
        <v>20</v>
      </c>
      <c r="F33" s="1294" t="s">
        <v>21</v>
      </c>
    </row>
    <row r="34" spans="1:6" ht="15.75">
      <c r="A34" s="1235"/>
      <c r="B34" s="1278" t="s">
        <v>3623</v>
      </c>
      <c r="C34" s="1278" t="s">
        <v>2614</v>
      </c>
      <c r="D34" s="1236" t="s">
        <v>105</v>
      </c>
      <c r="E34" s="1231">
        <v>45913</v>
      </c>
      <c r="F34" s="1231">
        <f>E34+22</f>
        <v>45935</v>
      </c>
    </row>
    <row r="35" spans="1:6" ht="15.75">
      <c r="A35" s="1235"/>
      <c r="B35" s="1278" t="s">
        <v>2613</v>
      </c>
      <c r="C35" s="1278" t="s">
        <v>2612</v>
      </c>
      <c r="D35" s="1234"/>
      <c r="E35" s="1231">
        <v>45920</v>
      </c>
      <c r="F35" s="1231">
        <f>E35+22</f>
        <v>45942</v>
      </c>
    </row>
    <row r="36" spans="1:6" ht="15.75">
      <c r="A36" s="1235"/>
      <c r="B36" s="1278" t="s">
        <v>3622</v>
      </c>
      <c r="D36" s="1234"/>
      <c r="E36" s="1231">
        <v>45927</v>
      </c>
      <c r="F36" s="1231">
        <f>E36+22</f>
        <v>45949</v>
      </c>
    </row>
    <row r="37" spans="1:6" ht="15.75">
      <c r="A37" s="1235"/>
      <c r="B37" s="1278" t="s">
        <v>3622</v>
      </c>
      <c r="C37" s="1278"/>
      <c r="D37" s="1232"/>
      <c r="E37" s="1231"/>
      <c r="F37" s="1231"/>
    </row>
    <row r="38" spans="1:6">
      <c r="A38" s="1243" t="s">
        <v>152</v>
      </c>
      <c r="B38" s="1293"/>
      <c r="C38" s="1243"/>
      <c r="D38" s="1243"/>
      <c r="E38" s="1243"/>
      <c r="F38" s="1243"/>
    </row>
    <row r="39" spans="1:6">
      <c r="A39" s="1235"/>
      <c r="B39" s="1241" t="s">
        <v>16</v>
      </c>
      <c r="C39" s="1241" t="s">
        <v>17</v>
      </c>
      <c r="D39" s="1241" t="s">
        <v>4</v>
      </c>
      <c r="E39" s="1240" t="s">
        <v>3567</v>
      </c>
      <c r="F39" s="1281" t="s">
        <v>152</v>
      </c>
    </row>
    <row r="40" spans="1:6">
      <c r="A40" s="1235"/>
      <c r="B40" s="1237"/>
      <c r="C40" s="1237"/>
      <c r="D40" s="1241"/>
      <c r="E40" s="1247" t="s">
        <v>20</v>
      </c>
      <c r="F40" s="1233" t="s">
        <v>21</v>
      </c>
    </row>
    <row r="41" spans="1:6" ht="15.75">
      <c r="A41" s="1235"/>
      <c r="B41" s="1274" t="s">
        <v>3620</v>
      </c>
      <c r="C41" s="1278" t="s">
        <v>3619</v>
      </c>
      <c r="D41" s="1236" t="s">
        <v>3168</v>
      </c>
      <c r="E41" s="1231">
        <v>45907</v>
      </c>
      <c r="F41" s="1231">
        <f>E41+27</f>
        <v>45934</v>
      </c>
    </row>
    <row r="42" spans="1:6" ht="15.75">
      <c r="A42" s="1235"/>
      <c r="B42" s="1274" t="s">
        <v>3618</v>
      </c>
      <c r="C42" s="1278" t="s">
        <v>3617</v>
      </c>
      <c r="D42" s="1234"/>
      <c r="E42" s="1231">
        <v>45914</v>
      </c>
      <c r="F42" s="1231">
        <f>E42+27</f>
        <v>45941</v>
      </c>
    </row>
    <row r="43" spans="1:6">
      <c r="A43" s="1235"/>
      <c r="B43" s="1274" t="s">
        <v>3616</v>
      </c>
      <c r="C43" s="1274" t="s">
        <v>3615</v>
      </c>
      <c r="D43" s="1234"/>
      <c r="E43" s="1231">
        <v>45921</v>
      </c>
      <c r="F43" s="1231">
        <f>E43+27</f>
        <v>45948</v>
      </c>
    </row>
    <row r="44" spans="1:6">
      <c r="A44" s="1235"/>
      <c r="B44" s="1274" t="s">
        <v>3614</v>
      </c>
      <c r="C44" s="1274" t="s">
        <v>3613</v>
      </c>
      <c r="D44" s="1232"/>
      <c r="E44" s="1231">
        <v>45928</v>
      </c>
      <c r="F44" s="1231">
        <f>E44+27</f>
        <v>45955</v>
      </c>
    </row>
    <row r="45" spans="1:6">
      <c r="A45" s="1284" t="s">
        <v>162</v>
      </c>
      <c r="B45" s="1284"/>
      <c r="C45" s="1286"/>
      <c r="D45" s="1282"/>
      <c r="E45" s="1282"/>
      <c r="F45" s="1282"/>
    </row>
    <row r="46" spans="1:6">
      <c r="A46" s="1261"/>
      <c r="B46" s="1241" t="s">
        <v>16</v>
      </c>
      <c r="C46" s="1241" t="s">
        <v>17</v>
      </c>
      <c r="D46" s="1241" t="s">
        <v>4</v>
      </c>
      <c r="E46" s="1240" t="s">
        <v>3567</v>
      </c>
      <c r="F46" s="1281" t="s">
        <v>3621</v>
      </c>
    </row>
    <row r="47" spans="1:6">
      <c r="A47" s="1261"/>
      <c r="B47" s="1237"/>
      <c r="C47" s="1237"/>
      <c r="D47" s="1241"/>
      <c r="E47" s="1247" t="s">
        <v>20</v>
      </c>
      <c r="F47" s="1233" t="s">
        <v>21</v>
      </c>
    </row>
    <row r="48" spans="1:6" ht="15.75">
      <c r="A48" s="1261"/>
      <c r="B48" s="1274" t="s">
        <v>3620</v>
      </c>
      <c r="C48" s="1278" t="s">
        <v>3619</v>
      </c>
      <c r="D48" s="1292" t="s">
        <v>3168</v>
      </c>
      <c r="E48" s="1231">
        <v>45907</v>
      </c>
      <c r="F48" s="1258">
        <f>E48+10</f>
        <v>45917</v>
      </c>
    </row>
    <row r="49" spans="1:6" ht="15.75">
      <c r="A49" s="1261"/>
      <c r="B49" s="1274" t="s">
        <v>3618</v>
      </c>
      <c r="C49" s="1278" t="s">
        <v>3617</v>
      </c>
      <c r="D49" s="1291"/>
      <c r="E49" s="1231">
        <v>45914</v>
      </c>
      <c r="F49" s="1263">
        <f>E49+10</f>
        <v>45924</v>
      </c>
    </row>
    <row r="50" spans="1:6">
      <c r="A50" s="1261"/>
      <c r="B50" s="1274" t="s">
        <v>3616</v>
      </c>
      <c r="C50" s="1274" t="s">
        <v>3615</v>
      </c>
      <c r="D50" s="1291"/>
      <c r="E50" s="1231">
        <v>45921</v>
      </c>
      <c r="F50" s="1263">
        <f>E50+10</f>
        <v>45931</v>
      </c>
    </row>
    <row r="51" spans="1:6">
      <c r="A51" s="1261"/>
      <c r="B51" s="1274" t="s">
        <v>3614</v>
      </c>
      <c r="C51" s="1274" t="s">
        <v>3613</v>
      </c>
      <c r="D51" s="1291"/>
      <c r="E51" s="1231">
        <v>45928</v>
      </c>
      <c r="F51" s="1263">
        <f>E51+10</f>
        <v>45938</v>
      </c>
    </row>
    <row r="52" spans="1:6">
      <c r="A52" s="1284" t="s">
        <v>142</v>
      </c>
      <c r="B52" s="1284"/>
      <c r="C52" s="1286"/>
      <c r="D52" s="1282"/>
      <c r="E52" s="1282"/>
      <c r="F52" s="1282"/>
    </row>
    <row r="53" spans="1:6">
      <c r="A53" s="1261"/>
      <c r="B53" s="1241" t="s">
        <v>16</v>
      </c>
      <c r="C53" s="1241" t="s">
        <v>17</v>
      </c>
      <c r="D53" s="1241" t="s">
        <v>4</v>
      </c>
      <c r="E53" s="1240" t="s">
        <v>3567</v>
      </c>
      <c r="F53" s="1281" t="s">
        <v>142</v>
      </c>
    </row>
    <row r="54" spans="1:6">
      <c r="A54" s="1261"/>
      <c r="B54" s="1237"/>
      <c r="C54" s="1237"/>
      <c r="D54" s="1241"/>
      <c r="E54" s="1247" t="s">
        <v>20</v>
      </c>
      <c r="F54" s="1233" t="s">
        <v>21</v>
      </c>
    </row>
    <row r="55" spans="1:6" ht="15.75">
      <c r="A55" s="1261"/>
      <c r="B55" s="1290" t="s">
        <v>3612</v>
      </c>
      <c r="C55" s="1290" t="s">
        <v>1981</v>
      </c>
      <c r="D55" s="1256" t="s">
        <v>64</v>
      </c>
      <c r="E55" s="1231">
        <v>45907</v>
      </c>
      <c r="F55" s="1263">
        <f>E55+20</f>
        <v>45927</v>
      </c>
    </row>
    <row r="56" spans="1:6" ht="15.75">
      <c r="A56" s="1261"/>
      <c r="B56" s="1290" t="s">
        <v>3611</v>
      </c>
      <c r="C56" s="1290" t="s">
        <v>3610</v>
      </c>
      <c r="D56" s="1255"/>
      <c r="E56" s="1231">
        <v>45914</v>
      </c>
      <c r="F56" s="1263">
        <f>E56+20</f>
        <v>45934</v>
      </c>
    </row>
    <row r="57" spans="1:6" ht="15.75">
      <c r="A57" s="1261"/>
      <c r="B57" s="1290" t="s">
        <v>3609</v>
      </c>
      <c r="C57" s="1290" t="s">
        <v>3608</v>
      </c>
      <c r="D57" s="1255"/>
      <c r="E57" s="1231">
        <v>45921</v>
      </c>
      <c r="F57" s="1263">
        <f>E57+20</f>
        <v>45941</v>
      </c>
    </row>
    <row r="58" spans="1:6">
      <c r="A58" s="1284" t="s">
        <v>3607</v>
      </c>
      <c r="B58" s="1284"/>
      <c r="C58" s="1286"/>
      <c r="D58" s="1282"/>
      <c r="E58" s="1282"/>
      <c r="F58" s="1282"/>
    </row>
    <row r="59" spans="1:6">
      <c r="A59" s="1261"/>
      <c r="B59" s="1241" t="s">
        <v>16</v>
      </c>
      <c r="C59" s="1241" t="s">
        <v>17</v>
      </c>
      <c r="D59" s="1241" t="s">
        <v>4</v>
      </c>
      <c r="E59" s="1240" t="s">
        <v>3567</v>
      </c>
      <c r="F59" s="1281" t="s">
        <v>142</v>
      </c>
    </row>
    <row r="60" spans="1:6">
      <c r="A60" s="1261"/>
      <c r="B60" s="1237"/>
      <c r="C60" s="1237"/>
      <c r="D60" s="1241"/>
      <c r="E60" s="1247" t="s">
        <v>20</v>
      </c>
      <c r="F60" s="1233" t="s">
        <v>21</v>
      </c>
    </row>
    <row r="61" spans="1:6" ht="15.75">
      <c r="A61" s="1261"/>
      <c r="B61" s="1274" t="s">
        <v>3602</v>
      </c>
      <c r="C61" s="1278" t="s">
        <v>7</v>
      </c>
      <c r="D61" s="1289" t="s">
        <v>3606</v>
      </c>
      <c r="E61" s="1231">
        <v>45907</v>
      </c>
      <c r="F61" s="1263">
        <f>E61+10</f>
        <v>45917</v>
      </c>
    </row>
    <row r="62" spans="1:6" ht="15.75">
      <c r="A62" s="1261"/>
      <c r="B62" s="1274" t="s">
        <v>3605</v>
      </c>
      <c r="C62" s="1278" t="s">
        <v>3604</v>
      </c>
      <c r="D62" s="1288"/>
      <c r="E62" s="1231">
        <v>45914</v>
      </c>
      <c r="F62" s="1263">
        <f>E62+10</f>
        <v>45924</v>
      </c>
    </row>
    <row r="63" spans="1:6" ht="15.75">
      <c r="A63" s="1261"/>
      <c r="B63" s="1278" t="s">
        <v>3603</v>
      </c>
      <c r="C63" s="1278" t="s">
        <v>2656</v>
      </c>
      <c r="D63" s="1288"/>
      <c r="E63" s="1231">
        <v>45921</v>
      </c>
      <c r="F63" s="1263">
        <f>E63+10</f>
        <v>45931</v>
      </c>
    </row>
    <row r="64" spans="1:6" ht="15.75">
      <c r="A64" s="1261"/>
      <c r="B64" s="1274" t="s">
        <v>3602</v>
      </c>
      <c r="C64" s="1278" t="s">
        <v>6</v>
      </c>
      <c r="D64" s="1288"/>
      <c r="E64" s="1231">
        <v>45928</v>
      </c>
      <c r="F64" s="1263">
        <f>E64+10</f>
        <v>45938</v>
      </c>
    </row>
    <row r="65" spans="1:6">
      <c r="A65" s="1284" t="s">
        <v>2663</v>
      </c>
      <c r="B65" s="1284"/>
      <c r="C65" s="1286"/>
      <c r="D65" s="1282"/>
      <c r="E65" s="1282"/>
      <c r="F65" s="1282"/>
    </row>
    <row r="66" spans="1:6">
      <c r="A66" s="1287"/>
      <c r="B66" s="1241" t="s">
        <v>16</v>
      </c>
      <c r="C66" s="1241" t="s">
        <v>17</v>
      </c>
      <c r="D66" s="1241" t="s">
        <v>4</v>
      </c>
      <c r="E66" s="1240" t="s">
        <v>3567</v>
      </c>
      <c r="F66" s="1281" t="s">
        <v>2663</v>
      </c>
    </row>
    <row r="67" spans="1:6">
      <c r="A67" s="1287"/>
      <c r="B67" s="1237"/>
      <c r="C67" s="1237"/>
      <c r="D67" s="1241"/>
      <c r="E67" s="1247" t="s">
        <v>20</v>
      </c>
      <c r="F67" s="1233" t="s">
        <v>21</v>
      </c>
    </row>
    <row r="68" spans="1:6" ht="15.75">
      <c r="A68" s="1287"/>
      <c r="B68" s="1278" t="s">
        <v>3601</v>
      </c>
      <c r="C68" s="1278" t="s">
        <v>3600</v>
      </c>
      <c r="D68" s="1236" t="s">
        <v>105</v>
      </c>
      <c r="E68" s="1231">
        <v>45907</v>
      </c>
      <c r="F68" s="1263">
        <f>E68+20</f>
        <v>45927</v>
      </c>
    </row>
    <row r="69" spans="1:6" ht="15.75">
      <c r="A69" s="1287"/>
      <c r="B69" s="1278" t="s">
        <v>3599</v>
      </c>
      <c r="C69" s="1278" t="s">
        <v>3598</v>
      </c>
      <c r="D69" s="1234"/>
      <c r="E69" s="1231">
        <v>45917</v>
      </c>
      <c r="F69" s="1263">
        <f>E69+10</f>
        <v>45927</v>
      </c>
    </row>
    <row r="70" spans="1:6" ht="15.75">
      <c r="A70" s="1287"/>
      <c r="B70" s="1278" t="s">
        <v>3597</v>
      </c>
      <c r="C70" s="1278" t="s">
        <v>3596</v>
      </c>
      <c r="D70" s="1234"/>
      <c r="E70" s="1231">
        <v>45924</v>
      </c>
      <c r="F70" s="1263">
        <f>E70+10</f>
        <v>45934</v>
      </c>
    </row>
    <row r="71" spans="1:6" ht="15.75">
      <c r="A71" s="1261"/>
      <c r="B71" s="1278"/>
      <c r="C71" s="1278"/>
      <c r="D71" s="1232"/>
      <c r="E71" s="1231"/>
      <c r="F71" s="1263"/>
    </row>
    <row r="72" spans="1:6">
      <c r="A72" s="1284" t="s">
        <v>177</v>
      </c>
      <c r="B72" s="1284"/>
      <c r="C72" s="1286"/>
      <c r="D72" s="1282"/>
      <c r="E72" s="1286"/>
      <c r="F72" s="1282"/>
    </row>
    <row r="73" spans="1:6">
      <c r="A73" s="1235"/>
      <c r="B73" s="1241" t="s">
        <v>16</v>
      </c>
      <c r="C73" s="1241" t="s">
        <v>17</v>
      </c>
      <c r="D73" s="1241" t="s">
        <v>4</v>
      </c>
      <c r="E73" s="1240" t="s">
        <v>3567</v>
      </c>
      <c r="F73" s="1281" t="s">
        <v>177</v>
      </c>
    </row>
    <row r="74" spans="1:6">
      <c r="A74" s="1235"/>
      <c r="B74" s="1237"/>
      <c r="C74" s="1237"/>
      <c r="D74" s="1241"/>
      <c r="E74" s="1247" t="s">
        <v>20</v>
      </c>
      <c r="F74" s="1233" t="s">
        <v>21</v>
      </c>
    </row>
    <row r="75" spans="1:6" ht="15.75">
      <c r="A75" s="1274"/>
      <c r="B75" s="1278" t="s">
        <v>3595</v>
      </c>
      <c r="C75" s="1278" t="s">
        <v>3594</v>
      </c>
      <c r="D75" s="1236" t="s">
        <v>105</v>
      </c>
      <c r="E75" s="1231">
        <v>45907</v>
      </c>
      <c r="F75" s="1263">
        <f>E75+20</f>
        <v>45927</v>
      </c>
    </row>
    <row r="76" spans="1:6" ht="15.75">
      <c r="A76" s="1235"/>
      <c r="B76" s="1274" t="s">
        <v>3593</v>
      </c>
      <c r="C76" s="1278" t="s">
        <v>3592</v>
      </c>
      <c r="D76" s="1234"/>
      <c r="E76" s="1231">
        <v>45914</v>
      </c>
      <c r="F76" s="1263">
        <f>E76+20</f>
        <v>45934</v>
      </c>
    </row>
    <row r="77" spans="1:6" ht="15.75">
      <c r="A77" s="1235"/>
      <c r="B77" s="1274" t="s">
        <v>3591</v>
      </c>
      <c r="C77" s="1278" t="s">
        <v>3590</v>
      </c>
      <c r="D77" s="1234"/>
      <c r="E77" s="1231">
        <v>45921</v>
      </c>
      <c r="F77" s="1263">
        <f>E77+20</f>
        <v>45941</v>
      </c>
    </row>
    <row r="78" spans="1:6" ht="15.75">
      <c r="A78" s="1235"/>
      <c r="B78" s="1278" t="s">
        <v>3589</v>
      </c>
      <c r="C78" s="1278" t="s">
        <v>3588</v>
      </c>
      <c r="D78" s="1232"/>
      <c r="E78" s="1231">
        <v>45928</v>
      </c>
      <c r="F78" s="1263">
        <f>E78+20</f>
        <v>45948</v>
      </c>
    </row>
    <row r="79" spans="1:6">
      <c r="A79" s="1254" t="s">
        <v>83</v>
      </c>
      <c r="B79" s="1285"/>
      <c r="C79" s="1285"/>
      <c r="D79" s="1254"/>
      <c r="E79" s="1254"/>
      <c r="F79" s="1254"/>
    </row>
    <row r="80" spans="1:6">
      <c r="A80" s="1284" t="s">
        <v>84</v>
      </c>
      <c r="B80" s="1284"/>
      <c r="C80" s="1283"/>
      <c r="D80" s="1282"/>
      <c r="E80" s="1254"/>
      <c r="F80" s="1254"/>
    </row>
    <row r="81" spans="1:6">
      <c r="A81" s="1235"/>
      <c r="B81" s="1241" t="s">
        <v>16</v>
      </c>
      <c r="C81" s="1241" t="s">
        <v>17</v>
      </c>
      <c r="D81" s="1241" t="s">
        <v>4</v>
      </c>
      <c r="E81" s="1240" t="s">
        <v>3567</v>
      </c>
      <c r="F81" s="1281" t="s">
        <v>85</v>
      </c>
    </row>
    <row r="82" spans="1:6">
      <c r="A82" s="1235"/>
      <c r="B82" s="1237"/>
      <c r="C82" s="1237"/>
      <c r="D82" s="1237"/>
      <c r="E82" s="1240" t="s">
        <v>20</v>
      </c>
      <c r="F82" s="1281" t="s">
        <v>21</v>
      </c>
    </row>
    <row r="83" spans="1:6" ht="15.75">
      <c r="A83" s="1235"/>
      <c r="B83" s="1278" t="s">
        <v>3587</v>
      </c>
      <c r="C83" s="1278" t="s">
        <v>2576</v>
      </c>
      <c r="D83" s="1280" t="s">
        <v>102</v>
      </c>
      <c r="E83" s="1231">
        <v>45907</v>
      </c>
      <c r="F83" s="1276">
        <f>E83+31</f>
        <v>45938</v>
      </c>
    </row>
    <row r="84" spans="1:6" ht="15.75">
      <c r="A84" s="1235"/>
      <c r="B84" s="1274" t="s">
        <v>3586</v>
      </c>
      <c r="C84" s="1278" t="s">
        <v>2574</v>
      </c>
      <c r="D84" s="1277"/>
      <c r="E84" s="1231">
        <v>45914</v>
      </c>
      <c r="F84" s="1276">
        <f>E84+31</f>
        <v>45945</v>
      </c>
    </row>
    <row r="85" spans="1:6" ht="15.75">
      <c r="A85" s="1235"/>
      <c r="B85" s="1274" t="s">
        <v>3585</v>
      </c>
      <c r="C85" s="1278" t="s">
        <v>3409</v>
      </c>
      <c r="D85" s="1277"/>
      <c r="E85" s="1231">
        <v>45921</v>
      </c>
      <c r="F85" s="1279">
        <f>E85+31</f>
        <v>45952</v>
      </c>
    </row>
    <row r="86" spans="1:6" ht="15.75">
      <c r="A86" s="1235"/>
      <c r="B86" s="1274" t="s">
        <v>3584</v>
      </c>
      <c r="C86" s="1278" t="s">
        <v>3407</v>
      </c>
      <c r="D86" s="1277"/>
      <c r="E86" s="1231">
        <v>45928</v>
      </c>
      <c r="F86" s="1276">
        <f>E86+31</f>
        <v>45959</v>
      </c>
    </row>
    <row r="87" spans="1:6">
      <c r="A87" s="1272" t="s">
        <v>173</v>
      </c>
      <c r="B87" s="1270"/>
      <c r="C87" s="1275"/>
      <c r="D87" s="1242"/>
      <c r="E87" s="1254"/>
      <c r="F87" s="1254"/>
    </row>
    <row r="88" spans="1:6">
      <c r="A88" s="1261"/>
      <c r="B88" s="1241" t="s">
        <v>16</v>
      </c>
      <c r="C88" s="1241" t="s">
        <v>17</v>
      </c>
      <c r="D88" s="1241" t="s">
        <v>4</v>
      </c>
      <c r="E88" s="1267" t="s">
        <v>3567</v>
      </c>
      <c r="F88" s="1266" t="s">
        <v>173</v>
      </c>
    </row>
    <row r="89" spans="1:6">
      <c r="A89" s="1261"/>
      <c r="B89" s="1237"/>
      <c r="C89" s="1237"/>
      <c r="D89" s="1241"/>
      <c r="E89" s="1264" t="s">
        <v>20</v>
      </c>
      <c r="F89" s="1263" t="s">
        <v>21</v>
      </c>
    </row>
    <row r="90" spans="1:6">
      <c r="A90" s="1261"/>
      <c r="B90" s="1233" t="s">
        <v>3583</v>
      </c>
      <c r="C90" s="1274" t="s">
        <v>480</v>
      </c>
      <c r="D90" s="1273" t="s">
        <v>73</v>
      </c>
      <c r="E90" s="1258">
        <v>45907</v>
      </c>
      <c r="F90" s="1263">
        <f>E90+2</f>
        <v>45909</v>
      </c>
    </row>
    <row r="91" spans="1:6">
      <c r="A91" s="1261"/>
      <c r="B91" s="1233" t="s">
        <v>3583</v>
      </c>
      <c r="C91" s="1274" t="s">
        <v>481</v>
      </c>
      <c r="D91" s="1273"/>
      <c r="E91" s="1258">
        <f>E90+7</f>
        <v>45914</v>
      </c>
      <c r="F91" s="1263">
        <f>E91+2</f>
        <v>45916</v>
      </c>
    </row>
    <row r="92" spans="1:6">
      <c r="A92" s="1261"/>
      <c r="B92" s="1233" t="s">
        <v>3583</v>
      </c>
      <c r="C92" s="1274" t="s">
        <v>855</v>
      </c>
      <c r="D92" s="1273"/>
      <c r="E92" s="1258">
        <f>E91+7</f>
        <v>45921</v>
      </c>
      <c r="F92" s="1263">
        <f>E92+2</f>
        <v>45923</v>
      </c>
    </row>
    <row r="93" spans="1:6">
      <c r="A93" s="1261"/>
      <c r="B93" s="1233" t="s">
        <v>3583</v>
      </c>
      <c r="C93" s="1274" t="s">
        <v>857</v>
      </c>
      <c r="D93" s="1273"/>
      <c r="E93" s="1258">
        <f>E92+7</f>
        <v>45928</v>
      </c>
      <c r="F93" s="1263">
        <f>E93+2</f>
        <v>45930</v>
      </c>
    </row>
    <row r="94" spans="1:6">
      <c r="A94" s="1272" t="s">
        <v>174</v>
      </c>
      <c r="B94" s="1270"/>
      <c r="C94" s="1270"/>
      <c r="D94" s="1242"/>
      <c r="E94" s="1269"/>
      <c r="F94" s="1269"/>
    </row>
    <row r="95" spans="1:6">
      <c r="A95" s="1261"/>
      <c r="B95" s="1241" t="s">
        <v>16</v>
      </c>
      <c r="C95" s="1241" t="s">
        <v>17</v>
      </c>
      <c r="D95" s="1241" t="s">
        <v>4</v>
      </c>
      <c r="E95" s="1267" t="s">
        <v>3567</v>
      </c>
      <c r="F95" s="1266" t="s">
        <v>174</v>
      </c>
    </row>
    <row r="96" spans="1:6">
      <c r="A96" s="1261"/>
      <c r="B96" s="1237"/>
      <c r="C96" s="1237"/>
      <c r="D96" s="1241"/>
      <c r="E96" s="1264" t="s">
        <v>20</v>
      </c>
      <c r="F96" s="1263" t="s">
        <v>21</v>
      </c>
    </row>
    <row r="97" spans="1:6">
      <c r="A97" s="1261"/>
      <c r="B97" s="1233" t="s">
        <v>3582</v>
      </c>
      <c r="C97" s="1274" t="s">
        <v>480</v>
      </c>
      <c r="D97" s="1273" t="s">
        <v>73</v>
      </c>
      <c r="E97" s="1258">
        <v>45906</v>
      </c>
      <c r="F97" s="1258">
        <f>E97+2</f>
        <v>45908</v>
      </c>
    </row>
    <row r="98" spans="1:6">
      <c r="A98" s="1261"/>
      <c r="B98" s="1233" t="s">
        <v>3582</v>
      </c>
      <c r="C98" s="1274" t="s">
        <v>481</v>
      </c>
      <c r="D98" s="1273"/>
      <c r="E98" s="1258">
        <f>E97+7</f>
        <v>45913</v>
      </c>
      <c r="F98" s="1258">
        <f>E98+2</f>
        <v>45915</v>
      </c>
    </row>
    <row r="99" spans="1:6">
      <c r="A99" s="1261"/>
      <c r="B99" s="1233" t="s">
        <v>3582</v>
      </c>
      <c r="C99" s="1274" t="s">
        <v>855</v>
      </c>
      <c r="D99" s="1273"/>
      <c r="E99" s="1258">
        <f>E98+7</f>
        <v>45920</v>
      </c>
      <c r="F99" s="1258">
        <f>E99+2</f>
        <v>45922</v>
      </c>
    </row>
    <row r="100" spans="1:6">
      <c r="A100" s="1261"/>
      <c r="B100" s="1233" t="s">
        <v>3582</v>
      </c>
      <c r="C100" s="1274" t="s">
        <v>857</v>
      </c>
      <c r="D100" s="1273"/>
      <c r="E100" s="1258">
        <f>E99+7</f>
        <v>45927</v>
      </c>
      <c r="F100" s="1258">
        <f>E100+2</f>
        <v>45929</v>
      </c>
    </row>
    <row r="101" spans="1:6">
      <c r="A101" s="1272" t="s">
        <v>2976</v>
      </c>
      <c r="B101" s="1271"/>
      <c r="C101" s="1270"/>
      <c r="D101" s="1242"/>
      <c r="E101" s="1269"/>
      <c r="F101" s="1269"/>
    </row>
    <row r="102" spans="1:6">
      <c r="A102" s="1261"/>
      <c r="B102" s="1241" t="s">
        <v>16</v>
      </c>
      <c r="C102" s="1237" t="s">
        <v>17</v>
      </c>
      <c r="D102" s="1268" t="s">
        <v>4</v>
      </c>
      <c r="E102" s="1267" t="s">
        <v>3567</v>
      </c>
      <c r="F102" s="1266" t="s">
        <v>2976</v>
      </c>
    </row>
    <row r="103" spans="1:6">
      <c r="A103" s="1261"/>
      <c r="B103" s="1237"/>
      <c r="C103" s="1262"/>
      <c r="D103" s="1265"/>
      <c r="E103" s="1264" t="s">
        <v>20</v>
      </c>
      <c r="F103" s="1263" t="s">
        <v>21</v>
      </c>
    </row>
    <row r="104" spans="1:6">
      <c r="A104" s="1261"/>
      <c r="B104" s="1260" t="s">
        <v>3576</v>
      </c>
      <c r="C104" s="1260" t="s">
        <v>3581</v>
      </c>
      <c r="D104" s="1237" t="s">
        <v>53</v>
      </c>
      <c r="E104" s="1259">
        <v>45907</v>
      </c>
      <c r="F104" s="1258">
        <f>E104+7</f>
        <v>45914</v>
      </c>
    </row>
    <row r="105" spans="1:6">
      <c r="A105" s="1261"/>
      <c r="B105" s="1260" t="s">
        <v>3580</v>
      </c>
      <c r="C105" s="1260" t="s">
        <v>3579</v>
      </c>
      <c r="D105" s="1262"/>
      <c r="E105" s="1259">
        <f>E104+7</f>
        <v>45914</v>
      </c>
      <c r="F105" s="1258">
        <f>E104+14</f>
        <v>45921</v>
      </c>
    </row>
    <row r="106" spans="1:6">
      <c r="A106" s="1261"/>
      <c r="B106" s="1260" t="s">
        <v>3578</v>
      </c>
      <c r="C106" s="1260" t="s">
        <v>3577</v>
      </c>
      <c r="D106" s="1262"/>
      <c r="E106" s="1259">
        <f>E104+14</f>
        <v>45921</v>
      </c>
      <c r="F106" s="1258">
        <f>E106+7</f>
        <v>45928</v>
      </c>
    </row>
    <row r="107" spans="1:6">
      <c r="A107" s="1261"/>
      <c r="B107" s="1260" t="s">
        <v>3576</v>
      </c>
      <c r="C107" s="1260" t="s">
        <v>3575</v>
      </c>
      <c r="D107" s="1250"/>
      <c r="E107" s="1259">
        <f>E105+14</f>
        <v>45928</v>
      </c>
      <c r="F107" s="1258">
        <f>E107+7</f>
        <v>45935</v>
      </c>
    </row>
    <row r="108" spans="1:6" ht="12.95" customHeight="1">
      <c r="A108" s="1254" t="s">
        <v>89</v>
      </c>
      <c r="B108" s="1254"/>
      <c r="C108" s="1254"/>
      <c r="D108" s="1254"/>
      <c r="E108" s="1254"/>
      <c r="F108" s="1257"/>
    </row>
    <row r="109" spans="1:6">
      <c r="A109" s="1254" t="s">
        <v>2</v>
      </c>
      <c r="B109" s="1254"/>
      <c r="C109" s="1254"/>
      <c r="D109" s="1254"/>
      <c r="E109" s="1254"/>
      <c r="F109" s="1257"/>
    </row>
    <row r="110" spans="1:6">
      <c r="A110" s="1235"/>
      <c r="B110" s="1252" t="s">
        <v>16</v>
      </c>
      <c r="C110" s="1252" t="s">
        <v>17</v>
      </c>
      <c r="D110" s="1237" t="s">
        <v>4</v>
      </c>
      <c r="E110" s="1240" t="s">
        <v>3567</v>
      </c>
      <c r="F110" s="1233" t="s">
        <v>100</v>
      </c>
    </row>
    <row r="111" spans="1:6">
      <c r="A111" s="1235"/>
      <c r="B111" s="1251"/>
      <c r="C111" s="1251"/>
      <c r="D111" s="1250"/>
      <c r="E111" s="1233" t="s">
        <v>20</v>
      </c>
      <c r="F111" s="1233" t="s">
        <v>21</v>
      </c>
    </row>
    <row r="112" spans="1:6">
      <c r="A112" s="1235"/>
      <c r="B112" s="1233" t="s">
        <v>3570</v>
      </c>
      <c r="C112" s="1247" t="s">
        <v>3574</v>
      </c>
      <c r="D112" s="1256" t="s">
        <v>3168</v>
      </c>
      <c r="E112" s="1231">
        <v>45902</v>
      </c>
      <c r="F112" s="1245">
        <f>E112+40</f>
        <v>45942</v>
      </c>
    </row>
    <row r="113" spans="1:7">
      <c r="A113" s="1235"/>
      <c r="B113" s="1233" t="s">
        <v>3570</v>
      </c>
      <c r="C113" s="1247" t="s">
        <v>3573</v>
      </c>
      <c r="D113" s="1255"/>
      <c r="E113" s="1231">
        <f>E112+7</f>
        <v>45909</v>
      </c>
      <c r="F113" s="1245">
        <f>E113+40</f>
        <v>45949</v>
      </c>
    </row>
    <row r="114" spans="1:7">
      <c r="A114" s="1235"/>
      <c r="B114" s="1233" t="s">
        <v>3570</v>
      </c>
      <c r="C114" s="1247" t="s">
        <v>3572</v>
      </c>
      <c r="D114" s="1255"/>
      <c r="E114" s="1231">
        <f>E113+7</f>
        <v>45916</v>
      </c>
      <c r="F114" s="1245">
        <f>E114+40</f>
        <v>45956</v>
      </c>
    </row>
    <row r="115" spans="1:7">
      <c r="A115" s="1235"/>
      <c r="B115" s="1233" t="s">
        <v>3570</v>
      </c>
      <c r="C115" s="1247" t="s">
        <v>3571</v>
      </c>
      <c r="D115" s="1255"/>
      <c r="E115" s="1231">
        <f>E114+7</f>
        <v>45923</v>
      </c>
      <c r="F115" s="1245">
        <f>E115+40</f>
        <v>45963</v>
      </c>
    </row>
    <row r="116" spans="1:7">
      <c r="A116" s="1235"/>
      <c r="B116" s="1233" t="s">
        <v>3570</v>
      </c>
      <c r="C116" s="1247" t="s">
        <v>3569</v>
      </c>
      <c r="D116" s="1255"/>
      <c r="E116" s="1231">
        <f>E115+7</f>
        <v>45930</v>
      </c>
      <c r="F116" s="1245">
        <f>E116+40</f>
        <v>45970</v>
      </c>
    </row>
    <row r="117" spans="1:7">
      <c r="A117" s="1254" t="s">
        <v>94</v>
      </c>
      <c r="B117" s="1254"/>
      <c r="C117" s="1254"/>
      <c r="D117" s="1254"/>
      <c r="E117" s="1254" t="s">
        <v>2379</v>
      </c>
      <c r="F117" s="1253"/>
    </row>
    <row r="118" spans="1:7">
      <c r="A118" s="1235"/>
      <c r="B118" s="1252" t="s">
        <v>16</v>
      </c>
      <c r="C118" s="1252" t="s">
        <v>17</v>
      </c>
      <c r="D118" s="1237" t="s">
        <v>4</v>
      </c>
      <c r="E118" s="1240" t="s">
        <v>3567</v>
      </c>
      <c r="F118" s="1233" t="s">
        <v>94</v>
      </c>
    </row>
    <row r="119" spans="1:7">
      <c r="A119" s="1235"/>
      <c r="B119" s="1251"/>
      <c r="C119" s="1251"/>
      <c r="D119" s="1250"/>
      <c r="E119" s="1233" t="s">
        <v>20</v>
      </c>
      <c r="F119" s="1233" t="s">
        <v>21</v>
      </c>
    </row>
    <row r="120" spans="1:7">
      <c r="A120" s="1235"/>
      <c r="B120" s="1233" t="s">
        <v>3570</v>
      </c>
      <c r="C120" s="1247" t="s">
        <v>3574</v>
      </c>
      <c r="D120" s="1249" t="s">
        <v>3168</v>
      </c>
      <c r="E120" s="1231">
        <v>45902</v>
      </c>
      <c r="F120" s="1245">
        <f>E120+60</f>
        <v>45962</v>
      </c>
    </row>
    <row r="121" spans="1:7">
      <c r="A121" s="1235"/>
      <c r="B121" s="1233" t="s">
        <v>3570</v>
      </c>
      <c r="C121" s="1247" t="s">
        <v>3573</v>
      </c>
      <c r="D121" s="1248"/>
      <c r="E121" s="1231">
        <f>E120+7</f>
        <v>45909</v>
      </c>
      <c r="F121" s="1245">
        <f>E121+60</f>
        <v>45969</v>
      </c>
    </row>
    <row r="122" spans="1:7">
      <c r="A122" s="1235"/>
      <c r="B122" s="1233" t="s">
        <v>3570</v>
      </c>
      <c r="C122" s="1247" t="s">
        <v>3572</v>
      </c>
      <c r="D122" s="1248"/>
      <c r="E122" s="1231">
        <f>E121+7</f>
        <v>45916</v>
      </c>
      <c r="F122" s="1245">
        <f>E122+60</f>
        <v>45976</v>
      </c>
    </row>
    <row r="123" spans="1:7">
      <c r="A123" s="1235"/>
      <c r="B123" s="1233" t="s">
        <v>3570</v>
      </c>
      <c r="C123" s="1247" t="s">
        <v>3571</v>
      </c>
      <c r="D123" s="1248"/>
      <c r="E123" s="1231">
        <f>E122+7</f>
        <v>45923</v>
      </c>
      <c r="F123" s="1245">
        <f>E123+60</f>
        <v>45983</v>
      </c>
    </row>
    <row r="124" spans="1:7">
      <c r="A124" s="1235"/>
      <c r="B124" s="1233" t="s">
        <v>3570</v>
      </c>
      <c r="C124" s="1247" t="s">
        <v>3569</v>
      </c>
      <c r="D124" s="1246"/>
      <c r="E124" s="1231">
        <f>E123+7</f>
        <v>45930</v>
      </c>
      <c r="F124" s="1245">
        <f>E124+60</f>
        <v>45990</v>
      </c>
    </row>
    <row r="125" spans="1:7">
      <c r="A125" s="1244" t="s">
        <v>103</v>
      </c>
      <c r="B125" s="1244"/>
      <c r="C125" s="1244"/>
      <c r="D125" s="1244"/>
      <c r="E125" s="1244"/>
      <c r="F125" s="1244"/>
      <c r="G125" s="1242"/>
    </row>
    <row r="126" spans="1:7">
      <c r="A126" s="1243" t="s">
        <v>3568</v>
      </c>
      <c r="B126" s="1243"/>
      <c r="C126" s="1243"/>
      <c r="D126" s="1243"/>
      <c r="E126" s="1243"/>
      <c r="F126" s="1243"/>
      <c r="G126" s="1242"/>
    </row>
    <row r="127" spans="1:7">
      <c r="A127" s="1235"/>
      <c r="B127" s="1238" t="s">
        <v>16</v>
      </c>
      <c r="C127" s="1238" t="s">
        <v>17</v>
      </c>
      <c r="D127" s="1241" t="s">
        <v>4</v>
      </c>
      <c r="E127" s="1240" t="s">
        <v>3567</v>
      </c>
      <c r="F127" s="1239" t="s">
        <v>104</v>
      </c>
      <c r="G127" s="1239"/>
    </row>
    <row r="128" spans="1:7">
      <c r="A128" s="1235"/>
      <c r="B128" s="1238"/>
      <c r="C128" s="1238"/>
      <c r="D128" s="1237"/>
      <c r="E128" s="1233" t="s">
        <v>20</v>
      </c>
      <c r="F128" s="1233" t="s">
        <v>3566</v>
      </c>
      <c r="G128" s="1233" t="s">
        <v>3565</v>
      </c>
    </row>
    <row r="129" spans="1:7">
      <c r="A129" s="1235"/>
      <c r="B129" s="1233" t="s">
        <v>3564</v>
      </c>
      <c r="C129" s="1233" t="s">
        <v>3563</v>
      </c>
      <c r="D129" s="1236" t="s">
        <v>129</v>
      </c>
      <c r="E129" s="1231">
        <v>45904</v>
      </c>
      <c r="F129" s="1231">
        <f>E129+20</f>
        <v>45924</v>
      </c>
      <c r="G129" s="1231">
        <f>E129+40</f>
        <v>45944</v>
      </c>
    </row>
    <row r="130" spans="1:7">
      <c r="A130" s="1235"/>
      <c r="B130" s="1233" t="s">
        <v>3562</v>
      </c>
      <c r="C130" s="1233" t="s">
        <v>3561</v>
      </c>
      <c r="D130" s="1234"/>
      <c r="E130" s="1231">
        <v>45912</v>
      </c>
      <c r="F130" s="1231">
        <f>E130+20</f>
        <v>45932</v>
      </c>
      <c r="G130" s="1231">
        <f>G129+7</f>
        <v>45951</v>
      </c>
    </row>
    <row r="131" spans="1:7">
      <c r="A131" s="1235"/>
      <c r="B131" s="1233" t="s">
        <v>3560</v>
      </c>
      <c r="C131" s="1233" t="s">
        <v>3559</v>
      </c>
      <c r="D131" s="1234"/>
      <c r="E131" s="1231">
        <v>45920</v>
      </c>
      <c r="F131" s="1231">
        <f>E131+20</f>
        <v>45940</v>
      </c>
      <c r="G131" s="1231">
        <f>G130+7</f>
        <v>45958</v>
      </c>
    </row>
    <row r="132" spans="1:7">
      <c r="B132" s="1233" t="s">
        <v>3558</v>
      </c>
      <c r="C132" s="1233" t="s">
        <v>3557</v>
      </c>
      <c r="D132" s="1232"/>
      <c r="E132" s="1231">
        <v>45926</v>
      </c>
      <c r="F132" s="1231">
        <f>E132+20</f>
        <v>45946</v>
      </c>
      <c r="G132" s="1231">
        <f>G131+7</f>
        <v>45965</v>
      </c>
    </row>
  </sheetData>
  <mergeCells count="82">
    <mergeCell ref="D129:D132"/>
    <mergeCell ref="D104:D107"/>
    <mergeCell ref="D110:D111"/>
    <mergeCell ref="D112:D116"/>
    <mergeCell ref="D118:D119"/>
    <mergeCell ref="D120:D123"/>
    <mergeCell ref="A125:F125"/>
    <mergeCell ref="A126:F126"/>
    <mergeCell ref="D61:D64"/>
    <mergeCell ref="D66:D67"/>
    <mergeCell ref="D68:D71"/>
    <mergeCell ref="D73:D74"/>
    <mergeCell ref="D75:D78"/>
    <mergeCell ref="D127:D128"/>
    <mergeCell ref="D41:D44"/>
    <mergeCell ref="D46:D47"/>
    <mergeCell ref="D48:D51"/>
    <mergeCell ref="D53:D54"/>
    <mergeCell ref="D55:D57"/>
    <mergeCell ref="D59:D60"/>
    <mergeCell ref="C127:C128"/>
    <mergeCell ref="D6:D7"/>
    <mergeCell ref="D8:D12"/>
    <mergeCell ref="D15:D16"/>
    <mergeCell ref="D17:D21"/>
    <mergeCell ref="D24:D25"/>
    <mergeCell ref="D26:D29"/>
    <mergeCell ref="D32:D33"/>
    <mergeCell ref="D34:D37"/>
    <mergeCell ref="D39:D40"/>
    <mergeCell ref="C53:C54"/>
    <mergeCell ref="C59:C60"/>
    <mergeCell ref="C66:C67"/>
    <mergeCell ref="C73:C74"/>
    <mergeCell ref="C81:C82"/>
    <mergeCell ref="C88:C89"/>
    <mergeCell ref="A65:B65"/>
    <mergeCell ref="A72:B72"/>
    <mergeCell ref="A80:B80"/>
    <mergeCell ref="B127:B128"/>
    <mergeCell ref="C6:C7"/>
    <mergeCell ref="C15:C16"/>
    <mergeCell ref="C24:C25"/>
    <mergeCell ref="C32:C33"/>
    <mergeCell ref="C39:C40"/>
    <mergeCell ref="C46:C47"/>
    <mergeCell ref="B6:B7"/>
    <mergeCell ref="B15:B16"/>
    <mergeCell ref="B24:B25"/>
    <mergeCell ref="B32:B33"/>
    <mergeCell ref="B39:B40"/>
    <mergeCell ref="B59:B60"/>
    <mergeCell ref="D90:D93"/>
    <mergeCell ref="D95:D96"/>
    <mergeCell ref="B95:B96"/>
    <mergeCell ref="B102:B103"/>
    <mergeCell ref="B110:B111"/>
    <mergeCell ref="B118:B119"/>
    <mergeCell ref="C118:C119"/>
    <mergeCell ref="C95:C96"/>
    <mergeCell ref="C102:C103"/>
    <mergeCell ref="C110:C111"/>
    <mergeCell ref="A58:B58"/>
    <mergeCell ref="B46:B47"/>
    <mergeCell ref="B53:B54"/>
    <mergeCell ref="D81:D82"/>
    <mergeCell ref="D83:D86"/>
    <mergeCell ref="D88:D89"/>
    <mergeCell ref="B66:B67"/>
    <mergeCell ref="B73:B74"/>
    <mergeCell ref="B81:B82"/>
    <mergeCell ref="B88:B89"/>
    <mergeCell ref="A1:F1"/>
    <mergeCell ref="B2:E2"/>
    <mergeCell ref="B3:F3"/>
    <mergeCell ref="A4:B4"/>
    <mergeCell ref="A5:B5"/>
    <mergeCell ref="D97:D100"/>
    <mergeCell ref="A14:B14"/>
    <mergeCell ref="A38:F38"/>
    <mergeCell ref="A45:B45"/>
    <mergeCell ref="A52:B52"/>
  </mergeCells>
  <phoneticPr fontId="11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NINGBO</vt:lpstr>
      <vt:lpstr>SHANGHAI</vt:lpstr>
      <vt:lpstr>SHENZHEN</vt:lpstr>
      <vt:lpstr>QINGDAO</vt:lpstr>
      <vt:lpstr>GUANGZHOU</vt:lpstr>
      <vt:lpstr>XIAMEN</vt:lpstr>
      <vt:lpstr>TIANJIN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tony</cp:lastModifiedBy>
  <cp:revision/>
  <cp:lastPrinted>2012-06-27T03:21:03Z</cp:lastPrinted>
  <dcterms:created xsi:type="dcterms:W3CDTF">1996-12-17T01:32:42Z</dcterms:created>
  <dcterms:modified xsi:type="dcterms:W3CDTF">2025-08-29T06:03:29Z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