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385"/>
  </bookViews>
  <sheets>
    <sheet name="NINGBO" sheetId="1" r:id="rId1"/>
    <sheet name="SHANGHAI" sheetId="5" r:id="rId2"/>
    <sheet name="SHENZHEN" sheetId="8" r:id="rId3"/>
    <sheet name="QINGDAO" sheetId="7" r:id="rId4"/>
    <sheet name="Guangzhou" sheetId="9" r:id="rId5"/>
    <sheet name="XIAMEN" sheetId="4" r:id="rId6"/>
    <sheet name="TINGJIN" sheetId="6" r:id="rId7"/>
  </sheets>
  <definedNames>
    <definedName name="_xlnm._FilterDatabase" localSheetId="0" hidden="1">NINGBO!$A$2:$I$620</definedName>
    <definedName name="OLE_LINK111" localSheetId="2">SHENZHEN!$B$374</definedName>
    <definedName name="OLE_LINK118" localSheetId="2">SHENZHEN!$B$373</definedName>
    <definedName name="vvd" localSheetId="2">SHENZHEN!#REF!</definedName>
  </definedNames>
  <calcPr calcId="125725" refMode="R1C1"/>
</workbook>
</file>

<file path=xl/calcChain.xml><?xml version="1.0" encoding="utf-8"?>
<calcChain xmlns="http://schemas.openxmlformats.org/spreadsheetml/2006/main">
  <c r="E10" i="8"/>
  <c r="F10"/>
  <c r="F11" s="1"/>
  <c r="F12" s="1"/>
  <c r="F13" s="1"/>
  <c r="F14" s="1"/>
  <c r="G10"/>
  <c r="E11"/>
  <c r="E12" s="1"/>
  <c r="E13" s="1"/>
  <c r="E14" s="1"/>
  <c r="G11"/>
  <c r="G12" s="1"/>
  <c r="G13" s="1"/>
  <c r="G14" s="1"/>
  <c r="E35"/>
  <c r="E36" s="1"/>
  <c r="E37" s="1"/>
  <c r="E38" s="1"/>
  <c r="E39" s="1"/>
  <c r="F35"/>
  <c r="G35"/>
  <c r="G36" s="1"/>
  <c r="G37" s="1"/>
  <c r="G38" s="1"/>
  <c r="G39" s="1"/>
  <c r="F36"/>
  <c r="F37" s="1"/>
  <c r="F38" s="1"/>
  <c r="F39" s="1"/>
  <c r="E145"/>
  <c r="F145"/>
  <c r="F146" s="1"/>
  <c r="F147" s="1"/>
  <c r="F148" s="1"/>
  <c r="F149" s="1"/>
  <c r="G145"/>
  <c r="E146"/>
  <c r="E147" s="1"/>
  <c r="E148" s="1"/>
  <c r="E149" s="1"/>
  <c r="G146"/>
  <c r="G147" s="1"/>
  <c r="G148" s="1"/>
  <c r="G149" s="1"/>
  <c r="E214"/>
  <c r="E215" s="1"/>
  <c r="E216" s="1"/>
  <c r="E217" s="1"/>
  <c r="F214"/>
  <c r="G214"/>
  <c r="G215" s="1"/>
  <c r="G216" s="1"/>
  <c r="G217" s="1"/>
  <c r="F215"/>
  <c r="F216" s="1"/>
  <c r="F217" s="1"/>
  <c r="E239"/>
  <c r="E240" s="1"/>
  <c r="E241" s="1"/>
  <c r="E242" s="1"/>
  <c r="F239"/>
  <c r="G239"/>
  <c r="G240" s="1"/>
  <c r="G241" s="1"/>
  <c r="G242" s="1"/>
  <c r="F240"/>
  <c r="F241" s="1"/>
  <c r="F242" s="1"/>
  <c r="E314"/>
  <c r="E315" s="1"/>
  <c r="E316" s="1"/>
  <c r="E317" s="1"/>
  <c r="F314"/>
  <c r="G314"/>
  <c r="G315" s="1"/>
  <c r="G316" s="1"/>
  <c r="G317" s="1"/>
  <c r="F315"/>
  <c r="F316" s="1"/>
  <c r="F317" s="1"/>
  <c r="E8" i="7" l="1"/>
  <c r="G8"/>
  <c r="F9"/>
  <c r="E9" s="1"/>
  <c r="E16"/>
  <c r="G16"/>
  <c r="F17"/>
  <c r="E17" s="1"/>
  <c r="E24"/>
  <c r="G24"/>
  <c r="F25"/>
  <c r="E25" s="1"/>
  <c r="E32"/>
  <c r="G32"/>
  <c r="F33"/>
  <c r="E33" s="1"/>
  <c r="E40"/>
  <c r="G40"/>
  <c r="F41"/>
  <c r="E41" s="1"/>
  <c r="E48"/>
  <c r="G48"/>
  <c r="F49"/>
  <c r="E49" s="1"/>
  <c r="E56"/>
  <c r="G56"/>
  <c r="F57"/>
  <c r="E57" s="1"/>
  <c r="E64"/>
  <c r="G64"/>
  <c r="F65"/>
  <c r="E65" s="1"/>
  <c r="E72"/>
  <c r="G72"/>
  <c r="F73"/>
  <c r="E73" s="1"/>
  <c r="E80"/>
  <c r="G80"/>
  <c r="F81"/>
  <c r="E81" s="1"/>
  <c r="E88"/>
  <c r="G88"/>
  <c r="F89"/>
  <c r="E89" s="1"/>
  <c r="E96"/>
  <c r="G96"/>
  <c r="F97"/>
  <c r="E97" s="1"/>
  <c r="E104"/>
  <c r="G104"/>
  <c r="F105"/>
  <c r="E105" s="1"/>
  <c r="E112"/>
  <c r="G112"/>
  <c r="F113"/>
  <c r="E113" s="1"/>
  <c r="E120"/>
  <c r="G120"/>
  <c r="F121"/>
  <c r="E121" s="1"/>
  <c r="E129"/>
  <c r="G129"/>
  <c r="F130"/>
  <c r="E130" s="1"/>
  <c r="E137"/>
  <c r="G137"/>
  <c r="F138"/>
  <c r="E138" s="1"/>
  <c r="E145"/>
  <c r="G145"/>
  <c r="F146"/>
  <c r="E146" s="1"/>
  <c r="E153"/>
  <c r="G153"/>
  <c r="F154"/>
  <c r="E154" s="1"/>
  <c r="E161"/>
  <c r="G161"/>
  <c r="F162"/>
  <c r="E162" s="1"/>
  <c r="E169"/>
  <c r="G169"/>
  <c r="F170"/>
  <c r="E170" s="1"/>
  <c r="E177"/>
  <c r="G177"/>
  <c r="F178"/>
  <c r="E178" s="1"/>
  <c r="E185"/>
  <c r="G185"/>
  <c r="F186"/>
  <c r="E186" s="1"/>
  <c r="E193"/>
  <c r="G193"/>
  <c r="F194"/>
  <c r="E201"/>
  <c r="G201"/>
  <c r="F202"/>
  <c r="E209"/>
  <c r="G209"/>
  <c r="F210"/>
  <c r="E217"/>
  <c r="G217"/>
  <c r="F218"/>
  <c r="E225"/>
  <c r="G225"/>
  <c r="F226"/>
  <c r="E233"/>
  <c r="G233"/>
  <c r="F234"/>
  <c r="E241"/>
  <c r="G241"/>
  <c r="F242"/>
  <c r="E250"/>
  <c r="G250"/>
  <c r="F251"/>
  <c r="E258"/>
  <c r="G258"/>
  <c r="F259"/>
  <c r="E266"/>
  <c r="G266"/>
  <c r="F267"/>
  <c r="E274"/>
  <c r="G274"/>
  <c r="F275"/>
  <c r="E282"/>
  <c r="G282"/>
  <c r="F283"/>
  <c r="E290"/>
  <c r="G290"/>
  <c r="F291"/>
  <c r="E298"/>
  <c r="G298"/>
  <c r="F299"/>
  <c r="E306"/>
  <c r="G306"/>
  <c r="F307"/>
  <c r="E314"/>
  <c r="G314"/>
  <c r="F315"/>
  <c r="E322"/>
  <c r="G322"/>
  <c r="F323"/>
  <c r="E330"/>
  <c r="G330"/>
  <c r="F331"/>
  <c r="E338"/>
  <c r="G338"/>
  <c r="F339"/>
  <c r="E346"/>
  <c r="G346"/>
  <c r="F347"/>
  <c r="E355"/>
  <c r="G355"/>
  <c r="E356"/>
  <c r="F356"/>
  <c r="G356"/>
  <c r="F357"/>
  <c r="E357" s="1"/>
  <c r="E363"/>
  <c r="G363"/>
  <c r="E364"/>
  <c r="F364"/>
  <c r="G364"/>
  <c r="F365"/>
  <c r="E365" s="1"/>
  <c r="E371"/>
  <c r="G371"/>
  <c r="E372"/>
  <c r="F372"/>
  <c r="G372"/>
  <c r="F373"/>
  <c r="E373" s="1"/>
  <c r="E379"/>
  <c r="G379"/>
  <c r="E380"/>
  <c r="F380"/>
  <c r="G380"/>
  <c r="F381"/>
  <c r="E381" s="1"/>
  <c r="E387"/>
  <c r="G387"/>
  <c r="E388"/>
  <c r="F388"/>
  <c r="G388"/>
  <c r="F389"/>
  <c r="E389" s="1"/>
  <c r="E395"/>
  <c r="G395"/>
  <c r="E396"/>
  <c r="F396"/>
  <c r="G396"/>
  <c r="F397"/>
  <c r="E397" s="1"/>
  <c r="E403"/>
  <c r="G403"/>
  <c r="E404"/>
  <c r="F404"/>
  <c r="G404"/>
  <c r="F405"/>
  <c r="E405" s="1"/>
  <c r="E411"/>
  <c r="G411"/>
  <c r="E412"/>
  <c r="F412"/>
  <c r="G412"/>
  <c r="F413"/>
  <c r="E413" s="1"/>
  <c r="E419"/>
  <c r="G419"/>
  <c r="E420"/>
  <c r="F420"/>
  <c r="G420"/>
  <c r="F421"/>
  <c r="E421" s="1"/>
  <c r="E427"/>
  <c r="G427"/>
  <c r="E428"/>
  <c r="F428"/>
  <c r="G428"/>
  <c r="F429"/>
  <c r="E429" s="1"/>
  <c r="E435"/>
  <c r="G435"/>
  <c r="E436"/>
  <c r="F436"/>
  <c r="G436"/>
  <c r="F437"/>
  <c r="E437" s="1"/>
  <c r="E443"/>
  <c r="G443"/>
  <c r="E444"/>
  <c r="F444"/>
  <c r="G444"/>
  <c r="F445"/>
  <c r="E445" s="1"/>
  <c r="E451"/>
  <c r="G451"/>
  <c r="E452"/>
  <c r="F452"/>
  <c r="G452"/>
  <c r="F453"/>
  <c r="E453" s="1"/>
  <c r="E459"/>
  <c r="G459"/>
  <c r="E460"/>
  <c r="F460"/>
  <c r="G460"/>
  <c r="F461"/>
  <c r="E461" s="1"/>
  <c r="E467"/>
  <c r="G467"/>
  <c r="E468"/>
  <c r="F468"/>
  <c r="G468"/>
  <c r="F469"/>
  <c r="E469" s="1"/>
  <c r="E475"/>
  <c r="G475"/>
  <c r="E476"/>
  <c r="F476"/>
  <c r="G476"/>
  <c r="F477"/>
  <c r="E477" s="1"/>
  <c r="E484"/>
  <c r="G484"/>
  <c r="E485"/>
  <c r="F485"/>
  <c r="G485"/>
  <c r="F486"/>
  <c r="E486" s="1"/>
  <c r="E492"/>
  <c r="G492"/>
  <c r="E493"/>
  <c r="F493"/>
  <c r="G493"/>
  <c r="F494"/>
  <c r="E494" s="1"/>
  <c r="E500"/>
  <c r="G500"/>
  <c r="E501"/>
  <c r="F501"/>
  <c r="G501"/>
  <c r="F502"/>
  <c r="E502" s="1"/>
  <c r="F145" i="6"/>
  <c r="F146"/>
  <c r="F147"/>
  <c r="F148"/>
  <c r="F149"/>
  <c r="E8" i="5"/>
  <c r="G8"/>
  <c r="E9"/>
  <c r="F9"/>
  <c r="G9"/>
  <c r="E10"/>
  <c r="F10"/>
  <c r="G10"/>
  <c r="E11"/>
  <c r="F11"/>
  <c r="G11" s="1"/>
  <c r="E12"/>
  <c r="F12"/>
  <c r="G12" s="1"/>
  <c r="E16"/>
  <c r="G16"/>
  <c r="E17"/>
  <c r="F17"/>
  <c r="G17"/>
  <c r="E18"/>
  <c r="F18"/>
  <c r="G18" s="1"/>
  <c r="E19"/>
  <c r="F19"/>
  <c r="G19"/>
  <c r="E23"/>
  <c r="G23"/>
  <c r="E24"/>
  <c r="F24"/>
  <c r="G24" s="1"/>
  <c r="E25"/>
  <c r="F25"/>
  <c r="G25"/>
  <c r="E26"/>
  <c r="F26"/>
  <c r="G26" s="1"/>
  <c r="E31"/>
  <c r="G31"/>
  <c r="E32"/>
  <c r="F32"/>
  <c r="G32"/>
  <c r="E33"/>
  <c r="F33"/>
  <c r="G33"/>
  <c r="E34"/>
  <c r="F34"/>
  <c r="G34" s="1"/>
  <c r="E35"/>
  <c r="E39"/>
  <c r="G39"/>
  <c r="E40"/>
  <c r="F40"/>
  <c r="G40" s="1"/>
  <c r="E41"/>
  <c r="E42" s="1"/>
  <c r="E43" s="1"/>
  <c r="E48"/>
  <c r="G48"/>
  <c r="E49"/>
  <c r="F49"/>
  <c r="G49" s="1"/>
  <c r="E50"/>
  <c r="E51"/>
  <c r="E56"/>
  <c r="G56"/>
  <c r="E57"/>
  <c r="F57"/>
  <c r="G57"/>
  <c r="E58"/>
  <c r="F58"/>
  <c r="G58"/>
  <c r="E59"/>
  <c r="F59"/>
  <c r="G59" s="1"/>
  <c r="E64"/>
  <c r="G64"/>
  <c r="E65"/>
  <c r="F65"/>
  <c r="G65"/>
  <c r="E66"/>
  <c r="F66"/>
  <c r="G66"/>
  <c r="E67"/>
  <c r="F67"/>
  <c r="G67"/>
  <c r="E68"/>
  <c r="F68"/>
  <c r="G68" s="1"/>
  <c r="E72"/>
  <c r="G72"/>
  <c r="E73"/>
  <c r="F73"/>
  <c r="G73"/>
  <c r="E74"/>
  <c r="F74"/>
  <c r="G74" s="1"/>
  <c r="E75"/>
  <c r="F75"/>
  <c r="G75" s="1"/>
  <c r="E80"/>
  <c r="G80"/>
  <c r="E81"/>
  <c r="F81"/>
  <c r="G81"/>
  <c r="E82"/>
  <c r="F82"/>
  <c r="G82" s="1"/>
  <c r="E83"/>
  <c r="F83"/>
  <c r="G83"/>
  <c r="E89"/>
  <c r="G89"/>
  <c r="E90"/>
  <c r="F90"/>
  <c r="G90"/>
  <c r="E91"/>
  <c r="F91"/>
  <c r="G91"/>
  <c r="E92"/>
  <c r="F92"/>
  <c r="G92"/>
  <c r="G93" s="1"/>
  <c r="E93"/>
  <c r="F93"/>
  <c r="E98"/>
  <c r="G98"/>
  <c r="E99"/>
  <c r="F99"/>
  <c r="G99"/>
  <c r="E100"/>
  <c r="F100"/>
  <c r="G100" s="1"/>
  <c r="E101"/>
  <c r="F101"/>
  <c r="G101" s="1"/>
  <c r="E102"/>
  <c r="F102"/>
  <c r="G102" s="1"/>
  <c r="E106"/>
  <c r="G106"/>
  <c r="E107"/>
  <c r="F107"/>
  <c r="G107"/>
  <c r="E108"/>
  <c r="F108"/>
  <c r="G108" s="1"/>
  <c r="E109"/>
  <c r="F109"/>
  <c r="G109" s="1"/>
  <c r="E114"/>
  <c r="G114"/>
  <c r="E115"/>
  <c r="F115"/>
  <c r="G115"/>
  <c r="E116"/>
  <c r="F116"/>
  <c r="G116"/>
  <c r="E117"/>
  <c r="F117"/>
  <c r="G117"/>
  <c r="E122"/>
  <c r="G122"/>
  <c r="E123"/>
  <c r="F123"/>
  <c r="G123"/>
  <c r="E124"/>
  <c r="F124"/>
  <c r="G124"/>
  <c r="E125"/>
  <c r="F125"/>
  <c r="G125" s="1"/>
  <c r="E130"/>
  <c r="G130"/>
  <c r="E131"/>
  <c r="F131"/>
  <c r="G131"/>
  <c r="E132"/>
  <c r="F132"/>
  <c r="G132" s="1"/>
  <c r="E133"/>
  <c r="F133"/>
  <c r="G133"/>
  <c r="E138"/>
  <c r="G138"/>
  <c r="E139"/>
  <c r="F139"/>
  <c r="G139"/>
  <c r="E140"/>
  <c r="F140"/>
  <c r="G140"/>
  <c r="E141"/>
  <c r="F141"/>
  <c r="G141"/>
  <c r="E146"/>
  <c r="G146"/>
  <c r="E147"/>
  <c r="F147"/>
  <c r="G147" s="1"/>
  <c r="E148"/>
  <c r="F148"/>
  <c r="G148" s="1"/>
  <c r="E149"/>
  <c r="F149"/>
  <c r="G149" s="1"/>
  <c r="E154"/>
  <c r="G154"/>
  <c r="E155"/>
  <c r="F155"/>
  <c r="G155"/>
  <c r="E156"/>
  <c r="F156"/>
  <c r="G156"/>
  <c r="E157"/>
  <c r="F157"/>
  <c r="G157"/>
  <c r="E163"/>
  <c r="G163"/>
  <c r="E164"/>
  <c r="F164"/>
  <c r="G164"/>
  <c r="E165"/>
  <c r="F165"/>
  <c r="G165" s="1"/>
  <c r="E166"/>
  <c r="F166"/>
  <c r="G166" s="1"/>
  <c r="E171"/>
  <c r="G171"/>
  <c r="E172"/>
  <c r="F172"/>
  <c r="G172" s="1"/>
  <c r="E173"/>
  <c r="F173"/>
  <c r="G173"/>
  <c r="E174"/>
  <c r="F174"/>
  <c r="G174" s="1"/>
  <c r="E179"/>
  <c r="G179"/>
  <c r="E180"/>
  <c r="F180"/>
  <c r="G180"/>
  <c r="E181"/>
  <c r="F181"/>
  <c r="G181" s="1"/>
  <c r="E182"/>
  <c r="F182"/>
  <c r="G182"/>
  <c r="E183"/>
  <c r="F183"/>
  <c r="G183"/>
  <c r="E188"/>
  <c r="G188"/>
  <c r="E189"/>
  <c r="F189"/>
  <c r="G189"/>
  <c r="E190"/>
  <c r="F190"/>
  <c r="G190" s="1"/>
  <c r="E191"/>
  <c r="F191"/>
  <c r="G191"/>
  <c r="E192"/>
  <c r="F192"/>
  <c r="G192" s="1"/>
  <c r="E197"/>
  <c r="G197"/>
  <c r="E198"/>
  <c r="F198"/>
  <c r="G198" s="1"/>
  <c r="E199"/>
  <c r="F199"/>
  <c r="G199"/>
  <c r="E200"/>
  <c r="F200"/>
  <c r="G200" s="1"/>
  <c r="E205"/>
  <c r="G205"/>
  <c r="E206"/>
  <c r="E207" s="1"/>
  <c r="E208" s="1"/>
  <c r="E209" s="1"/>
  <c r="F206"/>
  <c r="G206"/>
  <c r="F207"/>
  <c r="G207" s="1"/>
  <c r="F208"/>
  <c r="G208"/>
  <c r="F209"/>
  <c r="G209"/>
  <c r="E214"/>
  <c r="G214"/>
  <c r="E215"/>
  <c r="F215"/>
  <c r="G215" s="1"/>
  <c r="E216"/>
  <c r="F216"/>
  <c r="G216"/>
  <c r="E217"/>
  <c r="F217"/>
  <c r="G217" s="1"/>
  <c r="E222"/>
  <c r="G222"/>
  <c r="E223"/>
  <c r="F223"/>
  <c r="G223"/>
  <c r="E224"/>
  <c r="F224"/>
  <c r="G224" s="1"/>
  <c r="E225"/>
  <c r="F225"/>
  <c r="G225"/>
  <c r="E226"/>
  <c r="F226"/>
  <c r="G226"/>
  <c r="E231"/>
  <c r="G231"/>
  <c r="E232"/>
  <c r="F232"/>
  <c r="G232" s="1"/>
  <c r="E233"/>
  <c r="F233"/>
  <c r="G233" s="1"/>
  <c r="E234"/>
  <c r="F234"/>
  <c r="G234"/>
  <c r="E239"/>
  <c r="G239"/>
  <c r="E240"/>
  <c r="F240"/>
  <c r="G240" s="1"/>
  <c r="E241"/>
  <c r="F241"/>
  <c r="G241"/>
  <c r="E242"/>
  <c r="F242"/>
  <c r="G242"/>
  <c r="E243"/>
  <c r="F243"/>
  <c r="G243" s="1"/>
  <c r="E248"/>
  <c r="G248"/>
  <c r="E249"/>
  <c r="F249"/>
  <c r="G249"/>
  <c r="E250"/>
  <c r="F250"/>
  <c r="G250"/>
  <c r="E251"/>
  <c r="F251"/>
  <c r="G251"/>
  <c r="E252"/>
  <c r="F252"/>
  <c r="G252"/>
  <c r="E257"/>
  <c r="G257"/>
  <c r="E258"/>
  <c r="E259" s="1"/>
  <c r="E260" s="1"/>
  <c r="E261" s="1"/>
  <c r="F258"/>
  <c r="G258"/>
  <c r="F259"/>
  <c r="G259" s="1"/>
  <c r="E265"/>
  <c r="G265"/>
  <c r="E266"/>
  <c r="E267" s="1"/>
  <c r="E268" s="1"/>
  <c r="E269" s="1"/>
  <c r="F266"/>
  <c r="G266"/>
  <c r="F267"/>
  <c r="G267" s="1"/>
  <c r="F268"/>
  <c r="G268"/>
  <c r="F269"/>
  <c r="G269" s="1"/>
  <c r="E274"/>
  <c r="G274"/>
  <c r="E275"/>
  <c r="E276" s="1"/>
  <c r="E277" s="1"/>
  <c r="E278" s="1"/>
  <c r="F275"/>
  <c r="G275"/>
  <c r="F276"/>
  <c r="G276" s="1"/>
  <c r="F277"/>
  <c r="G277"/>
  <c r="F278"/>
  <c r="G278" s="1"/>
  <c r="E285"/>
  <c r="F285"/>
  <c r="G285"/>
  <c r="E286"/>
  <c r="F286"/>
  <c r="G286"/>
  <c r="E292"/>
  <c r="G292"/>
  <c r="E293"/>
  <c r="F293"/>
  <c r="G293"/>
  <c r="E294"/>
  <c r="F294"/>
  <c r="G294"/>
  <c r="E295"/>
  <c r="F295"/>
  <c r="G295"/>
  <c r="E296"/>
  <c r="F296"/>
  <c r="G296"/>
  <c r="E300"/>
  <c r="G300"/>
  <c r="E301"/>
  <c r="F301"/>
  <c r="G301"/>
  <c r="E302"/>
  <c r="F302"/>
  <c r="G302" s="1"/>
  <c r="E303"/>
  <c r="F303"/>
  <c r="G303"/>
  <c r="E307"/>
  <c r="G307"/>
  <c r="E308"/>
  <c r="F308"/>
  <c r="G308"/>
  <c r="E309"/>
  <c r="F309"/>
  <c r="G309"/>
  <c r="E310"/>
  <c r="F310"/>
  <c r="G310"/>
  <c r="E315"/>
  <c r="G315"/>
  <c r="E316"/>
  <c r="F316"/>
  <c r="G316"/>
  <c r="E317"/>
  <c r="F317"/>
  <c r="G317"/>
  <c r="E318"/>
  <c r="F318"/>
  <c r="G318"/>
  <c r="E323"/>
  <c r="G323"/>
  <c r="E324"/>
  <c r="F324"/>
  <c r="G324"/>
  <c r="E325"/>
  <c r="F325"/>
  <c r="G325"/>
  <c r="E326"/>
  <c r="F326"/>
  <c r="G326"/>
  <c r="E327"/>
  <c r="F327"/>
  <c r="G327"/>
  <c r="E331"/>
  <c r="G331"/>
  <c r="E332"/>
  <c r="F332"/>
  <c r="G332" s="1"/>
  <c r="E333"/>
  <c r="F333"/>
  <c r="G333"/>
  <c r="E334"/>
  <c r="F334"/>
  <c r="G334" s="1"/>
  <c r="E338"/>
  <c r="G338"/>
  <c r="E339"/>
  <c r="F339"/>
  <c r="G339"/>
  <c r="E340"/>
  <c r="F340"/>
  <c r="G340"/>
  <c r="E341"/>
  <c r="F341"/>
  <c r="G341"/>
  <c r="E346"/>
  <c r="G346"/>
  <c r="E347"/>
  <c r="F347"/>
  <c r="G347" s="1"/>
  <c r="E348"/>
  <c r="F348"/>
  <c r="G348"/>
  <c r="E349"/>
  <c r="F349"/>
  <c r="G349" s="1"/>
  <c r="E350"/>
  <c r="F350"/>
  <c r="G350"/>
  <c r="E354"/>
  <c r="G354"/>
  <c r="E355"/>
  <c r="F355"/>
  <c r="G355"/>
  <c r="E356"/>
  <c r="F356"/>
  <c r="G356"/>
  <c r="E357"/>
  <c r="F357"/>
  <c r="G357"/>
  <c r="E361"/>
  <c r="G361"/>
  <c r="E362"/>
  <c r="F362"/>
  <c r="G362"/>
  <c r="E363"/>
  <c r="F363"/>
  <c r="G363"/>
  <c r="E364"/>
  <c r="F364"/>
  <c r="G364"/>
  <c r="E369"/>
  <c r="G369"/>
  <c r="E370"/>
  <c r="F370"/>
  <c r="G370"/>
  <c r="E371"/>
  <c r="F371"/>
  <c r="G371"/>
  <c r="E372"/>
  <c r="F372"/>
  <c r="G372" s="1"/>
  <c r="E373"/>
  <c r="F373"/>
  <c r="G373"/>
  <c r="E377"/>
  <c r="G377"/>
  <c r="E378"/>
  <c r="F378"/>
  <c r="G378"/>
  <c r="E379"/>
  <c r="F379"/>
  <c r="G379"/>
  <c r="E380"/>
  <c r="F380"/>
  <c r="G380"/>
  <c r="E381"/>
  <c r="F381"/>
  <c r="G381"/>
  <c r="E385"/>
  <c r="G385"/>
  <c r="E386"/>
  <c r="F386"/>
  <c r="G386"/>
  <c r="E387"/>
  <c r="F387"/>
  <c r="G387" s="1"/>
  <c r="E388"/>
  <c r="F388"/>
  <c r="G388" s="1"/>
  <c r="E392"/>
  <c r="G392"/>
  <c r="E393"/>
  <c r="F393"/>
  <c r="G393"/>
  <c r="E394"/>
  <c r="F394"/>
  <c r="G394" s="1"/>
  <c r="E395"/>
  <c r="F395"/>
  <c r="G395" s="1"/>
  <c r="E399"/>
  <c r="G399"/>
  <c r="E400"/>
  <c r="E401" s="1"/>
  <c r="E402" s="1"/>
  <c r="F400"/>
  <c r="G400"/>
  <c r="F401"/>
  <c r="G401"/>
  <c r="F402"/>
  <c r="G402"/>
  <c r="E407"/>
  <c r="G407"/>
  <c r="E408"/>
  <c r="F408"/>
  <c r="G408"/>
  <c r="E409"/>
  <c r="F409"/>
  <c r="G409"/>
  <c r="E410"/>
  <c r="F410"/>
  <c r="G410"/>
  <c r="E411"/>
  <c r="F411"/>
  <c r="G411"/>
  <c r="E415"/>
  <c r="G415"/>
  <c r="E416"/>
  <c r="F416"/>
  <c r="G416"/>
  <c r="E417"/>
  <c r="F417"/>
  <c r="G417"/>
  <c r="E418"/>
  <c r="F418"/>
  <c r="G418"/>
  <c r="E419"/>
  <c r="F419"/>
  <c r="G419"/>
  <c r="E423"/>
  <c r="G423"/>
  <c r="E424"/>
  <c r="F424"/>
  <c r="G424" s="1"/>
  <c r="E425"/>
  <c r="F425"/>
  <c r="G425"/>
  <c r="E426"/>
  <c r="F426"/>
  <c r="G426" s="1"/>
  <c r="E427"/>
  <c r="F427"/>
  <c r="G427"/>
  <c r="E431"/>
  <c r="G431"/>
  <c r="G432" s="1"/>
  <c r="G433" s="1"/>
  <c r="G434" s="1"/>
  <c r="E432"/>
  <c r="F432"/>
  <c r="F433" s="1"/>
  <c r="F434" s="1"/>
  <c r="E433"/>
  <c r="E434"/>
  <c r="E438"/>
  <c r="G438"/>
  <c r="E439"/>
  <c r="F439"/>
  <c r="G439" s="1"/>
  <c r="E440"/>
  <c r="F440"/>
  <c r="G440" s="1"/>
  <c r="E441"/>
  <c r="F441"/>
  <c r="G441" s="1"/>
  <c r="E447"/>
  <c r="G447"/>
  <c r="E448"/>
  <c r="E449" s="1"/>
  <c r="E450" s="1"/>
  <c r="E451" s="1"/>
  <c r="F448"/>
  <c r="G448"/>
  <c r="F449"/>
  <c r="G449"/>
  <c r="F450"/>
  <c r="G450"/>
  <c r="F451"/>
  <c r="G451"/>
  <c r="E455"/>
  <c r="G455"/>
  <c r="E456"/>
  <c r="F456"/>
  <c r="G456"/>
  <c r="E457"/>
  <c r="F457"/>
  <c r="G457" s="1"/>
  <c r="E458"/>
  <c r="F458"/>
  <c r="G458"/>
  <c r="E462"/>
  <c r="G462"/>
  <c r="E463"/>
  <c r="F463"/>
  <c r="G463" s="1"/>
  <c r="E464"/>
  <c r="F464"/>
  <c r="G464"/>
  <c r="E465"/>
  <c r="F465"/>
  <c r="G465" s="1"/>
  <c r="E470"/>
  <c r="G470"/>
  <c r="E471"/>
  <c r="F471"/>
  <c r="G471"/>
  <c r="E472"/>
  <c r="F472"/>
  <c r="G472" s="1"/>
  <c r="E473"/>
  <c r="F473"/>
  <c r="G473"/>
  <c r="E474"/>
  <c r="F474"/>
  <c r="G474" s="1"/>
  <c r="E478"/>
  <c r="G478"/>
  <c r="E479"/>
  <c r="E480" s="1"/>
  <c r="E481" s="1"/>
  <c r="F479"/>
  <c r="G479"/>
  <c r="F480"/>
  <c r="G480" s="1"/>
  <c r="F481"/>
  <c r="G481"/>
  <c r="E487"/>
  <c r="G487"/>
  <c r="E488"/>
  <c r="F488"/>
  <c r="G488" s="1"/>
  <c r="E489"/>
  <c r="F489"/>
  <c r="G489"/>
  <c r="E490"/>
  <c r="F490"/>
  <c r="G490" s="1"/>
  <c r="E494"/>
  <c r="G494"/>
  <c r="E495"/>
  <c r="F495"/>
  <c r="G495"/>
  <c r="E496"/>
  <c r="F496"/>
  <c r="G496"/>
  <c r="E497"/>
  <c r="F497"/>
  <c r="G497" s="1"/>
  <c r="E498"/>
  <c r="F498"/>
  <c r="G498" s="1"/>
  <c r="E502"/>
  <c r="G502"/>
  <c r="E503"/>
  <c r="F503"/>
  <c r="G503" s="1"/>
  <c r="E504"/>
  <c r="F504"/>
  <c r="G504"/>
  <c r="E505"/>
  <c r="F505"/>
  <c r="G505" s="1"/>
  <c r="E510"/>
  <c r="G510"/>
  <c r="E511"/>
  <c r="F511"/>
  <c r="G511" s="1"/>
  <c r="E512"/>
  <c r="F512"/>
  <c r="G512"/>
  <c r="E513"/>
  <c r="F513"/>
  <c r="G513"/>
  <c r="E514"/>
  <c r="F514"/>
  <c r="G514" s="1"/>
  <c r="E518"/>
  <c r="G518"/>
  <c r="E519"/>
  <c r="E520" s="1"/>
  <c r="E521" s="1"/>
  <c r="F519"/>
  <c r="G519"/>
  <c r="F520"/>
  <c r="G520" s="1"/>
  <c r="F521"/>
  <c r="G521"/>
  <c r="E526"/>
  <c r="G526"/>
  <c r="E527"/>
  <c r="F527"/>
  <c r="G527"/>
  <c r="E528"/>
  <c r="F528"/>
  <c r="G528" s="1"/>
  <c r="E529"/>
  <c r="F529"/>
  <c r="G529"/>
  <c r="E534"/>
  <c r="G534"/>
  <c r="E535"/>
  <c r="F535"/>
  <c r="G535" s="1"/>
  <c r="E536"/>
  <c r="F536"/>
  <c r="G536"/>
  <c r="E537"/>
  <c r="F537"/>
  <c r="G537" s="1"/>
  <c r="E538"/>
  <c r="F538"/>
  <c r="G538"/>
  <c r="E542"/>
  <c r="G542"/>
  <c r="E543"/>
  <c r="F543"/>
  <c r="G543" s="1"/>
  <c r="E544"/>
  <c r="F544"/>
  <c r="G544"/>
  <c r="E545"/>
  <c r="F545"/>
  <c r="G545" s="1"/>
  <c r="E550"/>
  <c r="G550"/>
  <c r="E551"/>
  <c r="E552" s="1"/>
  <c r="E553" s="1"/>
  <c r="F551"/>
  <c r="G551"/>
  <c r="F552"/>
  <c r="G552" s="1"/>
  <c r="E558"/>
  <c r="G558"/>
  <c r="E559"/>
  <c r="F559"/>
  <c r="G559" s="1"/>
  <c r="E560"/>
  <c r="F560"/>
  <c r="G560"/>
  <c r="E561"/>
  <c r="F561"/>
  <c r="G561"/>
  <c r="E566"/>
  <c r="G566"/>
  <c r="E567"/>
  <c r="F567"/>
  <c r="G567"/>
  <c r="E568"/>
  <c r="F568"/>
  <c r="G568" s="1"/>
  <c r="E569"/>
  <c r="F569"/>
  <c r="G569"/>
  <c r="E574"/>
  <c r="G574"/>
  <c r="E575"/>
  <c r="F575"/>
  <c r="G575"/>
  <c r="E576"/>
  <c r="F576"/>
  <c r="G576" s="1"/>
  <c r="E577"/>
  <c r="F577"/>
  <c r="G577"/>
  <c r="E578"/>
  <c r="F578"/>
  <c r="G578" s="1"/>
  <c r="E582"/>
  <c r="G582"/>
  <c r="E583"/>
  <c r="F583"/>
  <c r="G583" s="1"/>
  <c r="E584"/>
  <c r="F584"/>
  <c r="G584"/>
  <c r="E585"/>
  <c r="F585"/>
  <c r="G585" s="1"/>
  <c r="E589"/>
  <c r="G589"/>
  <c r="E590"/>
  <c r="F590"/>
  <c r="G590"/>
  <c r="E591"/>
  <c r="F591"/>
  <c r="G591"/>
  <c r="E592"/>
  <c r="F592"/>
  <c r="G592" s="1"/>
  <c r="E597"/>
  <c r="G597"/>
  <c r="E598"/>
  <c r="F598"/>
  <c r="G598" s="1"/>
  <c r="E599"/>
  <c r="F599"/>
  <c r="G599"/>
  <c r="E600"/>
  <c r="F600"/>
  <c r="G600" s="1"/>
  <c r="E605"/>
  <c r="G605"/>
  <c r="E606"/>
  <c r="F606"/>
  <c r="G606"/>
  <c r="E607"/>
  <c r="F607"/>
  <c r="G607" s="1"/>
  <c r="E608"/>
  <c r="F608"/>
  <c r="G608"/>
  <c r="E609"/>
  <c r="F609"/>
  <c r="G609" s="1"/>
  <c r="E613"/>
  <c r="G613"/>
  <c r="E614"/>
  <c r="F614"/>
  <c r="G614"/>
  <c r="E615"/>
  <c r="F615"/>
  <c r="G615" s="1"/>
  <c r="E616"/>
  <c r="F616"/>
  <c r="G616"/>
  <c r="E620"/>
  <c r="G620"/>
  <c r="E621"/>
  <c r="F621"/>
  <c r="G621" s="1"/>
  <c r="E622"/>
  <c r="F622"/>
  <c r="G622"/>
  <c r="E623"/>
  <c r="F623"/>
  <c r="G623" s="1"/>
  <c r="E628"/>
  <c r="G628"/>
  <c r="E629"/>
  <c r="F629"/>
  <c r="G629"/>
  <c r="E630"/>
  <c r="F630"/>
  <c r="G630" s="1"/>
  <c r="E631"/>
  <c r="F631"/>
  <c r="G631" s="1"/>
  <c r="E632"/>
  <c r="F632"/>
  <c r="G632" s="1"/>
  <c r="E636"/>
  <c r="G636"/>
  <c r="E637"/>
  <c r="F637"/>
  <c r="G637"/>
  <c r="E638"/>
  <c r="F638"/>
  <c r="G638" s="1"/>
  <c r="E639"/>
  <c r="F639"/>
  <c r="G639"/>
  <c r="E643"/>
  <c r="G643"/>
  <c r="E644"/>
  <c r="F644"/>
  <c r="G644" s="1"/>
  <c r="E645"/>
  <c r="F645"/>
  <c r="G645"/>
  <c r="E646"/>
  <c r="F646"/>
  <c r="G646" s="1"/>
  <c r="E647"/>
  <c r="F647"/>
  <c r="G647"/>
  <c r="E652"/>
  <c r="G652"/>
  <c r="E653"/>
  <c r="F653"/>
  <c r="G653"/>
  <c r="E654"/>
  <c r="F654"/>
  <c r="G654"/>
  <c r="E655"/>
  <c r="F655"/>
  <c r="G655" s="1"/>
  <c r="E656"/>
  <c r="F656"/>
  <c r="G656"/>
  <c r="E661"/>
  <c r="G661"/>
  <c r="E662"/>
  <c r="F662"/>
  <c r="G662"/>
  <c r="E663"/>
  <c r="F663"/>
  <c r="G663" s="1"/>
  <c r="E664"/>
  <c r="F664"/>
  <c r="G664"/>
  <c r="E669"/>
  <c r="G669"/>
  <c r="E670"/>
  <c r="F670"/>
  <c r="G670" s="1"/>
  <c r="E671"/>
  <c r="F671"/>
  <c r="G671" s="1"/>
  <c r="E672"/>
  <c r="F672"/>
  <c r="G672"/>
  <c r="E677"/>
  <c r="G677"/>
  <c r="E678"/>
  <c r="E679" s="1"/>
  <c r="E680" s="1"/>
  <c r="F678"/>
  <c r="G678"/>
  <c r="F679"/>
  <c r="G679" s="1"/>
  <c r="F680"/>
  <c r="G680"/>
  <c r="E686"/>
  <c r="G686"/>
  <c r="E687"/>
  <c r="F687"/>
  <c r="G687"/>
  <c r="E688"/>
  <c r="F688"/>
  <c r="G688" s="1"/>
  <c r="E689"/>
  <c r="F689"/>
  <c r="G689" s="1"/>
  <c r="E690"/>
  <c r="F690"/>
  <c r="G690" s="1"/>
  <c r="E695"/>
  <c r="G695"/>
  <c r="E696"/>
  <c r="F696"/>
  <c r="G696" s="1"/>
  <c r="E697"/>
  <c r="F697"/>
  <c r="G697" s="1"/>
  <c r="E698"/>
  <c r="F698"/>
  <c r="G698" s="1"/>
  <c r="E699"/>
  <c r="F699"/>
  <c r="G699"/>
  <c r="E704"/>
  <c r="G704"/>
  <c r="E705"/>
  <c r="F705"/>
  <c r="G705" s="1"/>
  <c r="E706"/>
  <c r="F706"/>
  <c r="G706"/>
  <c r="E707"/>
  <c r="F707"/>
  <c r="G707" s="1"/>
  <c r="E708"/>
  <c r="F708"/>
  <c r="G708"/>
  <c r="E713"/>
  <c r="G713"/>
  <c r="E714"/>
  <c r="F714"/>
  <c r="G714" s="1"/>
  <c r="E715"/>
  <c r="E716" s="1"/>
  <c r="E717" s="1"/>
  <c r="E722"/>
  <c r="G722"/>
  <c r="E723"/>
  <c r="F723"/>
  <c r="G723" s="1"/>
  <c r="E724"/>
  <c r="E725" s="1"/>
  <c r="E726" s="1"/>
  <c r="E731"/>
  <c r="G731"/>
  <c r="E732"/>
  <c r="F732"/>
  <c r="G732" s="1"/>
  <c r="E733"/>
  <c r="F733"/>
  <c r="G733"/>
  <c r="E734"/>
  <c r="F734"/>
  <c r="G734" s="1"/>
  <c r="E735"/>
  <c r="F735"/>
  <c r="G735"/>
  <c r="E741"/>
  <c r="G741"/>
  <c r="E742"/>
  <c r="E743" s="1"/>
  <c r="E744" s="1"/>
  <c r="F742"/>
  <c r="G742"/>
  <c r="F743"/>
  <c r="G743" s="1"/>
  <c r="F744"/>
  <c r="G744"/>
  <c r="E748"/>
  <c r="G748"/>
  <c r="E749"/>
  <c r="F749"/>
  <c r="G749"/>
  <c r="E750"/>
  <c r="F750"/>
  <c r="G750"/>
  <c r="E751"/>
  <c r="F751"/>
  <c r="G751"/>
  <c r="E756"/>
  <c r="G756"/>
  <c r="E757"/>
  <c r="F757"/>
  <c r="G757"/>
  <c r="E758"/>
  <c r="F758"/>
  <c r="G758" s="1"/>
  <c r="E759"/>
  <c r="F759"/>
  <c r="G759"/>
  <c r="E760"/>
  <c r="F760"/>
  <c r="G760" s="1"/>
  <c r="E765"/>
  <c r="G765"/>
  <c r="E766"/>
  <c r="E767" s="1"/>
  <c r="E768" s="1"/>
  <c r="E769" s="1"/>
  <c r="F766"/>
  <c r="G766"/>
  <c r="F767"/>
  <c r="G767" s="1"/>
  <c r="E773"/>
  <c r="G773"/>
  <c r="E774"/>
  <c r="E775" s="1"/>
  <c r="E776" s="1"/>
  <c r="E777" s="1"/>
  <c r="F774"/>
  <c r="G774"/>
  <c r="G775" s="1"/>
  <c r="G776" s="1"/>
  <c r="G777" s="1"/>
  <c r="F775"/>
  <c r="F776" s="1"/>
  <c r="F777" s="1"/>
  <c r="E782"/>
  <c r="G782"/>
  <c r="E783"/>
  <c r="F783"/>
  <c r="G783"/>
  <c r="E784"/>
  <c r="F784"/>
  <c r="G784"/>
  <c r="E785"/>
  <c r="F785"/>
  <c r="G785"/>
  <c r="E786"/>
  <c r="F786"/>
  <c r="G786"/>
  <c r="E790"/>
  <c r="G790"/>
  <c r="E791"/>
  <c r="F791"/>
  <c r="G791"/>
  <c r="E792"/>
  <c r="F792"/>
  <c r="G792"/>
  <c r="E793"/>
  <c r="F793"/>
  <c r="G793"/>
  <c r="E797"/>
  <c r="G797"/>
  <c r="E798"/>
  <c r="F798"/>
  <c r="G798" s="1"/>
  <c r="E799"/>
  <c r="F799"/>
  <c r="G799" s="1"/>
  <c r="E800"/>
  <c r="F800"/>
  <c r="G800" s="1"/>
  <c r="E804"/>
  <c r="G804"/>
  <c r="E805"/>
  <c r="F805"/>
  <c r="G805" s="1"/>
  <c r="E806"/>
  <c r="F806"/>
  <c r="G806"/>
  <c r="E807"/>
  <c r="F807"/>
  <c r="G807" s="1"/>
  <c r="E812"/>
  <c r="G812"/>
  <c r="E813"/>
  <c r="F813"/>
  <c r="G813" s="1"/>
  <c r="E814"/>
  <c r="F814"/>
  <c r="G814"/>
  <c r="E815"/>
  <c r="F815"/>
  <c r="G815" s="1"/>
  <c r="E819"/>
  <c r="G819"/>
  <c r="E820"/>
  <c r="F820"/>
  <c r="G820"/>
  <c r="E821"/>
  <c r="F821"/>
  <c r="G821" s="1"/>
  <c r="E822"/>
  <c r="F822"/>
  <c r="G822"/>
  <c r="E826"/>
  <c r="G826"/>
  <c r="E827"/>
  <c r="F827"/>
  <c r="G827"/>
  <c r="E828"/>
  <c r="F828"/>
  <c r="G828"/>
  <c r="E829"/>
  <c r="F829"/>
  <c r="G829"/>
  <c r="E833"/>
  <c r="G833"/>
  <c r="E834"/>
  <c r="F834"/>
  <c r="G834"/>
  <c r="E835"/>
  <c r="F835"/>
  <c r="G835"/>
  <c r="E836"/>
  <c r="F836"/>
  <c r="G836"/>
  <c r="G840"/>
  <c r="E841"/>
  <c r="F841"/>
  <c r="G841"/>
  <c r="E842"/>
  <c r="F842"/>
  <c r="G842"/>
  <c r="E843"/>
  <c r="F843"/>
  <c r="G843"/>
  <c r="E844"/>
  <c r="F844"/>
  <c r="G844"/>
  <c r="E849"/>
  <c r="G849"/>
  <c r="E850"/>
  <c r="F850"/>
  <c r="G850" s="1"/>
  <c r="E851"/>
  <c r="F851"/>
  <c r="G851"/>
  <c r="E852"/>
  <c r="F852"/>
  <c r="G852"/>
  <c r="E857"/>
  <c r="G857"/>
  <c r="E858"/>
  <c r="F858"/>
  <c r="G858"/>
  <c r="E859"/>
  <c r="F859"/>
  <c r="G859"/>
  <c r="E860"/>
  <c r="F860"/>
  <c r="G860"/>
  <c r="E861"/>
  <c r="F861"/>
  <c r="G861"/>
  <c r="E865"/>
  <c r="G865"/>
  <c r="E866"/>
  <c r="F866"/>
  <c r="G866"/>
  <c r="E867"/>
  <c r="F867"/>
  <c r="G867"/>
  <c r="E868"/>
  <c r="F868"/>
  <c r="G868"/>
  <c r="G874"/>
  <c r="E875"/>
  <c r="F875"/>
  <c r="G875"/>
  <c r="E876"/>
  <c r="F876"/>
  <c r="G876" s="1"/>
  <c r="E877"/>
  <c r="F877"/>
  <c r="G877"/>
  <c r="G881"/>
  <c r="E882"/>
  <c r="F882"/>
  <c r="G882"/>
  <c r="E883"/>
  <c r="F883"/>
  <c r="G883" s="1"/>
  <c r="E884"/>
  <c r="F884"/>
  <c r="G884" s="1"/>
  <c r="G889"/>
  <c r="E890"/>
  <c r="F890"/>
  <c r="G890" s="1"/>
  <c r="E891"/>
  <c r="F891"/>
  <c r="G891" s="1"/>
  <c r="E892"/>
  <c r="F892"/>
  <c r="G892" s="1"/>
  <c r="G896"/>
  <c r="E897"/>
  <c r="F897"/>
  <c r="G897"/>
  <c r="E898"/>
  <c r="F898"/>
  <c r="G898" s="1"/>
  <c r="E899"/>
  <c r="F899"/>
  <c r="G899"/>
  <c r="G904"/>
  <c r="E905"/>
  <c r="F905"/>
  <c r="G905" s="1"/>
  <c r="E906"/>
  <c r="F906"/>
  <c r="G906" s="1"/>
  <c r="E907"/>
  <c r="F907"/>
  <c r="G907" s="1"/>
  <c r="G912"/>
  <c r="E913"/>
  <c r="F913"/>
  <c r="G913"/>
  <c r="E914"/>
  <c r="F914"/>
  <c r="G914" s="1"/>
  <c r="E915"/>
  <c r="F915"/>
  <c r="G915" s="1"/>
  <c r="G920"/>
  <c r="E921"/>
  <c r="F921"/>
  <c r="G921"/>
  <c r="E922"/>
  <c r="F922"/>
  <c r="G922"/>
  <c r="E923"/>
  <c r="F923"/>
  <c r="G923"/>
  <c r="E924"/>
  <c r="F924"/>
  <c r="G924"/>
  <c r="G930"/>
  <c r="G931" s="1"/>
  <c r="E931"/>
  <c r="F931"/>
  <c r="E938"/>
  <c r="E939" s="1"/>
  <c r="E940" s="1"/>
  <c r="E941" s="1"/>
  <c r="F938"/>
  <c r="G938"/>
  <c r="F939"/>
  <c r="G939"/>
  <c r="F940"/>
  <c r="G940"/>
  <c r="F941"/>
  <c r="G941"/>
  <c r="G945"/>
  <c r="E946"/>
  <c r="F946"/>
  <c r="G946"/>
  <c r="E947"/>
  <c r="E948" s="1"/>
  <c r="F947"/>
  <c r="G947"/>
  <c r="F948"/>
  <c r="G948"/>
  <c r="G953"/>
  <c r="E954"/>
  <c r="F954"/>
  <c r="G954"/>
  <c r="E955"/>
  <c r="F955"/>
  <c r="G955"/>
  <c r="E956"/>
  <c r="F956"/>
  <c r="G956"/>
  <c r="G961"/>
  <c r="E962"/>
  <c r="F962"/>
  <c r="G962"/>
  <c r="E963"/>
  <c r="F963"/>
  <c r="G963"/>
  <c r="E964"/>
  <c r="F964"/>
  <c r="G964"/>
  <c r="G968"/>
  <c r="E969"/>
  <c r="F969"/>
  <c r="G969"/>
  <c r="E970"/>
  <c r="F970"/>
  <c r="G970"/>
  <c r="E971"/>
  <c r="F971"/>
  <c r="G971"/>
  <c r="G976"/>
  <c r="E977"/>
  <c r="F977"/>
  <c r="G977"/>
  <c r="E978"/>
  <c r="F978"/>
  <c r="G978"/>
  <c r="E979"/>
  <c r="F979"/>
  <c r="G979"/>
  <c r="E985"/>
  <c r="F985"/>
  <c r="G985"/>
  <c r="E986"/>
  <c r="F986"/>
  <c r="G986"/>
  <c r="E987"/>
  <c r="F987"/>
  <c r="G987"/>
  <c r="E993"/>
  <c r="F993"/>
  <c r="G993"/>
  <c r="E994"/>
  <c r="F994"/>
  <c r="G994"/>
  <c r="E995"/>
  <c r="F995"/>
  <c r="G995"/>
  <c r="G1000"/>
  <c r="E1001"/>
  <c r="F1001"/>
  <c r="G1001"/>
  <c r="E1008"/>
  <c r="F1008"/>
  <c r="G1008"/>
  <c r="E1009"/>
  <c r="F1009"/>
  <c r="G1009"/>
  <c r="E1010"/>
  <c r="F1010"/>
  <c r="G1010"/>
  <c r="E1011"/>
  <c r="F1011"/>
  <c r="G1011"/>
  <c r="G1018"/>
  <c r="E1019"/>
  <c r="F1019"/>
  <c r="G1019"/>
  <c r="E1020"/>
  <c r="F1020"/>
  <c r="G1020"/>
  <c r="E1021"/>
  <c r="F1021"/>
  <c r="G1021"/>
  <c r="E1022"/>
  <c r="F1022"/>
  <c r="G1022"/>
  <c r="E1028"/>
  <c r="F1028"/>
  <c r="G1028"/>
  <c r="E1029"/>
  <c r="F1029"/>
  <c r="G1029"/>
  <c r="E1030"/>
  <c r="F1030"/>
  <c r="G1030"/>
  <c r="E1031"/>
  <c r="F1031"/>
  <c r="G1031"/>
  <c r="E1036"/>
  <c r="F1036"/>
  <c r="G1036"/>
  <c r="E1037"/>
  <c r="F1037"/>
  <c r="G1037"/>
  <c r="E1038"/>
  <c r="F1038"/>
  <c r="G1038"/>
  <c r="G1043"/>
  <c r="E1052"/>
  <c r="F1052"/>
  <c r="G1052"/>
  <c r="E1053"/>
  <c r="F1053"/>
  <c r="G1053"/>
  <c r="E1054"/>
  <c r="F1054"/>
  <c r="G1054"/>
  <c r="G1059"/>
  <c r="G1061"/>
  <c r="G1067"/>
  <c r="E1068"/>
  <c r="F1068"/>
  <c r="F1069" s="1"/>
  <c r="F1070" s="1"/>
  <c r="F1071" s="1"/>
  <c r="G1068"/>
  <c r="E1069"/>
  <c r="E1070" s="1"/>
  <c r="E1071" s="1"/>
  <c r="G1069"/>
  <c r="G1070"/>
  <c r="G1071"/>
  <c r="E1076"/>
  <c r="F1076"/>
  <c r="G1076"/>
  <c r="E1077"/>
  <c r="F1077"/>
  <c r="G1077"/>
  <c r="E1078"/>
  <c r="F1078"/>
  <c r="G1078"/>
  <c r="G1082"/>
  <c r="G1084"/>
  <c r="G1090"/>
  <c r="E1091"/>
  <c r="F1091"/>
  <c r="G1091"/>
  <c r="E1092"/>
  <c r="F1092"/>
  <c r="G1092"/>
  <c r="E1093"/>
  <c r="F1093"/>
  <c r="G1093"/>
  <c r="G1098"/>
  <c r="E1099"/>
  <c r="E1100" s="1"/>
  <c r="E1101" s="1"/>
  <c r="F1099"/>
  <c r="G1099"/>
  <c r="G1100" s="1"/>
  <c r="G1101" s="1"/>
  <c r="F1100"/>
  <c r="F1101"/>
  <c r="G1106"/>
  <c r="E1107"/>
  <c r="F1107"/>
  <c r="G1107"/>
  <c r="E1108"/>
  <c r="F1108"/>
  <c r="G1108"/>
  <c r="E1109"/>
  <c r="F1109"/>
  <c r="G1109"/>
  <c r="G1114"/>
  <c r="E1115"/>
  <c r="F1115"/>
  <c r="G1115"/>
  <c r="E1116"/>
  <c r="F1116"/>
  <c r="G1116"/>
  <c r="E1117"/>
  <c r="F1117"/>
  <c r="G1117"/>
  <c r="E1122"/>
  <c r="F1122"/>
  <c r="G1122"/>
  <c r="E1123"/>
  <c r="F1123"/>
  <c r="G1123"/>
  <c r="E1124"/>
  <c r="F1124"/>
  <c r="G1124"/>
  <c r="E1125"/>
  <c r="F1125"/>
  <c r="G1125"/>
  <c r="G1130"/>
  <c r="E1131"/>
  <c r="F1131"/>
  <c r="G1131"/>
  <c r="E1132"/>
  <c r="F1132"/>
  <c r="G1132"/>
  <c r="E1133"/>
  <c r="F1133"/>
  <c r="G1133"/>
  <c r="E1139"/>
  <c r="F1139"/>
  <c r="G1139"/>
  <c r="E1140"/>
  <c r="F1140"/>
  <c r="G1140"/>
  <c r="E1141"/>
  <c r="F1141"/>
  <c r="G1141"/>
  <c r="E1142"/>
  <c r="F1142"/>
  <c r="G1142"/>
  <c r="E1148"/>
  <c r="F1148"/>
  <c r="F1149" s="1"/>
  <c r="F1150" s="1"/>
  <c r="F1151" s="1"/>
  <c r="G1148"/>
  <c r="E1149"/>
  <c r="G1149"/>
  <c r="E1150"/>
  <c r="G1150"/>
  <c r="E1151"/>
  <c r="G1151"/>
  <c r="E1158"/>
  <c r="F1158"/>
  <c r="G1158"/>
  <c r="E1159"/>
  <c r="F1159"/>
  <c r="G1159"/>
  <c r="E1160"/>
  <c r="F1160"/>
  <c r="G1160"/>
  <c r="E1166"/>
  <c r="F1166"/>
  <c r="G1166"/>
  <c r="E1167"/>
  <c r="F1167"/>
  <c r="G1167"/>
  <c r="E1168"/>
  <c r="F1168"/>
  <c r="G1168"/>
  <c r="E1175"/>
  <c r="F1175"/>
  <c r="G1175"/>
  <c r="E1176"/>
  <c r="F1176"/>
  <c r="G1176"/>
  <c r="E1177"/>
  <c r="F1177"/>
  <c r="G1177"/>
  <c r="E1178"/>
  <c r="F1178"/>
  <c r="G1178"/>
  <c r="E1183"/>
  <c r="F1183"/>
  <c r="G1183"/>
  <c r="E1184"/>
  <c r="F1184"/>
  <c r="G1184"/>
  <c r="E1185"/>
  <c r="F1185"/>
  <c r="F1186" s="1"/>
  <c r="G1185"/>
  <c r="E1186"/>
  <c r="G1186"/>
  <c r="E1191"/>
  <c r="F1191"/>
  <c r="F1192" s="1"/>
  <c r="F1193" s="1"/>
  <c r="F1194" s="1"/>
  <c r="G1191"/>
  <c r="E1192"/>
  <c r="E1193" s="1"/>
  <c r="E1194" s="1"/>
  <c r="G1192"/>
  <c r="G1193" s="1"/>
  <c r="G1194" s="1"/>
  <c r="E1199"/>
  <c r="F1199"/>
  <c r="F1200" s="1"/>
  <c r="F1201" s="1"/>
  <c r="F1202" s="1"/>
  <c r="G1199"/>
  <c r="E1200"/>
  <c r="E1201" s="1"/>
  <c r="E1202" s="1"/>
  <c r="G1200"/>
  <c r="G1201" s="1"/>
  <c r="G1202" s="1"/>
  <c r="G1206"/>
  <c r="E1207"/>
  <c r="E1208" s="1"/>
  <c r="E1209" s="1"/>
  <c r="F1207"/>
  <c r="G1207"/>
  <c r="F1208"/>
  <c r="G1208"/>
  <c r="F1209"/>
  <c r="G1209"/>
  <c r="E1214"/>
  <c r="F1214"/>
  <c r="G1214"/>
  <c r="E1215"/>
  <c r="F1215"/>
  <c r="G1215"/>
  <c r="E1216"/>
  <c r="F1216"/>
  <c r="G1216"/>
  <c r="E1222"/>
  <c r="F1222"/>
  <c r="G1222"/>
  <c r="E1223"/>
  <c r="F1223"/>
  <c r="G1223"/>
  <c r="G1228"/>
  <c r="E1229"/>
  <c r="F1229"/>
  <c r="G1229"/>
  <c r="E1230"/>
  <c r="E1231" s="1"/>
  <c r="F1230"/>
  <c r="G1230"/>
  <c r="G1231" s="1"/>
  <c r="F1231"/>
  <c r="E1237"/>
  <c r="F1237"/>
  <c r="G1237"/>
  <c r="E1238"/>
  <c r="F1238"/>
  <c r="F1239" s="1"/>
  <c r="F1240" s="1"/>
  <c r="G1238"/>
  <c r="E1239"/>
  <c r="E1240" s="1"/>
  <c r="G1239"/>
  <c r="G1240" s="1"/>
  <c r="G1245"/>
  <c r="E1246"/>
  <c r="F1246"/>
  <c r="G1246"/>
  <c r="E1247"/>
  <c r="F1247"/>
  <c r="G1247"/>
  <c r="E1248"/>
  <c r="F1248"/>
  <c r="G1248"/>
  <c r="E1249"/>
  <c r="F1249"/>
  <c r="G1249"/>
  <c r="E1255"/>
  <c r="F1255"/>
  <c r="G1255"/>
  <c r="E1256"/>
  <c r="F1256"/>
  <c r="G1256"/>
  <c r="E1257"/>
  <c r="F1257"/>
  <c r="G1257"/>
  <c r="E1258"/>
  <c r="F1258"/>
  <c r="G1258"/>
  <c r="G1262"/>
  <c r="E1263"/>
  <c r="E1264" s="1"/>
  <c r="E1265" s="1"/>
  <c r="F1263"/>
  <c r="G1263"/>
  <c r="G1264" s="1"/>
  <c r="G1265" s="1"/>
  <c r="F1264"/>
  <c r="F1265"/>
  <c r="E1270"/>
  <c r="F1270"/>
  <c r="G1270"/>
  <c r="E1271"/>
  <c r="E1272" s="1"/>
  <c r="F1271"/>
  <c r="G1271"/>
  <c r="G1272" s="1"/>
  <c r="F1272"/>
  <c r="E1278"/>
  <c r="F1278"/>
  <c r="G1278"/>
  <c r="E1279"/>
  <c r="F1279"/>
  <c r="G1279"/>
  <c r="E1280"/>
  <c r="F1280"/>
  <c r="G1280"/>
  <c r="E1285"/>
  <c r="F1285"/>
  <c r="G1285"/>
  <c r="E1286"/>
  <c r="F1286"/>
  <c r="G1286"/>
  <c r="E1287"/>
  <c r="F1287"/>
  <c r="G1287"/>
  <c r="E1288"/>
  <c r="F1288"/>
  <c r="G1288"/>
  <c r="E1293"/>
  <c r="F1293"/>
  <c r="G1293"/>
  <c r="E1294"/>
  <c r="F1294"/>
  <c r="F1295" s="1"/>
  <c r="G1294"/>
  <c r="E1295"/>
  <c r="G1295"/>
  <c r="E1300"/>
  <c r="F1300"/>
  <c r="G1300"/>
  <c r="E1301"/>
  <c r="F1301"/>
  <c r="G1301"/>
  <c r="E1302"/>
  <c r="F1302"/>
  <c r="G1302"/>
  <c r="E1308"/>
  <c r="F1308"/>
  <c r="G1308"/>
  <c r="E1309"/>
  <c r="F1309"/>
  <c r="G1309"/>
  <c r="E1310"/>
  <c r="F1310"/>
  <c r="G1310"/>
  <c r="E1311"/>
  <c r="F1311"/>
  <c r="G1311"/>
  <c r="E1318"/>
  <c r="F1318"/>
  <c r="F1319" s="1"/>
  <c r="F1320" s="1"/>
  <c r="G1318"/>
  <c r="E1319"/>
  <c r="E1320" s="1"/>
  <c r="G1319"/>
  <c r="G1320"/>
  <c r="E1325"/>
  <c r="F1325"/>
  <c r="G1325"/>
  <c r="E1326"/>
  <c r="F1326"/>
  <c r="G1326"/>
  <c r="E1327"/>
  <c r="F1327"/>
  <c r="G1327"/>
  <c r="E1332"/>
  <c r="F1332"/>
  <c r="G1332"/>
  <c r="E1333"/>
  <c r="F1333"/>
  <c r="G1333"/>
  <c r="E1334"/>
  <c r="F1334"/>
  <c r="G1334"/>
  <c r="F1340"/>
  <c r="G1340"/>
  <c r="F1341"/>
  <c r="G1341"/>
  <c r="F1342"/>
  <c r="G1342"/>
  <c r="F503" i="7" l="1"/>
  <c r="G502"/>
  <c r="F495"/>
  <c r="G494"/>
  <c r="F487"/>
  <c r="G486"/>
  <c r="F478"/>
  <c r="G477"/>
  <c r="F470"/>
  <c r="G469"/>
  <c r="F462"/>
  <c r="G461"/>
  <c r="F454"/>
  <c r="G453"/>
  <c r="F446"/>
  <c r="G445"/>
  <c r="F438"/>
  <c r="G437"/>
  <c r="F430"/>
  <c r="G429"/>
  <c r="F422"/>
  <c r="G421"/>
  <c r="F414"/>
  <c r="G413"/>
  <c r="F406"/>
  <c r="G405"/>
  <c r="F398"/>
  <c r="G397"/>
  <c r="F390"/>
  <c r="G389"/>
  <c r="F382"/>
  <c r="G381"/>
  <c r="F374"/>
  <c r="G373"/>
  <c r="F366"/>
  <c r="G365"/>
  <c r="F358"/>
  <c r="G357"/>
  <c r="E347"/>
  <c r="G347"/>
  <c r="F348"/>
  <c r="E339"/>
  <c r="G339"/>
  <c r="F340"/>
  <c r="E331"/>
  <c r="G331"/>
  <c r="F332"/>
  <c r="E323"/>
  <c r="G323"/>
  <c r="F324"/>
  <c r="E315"/>
  <c r="G315"/>
  <c r="F316"/>
  <c r="E307"/>
  <c r="G307"/>
  <c r="F308"/>
  <c r="E299"/>
  <c r="G299"/>
  <c r="F300"/>
  <c r="E291"/>
  <c r="G291"/>
  <c r="F292"/>
  <c r="E283"/>
  <c r="G283"/>
  <c r="F284"/>
  <c r="E275"/>
  <c r="G275"/>
  <c r="F276"/>
  <c r="E267"/>
  <c r="G267"/>
  <c r="F268"/>
  <c r="E259"/>
  <c r="G259"/>
  <c r="F260"/>
  <c r="E251"/>
  <c r="G251"/>
  <c r="F252"/>
  <c r="E242"/>
  <c r="G242"/>
  <c r="F243"/>
  <c r="E234"/>
  <c r="G234"/>
  <c r="F235"/>
  <c r="E226"/>
  <c r="G226"/>
  <c r="F227"/>
  <c r="E218"/>
  <c r="G218"/>
  <c r="F219"/>
  <c r="E210"/>
  <c r="G210"/>
  <c r="F211"/>
  <c r="E202"/>
  <c r="G202"/>
  <c r="F203"/>
  <c r="E194"/>
  <c r="G194"/>
  <c r="F195"/>
  <c r="F187"/>
  <c r="G186"/>
  <c r="F179"/>
  <c r="G178"/>
  <c r="F171"/>
  <c r="G170"/>
  <c r="F163"/>
  <c r="G162"/>
  <c r="F155"/>
  <c r="G154"/>
  <c r="F147"/>
  <c r="G146"/>
  <c r="F139"/>
  <c r="G138"/>
  <c r="F131"/>
  <c r="G130"/>
  <c r="F122"/>
  <c r="G121"/>
  <c r="F114"/>
  <c r="G113"/>
  <c r="F106"/>
  <c r="G105"/>
  <c r="F98"/>
  <c r="G97"/>
  <c r="F90"/>
  <c r="G89"/>
  <c r="F82"/>
  <c r="G81"/>
  <c r="F74"/>
  <c r="G73"/>
  <c r="F66"/>
  <c r="G65"/>
  <c r="F58"/>
  <c r="G57"/>
  <c r="F50"/>
  <c r="G49"/>
  <c r="F42"/>
  <c r="G41"/>
  <c r="F34"/>
  <c r="G33"/>
  <c r="F26"/>
  <c r="G25"/>
  <c r="F18"/>
  <c r="G17"/>
  <c r="F10"/>
  <c r="G9"/>
  <c r="F724" i="5"/>
  <c r="F715"/>
  <c r="F50"/>
  <c r="F41"/>
  <c r="F35"/>
  <c r="G35" s="1"/>
  <c r="F768"/>
  <c r="F553"/>
  <c r="G553" s="1"/>
  <c r="F260"/>
  <c r="E9" i="4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G22" s="1"/>
  <c r="E22"/>
  <c r="F22"/>
  <c r="E29"/>
  <c r="F29"/>
  <c r="F30" s="1"/>
  <c r="F31" s="1"/>
  <c r="F32" s="1"/>
  <c r="G29"/>
  <c r="E30"/>
  <c r="G30"/>
  <c r="E31"/>
  <c r="G31"/>
  <c r="E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9"/>
  <c r="F59"/>
  <c r="G59"/>
  <c r="E60"/>
  <c r="F60"/>
  <c r="G60"/>
  <c r="E61"/>
  <c r="F61"/>
  <c r="G61"/>
  <c r="E62"/>
  <c r="F62"/>
  <c r="G62"/>
  <c r="E18" i="7" l="1"/>
  <c r="G18"/>
  <c r="F19"/>
  <c r="E34"/>
  <c r="G34"/>
  <c r="F35"/>
  <c r="E58"/>
  <c r="G58"/>
  <c r="F59"/>
  <c r="E74"/>
  <c r="G74"/>
  <c r="F75"/>
  <c r="E98"/>
  <c r="G98"/>
  <c r="F99"/>
  <c r="E114"/>
  <c r="G114"/>
  <c r="F115"/>
  <c r="E139"/>
  <c r="G139"/>
  <c r="F140"/>
  <c r="E155"/>
  <c r="G155"/>
  <c r="F156"/>
  <c r="E179"/>
  <c r="G179"/>
  <c r="F180"/>
  <c r="G300"/>
  <c r="E300"/>
  <c r="F301"/>
  <c r="E430"/>
  <c r="G430"/>
  <c r="F431"/>
  <c r="E503"/>
  <c r="G503"/>
  <c r="F504"/>
  <c r="E10"/>
  <c r="G10"/>
  <c r="F11"/>
  <c r="E26"/>
  <c r="G26"/>
  <c r="F27"/>
  <c r="E42"/>
  <c r="G42"/>
  <c r="F43"/>
  <c r="E50"/>
  <c r="G50"/>
  <c r="F51"/>
  <c r="E66"/>
  <c r="G66"/>
  <c r="F67"/>
  <c r="E82"/>
  <c r="G82"/>
  <c r="F83"/>
  <c r="E90"/>
  <c r="G90"/>
  <c r="F91"/>
  <c r="E106"/>
  <c r="G106"/>
  <c r="F107"/>
  <c r="E122"/>
  <c r="G122"/>
  <c r="F123"/>
  <c r="E131"/>
  <c r="G131"/>
  <c r="F132"/>
  <c r="E147"/>
  <c r="G147"/>
  <c r="F148"/>
  <c r="E163"/>
  <c r="G163"/>
  <c r="F164"/>
  <c r="E171"/>
  <c r="G171"/>
  <c r="F172"/>
  <c r="E187"/>
  <c r="G187"/>
  <c r="F188"/>
  <c r="G203"/>
  <c r="E203"/>
  <c r="F204"/>
  <c r="G219"/>
  <c r="E219"/>
  <c r="F220"/>
  <c r="G235"/>
  <c r="E235"/>
  <c r="F236"/>
  <c r="G252"/>
  <c r="E252"/>
  <c r="F253"/>
  <c r="G268"/>
  <c r="E268"/>
  <c r="F269"/>
  <c r="G284"/>
  <c r="E284"/>
  <c r="F285"/>
  <c r="G316"/>
  <c r="E316"/>
  <c r="F317"/>
  <c r="G332"/>
  <c r="E332"/>
  <c r="F333"/>
  <c r="G348"/>
  <c r="E348"/>
  <c r="F349"/>
  <c r="E358"/>
  <c r="G358"/>
  <c r="F359"/>
  <c r="E366"/>
  <c r="G366"/>
  <c r="F367"/>
  <c r="E374"/>
  <c r="G374"/>
  <c r="F375"/>
  <c r="E382"/>
  <c r="G382"/>
  <c r="F383"/>
  <c r="E390"/>
  <c r="G390"/>
  <c r="F391"/>
  <c r="E398"/>
  <c r="G398"/>
  <c r="F399"/>
  <c r="E406"/>
  <c r="G406"/>
  <c r="F407"/>
  <c r="E414"/>
  <c r="G414"/>
  <c r="F415"/>
  <c r="E422"/>
  <c r="G422"/>
  <c r="F423"/>
  <c r="E438"/>
  <c r="G438"/>
  <c r="F439"/>
  <c r="E446"/>
  <c r="G446"/>
  <c r="F447"/>
  <c r="E454"/>
  <c r="G454"/>
  <c r="F455"/>
  <c r="E462"/>
  <c r="G462"/>
  <c r="F463"/>
  <c r="E470"/>
  <c r="G470"/>
  <c r="F471"/>
  <c r="E478"/>
  <c r="G478"/>
  <c r="F479"/>
  <c r="E487"/>
  <c r="G487"/>
  <c r="F488"/>
  <c r="E495"/>
  <c r="G495"/>
  <c r="F496"/>
  <c r="G195"/>
  <c r="E195"/>
  <c r="F196"/>
  <c r="G211"/>
  <c r="E211"/>
  <c r="F212"/>
  <c r="G227"/>
  <c r="E227"/>
  <c r="F228"/>
  <c r="G243"/>
  <c r="E243"/>
  <c r="F244"/>
  <c r="G260"/>
  <c r="E260"/>
  <c r="F261"/>
  <c r="G276"/>
  <c r="E276"/>
  <c r="F277"/>
  <c r="G292"/>
  <c r="E292"/>
  <c r="F293"/>
  <c r="G308"/>
  <c r="E308"/>
  <c r="F309"/>
  <c r="G324"/>
  <c r="E324"/>
  <c r="F325"/>
  <c r="G340"/>
  <c r="E340"/>
  <c r="F341"/>
  <c r="G50" i="5"/>
  <c r="F51"/>
  <c r="G51" s="1"/>
  <c r="G724"/>
  <c r="F725"/>
  <c r="G260"/>
  <c r="F261"/>
  <c r="G261" s="1"/>
  <c r="G768"/>
  <c r="F769"/>
  <c r="G769" s="1"/>
  <c r="G41"/>
  <c r="F42"/>
  <c r="G715"/>
  <c r="F716"/>
  <c r="E341" i="7" l="1"/>
  <c r="G341"/>
  <c r="F342"/>
  <c r="E277"/>
  <c r="G277"/>
  <c r="F278"/>
  <c r="E244"/>
  <c r="G244"/>
  <c r="F245"/>
  <c r="E325"/>
  <c r="G325"/>
  <c r="F326"/>
  <c r="E293"/>
  <c r="G293"/>
  <c r="F294"/>
  <c r="E261"/>
  <c r="G261"/>
  <c r="F262"/>
  <c r="E228"/>
  <c r="G228"/>
  <c r="F229"/>
  <c r="E196"/>
  <c r="G196"/>
  <c r="F197"/>
  <c r="E488"/>
  <c r="G488"/>
  <c r="E471"/>
  <c r="G471"/>
  <c r="E455"/>
  <c r="G455"/>
  <c r="E439"/>
  <c r="G439"/>
  <c r="E415"/>
  <c r="G415"/>
  <c r="E399"/>
  <c r="G399"/>
  <c r="E383"/>
  <c r="G383"/>
  <c r="E367"/>
  <c r="G367"/>
  <c r="E349"/>
  <c r="G349"/>
  <c r="F350"/>
  <c r="E317"/>
  <c r="G317"/>
  <c r="F318"/>
  <c r="E269"/>
  <c r="G269"/>
  <c r="F270"/>
  <c r="E236"/>
  <c r="G236"/>
  <c r="F237"/>
  <c r="E204"/>
  <c r="G204"/>
  <c r="F205"/>
  <c r="E172"/>
  <c r="G172"/>
  <c r="F173"/>
  <c r="E148"/>
  <c r="G148"/>
  <c r="F149"/>
  <c r="E123"/>
  <c r="G123"/>
  <c r="F124"/>
  <c r="E91"/>
  <c r="G91"/>
  <c r="F92"/>
  <c r="E67"/>
  <c r="G67"/>
  <c r="F68"/>
  <c r="E43"/>
  <c r="G43"/>
  <c r="F44"/>
  <c r="E11"/>
  <c r="G11"/>
  <c r="F12"/>
  <c r="E431"/>
  <c r="G431"/>
  <c r="E180"/>
  <c r="G180"/>
  <c r="F181"/>
  <c r="E140"/>
  <c r="G140"/>
  <c r="F141"/>
  <c r="E99"/>
  <c r="G99"/>
  <c r="F100"/>
  <c r="E59"/>
  <c r="G59"/>
  <c r="F60"/>
  <c r="E19"/>
  <c r="G19"/>
  <c r="F20"/>
  <c r="E309"/>
  <c r="G309"/>
  <c r="F310"/>
  <c r="E212"/>
  <c r="G212"/>
  <c r="F213"/>
  <c r="E496"/>
  <c r="G496"/>
  <c r="E479"/>
  <c r="G479"/>
  <c r="E463"/>
  <c r="G463"/>
  <c r="E447"/>
  <c r="G447"/>
  <c r="E423"/>
  <c r="G423"/>
  <c r="E407"/>
  <c r="G407"/>
  <c r="E391"/>
  <c r="G391"/>
  <c r="E375"/>
  <c r="G375"/>
  <c r="E359"/>
  <c r="G359"/>
  <c r="E333"/>
  <c r="G333"/>
  <c r="F334"/>
  <c r="E285"/>
  <c r="G285"/>
  <c r="F286"/>
  <c r="E253"/>
  <c r="G253"/>
  <c r="F254"/>
  <c r="E220"/>
  <c r="G220"/>
  <c r="F221"/>
  <c r="E188"/>
  <c r="G188"/>
  <c r="F189"/>
  <c r="E164"/>
  <c r="G164"/>
  <c r="F165"/>
  <c r="E132"/>
  <c r="G132"/>
  <c r="F133"/>
  <c r="E107"/>
  <c r="G107"/>
  <c r="F108"/>
  <c r="E83"/>
  <c r="G83"/>
  <c r="F84"/>
  <c r="E51"/>
  <c r="G51"/>
  <c r="F52"/>
  <c r="E27"/>
  <c r="G27"/>
  <c r="F28"/>
  <c r="E504"/>
  <c r="G504"/>
  <c r="F505"/>
  <c r="E301"/>
  <c r="G301"/>
  <c r="F302"/>
  <c r="E156"/>
  <c r="G156"/>
  <c r="F157"/>
  <c r="E115"/>
  <c r="G115"/>
  <c r="F116"/>
  <c r="E75"/>
  <c r="G75"/>
  <c r="F76"/>
  <c r="E35"/>
  <c r="G35"/>
  <c r="F36"/>
  <c r="G716" i="5"/>
  <c r="F717"/>
  <c r="G717" s="1"/>
  <c r="G42"/>
  <c r="F43"/>
  <c r="G43" s="1"/>
  <c r="G725"/>
  <c r="F726"/>
  <c r="G726" s="1"/>
  <c r="E36" i="7" l="1"/>
  <c r="G36"/>
  <c r="E302"/>
  <c r="G302"/>
  <c r="E28"/>
  <c r="G28"/>
  <c r="E84"/>
  <c r="G84"/>
  <c r="E133"/>
  <c r="G133"/>
  <c r="E254"/>
  <c r="G254"/>
  <c r="E334"/>
  <c r="G334"/>
  <c r="E310"/>
  <c r="G310"/>
  <c r="E60"/>
  <c r="G60"/>
  <c r="E141"/>
  <c r="G141"/>
  <c r="E12"/>
  <c r="G12"/>
  <c r="E68"/>
  <c r="G68"/>
  <c r="E124"/>
  <c r="G124"/>
  <c r="E173"/>
  <c r="G173"/>
  <c r="E237"/>
  <c r="G237"/>
  <c r="E318"/>
  <c r="G318"/>
  <c r="E197"/>
  <c r="G197"/>
  <c r="E262"/>
  <c r="G262"/>
  <c r="E326"/>
  <c r="G326"/>
  <c r="E278"/>
  <c r="G278"/>
  <c r="E76"/>
  <c r="G76"/>
  <c r="E157"/>
  <c r="G157"/>
  <c r="E505"/>
  <c r="G505"/>
  <c r="F506"/>
  <c r="E52"/>
  <c r="G52"/>
  <c r="E108"/>
  <c r="G108"/>
  <c r="E165"/>
  <c r="G165"/>
  <c r="E221"/>
  <c r="G221"/>
  <c r="E286"/>
  <c r="G286"/>
  <c r="E213"/>
  <c r="G213"/>
  <c r="E20"/>
  <c r="G20"/>
  <c r="E100"/>
  <c r="G100"/>
  <c r="E181"/>
  <c r="G181"/>
  <c r="E44"/>
  <c r="G44"/>
  <c r="E92"/>
  <c r="G92"/>
  <c r="E149"/>
  <c r="G149"/>
  <c r="E205"/>
  <c r="G205"/>
  <c r="E270"/>
  <c r="G270"/>
  <c r="E350"/>
  <c r="G350"/>
  <c r="E229"/>
  <c r="G229"/>
  <c r="E294"/>
  <c r="G294"/>
  <c r="E245"/>
  <c r="G245"/>
  <c r="E342"/>
  <c r="G342"/>
  <c r="E116"/>
  <c r="G116"/>
  <c r="E189"/>
  <c r="G189"/>
  <c r="E506" l="1"/>
  <c r="G506"/>
  <c r="F507"/>
  <c r="E507" l="1"/>
  <c r="G507"/>
  <c r="F508"/>
  <c r="E508" l="1"/>
  <c r="G508"/>
</calcChain>
</file>

<file path=xl/comments1.xml><?xml version="1.0" encoding="utf-8"?>
<comments xmlns="http://schemas.openxmlformats.org/spreadsheetml/2006/main">
  <authors>
    <author>Administrator</author>
    <author>User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OOCL LL2
同 cosco AEU3</t>
        </r>
      </text>
    </comment>
    <comment ref="D6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BALTIC PORTS 
VIA HAM
同OOCL LL5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9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AEM5
同OOCL EM2</t>
        </r>
      </text>
    </comment>
    <comment ref="D10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</t>
        </r>
      </text>
    </comment>
    <comment ref="D1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CII
</t>
        </r>
      </text>
    </comment>
    <comment ref="D12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EC2/E</t>
        </r>
      </text>
    </comment>
    <comment ref="D13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ECX2</t>
        </r>
      </text>
    </comment>
    <comment ref="D14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PS6
</t>
        </r>
      </text>
    </comment>
    <comment ref="D15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PS6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Long Beach (California), United States</t>
        </r>
      </text>
    </comment>
    <comment ref="D17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BOHAI SERVICE</t>
        </r>
      </text>
    </comment>
    <comment ref="D18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PS6</t>
        </r>
      </text>
    </comment>
    <comment ref="D19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PN1</t>
        </r>
      </text>
    </comment>
    <comment ref="D20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</rPr>
          <t>SEATTLE/PN1</t>
        </r>
      </text>
    </comment>
    <comment ref="B20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CEN</t>
        </r>
      </text>
    </comment>
    <comment ref="D20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CEN</t>
        </r>
      </text>
    </comment>
    <comment ref="D2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CEN</t>
        </r>
      </text>
    </comment>
    <comment ref="D22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Miami (Florida), United States</t>
        </r>
      </text>
    </comment>
    <comment ref="D23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ps6
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EC2</t>
        </r>
      </text>
    </comment>
    <comment ref="D2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ASIA 2</t>
        </r>
      </text>
    </comment>
    <comment ref="D25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ASIA 2</t>
        </r>
      </text>
    </comment>
    <comment ref="D26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ASIA 2</t>
        </r>
      </text>
    </comment>
    <comment ref="D27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ASPA3
</t>
        </r>
      </text>
    </comment>
    <comment ref="D28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9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ASPA 1</t>
        </r>
      </text>
    </comment>
    <comment ref="D29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ASCA 2 SERVICE</t>
        </r>
      </text>
    </comment>
    <comment ref="D31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ASCA</t>
        </r>
      </text>
    </comment>
    <comment ref="B328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3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B353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-AGX
</t>
        </r>
      </text>
    </comment>
    <comment ref="D37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ME3</t>
        </r>
      </text>
    </comment>
    <comment ref="D37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38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CHL</t>
        </r>
      </text>
    </comment>
    <comment ref="D39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0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HHX</t>
        </r>
      </text>
    </comment>
    <comment ref="D4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CI2</t>
        </r>
      </text>
    </comment>
    <comment ref="D41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</t>
        </r>
      </text>
    </comment>
    <comment ref="D4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FI3</t>
        </r>
      </text>
    </comment>
    <comment ref="D43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ME3</t>
        </r>
      </text>
    </comment>
    <comment ref="D44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AAUS</t>
        </r>
      </text>
    </comment>
    <comment ref="D45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AAUS</t>
        </r>
      </text>
    </comment>
    <comment ref="D45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NEAX
</t>
        </r>
      </text>
    </comment>
    <comment ref="D46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47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COSCO ASIA 039W PHASE OUT,CSCL MERCURY 045W PHASE IN TO REPLACE.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COSCO ASIA 039W PHASE OUT,CSCL MERCURY 045W PHASE IN TO REPLACE.</t>
        </r>
      </text>
    </comment>
  </commentList>
</comments>
</file>

<file path=xl/sharedStrings.xml><?xml version="1.0" encoding="utf-8"?>
<sst xmlns="http://schemas.openxmlformats.org/spreadsheetml/2006/main" count="6949" uniqueCount="2378">
  <si>
    <t>date</t>
  </si>
  <si>
    <r>
      <t>航线</t>
    </r>
    <r>
      <rPr>
        <b/>
        <sz val="8"/>
        <rFont val="Arial Narrow"/>
        <family val="2"/>
      </rPr>
      <t>/LINE</t>
    </r>
  </si>
  <si>
    <r>
      <t>起运港</t>
    </r>
    <r>
      <rPr>
        <b/>
        <sz val="10"/>
        <rFont val="Arial"/>
        <family val="2"/>
      </rPr>
      <t>/POL</t>
    </r>
  </si>
  <si>
    <r>
      <rPr>
        <b/>
        <sz val="10"/>
        <rFont val="Arial Unicode MS"/>
        <family val="2"/>
        <charset val="134"/>
      </rPr>
      <t>船名</t>
    </r>
    <r>
      <rPr>
        <b/>
        <sz val="10"/>
        <rFont val="Arial"/>
        <family val="2"/>
      </rPr>
      <t>/VESSEL</t>
    </r>
  </si>
  <si>
    <r>
      <rPr>
        <b/>
        <sz val="10"/>
        <rFont val="Arial Unicode MS"/>
        <family val="2"/>
        <charset val="134"/>
      </rPr>
      <t>航次</t>
    </r>
    <r>
      <rPr>
        <b/>
        <sz val="10"/>
        <rFont val="Arial"/>
        <family val="2"/>
      </rPr>
      <t>/VOYAGE</t>
    </r>
  </si>
  <si>
    <r>
      <rPr>
        <b/>
        <sz val="10"/>
        <rFont val="Arial Unicode MS"/>
        <family val="2"/>
        <charset val="134"/>
      </rPr>
      <t>船东</t>
    </r>
    <r>
      <rPr>
        <b/>
        <sz val="10"/>
        <rFont val="Arial"/>
        <family val="2"/>
      </rPr>
      <t>/CARRIER</t>
    </r>
  </si>
  <si>
    <t xml:space="preserve">ETD </t>
  </si>
  <si>
    <t xml:space="preserve">ETA </t>
  </si>
  <si>
    <t>HAMBURG</t>
  </si>
  <si>
    <t>亚洲/ASIA</t>
  </si>
  <si>
    <t>SGP</t>
  </si>
  <si>
    <t>BUSAN</t>
  </si>
  <si>
    <t>KEELUNG</t>
  </si>
  <si>
    <r>
      <t>欧洲</t>
    </r>
    <r>
      <rPr>
        <b/>
        <sz val="8"/>
        <color indexed="8"/>
        <rFont val="Arial Narrow"/>
        <family val="2"/>
      </rPr>
      <t>/EUR</t>
    </r>
  </si>
  <si>
    <t>CUTTING OFF</t>
    <phoneticPr fontId="22" type="noConversion"/>
  </si>
  <si>
    <t xml:space="preserve">宁波开源进口拼箱船期表   </t>
    <phoneticPr fontId="22" type="noConversion"/>
  </si>
  <si>
    <t>SITC</t>
    <phoneticPr fontId="22" type="noConversion"/>
  </si>
  <si>
    <t>EAS</t>
    <phoneticPr fontId="22" type="noConversion"/>
  </si>
  <si>
    <t xml:space="preserve">PANCON </t>
    <phoneticPr fontId="22" type="noConversion"/>
  </si>
  <si>
    <t>COSCO</t>
    <phoneticPr fontId="22" type="noConversion"/>
  </si>
  <si>
    <t>INCHON</t>
    <phoneticPr fontId="22" type="noConversion"/>
  </si>
  <si>
    <t>EAS</t>
    <phoneticPr fontId="22" type="noConversion"/>
  </si>
  <si>
    <t>BUSAN</t>
    <phoneticPr fontId="22" type="noConversion"/>
  </si>
  <si>
    <t>SITC</t>
    <phoneticPr fontId="22" type="noConversion"/>
  </si>
  <si>
    <t>EMC</t>
    <phoneticPr fontId="22" type="noConversion"/>
  </si>
  <si>
    <t xml:space="preserve">THALASSA PATRIS </t>
    <phoneticPr fontId="22" type="noConversion"/>
  </si>
  <si>
    <t>V.022E</t>
    <phoneticPr fontId="22" type="noConversion"/>
  </si>
  <si>
    <t xml:space="preserve">THALASSA MANA </t>
    <phoneticPr fontId="22" type="noConversion"/>
  </si>
  <si>
    <t>V.020E</t>
    <phoneticPr fontId="22" type="noConversion"/>
  </si>
  <si>
    <t>TAMPA TRIUMPH</t>
    <phoneticPr fontId="22" type="noConversion"/>
  </si>
  <si>
    <t>V.006E</t>
    <phoneticPr fontId="22" type="noConversion"/>
  </si>
  <si>
    <t>TOLEDO TRIUMPH</t>
    <phoneticPr fontId="22" type="noConversion"/>
  </si>
  <si>
    <t>V.005E</t>
    <phoneticPr fontId="22" type="noConversion"/>
  </si>
  <si>
    <t>OOCL SCANDINAVIA</t>
    <phoneticPr fontId="22" type="noConversion"/>
  </si>
  <si>
    <t>V.002E</t>
    <phoneticPr fontId="22" type="noConversion"/>
  </si>
  <si>
    <t xml:space="preserve">VALIANT </t>
    <phoneticPr fontId="22" type="noConversion"/>
  </si>
  <si>
    <t>V.1266-020E</t>
    <phoneticPr fontId="22" type="noConversion"/>
  </si>
  <si>
    <t>CMA CGM CARL ANTOINE</t>
    <phoneticPr fontId="22" type="noConversion"/>
  </si>
  <si>
    <t>V.0AA02E1MA</t>
    <phoneticPr fontId="22" type="noConversion"/>
  </si>
  <si>
    <t>COSCO SHIPPING THAMES</t>
    <phoneticPr fontId="22" type="noConversion"/>
  </si>
  <si>
    <t>BUSAN</t>
    <phoneticPr fontId="22" type="noConversion"/>
  </si>
  <si>
    <t>EASLINE BUSAN</t>
    <phoneticPr fontId="22" type="noConversion"/>
  </si>
  <si>
    <t>V.1818W</t>
    <phoneticPr fontId="22" type="noConversion"/>
  </si>
  <si>
    <t>V.1819W</t>
    <phoneticPr fontId="22" type="noConversion"/>
  </si>
  <si>
    <t>V.1820W</t>
    <phoneticPr fontId="22" type="noConversion"/>
  </si>
  <si>
    <t>V.1821W</t>
    <phoneticPr fontId="22" type="noConversion"/>
  </si>
  <si>
    <t>PANCON SUCCESS</t>
    <phoneticPr fontId="22" type="noConversion"/>
  </si>
  <si>
    <t>V.1822W</t>
    <phoneticPr fontId="22" type="noConversion"/>
  </si>
  <si>
    <t>KEELUNG</t>
    <phoneticPr fontId="22" type="noConversion"/>
  </si>
  <si>
    <t>SITC NINGBO</t>
    <phoneticPr fontId="22" type="noConversion"/>
  </si>
  <si>
    <t>V.1817N</t>
    <phoneticPr fontId="22" type="noConversion"/>
  </si>
  <si>
    <t xml:space="preserve">DONG FANG FU </t>
    <phoneticPr fontId="22" type="noConversion"/>
  </si>
  <si>
    <t>V.1818N</t>
    <phoneticPr fontId="22" type="noConversion"/>
  </si>
  <si>
    <t>V.1819N</t>
    <phoneticPr fontId="22" type="noConversion"/>
  </si>
  <si>
    <t xml:space="preserve">SITC NINGBO </t>
    <phoneticPr fontId="22" type="noConversion"/>
  </si>
  <si>
    <t>V.1820N</t>
    <phoneticPr fontId="22" type="noConversion"/>
  </si>
  <si>
    <t>V.1821N</t>
    <phoneticPr fontId="22" type="noConversion"/>
  </si>
  <si>
    <t>HONGKONG</t>
    <phoneticPr fontId="22" type="noConversion"/>
  </si>
  <si>
    <t>XIN TAI PING</t>
    <phoneticPr fontId="22" type="noConversion"/>
  </si>
  <si>
    <t>V.1809E</t>
    <phoneticPr fontId="22" type="noConversion"/>
  </si>
  <si>
    <t>ASL</t>
    <phoneticPr fontId="22" type="noConversion"/>
  </si>
  <si>
    <t>SUPA BHUM</t>
    <phoneticPr fontId="22" type="noConversion"/>
  </si>
  <si>
    <t>V.1810E</t>
    <phoneticPr fontId="22" type="noConversion"/>
  </si>
  <si>
    <t>A VESSEL</t>
    <phoneticPr fontId="22" type="noConversion"/>
  </si>
  <si>
    <t>060E</t>
    <phoneticPr fontId="22" type="noConversion"/>
  </si>
  <si>
    <t>TSINGTAO EXPRESS</t>
    <phoneticPr fontId="22" type="noConversion"/>
  </si>
  <si>
    <t>055E</t>
    <phoneticPr fontId="22" type="noConversion"/>
  </si>
  <si>
    <t>VIENNA EXPRESS</t>
    <phoneticPr fontId="22" type="noConversion"/>
  </si>
  <si>
    <t>031E</t>
    <phoneticPr fontId="22" type="noConversion"/>
  </si>
  <si>
    <t>MOL CONTRIBUTION</t>
    <phoneticPr fontId="22" type="noConversion"/>
  </si>
  <si>
    <t>070E</t>
    <phoneticPr fontId="22" type="noConversion"/>
  </si>
  <si>
    <t>YM ULTIMATE</t>
    <phoneticPr fontId="22" type="noConversion"/>
  </si>
  <si>
    <t>ONE(NX1)</t>
    <phoneticPr fontId="22" type="noConversion"/>
  </si>
  <si>
    <t>030E</t>
    <phoneticPr fontId="22" type="noConversion"/>
  </si>
  <si>
    <t>YM UPSURGENCE</t>
    <phoneticPr fontId="22" type="noConversion"/>
  </si>
  <si>
    <t>ETA</t>
  </si>
  <si>
    <t>ETD</t>
  </si>
  <si>
    <t xml:space="preserve">CUT OFF </t>
    <phoneticPr fontId="22" type="noConversion"/>
  </si>
  <si>
    <t>MONTEVIDEO</t>
    <phoneticPr fontId="22" type="noConversion"/>
  </si>
  <si>
    <t>CNXMN</t>
    <phoneticPr fontId="22" type="noConversion"/>
  </si>
  <si>
    <t>OPERATOR</t>
  </si>
  <si>
    <t>VOYAGE</t>
    <phoneticPr fontId="22" type="noConversion"/>
  </si>
  <si>
    <t>VESSEL</t>
    <phoneticPr fontId="22" type="noConversion"/>
  </si>
  <si>
    <t>FA822A</t>
    <phoneticPr fontId="22" type="noConversion"/>
  </si>
  <si>
    <t>MSC BENEDETTA</t>
    <phoneticPr fontId="22" type="noConversion"/>
  </si>
  <si>
    <t>FA821A</t>
    <phoneticPr fontId="22" type="noConversion"/>
  </si>
  <si>
    <t>MSC RENEE</t>
    <phoneticPr fontId="22" type="noConversion"/>
  </si>
  <si>
    <t>FA820A</t>
    <phoneticPr fontId="22" type="noConversion"/>
  </si>
  <si>
    <t>MSC AMBITION</t>
    <phoneticPr fontId="22" type="noConversion"/>
  </si>
  <si>
    <t>FA819A</t>
    <phoneticPr fontId="22" type="noConversion"/>
  </si>
  <si>
    <t>MSC RUBY</t>
    <phoneticPr fontId="22" type="noConversion"/>
  </si>
  <si>
    <t>ONE(ALX2)</t>
    <phoneticPr fontId="22" type="noConversion"/>
  </si>
  <si>
    <t>FA818A</t>
    <phoneticPr fontId="22" type="noConversion"/>
  </si>
  <si>
    <t>MSC FLAVIA</t>
    <phoneticPr fontId="22" type="noConversion"/>
  </si>
  <si>
    <t>ETA</t>
    <phoneticPr fontId="22" type="noConversion"/>
  </si>
  <si>
    <t>ETD</t>
    <phoneticPr fontId="22" type="noConversion"/>
  </si>
  <si>
    <t>MANZANILLO</t>
    <phoneticPr fontId="22" type="noConversion"/>
  </si>
  <si>
    <t>OPERATOR</t>
    <phoneticPr fontId="22" type="noConversion"/>
  </si>
  <si>
    <t>TBA</t>
    <phoneticPr fontId="22" type="noConversion"/>
  </si>
  <si>
    <t>678S</t>
    <phoneticPr fontId="22" type="noConversion"/>
  </si>
  <si>
    <t xml:space="preserve">CAP FRIO </t>
    <phoneticPr fontId="22" type="noConversion"/>
  </si>
  <si>
    <t>677S</t>
    <phoneticPr fontId="22" type="noConversion"/>
  </si>
  <si>
    <t>KOWLOON BAY</t>
    <phoneticPr fontId="22" type="noConversion"/>
  </si>
  <si>
    <t>676S</t>
    <phoneticPr fontId="22" type="noConversion"/>
  </si>
  <si>
    <t>CAP FERRATO</t>
    <phoneticPr fontId="22" type="noConversion"/>
  </si>
  <si>
    <t>HBS(ASPA SLING 1)</t>
    <phoneticPr fontId="22" type="noConversion"/>
  </si>
  <si>
    <t>675S</t>
    <phoneticPr fontId="22" type="noConversion"/>
  </si>
  <si>
    <t>MAERSK IZMIR</t>
    <phoneticPr fontId="22" type="noConversion"/>
  </si>
  <si>
    <t>VALPARAISO</t>
    <phoneticPr fontId="22" type="noConversion"/>
  </si>
  <si>
    <t>CENTRAL AND SOUTH AMERICAN ROUTE</t>
  </si>
  <si>
    <t>0095N</t>
    <phoneticPr fontId="22" type="noConversion"/>
  </si>
  <si>
    <t>HEUNG-A JANICE</t>
    <phoneticPr fontId="22" type="noConversion"/>
  </si>
  <si>
    <t>0087N</t>
    <phoneticPr fontId="22" type="noConversion"/>
  </si>
  <si>
    <t>HEUNG-A  XIAMEN</t>
    <phoneticPr fontId="22" type="noConversion"/>
  </si>
  <si>
    <t>0094N</t>
    <phoneticPr fontId="22" type="noConversion"/>
  </si>
  <si>
    <t>0086N</t>
    <phoneticPr fontId="22" type="noConversion"/>
  </si>
  <si>
    <t>HEUNG-A(SCS)</t>
    <phoneticPr fontId="22" type="noConversion"/>
  </si>
  <si>
    <t>0093N</t>
    <phoneticPr fontId="22" type="noConversion"/>
  </si>
  <si>
    <t>BUSAN</t>
    <phoneticPr fontId="22" type="noConversion"/>
  </si>
  <si>
    <t>CNXMN</t>
    <phoneticPr fontId="22" type="noConversion"/>
  </si>
  <si>
    <t>VOYAGE</t>
    <phoneticPr fontId="22" type="noConversion"/>
  </si>
  <si>
    <t>VESSEL</t>
    <phoneticPr fontId="22" type="noConversion"/>
  </si>
  <si>
    <t>SOUTH KOREA</t>
    <phoneticPr fontId="22" type="noConversion"/>
  </si>
  <si>
    <t>448E</t>
    <phoneticPr fontId="22" type="noConversion"/>
  </si>
  <si>
    <t>GODSPEED</t>
    <phoneticPr fontId="22" type="noConversion"/>
  </si>
  <si>
    <t>446E</t>
    <phoneticPr fontId="22" type="noConversion"/>
  </si>
  <si>
    <t>444E</t>
    <phoneticPr fontId="22" type="noConversion"/>
  </si>
  <si>
    <t>442E</t>
    <phoneticPr fontId="22" type="noConversion"/>
  </si>
  <si>
    <t>YML(MD2)</t>
    <phoneticPr fontId="22" type="noConversion"/>
  </si>
  <si>
    <t>440E</t>
    <phoneticPr fontId="22" type="noConversion"/>
  </si>
  <si>
    <t>GOA</t>
    <phoneticPr fontId="22" type="noConversion"/>
  </si>
  <si>
    <t xml:space="preserve">GENOVA </t>
    <phoneticPr fontId="22" type="noConversion"/>
  </si>
  <si>
    <t>MEDITERRANEAN ROUTE</t>
  </si>
  <si>
    <t>OOCL UNITED KINGDOM</t>
  </si>
  <si>
    <t>CSCL ATLANTIC OCEAN</t>
  </si>
  <si>
    <t>OOCL JAPAN</t>
  </si>
  <si>
    <t>OOCL SCANDINAVIA</t>
  </si>
  <si>
    <t>OOCL(AEU1)</t>
    <phoneticPr fontId="22" type="noConversion"/>
  </si>
  <si>
    <t>CSCL ARCTIC OCEAN</t>
  </si>
  <si>
    <t>FELIXSTOWE</t>
    <phoneticPr fontId="22" type="noConversion"/>
  </si>
  <si>
    <t>EUROPEAN ROUTE</t>
  </si>
  <si>
    <t>PS: THE CARGO AND DOC WIL BE SENT TO OUR WAREHOUSE AND COMPANY BEFORE 11:00AM IN CUT OFF TIME</t>
    <phoneticPr fontId="22" type="noConversion"/>
  </si>
  <si>
    <t>LOOKING FOR PLEASE USE CTRL+F</t>
    <phoneticPr fontId="22" type="noConversion"/>
  </si>
  <si>
    <t xml:space="preserve">          SALLING SCHEDULE-XIAMEN</t>
    <phoneticPr fontId="22" type="noConversion"/>
  </si>
  <si>
    <t>VIA PRR</t>
  </si>
  <si>
    <t>022E</t>
    <phoneticPr fontId="22" type="noConversion"/>
  </si>
  <si>
    <t>CSCL EAST CHINA SEA</t>
  </si>
  <si>
    <t>016E</t>
    <phoneticPr fontId="22" type="noConversion"/>
  </si>
  <si>
    <t>CSCL AUTUMN</t>
  </si>
  <si>
    <t>011E</t>
    <phoneticPr fontId="22" type="noConversion"/>
  </si>
  <si>
    <t>CSCL WINTER</t>
  </si>
  <si>
    <t>COSCO(CEN)</t>
    <phoneticPr fontId="22" type="noConversion"/>
  </si>
  <si>
    <t>CSCL BOHAI SEA</t>
  </si>
  <si>
    <t xml:space="preserve">CUT OFF </t>
  </si>
  <si>
    <t>MONTREAL</t>
  </si>
  <si>
    <t>PRR</t>
  </si>
  <si>
    <t>CNSHA</t>
  </si>
  <si>
    <t>VOYAGE</t>
  </si>
  <si>
    <t>VESSEL</t>
  </si>
  <si>
    <t>TORONTO</t>
  </si>
  <si>
    <t>016E</t>
    <phoneticPr fontId="22" type="noConversion"/>
  </si>
  <si>
    <t>011E</t>
    <phoneticPr fontId="22" type="noConversion"/>
  </si>
  <si>
    <t>COSCO(CEN)</t>
    <phoneticPr fontId="22" type="noConversion"/>
  </si>
  <si>
    <t>0162-124E</t>
    <phoneticPr fontId="22" type="noConversion"/>
  </si>
  <si>
    <t xml:space="preserve">EVER UNICORN </t>
    <phoneticPr fontId="22" type="noConversion"/>
  </si>
  <si>
    <t>0161-141E</t>
    <phoneticPr fontId="22" type="noConversion"/>
  </si>
  <si>
    <t xml:space="preserve">EVER UBERTY </t>
    <phoneticPr fontId="22" type="noConversion"/>
  </si>
  <si>
    <t>0160-122E</t>
    <phoneticPr fontId="22" type="noConversion"/>
  </si>
  <si>
    <t xml:space="preserve">ITAL UNICA </t>
    <phoneticPr fontId="22" type="noConversion"/>
  </si>
  <si>
    <t>EMC(TPN)</t>
  </si>
  <si>
    <t>0159-074E</t>
    <phoneticPr fontId="22" type="noConversion"/>
  </si>
  <si>
    <t xml:space="preserve">EVER SUMMIT </t>
    <phoneticPr fontId="22" type="noConversion"/>
  </si>
  <si>
    <t>VANCOUVER</t>
  </si>
  <si>
    <t>0TN07E1MA</t>
    <phoneticPr fontId="22" type="noConversion"/>
  </si>
  <si>
    <t xml:space="preserve">APL DUBLIN </t>
    <phoneticPr fontId="22" type="noConversion"/>
  </si>
  <si>
    <t>0TN05E1MA</t>
    <phoneticPr fontId="22" type="noConversion"/>
  </si>
  <si>
    <t xml:space="preserve">APL PARIS </t>
    <phoneticPr fontId="22" type="noConversion"/>
  </si>
  <si>
    <t>0TN03E1MA</t>
    <phoneticPr fontId="22" type="noConversion"/>
  </si>
  <si>
    <t xml:space="preserve">APL YANGSHAN </t>
    <phoneticPr fontId="22" type="noConversion"/>
  </si>
  <si>
    <t>EMC(NP1)</t>
  </si>
  <si>
    <t>0TN01E1MA</t>
    <phoneticPr fontId="22" type="noConversion"/>
  </si>
  <si>
    <t xml:space="preserve">APL SOUTHAMPTON </t>
    <phoneticPr fontId="22" type="noConversion"/>
  </si>
  <si>
    <t>CANADA ROUTE</t>
  </si>
  <si>
    <t>0PG11E</t>
  </si>
  <si>
    <t>SANTA VIOLA</t>
  </si>
  <si>
    <t>0PG0ZE</t>
  </si>
  <si>
    <t>CMA CGM LAMARTINE</t>
  </si>
  <si>
    <t>0PG0XE</t>
  </si>
  <si>
    <t>RDO CONCERT</t>
  </si>
  <si>
    <t>0PG0VE</t>
  </si>
  <si>
    <t>CMA CGM NERVAL</t>
  </si>
  <si>
    <t>OOCL(GCC1)</t>
    <phoneticPr fontId="22" type="noConversion"/>
  </si>
  <si>
    <t>0PG0TE</t>
  </si>
  <si>
    <t>APL SCOTLAND</t>
  </si>
  <si>
    <t>MIAMI</t>
  </si>
  <si>
    <t>035E</t>
  </si>
  <si>
    <t>COSCO FAITH</t>
  </si>
  <si>
    <t>043E</t>
  </si>
  <si>
    <t>COSCO PRIDE</t>
  </si>
  <si>
    <t>0MB01E</t>
  </si>
  <si>
    <t>EDISON</t>
  </si>
  <si>
    <t>OOCL(CECP)</t>
  </si>
  <si>
    <t>129E</t>
    <phoneticPr fontId="22" type="noConversion"/>
  </si>
  <si>
    <t>CSCL ASIA</t>
    <phoneticPr fontId="22" type="noConversion"/>
  </si>
  <si>
    <t>NYC</t>
  </si>
  <si>
    <t>071E</t>
  </si>
  <si>
    <t>HARBOUR BRIDGE</t>
  </si>
  <si>
    <t>076E</t>
  </si>
  <si>
    <t>HANOVER EXPRESS</t>
  </si>
  <si>
    <t>031E</t>
  </si>
  <si>
    <t>HOUSTON BRIDGE</t>
  </si>
  <si>
    <t>ONE(EC2)</t>
    <phoneticPr fontId="22" type="noConversion"/>
  </si>
  <si>
    <t>HONOLULU BRIDGE</t>
  </si>
  <si>
    <t>023E</t>
  </si>
  <si>
    <t>OOCL BERLIN</t>
  </si>
  <si>
    <t>COSCO HOPE</t>
  </si>
  <si>
    <t>020E</t>
  </si>
  <si>
    <t>OOCL KOREA</t>
  </si>
  <si>
    <t>041E</t>
  </si>
  <si>
    <t>COSCO DEVELOPMENT</t>
  </si>
  <si>
    <t>OOCL(ECX1)</t>
    <phoneticPr fontId="22" type="noConversion"/>
  </si>
  <si>
    <t>008E</t>
    <phoneticPr fontId="22" type="noConversion"/>
  </si>
  <si>
    <t>OOCL MALAYSIA</t>
    <phoneticPr fontId="22" type="noConversion"/>
  </si>
  <si>
    <t>0850-035E</t>
  </si>
  <si>
    <t>EVER LEADER</t>
  </si>
  <si>
    <t>0849-023E</t>
  </si>
  <si>
    <t>EVER LUNAR</t>
  </si>
  <si>
    <t>0VC0FE</t>
  </si>
  <si>
    <t>CMA CGM DALILA</t>
  </si>
  <si>
    <t>EMC(NUE)</t>
  </si>
  <si>
    <t>0847-032E</t>
  </si>
  <si>
    <t>EVER LAUREL</t>
  </si>
  <si>
    <t>NEW YORK,NJ</t>
  </si>
  <si>
    <t>VIA PRR</t>
    <phoneticPr fontId="22" type="noConversion"/>
  </si>
  <si>
    <t>051E</t>
  </si>
  <si>
    <t>YM MATURITY</t>
  </si>
  <si>
    <t>050E</t>
  </si>
  <si>
    <t>YM MASCULINITY</t>
  </si>
  <si>
    <t>058E</t>
  </si>
  <si>
    <t>YM MUTUALITY</t>
  </si>
  <si>
    <t>ONE(PS8)</t>
    <phoneticPr fontId="22" type="noConversion"/>
  </si>
  <si>
    <t>054E</t>
  </si>
  <si>
    <t>YM MANDATE</t>
  </si>
  <si>
    <t>CHICAGO</t>
  </si>
  <si>
    <t>PRR</t>
    <phoneticPr fontId="22" type="noConversion"/>
  </si>
  <si>
    <t>VIA LA</t>
  </si>
  <si>
    <t>033E</t>
    <phoneticPr fontId="22" type="noConversion"/>
  </si>
  <si>
    <t>SAN DIEGO BRIDGE</t>
    <phoneticPr fontId="22" type="noConversion"/>
  </si>
  <si>
    <t>104E</t>
    <phoneticPr fontId="22" type="noConversion"/>
  </si>
  <si>
    <t>YANTIAN EXPRESS</t>
    <phoneticPr fontId="22" type="noConversion"/>
  </si>
  <si>
    <t>034E</t>
    <phoneticPr fontId="22" type="noConversion"/>
  </si>
  <si>
    <t>SAN FRANCISCO BRIDGE</t>
    <phoneticPr fontId="22" type="noConversion"/>
  </si>
  <si>
    <t>ONE(PS5)</t>
    <phoneticPr fontId="22" type="noConversion"/>
  </si>
  <si>
    <t>SEATTLE BRIDGE</t>
    <phoneticPr fontId="22" type="noConversion"/>
  </si>
  <si>
    <t>LA</t>
  </si>
  <si>
    <t>VIA LA</t>
    <phoneticPr fontId="22" type="noConversion"/>
  </si>
  <si>
    <t>060E</t>
  </si>
  <si>
    <t>HENRY HUDSON BRIDGE</t>
  </si>
  <si>
    <t>072E</t>
  </si>
  <si>
    <t>HUMBER BRIDGE</t>
  </si>
  <si>
    <t>052E</t>
  </si>
  <si>
    <t>HAMBURG BRIDGE</t>
  </si>
  <si>
    <t>070E</t>
  </si>
  <si>
    <t>HANNOVER BRIDGE</t>
  </si>
  <si>
    <t>ONE(PS6)</t>
    <phoneticPr fontId="22" type="noConversion"/>
  </si>
  <si>
    <t>053E</t>
  </si>
  <si>
    <t>HAMMERSMITH BRIDGE</t>
  </si>
  <si>
    <t>LA</t>
    <phoneticPr fontId="22" type="noConversion"/>
  </si>
  <si>
    <t>VIA LB</t>
    <phoneticPr fontId="22" type="noConversion"/>
  </si>
  <si>
    <t xml:space="preserve">094E   </t>
    <phoneticPr fontId="22" type="noConversion"/>
  </si>
  <si>
    <t>HYUNDAI COLOMBO</t>
    <phoneticPr fontId="22" type="noConversion"/>
  </si>
  <si>
    <t xml:space="preserve">079E  </t>
    <phoneticPr fontId="22" type="noConversion"/>
  </si>
  <si>
    <t xml:space="preserve">HYUNDAI TACOMA </t>
    <phoneticPr fontId="22" type="noConversion"/>
  </si>
  <si>
    <t xml:space="preserve">079E </t>
    <phoneticPr fontId="22" type="noConversion"/>
  </si>
  <si>
    <t>HYUNDAI OAKLAND</t>
    <phoneticPr fontId="22" type="noConversion"/>
  </si>
  <si>
    <t xml:space="preserve">078E   </t>
    <phoneticPr fontId="22" type="noConversion"/>
  </si>
  <si>
    <t>HYUNDAI NEW YORK</t>
    <phoneticPr fontId="22" type="noConversion"/>
  </si>
  <si>
    <t>HMM(PS1)</t>
    <phoneticPr fontId="22" type="noConversion"/>
  </si>
  <si>
    <t xml:space="preserve">244E   </t>
    <phoneticPr fontId="22" type="noConversion"/>
  </si>
  <si>
    <t>HYUNDAI VANCOUVER</t>
    <phoneticPr fontId="22" type="noConversion"/>
  </si>
  <si>
    <t>ATLANTA</t>
  </si>
  <si>
    <t>LB</t>
    <phoneticPr fontId="22" type="noConversion"/>
  </si>
  <si>
    <t xml:space="preserve">570E </t>
    <phoneticPr fontId="22" type="noConversion"/>
  </si>
  <si>
    <t>HYUNDAI CONFIDENCE</t>
    <phoneticPr fontId="22" type="noConversion"/>
  </si>
  <si>
    <t>071E</t>
    <phoneticPr fontId="22" type="noConversion"/>
  </si>
  <si>
    <t>HYUNDAI VOYAGER</t>
    <phoneticPr fontId="22" type="noConversion"/>
  </si>
  <si>
    <t xml:space="preserve">041E </t>
    <phoneticPr fontId="22" type="noConversion"/>
  </si>
  <si>
    <t xml:space="preserve">HYUNDAI PLATINUM  </t>
    <phoneticPr fontId="22" type="noConversion"/>
  </si>
  <si>
    <t xml:space="preserve">001E  </t>
    <phoneticPr fontId="22" type="noConversion"/>
  </si>
  <si>
    <t>WIDE INDIA</t>
    <phoneticPr fontId="22" type="noConversion"/>
  </si>
  <si>
    <t>HMM(PN1)</t>
    <phoneticPr fontId="22" type="noConversion"/>
  </si>
  <si>
    <t>075E</t>
    <phoneticPr fontId="22" type="noConversion"/>
  </si>
  <si>
    <t xml:space="preserve">HYUNDAI GOODWILL   </t>
    <phoneticPr fontId="22" type="noConversion"/>
  </si>
  <si>
    <t>TACOMA</t>
  </si>
  <si>
    <t>OAKLAND</t>
  </si>
  <si>
    <t>015E</t>
    <phoneticPr fontId="22" type="noConversion"/>
  </si>
  <si>
    <t xml:space="preserve">CSCL YELLOW SEA </t>
    <phoneticPr fontId="22" type="noConversion"/>
  </si>
  <si>
    <t>054E</t>
    <phoneticPr fontId="22" type="noConversion"/>
  </si>
  <si>
    <t xml:space="preserve">COSCO ASIA </t>
    <phoneticPr fontId="22" type="noConversion"/>
  </si>
  <si>
    <t>COSCO(AAC)</t>
    <phoneticPr fontId="22" type="noConversion"/>
  </si>
  <si>
    <t>047E</t>
    <phoneticPr fontId="22" type="noConversion"/>
  </si>
  <si>
    <t xml:space="preserve">COSCO AFRICA </t>
    <phoneticPr fontId="22" type="noConversion"/>
  </si>
  <si>
    <t>CANCEL</t>
    <phoneticPr fontId="22" type="noConversion"/>
  </si>
  <si>
    <t>LB</t>
  </si>
  <si>
    <t>0805-028E</t>
    <phoneticPr fontId="22" type="noConversion"/>
  </si>
  <si>
    <t xml:space="preserve">EVER LENIENT </t>
    <phoneticPr fontId="22" type="noConversion"/>
  </si>
  <si>
    <t>0804-030E</t>
    <phoneticPr fontId="22" type="noConversion"/>
  </si>
  <si>
    <t xml:space="preserve">EVER LIVELY </t>
    <phoneticPr fontId="22" type="noConversion"/>
  </si>
  <si>
    <t>0803-035E</t>
    <phoneticPr fontId="22" type="noConversion"/>
  </si>
  <si>
    <t xml:space="preserve">EVER LIBRA </t>
    <phoneticPr fontId="22" type="noConversion"/>
  </si>
  <si>
    <t>EMC(CPS)</t>
  </si>
  <si>
    <t>0802-022E</t>
    <phoneticPr fontId="40" type="noConversion"/>
  </si>
  <si>
    <t xml:space="preserve">EVER LOADING </t>
    <phoneticPr fontId="40" type="noConversion"/>
  </si>
  <si>
    <t>042E</t>
  </si>
  <si>
    <t>KOTA CANTIK</t>
  </si>
  <si>
    <t>0041E</t>
  </si>
  <si>
    <t>KOTA CAHAYA</t>
  </si>
  <si>
    <t>0037E</t>
  </si>
  <si>
    <t>KOTA CABAR</t>
  </si>
  <si>
    <t>010E</t>
  </si>
  <si>
    <t>KRISTINA</t>
  </si>
  <si>
    <t>WHL (CP2)</t>
  </si>
  <si>
    <t>0129E</t>
  </si>
  <si>
    <t>NAVARINO</t>
  </si>
  <si>
    <t>142 E</t>
    <phoneticPr fontId="22" type="noConversion"/>
  </si>
  <si>
    <t xml:space="preserve">MANULANI </t>
    <phoneticPr fontId="22" type="noConversion"/>
  </si>
  <si>
    <t>188 E</t>
    <phoneticPr fontId="22" type="noConversion"/>
  </si>
  <si>
    <t xml:space="preserve">MANUKAI </t>
    <phoneticPr fontId="22" type="noConversion"/>
  </si>
  <si>
    <t>431 E</t>
    <phoneticPr fontId="22" type="noConversion"/>
  </si>
  <si>
    <t xml:space="preserve">RJ PFEIFFER </t>
    <phoneticPr fontId="22" type="noConversion"/>
  </si>
  <si>
    <t>123 E</t>
    <phoneticPr fontId="22" type="noConversion"/>
  </si>
  <si>
    <t xml:space="preserve">MAUNALEI </t>
    <phoneticPr fontId="22" type="noConversion"/>
  </si>
  <si>
    <t>MATSON(CLX)</t>
  </si>
  <si>
    <t>161 E</t>
    <phoneticPr fontId="22" type="noConversion"/>
  </si>
  <si>
    <t xml:space="preserve">MAUNAWILI </t>
    <phoneticPr fontId="22" type="noConversion"/>
  </si>
  <si>
    <t>057E</t>
  </si>
  <si>
    <t>OOCL LUXEMBOURG</t>
  </si>
  <si>
    <t>OOCL LONDON</t>
  </si>
  <si>
    <t>075E</t>
  </si>
  <si>
    <t>OOCL SOUTHAMPTON</t>
  </si>
  <si>
    <t>OOCL CANADA</t>
  </si>
  <si>
    <t>EMC(PCC1)</t>
  </si>
  <si>
    <t>084E</t>
  </si>
  <si>
    <t>OOCL TOKYO</t>
  </si>
  <si>
    <t>1804E</t>
    <phoneticPr fontId="22" type="noConversion"/>
  </si>
  <si>
    <t xml:space="preserve">SM YANTIAN </t>
    <phoneticPr fontId="22" type="noConversion"/>
  </si>
  <si>
    <t xml:space="preserve">SM NINGBO </t>
    <phoneticPr fontId="22" type="noConversion"/>
  </si>
  <si>
    <t>1801E</t>
    <phoneticPr fontId="22" type="noConversion"/>
  </si>
  <si>
    <t xml:space="preserve">SUEZ CANAL </t>
    <phoneticPr fontId="22" type="noConversion"/>
  </si>
  <si>
    <t>1803E</t>
    <phoneticPr fontId="22" type="noConversion"/>
  </si>
  <si>
    <t xml:space="preserve">SM SHANGHAI </t>
    <phoneticPr fontId="22" type="noConversion"/>
  </si>
  <si>
    <t>SML(CPX)</t>
    <phoneticPr fontId="22" type="noConversion"/>
  </si>
  <si>
    <t xml:space="preserve">SM BUSAN </t>
    <phoneticPr fontId="22" type="noConversion"/>
  </si>
  <si>
    <t xml:space="preserve">LOS ANGELES,CA </t>
  </si>
  <si>
    <t>NORTH AMERICAN ROUTE</t>
  </si>
  <si>
    <t>VIA MAN</t>
    <phoneticPr fontId="22" type="noConversion"/>
  </si>
  <si>
    <t>040E</t>
  </si>
  <si>
    <t>MOL MAXIM</t>
  </si>
  <si>
    <t>MOL MODERN</t>
  </si>
  <si>
    <t>047E</t>
  </si>
  <si>
    <t>MOL MAGNIFICENCE</t>
  </si>
  <si>
    <t>YML(EC1)</t>
    <phoneticPr fontId="22" type="noConversion"/>
  </si>
  <si>
    <t>301E</t>
    <phoneticPr fontId="22" type="noConversion"/>
  </si>
  <si>
    <t>CAPE CHRONOS</t>
    <phoneticPr fontId="22" type="noConversion"/>
  </si>
  <si>
    <t>COLON</t>
  </si>
  <si>
    <t>MAN</t>
    <phoneticPr fontId="22" type="noConversion"/>
  </si>
  <si>
    <t>COLON FREE ZONE</t>
  </si>
  <si>
    <t>820E</t>
  </si>
  <si>
    <t>SAN CHRISTOBAL</t>
  </si>
  <si>
    <t>819E</t>
  </si>
  <si>
    <t>SAN FELIPE</t>
  </si>
  <si>
    <t>012</t>
  </si>
  <si>
    <t>CSAV TRANCURA</t>
  </si>
  <si>
    <t>CMA(PEX2)</t>
    <phoneticPr fontId="22" type="noConversion"/>
  </si>
  <si>
    <t>0PP0RE</t>
  </si>
  <si>
    <t>CMA CGM LISA MARIE</t>
  </si>
  <si>
    <t>CAUCEDO</t>
    <phoneticPr fontId="22" type="noConversion"/>
  </si>
  <si>
    <t>CAUCEDO</t>
  </si>
  <si>
    <t>VIA PUERTO QUETZAL</t>
    <phoneticPr fontId="22" type="noConversion"/>
  </si>
  <si>
    <t xml:space="preserve"> 822E</t>
    <phoneticPr fontId="22" type="noConversion"/>
  </si>
  <si>
    <t>SUSAN MAERSK</t>
    <phoneticPr fontId="22" type="noConversion"/>
  </si>
  <si>
    <t>821E</t>
    <phoneticPr fontId="22" type="noConversion"/>
  </si>
  <si>
    <t xml:space="preserve">CHARLOTTE MAERSK </t>
    <phoneticPr fontId="22" type="noConversion"/>
  </si>
  <si>
    <t>820E</t>
    <phoneticPr fontId="22" type="noConversion"/>
  </si>
  <si>
    <t xml:space="preserve">SINE MAERSK </t>
    <phoneticPr fontId="22" type="noConversion"/>
  </si>
  <si>
    <t>819E</t>
    <phoneticPr fontId="22" type="noConversion"/>
  </si>
  <si>
    <t xml:space="preserve">CHASTINE MAERSK </t>
    <phoneticPr fontId="22" type="noConversion"/>
  </si>
  <si>
    <t>MSK(AC2)</t>
    <phoneticPr fontId="22" type="noConversion"/>
  </si>
  <si>
    <t>818E</t>
    <phoneticPr fontId="22" type="noConversion"/>
  </si>
  <si>
    <t xml:space="preserve">CCNI ARAUCO </t>
    <phoneticPr fontId="22" type="noConversion"/>
  </si>
  <si>
    <t>GUATEMALA CITY</t>
    <phoneticPr fontId="22" type="noConversion"/>
  </si>
  <si>
    <t>PUERTO QUETZAL</t>
    <phoneticPr fontId="22" type="noConversion"/>
  </si>
  <si>
    <t>VIA  MANZANILLO</t>
    <phoneticPr fontId="22" type="noConversion"/>
  </si>
  <si>
    <t xml:space="preserve">017E </t>
    <phoneticPr fontId="22" type="noConversion"/>
  </si>
  <si>
    <t>CORCOVADO</t>
    <phoneticPr fontId="22" type="noConversion"/>
  </si>
  <si>
    <t>011E</t>
    <phoneticPr fontId="22" type="noConversion"/>
  </si>
  <si>
    <t xml:space="preserve">CISNES   </t>
    <phoneticPr fontId="22" type="noConversion"/>
  </si>
  <si>
    <t xml:space="preserve">012E </t>
    <phoneticPr fontId="22" type="noConversion"/>
  </si>
  <si>
    <t xml:space="preserve">COYHAIQUE  </t>
    <phoneticPr fontId="22" type="noConversion"/>
  </si>
  <si>
    <t>016E</t>
    <phoneticPr fontId="22" type="noConversion"/>
  </si>
  <si>
    <t>COCHRANE</t>
    <phoneticPr fontId="22" type="noConversion"/>
  </si>
  <si>
    <t>HPL(AN1)</t>
    <phoneticPr fontId="22" type="noConversion"/>
  </si>
  <si>
    <t>021E</t>
    <phoneticPr fontId="22" type="noConversion"/>
  </si>
  <si>
    <t>MOL BELIEF</t>
    <phoneticPr fontId="22" type="noConversion"/>
  </si>
  <si>
    <t>PUERTO CALDERA</t>
    <phoneticPr fontId="22" type="noConversion"/>
  </si>
  <si>
    <t>MANZANILLO</t>
    <phoneticPr fontId="22" type="noConversion"/>
  </si>
  <si>
    <t>0AA0PW1MA</t>
    <phoneticPr fontId="22" type="noConversion"/>
  </si>
  <si>
    <t xml:space="preserve">CMA CGM CARL ANTOINE </t>
    <phoneticPr fontId="22" type="noConversion"/>
  </si>
  <si>
    <t>1278-023W</t>
    <phoneticPr fontId="22" type="noConversion"/>
  </si>
  <si>
    <t xml:space="preserve">VANTAGE </t>
    <phoneticPr fontId="22" type="noConversion"/>
  </si>
  <si>
    <t>1277-021W</t>
    <phoneticPr fontId="22" type="noConversion"/>
  </si>
  <si>
    <t xml:space="preserve">VALIANT </t>
    <phoneticPr fontId="22" type="noConversion"/>
  </si>
  <si>
    <t>COSCO(ESA)</t>
  </si>
  <si>
    <t>0007W</t>
    <phoneticPr fontId="22" type="noConversion"/>
  </si>
  <si>
    <t xml:space="preserve">SEAMAX ROWAYTON </t>
    <phoneticPr fontId="22" type="noConversion"/>
  </si>
  <si>
    <t>BUENOS AIRES</t>
  </si>
  <si>
    <t>822W</t>
    <phoneticPr fontId="22" type="noConversion"/>
  </si>
  <si>
    <t xml:space="preserve">CAP SAN LAZARO </t>
    <phoneticPr fontId="22" type="noConversion"/>
  </si>
  <si>
    <t>821W</t>
    <phoneticPr fontId="22" type="noConversion"/>
  </si>
  <si>
    <t xml:space="preserve">CAP SAN VINCENT </t>
    <phoneticPr fontId="22" type="noConversion"/>
  </si>
  <si>
    <t>820W</t>
    <phoneticPr fontId="22" type="noConversion"/>
  </si>
  <si>
    <t xml:space="preserve">CROATIA </t>
    <phoneticPr fontId="22" type="noConversion"/>
  </si>
  <si>
    <t>5W</t>
    <phoneticPr fontId="22" type="noConversion"/>
  </si>
  <si>
    <t xml:space="preserve">CAPE SOUNIO </t>
    <phoneticPr fontId="22" type="noConversion"/>
  </si>
  <si>
    <t>COSCO(ESA2)</t>
    <phoneticPr fontId="22" type="noConversion"/>
  </si>
  <si>
    <t>818W</t>
    <phoneticPr fontId="22" type="noConversion"/>
  </si>
  <si>
    <t xml:space="preserve">SKYROS </t>
    <phoneticPr fontId="22" type="noConversion"/>
  </si>
  <si>
    <t>MONTEVIDEO</t>
  </si>
  <si>
    <t>PARANAGUA</t>
  </si>
  <si>
    <t>NAVEGANTES</t>
  </si>
  <si>
    <t>SANTOS</t>
  </si>
  <si>
    <t>TBN</t>
  </si>
  <si>
    <t>004E</t>
  </si>
  <si>
    <t>EXPRESS BERLIN</t>
  </si>
  <si>
    <t>COSCO(WSA)</t>
  </si>
  <si>
    <t>XIN DA YANG ZHOU</t>
  </si>
  <si>
    <t>MANZANILLO</t>
  </si>
  <si>
    <t>094E</t>
    <phoneticPr fontId="22" type="noConversion"/>
  </si>
  <si>
    <t xml:space="preserve">KOTA LUKIS </t>
    <phoneticPr fontId="22" type="noConversion"/>
  </si>
  <si>
    <t>025E</t>
    <phoneticPr fontId="22" type="noConversion"/>
  </si>
  <si>
    <t xml:space="preserve">YM EXCELLENCE </t>
    <phoneticPr fontId="22" type="noConversion"/>
  </si>
  <si>
    <t>E004</t>
    <phoneticPr fontId="22" type="noConversion"/>
  </si>
  <si>
    <t xml:space="preserve">HAMBURG </t>
    <phoneticPr fontId="22" type="noConversion"/>
  </si>
  <si>
    <t>COSCO(WSA2)</t>
    <phoneticPr fontId="22" type="noConversion"/>
  </si>
  <si>
    <t>0261-133</t>
    <phoneticPr fontId="22" type="noConversion"/>
  </si>
  <si>
    <t xml:space="preserve">EVER UNIFIC </t>
    <phoneticPr fontId="22" type="noConversion"/>
  </si>
  <si>
    <t>HMM(NW1)</t>
    <phoneticPr fontId="22" type="noConversion"/>
  </si>
  <si>
    <t>BUE</t>
  </si>
  <si>
    <t>BUENAVENTURA</t>
  </si>
  <si>
    <t>GUAYAQUIL</t>
  </si>
  <si>
    <t>SAN ANTION</t>
  </si>
  <si>
    <t>CALLAO</t>
  </si>
  <si>
    <t>HMM(NW1)/ONE(ALX1)</t>
    <phoneticPr fontId="22" type="noConversion"/>
  </si>
  <si>
    <t xml:space="preserve">JPO LIBRA </t>
    <phoneticPr fontId="22" type="noConversion"/>
  </si>
  <si>
    <t xml:space="preserve">SEAMAX STAMFORD </t>
    <phoneticPr fontId="22" type="noConversion"/>
  </si>
  <si>
    <t xml:space="preserve">MAERSK IYO </t>
    <phoneticPr fontId="22" type="noConversion"/>
  </si>
  <si>
    <t xml:space="preserve">BAVARIA </t>
    <phoneticPr fontId="22" type="noConversion"/>
  </si>
  <si>
    <t>HAM-SUD(ASPA1)</t>
    <phoneticPr fontId="22" type="noConversion"/>
  </si>
  <si>
    <t>817E</t>
    <phoneticPr fontId="22" type="noConversion"/>
  </si>
  <si>
    <t xml:space="preserve">LAURA MAERSK </t>
    <phoneticPr fontId="22" type="noConversion"/>
  </si>
  <si>
    <t>VALPARAISO</t>
  </si>
  <si>
    <t>TBN</t>
    <phoneticPr fontId="22" type="noConversion"/>
  </si>
  <si>
    <t>01821W</t>
  </si>
  <si>
    <t>EMIRATES WAFA</t>
  </si>
  <si>
    <t>01820W</t>
  </si>
  <si>
    <t>EMIRATES DANA</t>
  </si>
  <si>
    <t>RCL(RIM)</t>
    <phoneticPr fontId="40" type="noConversion"/>
  </si>
  <si>
    <t>01818W</t>
    <phoneticPr fontId="22" type="noConversion"/>
  </si>
  <si>
    <t>BALBINA</t>
    <phoneticPr fontId="22" type="noConversion"/>
  </si>
  <si>
    <t>ABBAS</t>
  </si>
  <si>
    <t>1565-147W</t>
  </si>
  <si>
    <t>EVER URSULA</t>
  </si>
  <si>
    <t>1563-147W</t>
  </si>
  <si>
    <t>EVER UNITY</t>
  </si>
  <si>
    <t>OOCL(ME4)</t>
  </si>
  <si>
    <t>1562-133W</t>
  </si>
  <si>
    <t>EVER USEFUL</t>
  </si>
  <si>
    <t>148W</t>
  </si>
  <si>
    <t>YM ORCHID</t>
  </si>
  <si>
    <t>101W</t>
  </si>
  <si>
    <t>E.R. DENMARK</t>
  </si>
  <si>
    <t>005W</t>
  </si>
  <si>
    <t>LOS ANGELES TRADER</t>
  </si>
  <si>
    <t>YML(AR1)</t>
    <phoneticPr fontId="22" type="noConversion"/>
  </si>
  <si>
    <t>135W</t>
  </si>
  <si>
    <t>YM SUCCESS</t>
  </si>
  <si>
    <t>JEDDAH</t>
  </si>
  <si>
    <t>AQA</t>
  </si>
  <si>
    <t xml:space="preserve">AQABA </t>
  </si>
  <si>
    <t>VIA DAM</t>
  </si>
  <si>
    <t>125W</t>
  </si>
  <si>
    <t>XIN LOS ANGELES</t>
  </si>
  <si>
    <t>026W</t>
  </si>
  <si>
    <t>CSCL LONG BEACH</t>
  </si>
  <si>
    <t>078W</t>
  </si>
  <si>
    <t>COSCO YANTIAN</t>
  </si>
  <si>
    <t>COSCO(MEX)</t>
    <phoneticPr fontId="40" type="noConversion"/>
  </si>
  <si>
    <t>017W</t>
  </si>
  <si>
    <t>CSCL ZEEBRUGGE</t>
  </si>
  <si>
    <t>RIYADH</t>
  </si>
  <si>
    <t>DAMMAN</t>
  </si>
  <si>
    <t>VIA DUB</t>
  </si>
  <si>
    <t>OOCL(ME5)</t>
    <phoneticPr fontId="40" type="noConversion"/>
  </si>
  <si>
    <t>KUWAIT</t>
  </si>
  <si>
    <t xml:space="preserve">DUB </t>
  </si>
  <si>
    <t>102W</t>
  </si>
  <si>
    <t>TINA I</t>
  </si>
  <si>
    <t>145W</t>
  </si>
  <si>
    <t>YM PLUM</t>
  </si>
  <si>
    <t>138W</t>
  </si>
  <si>
    <t>YM GREEN</t>
  </si>
  <si>
    <t>YML(CGX)</t>
    <phoneticPr fontId="22" type="noConversion"/>
  </si>
  <si>
    <t>139W</t>
  </si>
  <si>
    <t>YM PINE</t>
  </si>
  <si>
    <t>HAMAD</t>
    <phoneticPr fontId="22" type="noConversion"/>
  </si>
  <si>
    <t>HAMAD</t>
  </si>
  <si>
    <t>W027</t>
    <phoneticPr fontId="22" type="noConversion"/>
  </si>
  <si>
    <t>WAN HAI 613</t>
    <phoneticPr fontId="22" type="noConversion"/>
  </si>
  <si>
    <t>W038</t>
    <phoneticPr fontId="22" type="noConversion"/>
  </si>
  <si>
    <t>WAN HAI 511</t>
    <phoneticPr fontId="22" type="noConversion"/>
  </si>
  <si>
    <t>W032</t>
    <phoneticPr fontId="22" type="noConversion"/>
  </si>
  <si>
    <t>KOTA CEPAT</t>
    <phoneticPr fontId="22" type="noConversion"/>
  </si>
  <si>
    <t>Ww028</t>
    <phoneticPr fontId="22" type="noConversion"/>
  </si>
  <si>
    <t>WAN HAI 611</t>
    <phoneticPr fontId="22" type="noConversion"/>
  </si>
  <si>
    <t>WHL/ONE(CMS)</t>
    <phoneticPr fontId="22" type="noConversion"/>
  </si>
  <si>
    <t>W025</t>
    <phoneticPr fontId="22" type="noConversion"/>
  </si>
  <si>
    <t>WAN HAI 612</t>
    <phoneticPr fontId="22" type="noConversion"/>
  </si>
  <si>
    <t>DUB</t>
  </si>
  <si>
    <t xml:space="preserve">DUBAI(JEBEL ALI) </t>
  </si>
  <si>
    <t>PAKISTAN &amp; MIDDLE EAST &amp; RED SEA ROUTE</t>
  </si>
  <si>
    <t>VIA SGP</t>
  </si>
  <si>
    <t>104W</t>
  </si>
  <si>
    <t>KOTA PEMIMPIN</t>
  </si>
  <si>
    <t>0004W</t>
  </si>
  <si>
    <t>KOTA PELANGI</t>
  </si>
  <si>
    <t>0RD0FW</t>
  </si>
  <si>
    <t>CMA CGM CALLISTO</t>
  </si>
  <si>
    <t>054W</t>
  </si>
  <si>
    <t>COSCO PACIFIC</t>
  </si>
  <si>
    <t>PIL(RSS)</t>
    <phoneticPr fontId="22" type="noConversion"/>
  </si>
  <si>
    <t>0001W</t>
  </si>
  <si>
    <t>KOTA PERKASA</t>
  </si>
  <si>
    <t>FREMANTLE</t>
  </si>
  <si>
    <t>FREMANTLE/ADELAID</t>
  </si>
  <si>
    <t>037S</t>
    <phoneticPr fontId="22" type="noConversion"/>
  </si>
  <si>
    <t xml:space="preserve">MOL DESTINY </t>
    <phoneticPr fontId="22" type="noConversion"/>
  </si>
  <si>
    <t>439S</t>
    <phoneticPr fontId="22" type="noConversion"/>
  </si>
  <si>
    <t xml:space="preserve">CAP CORAL </t>
    <phoneticPr fontId="22" type="noConversion"/>
  </si>
  <si>
    <t>048S</t>
    <phoneticPr fontId="22" type="noConversion"/>
  </si>
  <si>
    <t xml:space="preserve">NYK FUTAGO </t>
    <phoneticPr fontId="22" type="noConversion"/>
  </si>
  <si>
    <t>ONE/COSCO(NZJ)</t>
    <phoneticPr fontId="22" type="noConversion"/>
  </si>
  <si>
    <t>051S</t>
    <phoneticPr fontId="22" type="noConversion"/>
  </si>
  <si>
    <t xml:space="preserve">JPO TUCANA </t>
    <phoneticPr fontId="22" type="noConversion"/>
  </si>
  <si>
    <t xml:space="preserve">AUCKLAND </t>
  </si>
  <si>
    <t>BRI</t>
  </si>
  <si>
    <t xml:space="preserve">BRISBANE  </t>
  </si>
  <si>
    <t>1804S</t>
  </si>
  <si>
    <t>NORTHERN PRECISION</t>
  </si>
  <si>
    <t>132S</t>
  </si>
  <si>
    <t>EVER DEVOTE</t>
  </si>
  <si>
    <t>091S</t>
  </si>
  <si>
    <t>YM PORTLAND</t>
  </si>
  <si>
    <t>SNL(CAT)</t>
  </si>
  <si>
    <t>111S</t>
  </si>
  <si>
    <t>YM EFFICIENCY</t>
  </si>
  <si>
    <t>MEL</t>
  </si>
  <si>
    <t>027S</t>
  </si>
  <si>
    <t>ANL WAHROONGA</t>
  </si>
  <si>
    <t>050S</t>
  </si>
  <si>
    <t>OOCL CHICAGO</t>
  </si>
  <si>
    <t>044S</t>
  </si>
  <si>
    <t>XIN DA LIAN</t>
  </si>
  <si>
    <t>OOCL(A3C)</t>
    <phoneticPr fontId="22" type="noConversion"/>
  </si>
  <si>
    <t>054S</t>
  </si>
  <si>
    <t>E.R. FELIXSTOWE</t>
  </si>
  <si>
    <t xml:space="preserve">MELBOURNE  </t>
  </si>
  <si>
    <t>SYD</t>
  </si>
  <si>
    <t xml:space="preserve">SYDNEY </t>
  </si>
  <si>
    <t>AUSTRALIA &amp; NEW ZEALAND ROUTE</t>
  </si>
  <si>
    <t>1804</t>
    <phoneticPr fontId="22" type="noConversion"/>
  </si>
  <si>
    <t>WIDE ALPHA</t>
    <phoneticPr fontId="22" type="noConversion"/>
  </si>
  <si>
    <t>KMARIN ATLANTICA</t>
    <phoneticPr fontId="22" type="noConversion"/>
  </si>
  <si>
    <t>IRENES WARWICK</t>
    <phoneticPr fontId="22" type="noConversion"/>
  </si>
  <si>
    <t>SAF(CHX)</t>
    <phoneticPr fontId="40" type="noConversion"/>
  </si>
  <si>
    <t>KYPARISSIA</t>
    <phoneticPr fontId="22" type="noConversion"/>
  </si>
  <si>
    <t>MADRAS</t>
    <phoneticPr fontId="40" type="noConversion"/>
  </si>
  <si>
    <t>VESSEL</t>
    <phoneticPr fontId="22" type="noConversion"/>
  </si>
  <si>
    <t>046W</t>
    <phoneticPr fontId="22" type="noConversion"/>
  </si>
  <si>
    <t xml:space="preserve">HYUNDAI PREMIUM </t>
    <phoneticPr fontId="22" type="noConversion"/>
  </si>
  <si>
    <t>014W</t>
    <phoneticPr fontId="22" type="noConversion"/>
  </si>
  <si>
    <t>HS BAFFIN</t>
    <phoneticPr fontId="22" type="noConversion"/>
  </si>
  <si>
    <t>051W</t>
    <phoneticPr fontId="22" type="noConversion"/>
  </si>
  <si>
    <t xml:space="preserve">HYUNDAI PRIVILEGE </t>
    <phoneticPr fontId="22" type="noConversion"/>
  </si>
  <si>
    <t>033W</t>
    <phoneticPr fontId="22" type="noConversion"/>
  </si>
  <si>
    <t xml:space="preserve">HYUNDAI PARAMOUNT </t>
    <phoneticPr fontId="22" type="noConversion"/>
  </si>
  <si>
    <t>HMM(ACS)</t>
    <phoneticPr fontId="40" type="noConversion"/>
  </si>
  <si>
    <t>052W</t>
    <phoneticPr fontId="22" type="noConversion"/>
  </si>
  <si>
    <t xml:space="preserve">HYUNDAI PRESTIGE </t>
    <phoneticPr fontId="22" type="noConversion"/>
  </si>
  <si>
    <t>MADRAS/CHENNAI</t>
    <phoneticPr fontId="47" type="noConversion"/>
  </si>
  <si>
    <t>VIA SGP</t>
    <phoneticPr fontId="22" type="noConversion"/>
  </si>
  <si>
    <t>091W</t>
    <phoneticPr fontId="22" type="noConversion"/>
  </si>
  <si>
    <t>NYK APHROIDTE</t>
    <phoneticPr fontId="22" type="noConversion"/>
  </si>
  <si>
    <t>102W</t>
    <phoneticPr fontId="22" type="noConversion"/>
  </si>
  <si>
    <t>NYK ATLAS</t>
    <phoneticPr fontId="22" type="noConversion"/>
  </si>
  <si>
    <t>055W</t>
    <phoneticPr fontId="22" type="noConversion"/>
  </si>
  <si>
    <t>NYK THEMIS</t>
    <phoneticPr fontId="22" type="noConversion"/>
  </si>
  <si>
    <t>BELINE/YML(PS3)</t>
    <phoneticPr fontId="40" type="noConversion"/>
  </si>
  <si>
    <t>098W</t>
    <phoneticPr fontId="22" type="noConversion"/>
  </si>
  <si>
    <t>NYK ARTEMIS</t>
    <phoneticPr fontId="22" type="noConversion"/>
  </si>
  <si>
    <t>CLT</t>
  </si>
  <si>
    <t>SGP</t>
    <phoneticPr fontId="40" type="noConversion"/>
  </si>
  <si>
    <t xml:space="preserve">CALCUTTA  </t>
  </si>
  <si>
    <t>1813</t>
    <phoneticPr fontId="22" type="noConversion"/>
  </si>
  <si>
    <t>MCC NANJING</t>
    <phoneticPr fontId="22" type="noConversion"/>
  </si>
  <si>
    <t>1811</t>
    <phoneticPr fontId="22" type="noConversion"/>
  </si>
  <si>
    <t>CAROLINA TRADER</t>
    <phoneticPr fontId="22" type="noConversion"/>
  </si>
  <si>
    <t>MCC NINGBO</t>
    <phoneticPr fontId="22" type="noConversion"/>
  </si>
  <si>
    <t>MCC CHITTAGONG</t>
    <phoneticPr fontId="22" type="noConversion"/>
  </si>
  <si>
    <t>MCC(IA7)</t>
    <phoneticPr fontId="40" type="noConversion"/>
  </si>
  <si>
    <t>MCC MEDAN</t>
    <phoneticPr fontId="22" type="noConversion"/>
  </si>
  <si>
    <t>CHITTAGONG</t>
    <phoneticPr fontId="40" type="noConversion"/>
  </si>
  <si>
    <t>KALAMATA TRADER</t>
    <phoneticPr fontId="22" type="noConversion"/>
  </si>
  <si>
    <t>CAPE SYROS</t>
    <phoneticPr fontId="22" type="noConversion"/>
  </si>
  <si>
    <t>MCC QINGDAO</t>
    <phoneticPr fontId="22" type="noConversion"/>
  </si>
  <si>
    <t>MCC(SH1)</t>
    <phoneticPr fontId="40" type="noConversion"/>
  </si>
  <si>
    <t>MCC MANDALAY</t>
    <phoneticPr fontId="22" type="noConversion"/>
  </si>
  <si>
    <t>VIA TTP</t>
    <phoneticPr fontId="22" type="noConversion"/>
  </si>
  <si>
    <t>1809</t>
    <phoneticPr fontId="22" type="noConversion"/>
  </si>
  <si>
    <t>E.R. MONTPELLIER</t>
    <phoneticPr fontId="22" type="noConversion"/>
  </si>
  <si>
    <t>SCIO SKY</t>
    <phoneticPr fontId="22" type="noConversion"/>
  </si>
  <si>
    <t>1805</t>
    <phoneticPr fontId="22" type="noConversion"/>
  </si>
  <si>
    <t>NASIA</t>
    <phoneticPr fontId="22" type="noConversion"/>
  </si>
  <si>
    <t>MCC(IA1)</t>
    <phoneticPr fontId="40" type="noConversion"/>
  </si>
  <si>
    <t>AS CLEMENTINA</t>
    <phoneticPr fontId="22" type="noConversion"/>
  </si>
  <si>
    <t>CHITTAGONG</t>
  </si>
  <si>
    <t>TPP</t>
    <phoneticPr fontId="40" type="noConversion"/>
  </si>
  <si>
    <t>085W</t>
    <phoneticPr fontId="22" type="noConversion"/>
  </si>
  <si>
    <t>OOCL CALIFORNIA</t>
    <phoneticPr fontId="22" type="noConversion"/>
  </si>
  <si>
    <t>154W</t>
    <phoneticPr fontId="22" type="noConversion"/>
  </si>
  <si>
    <t>YM CYPRESS</t>
    <phoneticPr fontId="22" type="noConversion"/>
  </si>
  <si>
    <t>093W</t>
    <phoneticPr fontId="22" type="noConversion"/>
  </si>
  <si>
    <t>OOCL AMERICA</t>
    <phoneticPr fontId="22" type="noConversion"/>
  </si>
  <si>
    <t>YML/OOCL(CPX)</t>
    <phoneticPr fontId="40" type="noConversion"/>
  </si>
  <si>
    <t>071W</t>
    <phoneticPr fontId="22" type="noConversion"/>
  </si>
  <si>
    <t>YM EMINENCE</t>
    <phoneticPr fontId="22" type="noConversion"/>
  </si>
  <si>
    <t>BELINE/YML/ONE(PS3)</t>
    <phoneticPr fontId="40" type="noConversion"/>
  </si>
  <si>
    <t>NSA</t>
    <phoneticPr fontId="40" type="noConversion"/>
  </si>
  <si>
    <t>TNB</t>
    <phoneticPr fontId="22" type="noConversion"/>
  </si>
  <si>
    <t>OOCL ATLANTA</t>
    <phoneticPr fontId="22" type="noConversion"/>
  </si>
  <si>
    <t>041W</t>
    <phoneticPr fontId="22" type="noConversion"/>
  </si>
  <si>
    <t>APL BOSTON</t>
    <phoneticPr fontId="22" type="noConversion"/>
  </si>
  <si>
    <t>RCL (RKI)</t>
    <phoneticPr fontId="40" type="noConversion"/>
  </si>
  <si>
    <t>134W</t>
    <phoneticPr fontId="22" type="noConversion"/>
  </si>
  <si>
    <t>OOCL NINGBO</t>
    <phoneticPr fontId="22" type="noConversion"/>
  </si>
  <si>
    <t>073W</t>
    <phoneticPr fontId="22" type="noConversion"/>
  </si>
  <si>
    <t xml:space="preserve">HYUNDAI FAITH </t>
    <phoneticPr fontId="22" type="noConversion"/>
  </si>
  <si>
    <t>069W</t>
    <phoneticPr fontId="22" type="noConversion"/>
  </si>
  <si>
    <t xml:space="preserve">HYUNDAI BRAVE </t>
    <phoneticPr fontId="22" type="noConversion"/>
  </si>
  <si>
    <t xml:space="preserve">HYUNDAI COURAGE </t>
    <phoneticPr fontId="22" type="noConversion"/>
  </si>
  <si>
    <t>HMM/ZIM/TS(CIX)</t>
    <phoneticPr fontId="40" type="noConversion"/>
  </si>
  <si>
    <t>068W</t>
    <phoneticPr fontId="22" type="noConversion"/>
  </si>
  <si>
    <t>HYUNDAI GLOBAL</t>
    <phoneticPr fontId="22" type="noConversion"/>
  </si>
  <si>
    <t>OPERATOR</t>
    <phoneticPr fontId="40" type="noConversion"/>
  </si>
  <si>
    <t>01822W</t>
    <phoneticPr fontId="22" type="noConversion"/>
  </si>
  <si>
    <t>EMIRATES HANA</t>
    <phoneticPr fontId="22" type="noConversion"/>
  </si>
  <si>
    <t>01821W</t>
    <phoneticPr fontId="22" type="noConversion"/>
  </si>
  <si>
    <t>EMIRATES WAFA</t>
    <phoneticPr fontId="22" type="noConversion"/>
  </si>
  <si>
    <t>01820W</t>
    <phoneticPr fontId="22" type="noConversion"/>
  </si>
  <si>
    <t>EMIRATES DANA</t>
    <phoneticPr fontId="22" type="noConversion"/>
  </si>
  <si>
    <t>0020W</t>
    <phoneticPr fontId="22" type="noConversion"/>
  </si>
  <si>
    <t>DIAPOROS</t>
    <phoneticPr fontId="22" type="noConversion"/>
  </si>
  <si>
    <t>RCL/EMI(RIM)</t>
    <phoneticPr fontId="40" type="noConversion"/>
  </si>
  <si>
    <t>NHAVA SHEVA</t>
    <phoneticPr fontId="22" type="noConversion"/>
  </si>
  <si>
    <t>0985-023W</t>
    <phoneticPr fontId="22" type="noConversion"/>
  </si>
  <si>
    <t>THALASSA PATRIS</t>
    <phoneticPr fontId="22" type="noConversion"/>
  </si>
  <si>
    <t>0984-020W</t>
    <phoneticPr fontId="22" type="noConversion"/>
  </si>
  <si>
    <t>THALASSA DOXA</t>
    <phoneticPr fontId="22" type="noConversion"/>
  </si>
  <si>
    <t>0983-020W</t>
    <phoneticPr fontId="22" type="noConversion"/>
  </si>
  <si>
    <t>THALASSA TYHI</t>
    <phoneticPr fontId="22" type="noConversion"/>
  </si>
  <si>
    <t>0982-022W</t>
    <phoneticPr fontId="22" type="noConversion"/>
  </si>
  <si>
    <t>THALASSA ELPIDA</t>
    <phoneticPr fontId="22" type="noConversion"/>
  </si>
  <si>
    <t>COSCO(AEU5)
EMC(CEM)
OOCL(LL6)
CMA(FAL6)</t>
    <phoneticPr fontId="22" type="noConversion"/>
  </si>
  <si>
    <t>0981-006W</t>
    <phoneticPr fontId="22" type="noConversion"/>
  </si>
  <si>
    <t>TOKYO TRIUMPH</t>
    <phoneticPr fontId="22" type="noConversion"/>
  </si>
  <si>
    <t>COLOMBO</t>
    <phoneticPr fontId="40" type="noConversion"/>
  </si>
  <si>
    <t>VESSEL</t>
    <phoneticPr fontId="47" type="noConversion"/>
  </si>
  <si>
    <t>58W</t>
    <phoneticPr fontId="22" type="noConversion"/>
  </si>
  <si>
    <t>ZIM LOS ANGELES</t>
    <phoneticPr fontId="22" type="noConversion"/>
  </si>
  <si>
    <t>OOCL/APL(CIX3)</t>
    <phoneticPr fontId="22" type="noConversion"/>
  </si>
  <si>
    <t>APL SAVANNAH</t>
    <phoneticPr fontId="22" type="noConversion"/>
  </si>
  <si>
    <t>COLOMBO</t>
  </si>
  <si>
    <t>VIA PIP</t>
    <phoneticPr fontId="22" type="noConversion"/>
  </si>
  <si>
    <t>NEW DELHI/(P )</t>
  </si>
  <si>
    <t>PIP</t>
    <phoneticPr fontId="40" type="noConversion"/>
  </si>
  <si>
    <t xml:space="preserve">  </t>
  </si>
  <si>
    <t>KHI</t>
    <phoneticPr fontId="40" type="noConversion"/>
  </si>
  <si>
    <t>KHI</t>
    <phoneticPr fontId="22" type="noConversion"/>
  </si>
  <si>
    <t>KARACHI</t>
  </si>
  <si>
    <t>INDIAN ROUTE</t>
  </si>
  <si>
    <t>MAERSK SYDNEY</t>
    <phoneticPr fontId="22" type="noConversion"/>
  </si>
  <si>
    <t>MAERSK SANTANA</t>
    <phoneticPr fontId="22" type="noConversion"/>
  </si>
  <si>
    <t>SEROJA LIMA</t>
    <phoneticPr fontId="22" type="noConversion"/>
  </si>
  <si>
    <t>CONTI COURAGE</t>
    <phoneticPr fontId="22" type="noConversion"/>
  </si>
  <si>
    <t>CMA(SHAKA2)</t>
    <phoneticPr fontId="40" type="noConversion"/>
  </si>
  <si>
    <t>MAERSK TAIKUNG</t>
    <phoneticPr fontId="22" type="noConversion"/>
  </si>
  <si>
    <t>PORT LOUIS</t>
    <phoneticPr fontId="40" type="noConversion"/>
  </si>
  <si>
    <t>PORT LOUIS</t>
    <phoneticPr fontId="47" type="noConversion"/>
  </si>
  <si>
    <t>RHL CALLIDITAS</t>
    <phoneticPr fontId="22" type="noConversion"/>
  </si>
  <si>
    <t>020W</t>
    <phoneticPr fontId="22" type="noConversion"/>
  </si>
  <si>
    <t>BERNHARD SCHULTE</t>
    <phoneticPr fontId="22" type="noConversion"/>
  </si>
  <si>
    <t>037W</t>
    <phoneticPr fontId="22" type="noConversion"/>
  </si>
  <si>
    <t>MOL DELIGHT</t>
    <phoneticPr fontId="22" type="noConversion"/>
  </si>
  <si>
    <t>COSCO(WAX1)</t>
    <phoneticPr fontId="40" type="noConversion"/>
  </si>
  <si>
    <t>040W</t>
    <phoneticPr fontId="22" type="noConversion"/>
  </si>
  <si>
    <t>HAMMONIA SAPPHIRE</t>
    <phoneticPr fontId="22" type="noConversion"/>
  </si>
  <si>
    <t>ETA</t>
    <phoneticPr fontId="22" type="noConversion"/>
  </si>
  <si>
    <t>ETD</t>
    <phoneticPr fontId="22" type="noConversion"/>
  </si>
  <si>
    <t xml:space="preserve">CUT OFF </t>
    <phoneticPr fontId="22" type="noConversion"/>
  </si>
  <si>
    <t>TEMA</t>
    <phoneticPr fontId="22" type="noConversion"/>
  </si>
  <si>
    <t>CNSHA</t>
    <phoneticPr fontId="22" type="noConversion"/>
  </si>
  <si>
    <t>VOYAGE</t>
    <phoneticPr fontId="22" type="noConversion"/>
  </si>
  <si>
    <t>TEMA</t>
  </si>
  <si>
    <t>LAGOS</t>
    <phoneticPr fontId="40" type="noConversion"/>
  </si>
  <si>
    <t>APAPA,LAGOS</t>
  </si>
  <si>
    <t>078W</t>
    <phoneticPr fontId="22" type="noConversion"/>
  </si>
  <si>
    <t>ITAL LAGUNA</t>
    <phoneticPr fontId="22" type="noConversion"/>
  </si>
  <si>
    <t>1619W</t>
    <phoneticPr fontId="22" type="noConversion"/>
  </si>
  <si>
    <t>HAMMONIA TOSCANA</t>
    <phoneticPr fontId="22" type="noConversion"/>
  </si>
  <si>
    <t>110W</t>
    <phoneticPr fontId="22" type="noConversion"/>
  </si>
  <si>
    <t>MOL GENEROSITY</t>
    <phoneticPr fontId="22" type="noConversion"/>
  </si>
  <si>
    <t>EMC(FAX)</t>
    <phoneticPr fontId="40" type="noConversion"/>
  </si>
  <si>
    <t>079W</t>
    <phoneticPr fontId="22" type="noConversion"/>
  </si>
  <si>
    <t>ITAL LUNARE</t>
    <phoneticPr fontId="22" type="noConversion"/>
  </si>
  <si>
    <t>DURBAN</t>
    <phoneticPr fontId="40" type="noConversion"/>
  </si>
  <si>
    <t>DURBAN</t>
    <phoneticPr fontId="22" type="noConversion"/>
  </si>
  <si>
    <t>121W</t>
    <phoneticPr fontId="22" type="noConversion"/>
  </si>
  <si>
    <t>COSCO YINGKOU</t>
    <phoneticPr fontId="22" type="noConversion"/>
  </si>
  <si>
    <t>0110W</t>
    <phoneticPr fontId="47" type="noConversion"/>
  </si>
  <si>
    <t>KOTA MAKMUR</t>
    <phoneticPr fontId="22" type="noConversion"/>
  </si>
  <si>
    <t>007W</t>
    <phoneticPr fontId="22" type="noConversion"/>
  </si>
  <si>
    <t>SONGA HAYDN</t>
    <phoneticPr fontId="22" type="noConversion"/>
  </si>
  <si>
    <t>1709W</t>
    <phoneticPr fontId="22" type="noConversion"/>
  </si>
  <si>
    <t>BOMAR FULGENT</t>
    <phoneticPr fontId="22" type="noConversion"/>
  </si>
  <si>
    <t>COSCO(EAX1)</t>
    <phoneticPr fontId="40" type="noConversion"/>
  </si>
  <si>
    <t>0064W</t>
    <phoneticPr fontId="22" type="noConversion"/>
  </si>
  <si>
    <t>KOTA LAYANG</t>
    <phoneticPr fontId="22" type="noConversion"/>
  </si>
  <si>
    <t>MOMBASA</t>
    <phoneticPr fontId="22" type="noConversion"/>
  </si>
  <si>
    <t>DAR ES SALAM</t>
    <phoneticPr fontId="40" type="noConversion"/>
  </si>
  <si>
    <t>DAR ES SALAM</t>
  </si>
  <si>
    <t>AFRICA ROUTE</t>
  </si>
  <si>
    <t>VSL UNKNOW</t>
    <phoneticPr fontId="22" type="noConversion"/>
  </si>
  <si>
    <t>114S</t>
    <phoneticPr fontId="22" type="noConversion"/>
  </si>
  <si>
    <t>YM VANCOUVER</t>
    <phoneticPr fontId="22" type="noConversion"/>
  </si>
  <si>
    <t>096S</t>
    <phoneticPr fontId="22" type="noConversion"/>
  </si>
  <si>
    <t>YM ENHANCER</t>
    <phoneticPr fontId="22" type="noConversion"/>
  </si>
  <si>
    <t>YML/SNL(CTI)</t>
    <phoneticPr fontId="40" type="noConversion"/>
  </si>
  <si>
    <t>103S</t>
    <phoneticPr fontId="22" type="noConversion"/>
  </si>
  <si>
    <t>IRENES RESPECT</t>
    <phoneticPr fontId="22" type="noConversion"/>
  </si>
  <si>
    <t>SEMARANG</t>
    <phoneticPr fontId="22" type="noConversion"/>
  </si>
  <si>
    <t>SEMARANG</t>
  </si>
  <si>
    <t>MCC DHAKA</t>
    <phoneticPr fontId="22" type="noConversion"/>
  </si>
  <si>
    <t>1807</t>
    <phoneticPr fontId="22" type="noConversion"/>
  </si>
  <si>
    <t>AS SOPHIA</t>
    <phoneticPr fontId="22" type="noConversion"/>
  </si>
  <si>
    <t>BOX ENDURANCE</t>
    <phoneticPr fontId="22" type="noConversion"/>
  </si>
  <si>
    <t>MCC(IA5)</t>
    <phoneticPr fontId="40" type="noConversion"/>
  </si>
  <si>
    <t>MAERSK WARSAW</t>
    <phoneticPr fontId="22" type="noConversion"/>
  </si>
  <si>
    <t>YANGON(MIIT)</t>
    <phoneticPr fontId="22" type="noConversion"/>
  </si>
  <si>
    <t>1812S</t>
    <phoneticPr fontId="22" type="noConversion"/>
  </si>
  <si>
    <t>HAI LIAN</t>
    <phoneticPr fontId="22" type="noConversion"/>
  </si>
  <si>
    <t>1809S</t>
    <phoneticPr fontId="22" type="noConversion"/>
  </si>
  <si>
    <t>ISAO</t>
    <phoneticPr fontId="22" type="noConversion"/>
  </si>
  <si>
    <t>1811S</t>
    <phoneticPr fontId="22" type="noConversion"/>
  </si>
  <si>
    <t>SITC(CPS)</t>
    <phoneticPr fontId="40" type="noConversion"/>
  </si>
  <si>
    <t>MANILA(S)</t>
    <phoneticPr fontId="40" type="noConversion"/>
  </si>
  <si>
    <t>MANILA(S)</t>
  </si>
  <si>
    <t>1819S</t>
    <phoneticPr fontId="22" type="noConversion"/>
  </si>
  <si>
    <t>KUO LUNG</t>
    <phoneticPr fontId="22" type="noConversion"/>
  </si>
  <si>
    <t>1818S</t>
    <phoneticPr fontId="22" type="noConversion"/>
  </si>
  <si>
    <t>WISDOM GRACE</t>
    <phoneticPr fontId="22" type="noConversion"/>
  </si>
  <si>
    <t>1817S</t>
    <phoneticPr fontId="22" type="noConversion"/>
  </si>
  <si>
    <t>1816S</t>
    <phoneticPr fontId="22" type="noConversion"/>
  </si>
  <si>
    <t>SITC(CJV5)</t>
    <phoneticPr fontId="40" type="noConversion"/>
  </si>
  <si>
    <t>1815S</t>
    <phoneticPr fontId="22" type="noConversion"/>
  </si>
  <si>
    <t>DANANG</t>
    <phoneticPr fontId="40" type="noConversion"/>
  </si>
  <si>
    <t>HAIPHONG</t>
    <phoneticPr fontId="22" type="noConversion"/>
  </si>
  <si>
    <t>1814S</t>
    <phoneticPr fontId="22" type="noConversion"/>
  </si>
  <si>
    <t>SITC TIANJIN</t>
    <phoneticPr fontId="22" type="noConversion"/>
  </si>
  <si>
    <t>HANSE ENERGY</t>
    <phoneticPr fontId="22" type="noConversion"/>
  </si>
  <si>
    <t>AVRA C</t>
    <phoneticPr fontId="22" type="noConversion"/>
  </si>
  <si>
    <t>SITC(CJV2)</t>
    <phoneticPr fontId="40" type="noConversion"/>
  </si>
  <si>
    <t>HAIPHONG</t>
    <phoneticPr fontId="40" type="noConversion"/>
  </si>
  <si>
    <t>PERTH BRIDGE</t>
    <phoneticPr fontId="22" type="noConversion"/>
  </si>
  <si>
    <t>SITC INCHON</t>
    <phoneticPr fontId="22" type="noConversion"/>
  </si>
  <si>
    <t>VAN HARMONY</t>
    <phoneticPr fontId="22" type="noConversion"/>
  </si>
  <si>
    <t>SITC(CKV)</t>
    <phoneticPr fontId="40" type="noConversion"/>
  </si>
  <si>
    <t>HAIPHONG</t>
  </si>
  <si>
    <t>1810S</t>
    <phoneticPr fontId="22" type="noConversion"/>
  </si>
  <si>
    <t>SITC KEELUNG</t>
    <phoneticPr fontId="22" type="noConversion"/>
  </si>
  <si>
    <t>1808S</t>
    <phoneticPr fontId="22" type="noConversion"/>
  </si>
  <si>
    <t>STARSHIP LEO</t>
    <phoneticPr fontId="22" type="noConversion"/>
  </si>
  <si>
    <t>SITC LIAONING</t>
    <phoneticPr fontId="22" type="noConversion"/>
  </si>
  <si>
    <t>SITC(CKV2)</t>
    <phoneticPr fontId="40" type="noConversion"/>
  </si>
  <si>
    <t>SITC HANSHIN</t>
    <phoneticPr fontId="22" type="noConversion"/>
  </si>
  <si>
    <t>HCM</t>
    <phoneticPr fontId="40" type="noConversion"/>
  </si>
  <si>
    <t>SITC SHANGHAI</t>
    <phoneticPr fontId="22" type="noConversion"/>
  </si>
  <si>
    <t>SITC GUANGXI</t>
    <phoneticPr fontId="22" type="noConversion"/>
  </si>
  <si>
    <t>SITC HEBEI</t>
    <phoneticPr fontId="22" type="noConversion"/>
  </si>
  <si>
    <t>SITC(VTX1)</t>
    <phoneticPr fontId="40" type="noConversion"/>
  </si>
  <si>
    <t>SITC BANGKOK</t>
    <phoneticPr fontId="22" type="noConversion"/>
  </si>
  <si>
    <t>HCM</t>
  </si>
  <si>
    <t>SITC JAKARTA</t>
    <phoneticPr fontId="22" type="noConversion"/>
  </si>
  <si>
    <t>INSIGHT</t>
    <phoneticPr fontId="22" type="noConversion"/>
  </si>
  <si>
    <t>SITC MACAO</t>
    <phoneticPr fontId="22" type="noConversion"/>
  </si>
  <si>
    <t>SITC JIANGSU</t>
    <phoneticPr fontId="22" type="noConversion"/>
  </si>
  <si>
    <t>SITC(VTX2)</t>
    <phoneticPr fontId="40" type="noConversion"/>
  </si>
  <si>
    <t>SITC GUANGDONG</t>
    <phoneticPr fontId="22" type="noConversion"/>
  </si>
  <si>
    <t>HCM</t>
    <phoneticPr fontId="22" type="noConversion"/>
  </si>
  <si>
    <t xml:space="preserve">HO CHI MINH </t>
  </si>
  <si>
    <t>278S</t>
    <phoneticPr fontId="22" type="noConversion"/>
  </si>
  <si>
    <t>ITHA BHUM</t>
    <phoneticPr fontId="22" type="noConversion"/>
  </si>
  <si>
    <t>213S</t>
    <phoneticPr fontId="22" type="noConversion"/>
  </si>
  <si>
    <t>KAMA BHUM</t>
    <phoneticPr fontId="22" type="noConversion"/>
  </si>
  <si>
    <t>285RKS</t>
    <phoneticPr fontId="22" type="noConversion"/>
  </si>
  <si>
    <t>JITRA BHUM</t>
    <phoneticPr fontId="22" type="noConversion"/>
  </si>
  <si>
    <t>RCL(RBC)</t>
    <phoneticPr fontId="40" type="noConversion"/>
  </si>
  <si>
    <t>277S</t>
    <phoneticPr fontId="22" type="noConversion"/>
  </si>
  <si>
    <t>LAEM CHABANG</t>
    <phoneticPr fontId="22" type="noConversion"/>
  </si>
  <si>
    <t>LAEM CHABANG</t>
  </si>
  <si>
    <t>BKK(PAT)</t>
    <phoneticPr fontId="40" type="noConversion"/>
  </si>
  <si>
    <t>BKK</t>
    <phoneticPr fontId="40" type="noConversion"/>
  </si>
  <si>
    <t>BKK(PAT)</t>
    <phoneticPr fontId="22" type="noConversion"/>
  </si>
  <si>
    <t xml:space="preserve">BANGKOK </t>
  </si>
  <si>
    <t>SIHANOUVKILLE</t>
    <phoneticPr fontId="22" type="noConversion"/>
  </si>
  <si>
    <t>SIHANOUVKILLE</t>
  </si>
  <si>
    <t>0BY03S</t>
    <phoneticPr fontId="22" type="noConversion"/>
  </si>
  <si>
    <t>APL OAKLAND</t>
    <phoneticPr fontId="22" type="noConversion"/>
  </si>
  <si>
    <t>18005S</t>
    <phoneticPr fontId="22" type="noConversion"/>
  </si>
  <si>
    <t>SILVIA</t>
    <phoneticPr fontId="22" type="noConversion"/>
  </si>
  <si>
    <t>29220S</t>
    <phoneticPr fontId="22" type="noConversion"/>
  </si>
  <si>
    <t>APL ATLANTA</t>
    <phoneticPr fontId="22" type="noConversion"/>
  </si>
  <si>
    <t>KMTC/HMM(KCM2)</t>
    <phoneticPr fontId="40" type="noConversion"/>
  </si>
  <si>
    <t>1804S</t>
    <phoneticPr fontId="22" type="noConversion"/>
  </si>
  <si>
    <t>KMTC JEBEL ALI</t>
    <phoneticPr fontId="22" type="noConversion"/>
  </si>
  <si>
    <t>PASIR GUDANG</t>
    <phoneticPr fontId="22" type="noConversion"/>
  </si>
  <si>
    <t>PASIR GUDANG</t>
  </si>
  <si>
    <t>1805S</t>
    <phoneticPr fontId="22" type="noConversion"/>
  </si>
  <si>
    <t>G. ACE</t>
    <phoneticPr fontId="22" type="noConversion"/>
  </si>
  <si>
    <t>PORT ADELAIDE</t>
    <phoneticPr fontId="22" type="noConversion"/>
  </si>
  <si>
    <t>1802S</t>
    <phoneticPr fontId="22" type="noConversion"/>
  </si>
  <si>
    <t>BUXHANSA</t>
    <phoneticPr fontId="22" type="noConversion"/>
  </si>
  <si>
    <t>KMTC(CKI)</t>
    <phoneticPr fontId="40" type="noConversion"/>
  </si>
  <si>
    <t>TR ATHOS</t>
    <phoneticPr fontId="22" type="noConversion"/>
  </si>
  <si>
    <t>SUR</t>
  </si>
  <si>
    <t>SURABAYA</t>
  </si>
  <si>
    <t>JKT</t>
    <phoneticPr fontId="40" type="noConversion"/>
  </si>
  <si>
    <t>1801S</t>
    <phoneticPr fontId="22" type="noConversion"/>
  </si>
  <si>
    <t>KMTC PENNANG</t>
    <phoneticPr fontId="22" type="noConversion"/>
  </si>
  <si>
    <t>KMTC SURABAYA</t>
    <phoneticPr fontId="22" type="noConversion"/>
  </si>
  <si>
    <t>CAPE MAHON</t>
    <phoneticPr fontId="22" type="noConversion"/>
  </si>
  <si>
    <t>0034S</t>
    <phoneticPr fontId="22" type="noConversion"/>
  </si>
  <si>
    <t>LEDA TRADER</t>
    <phoneticPr fontId="22" type="noConversion"/>
  </si>
  <si>
    <t>KMTC(ANX)</t>
    <phoneticPr fontId="40" type="noConversion"/>
  </si>
  <si>
    <t>IRENES ROSE</t>
    <phoneticPr fontId="22" type="noConversion"/>
  </si>
  <si>
    <t>JKT</t>
    <phoneticPr fontId="22" type="noConversion"/>
  </si>
  <si>
    <t xml:space="preserve">JAKARTA </t>
  </si>
  <si>
    <t>1806S</t>
    <phoneticPr fontId="22" type="noConversion"/>
  </si>
  <si>
    <t>KMTC SHENZHEN</t>
    <phoneticPr fontId="22" type="noConversion"/>
  </si>
  <si>
    <t>KMTC TIANJIN</t>
    <phoneticPr fontId="22" type="noConversion"/>
  </si>
  <si>
    <t>EXPRESS BLACK SEA</t>
    <phoneticPr fontId="22" type="noConversion"/>
  </si>
  <si>
    <t>KMTC(KMSK)</t>
    <phoneticPr fontId="40" type="noConversion"/>
  </si>
  <si>
    <t>KMTC QINGDAO</t>
    <phoneticPr fontId="22" type="noConversion"/>
  </si>
  <si>
    <t>PENANG</t>
  </si>
  <si>
    <t>PKG(N)</t>
  </si>
  <si>
    <t>PONTRESINA</t>
    <phoneticPr fontId="22" type="noConversion"/>
  </si>
  <si>
    <t>DELOS WAVE</t>
    <phoneticPr fontId="22" type="noConversion"/>
  </si>
  <si>
    <t>BOMAR HAMBURG</t>
    <phoneticPr fontId="22" type="noConversion"/>
  </si>
  <si>
    <t>KMTC NINGBO</t>
    <phoneticPr fontId="22" type="noConversion"/>
  </si>
  <si>
    <t>KMTC(KCM)</t>
    <phoneticPr fontId="40" type="noConversion"/>
  </si>
  <si>
    <t>PKG(W)</t>
  </si>
  <si>
    <t xml:space="preserve">PORT KELANG  </t>
  </si>
  <si>
    <t>SGP</t>
    <phoneticPr fontId="22" type="noConversion"/>
  </si>
  <si>
    <t xml:space="preserve">SINGAPORE  </t>
  </si>
  <si>
    <t>SOUTHEAST ASIAN ROUTE</t>
  </si>
  <si>
    <t>1822S</t>
  </si>
  <si>
    <t>DONG FANG FU</t>
    <phoneticPr fontId="22" type="noConversion"/>
  </si>
  <si>
    <t>1821S</t>
  </si>
  <si>
    <t>1820S</t>
  </si>
  <si>
    <t>HASCO(STW2)</t>
    <phoneticPr fontId="40" type="noConversion"/>
  </si>
  <si>
    <t>KEELUNG</t>
    <phoneticPr fontId="22" type="noConversion"/>
  </si>
  <si>
    <t>SITC NINGBO</t>
    <phoneticPr fontId="22" type="noConversion"/>
  </si>
  <si>
    <t>1819S</t>
  </si>
  <si>
    <t>HASCO(STW1)</t>
    <phoneticPr fontId="40" type="noConversion"/>
  </si>
  <si>
    <t>KEELUNG/KAOHSIUNG/TAICHUNG</t>
  </si>
  <si>
    <t>HONGKONG</t>
    <phoneticPr fontId="22" type="noConversion"/>
  </si>
  <si>
    <t>SITC KAOHSIUNG</t>
    <phoneticPr fontId="22" type="noConversion"/>
  </si>
  <si>
    <t>SITC NAGOYA</t>
    <phoneticPr fontId="22" type="noConversion"/>
  </si>
  <si>
    <t>1820S</t>
    <phoneticPr fontId="22" type="noConversion"/>
  </si>
  <si>
    <t>SITC KOBE</t>
    <phoneticPr fontId="22" type="noConversion"/>
  </si>
  <si>
    <t>SITC(CJV6)</t>
    <phoneticPr fontId="40" type="noConversion"/>
  </si>
  <si>
    <t>1822S</t>
    <phoneticPr fontId="22" type="noConversion"/>
  </si>
  <si>
    <t>VENUS C</t>
    <phoneticPr fontId="22" type="noConversion"/>
  </si>
  <si>
    <t>1821S</t>
    <phoneticPr fontId="22" type="noConversion"/>
  </si>
  <si>
    <t>JJ NAGOYA</t>
    <phoneticPr fontId="22" type="noConversion"/>
  </si>
  <si>
    <t>JJ</t>
    <phoneticPr fontId="40" type="noConversion"/>
  </si>
  <si>
    <t>HONGKONG</t>
  </si>
  <si>
    <t>HONGKONG &amp; TAIWAN</t>
  </si>
  <si>
    <t>1821E</t>
  </si>
  <si>
    <t>PANCON SUCCESS</t>
    <phoneticPr fontId="22" type="noConversion"/>
  </si>
  <si>
    <t>1820E</t>
  </si>
  <si>
    <t>1819E</t>
  </si>
  <si>
    <t>PCS</t>
    <phoneticPr fontId="40" type="noConversion"/>
  </si>
  <si>
    <t>1818E</t>
    <phoneticPr fontId="22" type="noConversion"/>
  </si>
  <si>
    <t>INCHON</t>
    <phoneticPr fontId="22" type="noConversion"/>
  </si>
  <si>
    <t>8278E</t>
  </si>
  <si>
    <t>CSCL OSAKA</t>
    <phoneticPr fontId="22" type="noConversion"/>
  </si>
  <si>
    <t>8277E</t>
  </si>
  <si>
    <t>8276E</t>
  </si>
  <si>
    <t>CSCL(CJM2)</t>
    <phoneticPr fontId="40" type="noConversion"/>
  </si>
  <si>
    <t>8275E</t>
    <phoneticPr fontId="22" type="noConversion"/>
  </si>
  <si>
    <t>1822E</t>
    <phoneticPr fontId="22" type="noConversion"/>
  </si>
  <si>
    <t>XIN MING ZHOU</t>
    <phoneticPr fontId="22" type="noConversion"/>
  </si>
  <si>
    <t>1821E</t>
    <phoneticPr fontId="22" type="noConversion"/>
  </si>
  <si>
    <t>1820E</t>
    <phoneticPr fontId="22" type="noConversion"/>
  </si>
  <si>
    <t>1819E</t>
    <phoneticPr fontId="22" type="noConversion"/>
  </si>
  <si>
    <t>EAS</t>
    <phoneticPr fontId="40" type="noConversion"/>
  </si>
  <si>
    <t>1725E</t>
    <phoneticPr fontId="22" type="noConversion"/>
  </si>
  <si>
    <t>PEGASUS TERA</t>
    <phoneticPr fontId="22" type="noConversion"/>
  </si>
  <si>
    <t>1724E</t>
    <phoneticPr fontId="22" type="noConversion"/>
  </si>
  <si>
    <t>1723E</t>
    <phoneticPr fontId="22" type="noConversion"/>
  </si>
  <si>
    <t>1722E</t>
    <phoneticPr fontId="22" type="noConversion"/>
  </si>
  <si>
    <t>1721E</t>
    <phoneticPr fontId="22" type="noConversion"/>
  </si>
  <si>
    <t>8141E</t>
    <phoneticPr fontId="22" type="noConversion"/>
  </si>
  <si>
    <t>CSCL YOKOHAMA</t>
    <phoneticPr fontId="22" type="noConversion"/>
  </si>
  <si>
    <t>8140E</t>
    <phoneticPr fontId="22" type="noConversion"/>
  </si>
  <si>
    <t>8139E</t>
    <phoneticPr fontId="22" type="noConversion"/>
  </si>
  <si>
    <t>8138E</t>
    <phoneticPr fontId="22" type="noConversion"/>
  </si>
  <si>
    <t>CSCL(CJM1)</t>
    <phoneticPr fontId="40" type="noConversion"/>
  </si>
  <si>
    <t>8137E</t>
    <phoneticPr fontId="22" type="noConversion"/>
  </si>
  <si>
    <t>INCHON</t>
  </si>
  <si>
    <t>1822E</t>
  </si>
  <si>
    <t>EASLINE SHANGHAI</t>
    <phoneticPr fontId="22" type="noConversion"/>
  </si>
  <si>
    <t>BUSAN</t>
    <phoneticPr fontId="22" type="noConversion"/>
  </si>
  <si>
    <t>115E</t>
  </si>
  <si>
    <t>VICTORIA TRADER</t>
    <phoneticPr fontId="22" type="noConversion"/>
  </si>
  <si>
    <t>114E</t>
  </si>
  <si>
    <t>113E</t>
  </si>
  <si>
    <t>112E</t>
    <phoneticPr fontId="22" type="noConversion"/>
  </si>
  <si>
    <t>340E</t>
  </si>
  <si>
    <t>SINOTRANS HONG KONG</t>
    <phoneticPr fontId="22" type="noConversion"/>
  </si>
  <si>
    <t>339E</t>
  </si>
  <si>
    <t>338E</t>
  </si>
  <si>
    <t>337E</t>
    <phoneticPr fontId="22" type="noConversion"/>
  </si>
  <si>
    <t>PANCON VICTORY</t>
    <phoneticPr fontId="22" type="noConversion"/>
  </si>
  <si>
    <t>1817E</t>
    <phoneticPr fontId="22" type="noConversion"/>
  </si>
  <si>
    <t>1816E</t>
    <phoneticPr fontId="22" type="noConversion"/>
  </si>
  <si>
    <t>1815E</t>
    <phoneticPr fontId="22" type="noConversion"/>
  </si>
  <si>
    <t>1814E</t>
    <phoneticPr fontId="22" type="noConversion"/>
  </si>
  <si>
    <t>1171E</t>
    <phoneticPr fontId="22" type="noConversion"/>
  </si>
  <si>
    <t>POS YOKOHAMA</t>
    <phoneticPr fontId="22" type="noConversion"/>
  </si>
  <si>
    <t>1170E</t>
    <phoneticPr fontId="22" type="noConversion"/>
  </si>
  <si>
    <t>1169E</t>
    <phoneticPr fontId="22" type="noConversion"/>
  </si>
  <si>
    <t>1168E</t>
    <phoneticPr fontId="22" type="noConversion"/>
  </si>
  <si>
    <t>PAN OCEAN(BS9)</t>
    <phoneticPr fontId="40" type="noConversion"/>
  </si>
  <si>
    <t>1167E</t>
    <phoneticPr fontId="22" type="noConversion"/>
  </si>
  <si>
    <t>203E</t>
    <phoneticPr fontId="22" type="noConversion"/>
  </si>
  <si>
    <t>HALCYON</t>
    <phoneticPr fontId="22" type="noConversion"/>
  </si>
  <si>
    <t>229E</t>
    <phoneticPr fontId="22" type="noConversion"/>
  </si>
  <si>
    <t>CSCL TOKYO</t>
    <phoneticPr fontId="22" type="noConversion"/>
  </si>
  <si>
    <t>277E</t>
    <phoneticPr fontId="22" type="noConversion"/>
  </si>
  <si>
    <t>SNL(SNG7)</t>
    <phoneticPr fontId="40" type="noConversion"/>
  </si>
  <si>
    <t>200E</t>
    <phoneticPr fontId="22" type="noConversion"/>
  </si>
  <si>
    <t>MARCLOUD</t>
    <phoneticPr fontId="22" type="noConversion"/>
  </si>
  <si>
    <t>NAGOYA</t>
    <phoneticPr fontId="22" type="noConversion"/>
  </si>
  <si>
    <t>SINOTRANS QINGDAO</t>
    <phoneticPr fontId="22" type="noConversion"/>
  </si>
  <si>
    <t>SINOTRANS SHANGHAI</t>
    <phoneticPr fontId="22" type="noConversion"/>
  </si>
  <si>
    <t>SNL(SNG5)</t>
    <phoneticPr fontId="40" type="noConversion"/>
  </si>
  <si>
    <t>062E</t>
    <phoneticPr fontId="22" type="noConversion"/>
  </si>
  <si>
    <t>LANTAU BEACH</t>
    <phoneticPr fontId="22" type="noConversion"/>
  </si>
  <si>
    <t>061E</t>
    <phoneticPr fontId="22" type="noConversion"/>
  </si>
  <si>
    <t>060E</t>
    <phoneticPr fontId="22" type="noConversion"/>
  </si>
  <si>
    <t>059E</t>
    <phoneticPr fontId="22" type="noConversion"/>
  </si>
  <si>
    <t>SNL(SNG2)</t>
    <phoneticPr fontId="40" type="noConversion"/>
  </si>
  <si>
    <t>058E</t>
    <phoneticPr fontId="22" type="noConversion"/>
  </si>
  <si>
    <t>NAGOYA</t>
  </si>
  <si>
    <t>OTANA BHUM</t>
    <phoneticPr fontId="22" type="noConversion"/>
  </si>
  <si>
    <t>SNL(SKT7)</t>
    <phoneticPr fontId="40" type="noConversion"/>
  </si>
  <si>
    <t>TOKYO</t>
    <phoneticPr fontId="22" type="noConversion"/>
  </si>
  <si>
    <t>066E</t>
    <phoneticPr fontId="22" type="noConversion"/>
  </si>
  <si>
    <t>KALAMAZOO</t>
    <phoneticPr fontId="22" type="noConversion"/>
  </si>
  <si>
    <t>065E</t>
    <phoneticPr fontId="22" type="noConversion"/>
  </si>
  <si>
    <t>064E</t>
    <phoneticPr fontId="22" type="noConversion"/>
  </si>
  <si>
    <t>SNL(SKT5)</t>
    <phoneticPr fontId="40" type="noConversion"/>
  </si>
  <si>
    <t>063E</t>
    <phoneticPr fontId="22" type="noConversion"/>
  </si>
  <si>
    <t>333E</t>
    <phoneticPr fontId="22" type="noConversion"/>
  </si>
  <si>
    <t>OPTIMA</t>
    <phoneticPr fontId="22" type="noConversion"/>
  </si>
  <si>
    <t>212E</t>
    <phoneticPr fontId="22" type="noConversion"/>
  </si>
  <si>
    <t>CSCL NAGOYA</t>
    <phoneticPr fontId="22" type="noConversion"/>
  </si>
  <si>
    <t>331E</t>
    <phoneticPr fontId="22" type="noConversion"/>
  </si>
  <si>
    <t>210E</t>
    <phoneticPr fontId="22" type="noConversion"/>
  </si>
  <si>
    <t>SNL(SKT2)</t>
    <phoneticPr fontId="40" type="noConversion"/>
  </si>
  <si>
    <t>329E</t>
    <phoneticPr fontId="22" type="noConversion"/>
  </si>
  <si>
    <t>TOKYO/YOKOHAMA</t>
  </si>
  <si>
    <t>SINOTRANS NINGBO</t>
    <phoneticPr fontId="22" type="noConversion"/>
  </si>
  <si>
    <t>SITC MANILA</t>
    <phoneticPr fontId="22" type="noConversion"/>
  </si>
  <si>
    <t>SNL(SKY1)</t>
    <phoneticPr fontId="40" type="noConversion"/>
  </si>
  <si>
    <t>MOJI</t>
    <phoneticPr fontId="22" type="noConversion"/>
  </si>
  <si>
    <t>MOJI/HAKATA</t>
  </si>
  <si>
    <t>279E</t>
    <phoneticPr fontId="22" type="noConversion"/>
  </si>
  <si>
    <t>201E</t>
    <phoneticPr fontId="22" type="noConversion"/>
  </si>
  <si>
    <t>226E</t>
    <phoneticPr fontId="22" type="noConversion"/>
  </si>
  <si>
    <t>SNL/COSCO(SKS7)</t>
    <phoneticPr fontId="40" type="noConversion"/>
  </si>
  <si>
    <t>276E</t>
    <phoneticPr fontId="22" type="noConversion"/>
  </si>
  <si>
    <t>OSAKA</t>
    <phoneticPr fontId="22" type="noConversion"/>
  </si>
  <si>
    <t>LILA BHUM</t>
    <phoneticPr fontId="22" type="noConversion"/>
  </si>
  <si>
    <t>CCL</t>
    <phoneticPr fontId="40" type="noConversion"/>
  </si>
  <si>
    <t>213E</t>
    <phoneticPr fontId="22" type="noConversion"/>
  </si>
  <si>
    <t>332E</t>
    <phoneticPr fontId="22" type="noConversion"/>
  </si>
  <si>
    <t>211E</t>
    <phoneticPr fontId="22" type="noConversion"/>
  </si>
  <si>
    <t>330E</t>
    <phoneticPr fontId="22" type="noConversion"/>
  </si>
  <si>
    <t>SNL/COSCO(SKS2)</t>
    <phoneticPr fontId="40" type="noConversion"/>
  </si>
  <si>
    <t>209E</t>
    <phoneticPr fontId="22" type="noConversion"/>
  </si>
  <si>
    <t>OSAKA/KOBE</t>
  </si>
  <si>
    <t>JAPAN &amp; SOUTH KOREA</t>
  </si>
  <si>
    <t>1326-170W</t>
  </si>
  <si>
    <t>EVER UNISON</t>
  </si>
  <si>
    <t>1325-003W</t>
  </si>
  <si>
    <t>SEAMAX NEW HAVEN</t>
  </si>
  <si>
    <t>1324-077W</t>
  </si>
  <si>
    <t>EVER STRONG</t>
  </si>
  <si>
    <t>OOCL(EM2)</t>
    <phoneticPr fontId="22" type="noConversion"/>
  </si>
  <si>
    <t xml:space="preserve">ASHDOD </t>
  </si>
  <si>
    <t>VIA TANGIER</t>
    <phoneticPr fontId="40" type="noConversion"/>
  </si>
  <si>
    <t>MAYVIEW MAERSK</t>
    <phoneticPr fontId="22" type="noConversion"/>
  </si>
  <si>
    <t>MSC VIVIANA</t>
    <phoneticPr fontId="22" type="noConversion"/>
  </si>
  <si>
    <t>819W</t>
    <phoneticPr fontId="22" type="noConversion"/>
  </si>
  <si>
    <t>MUMBAI MAERSK</t>
    <phoneticPr fontId="22" type="noConversion"/>
  </si>
  <si>
    <t>MARCHEN MAERSK</t>
    <phoneticPr fontId="22" type="noConversion"/>
  </si>
  <si>
    <t>MSK/SAF(AE5)</t>
    <phoneticPr fontId="22" type="noConversion"/>
  </si>
  <si>
    <t>817W</t>
    <phoneticPr fontId="22" type="noConversion"/>
  </si>
  <si>
    <t>MANILA MAERSK</t>
    <phoneticPr fontId="22" type="noConversion"/>
  </si>
  <si>
    <t>CAS</t>
  </si>
  <si>
    <t>TANGIER</t>
    <phoneticPr fontId="22" type="noConversion"/>
  </si>
  <si>
    <t>CASABLANCA</t>
  </si>
  <si>
    <t>VIA PIR</t>
    <phoneticPr fontId="40" type="noConversion"/>
  </si>
  <si>
    <t>0269-009W</t>
    <phoneticPr fontId="22" type="noConversion"/>
  </si>
  <si>
    <t>TAURUS</t>
    <phoneticPr fontId="22" type="noConversion"/>
  </si>
  <si>
    <t>0268-021W</t>
    <phoneticPr fontId="22" type="noConversion"/>
  </si>
  <si>
    <t>THALASSA NIKI</t>
    <phoneticPr fontId="22" type="noConversion"/>
  </si>
  <si>
    <t>025W</t>
    <phoneticPr fontId="22" type="noConversion"/>
  </si>
  <si>
    <t>COSCO ENGLAND</t>
    <phoneticPr fontId="22" type="noConversion"/>
  </si>
  <si>
    <t>0266-021W</t>
    <phoneticPr fontId="22" type="noConversion"/>
  </si>
  <si>
    <t>THALASSA AVRA</t>
    <phoneticPr fontId="22" type="noConversion"/>
  </si>
  <si>
    <t>COSCO(AEU7)
EMC(NE7)
OOCL(LL3)
CMA(FAL7)</t>
    <phoneticPr fontId="22" type="noConversion"/>
  </si>
  <si>
    <t>0265-009W</t>
    <phoneticPr fontId="22" type="noConversion"/>
  </si>
  <si>
    <t>TALOS</t>
    <phoneticPr fontId="22" type="noConversion"/>
  </si>
  <si>
    <t>KAV</t>
  </si>
  <si>
    <t>PIR</t>
    <phoneticPr fontId="22" type="noConversion"/>
  </si>
  <si>
    <t>VIA IST</t>
    <phoneticPr fontId="40" type="noConversion"/>
  </si>
  <si>
    <t>017W</t>
    <phoneticPr fontId="22" type="noConversion"/>
  </si>
  <si>
    <t>YM WONDROUS</t>
    <phoneticPr fontId="22" type="noConversion"/>
  </si>
  <si>
    <t>012W</t>
    <phoneticPr fontId="22" type="noConversion"/>
  </si>
  <si>
    <t>YM WINDOW</t>
    <phoneticPr fontId="22" type="noConversion"/>
  </si>
  <si>
    <t>010W</t>
    <phoneticPr fontId="22" type="noConversion"/>
  </si>
  <si>
    <t>YM WELCOME</t>
    <phoneticPr fontId="22" type="noConversion"/>
  </si>
  <si>
    <t>YM WINNER</t>
    <phoneticPr fontId="22" type="noConversion"/>
  </si>
  <si>
    <t>ONE/YML/HPL
(MD3)</t>
    <phoneticPr fontId="22" type="noConversion"/>
  </si>
  <si>
    <t>YM WORLD</t>
    <phoneticPr fontId="22" type="noConversion"/>
  </si>
  <si>
    <t>KAV</t>
    <phoneticPr fontId="22" type="noConversion"/>
  </si>
  <si>
    <t>IST</t>
    <phoneticPr fontId="22" type="noConversion"/>
  </si>
  <si>
    <t>VARNA</t>
  </si>
  <si>
    <t>013W</t>
    <phoneticPr fontId="22" type="noConversion"/>
  </si>
  <si>
    <t>COSCO SHIPPING PANA</t>
    <phoneticPr fontId="22" type="noConversion"/>
  </si>
  <si>
    <t>0BX0TW1MA</t>
    <phoneticPr fontId="22" type="noConversion"/>
  </si>
  <si>
    <t>CMA CGM URUGUAY</t>
    <phoneticPr fontId="22" type="noConversion"/>
  </si>
  <si>
    <t>015W</t>
    <phoneticPr fontId="22" type="noConversion"/>
  </si>
  <si>
    <t>MAIRA XL</t>
    <phoneticPr fontId="22" type="noConversion"/>
  </si>
  <si>
    <t>005W</t>
    <phoneticPr fontId="22" type="noConversion"/>
  </si>
  <si>
    <t>COSCO SHIPPING RHINE</t>
    <phoneticPr fontId="22" type="noConversion"/>
  </si>
  <si>
    <t>COSCO(AEM3)
EMC(BEX)
OOCL(EM1)
CMA(BEX)</t>
    <phoneticPr fontId="22" type="noConversion"/>
  </si>
  <si>
    <t>DES</t>
    <phoneticPr fontId="22" type="noConversion"/>
  </si>
  <si>
    <t>ODESSA</t>
    <phoneticPr fontId="22" type="noConversion"/>
  </si>
  <si>
    <t>CND</t>
    <phoneticPr fontId="22" type="noConversion"/>
  </si>
  <si>
    <t>CONSTANTSA</t>
  </si>
  <si>
    <t>VIA PIR</t>
  </si>
  <si>
    <t>066W</t>
    <phoneticPr fontId="22" type="noConversion"/>
  </si>
  <si>
    <t>CSCL URANUS</t>
    <phoneticPr fontId="22" type="noConversion"/>
  </si>
  <si>
    <t>021W</t>
    <phoneticPr fontId="22" type="noConversion"/>
  </si>
  <si>
    <t>COSCO SPAIN</t>
    <phoneticPr fontId="22" type="noConversion"/>
  </si>
  <si>
    <t>050W</t>
    <phoneticPr fontId="22" type="noConversion"/>
  </si>
  <si>
    <t>CSCL SATURN</t>
    <phoneticPr fontId="22" type="noConversion"/>
  </si>
  <si>
    <t>COSCO(AEU3)
EMC(NE3)
OOCL(LL2)
CMA(FAL2)</t>
    <phoneticPr fontId="40" type="noConversion"/>
  </si>
  <si>
    <t>022W</t>
    <phoneticPr fontId="22" type="noConversion"/>
  </si>
  <si>
    <t>COSCO NETHERLANDS</t>
    <phoneticPr fontId="22" type="noConversion"/>
  </si>
  <si>
    <t>LIM</t>
  </si>
  <si>
    <t>LIMASSOL</t>
  </si>
  <si>
    <t>BEIRUT</t>
    <phoneticPr fontId="22" type="noConversion"/>
  </si>
  <si>
    <t>BEIRUT</t>
  </si>
  <si>
    <t>1326-171W</t>
    <phoneticPr fontId="22" type="noConversion"/>
  </si>
  <si>
    <t>EVER UNISON</t>
    <phoneticPr fontId="22" type="noConversion"/>
  </si>
  <si>
    <t>1325-003W</t>
    <phoneticPr fontId="22" type="noConversion"/>
  </si>
  <si>
    <t>SEAMAX NEW HAVEN</t>
    <phoneticPr fontId="22" type="noConversion"/>
  </si>
  <si>
    <t>1324-077W</t>
    <phoneticPr fontId="22" type="noConversion"/>
  </si>
  <si>
    <t>EVER STRONG</t>
    <phoneticPr fontId="22" type="noConversion"/>
  </si>
  <si>
    <t>COSCO(AEM5)
EMC(FEM)
OOCL(EM2)</t>
    <phoneticPr fontId="40" type="noConversion"/>
  </si>
  <si>
    <t>ALEX(DEKHELA)</t>
    <phoneticPr fontId="22" type="noConversion"/>
  </si>
  <si>
    <t xml:space="preserve">ALEXANDRIA  </t>
  </si>
  <si>
    <t>0BE0TW1MA</t>
    <phoneticPr fontId="22" type="noConversion"/>
  </si>
  <si>
    <t>PRESIDENT CLEVELAND</t>
    <phoneticPr fontId="22" type="noConversion"/>
  </si>
  <si>
    <t>267BEW</t>
    <phoneticPr fontId="22" type="noConversion"/>
  </si>
  <si>
    <t>EVER SUPERB</t>
    <phoneticPr fontId="22" type="noConversion"/>
  </si>
  <si>
    <t>0BE0PW1MA</t>
    <phoneticPr fontId="22" type="noConversion"/>
  </si>
  <si>
    <t>APL CALIFORNIA</t>
    <phoneticPr fontId="22" type="noConversion"/>
  </si>
  <si>
    <t>263BEW</t>
    <phoneticPr fontId="22" type="noConversion"/>
  </si>
  <si>
    <t>EVER SAFETY</t>
    <phoneticPr fontId="22" type="noConversion"/>
  </si>
  <si>
    <t>COSCO(AEM6)
EMC(BEX2)
OOCL(AAS)
CMA(PHEX)</t>
    <phoneticPr fontId="40" type="noConversion"/>
  </si>
  <si>
    <t>133W</t>
    <phoneticPr fontId="22" type="noConversion"/>
  </si>
  <si>
    <t>COSCO HONG KONG</t>
    <phoneticPr fontId="22" type="noConversion"/>
  </si>
  <si>
    <t>KPR</t>
    <phoneticPr fontId="22" type="noConversion"/>
  </si>
  <si>
    <t>KOPER</t>
    <phoneticPr fontId="22" type="noConversion"/>
  </si>
  <si>
    <t>PIR</t>
  </si>
  <si>
    <t>PIRAEUS</t>
  </si>
  <si>
    <t>POTI</t>
    <phoneticPr fontId="22" type="noConversion"/>
  </si>
  <si>
    <t>MSC EMANUELA</t>
    <phoneticPr fontId="22" type="noConversion"/>
  </si>
  <si>
    <t>MSC RAPALLO</t>
    <phoneticPr fontId="22" type="noConversion"/>
  </si>
  <si>
    <t>MSC IRENE</t>
    <phoneticPr fontId="22" type="noConversion"/>
  </si>
  <si>
    <t>MAERSK HIDALGO</t>
    <phoneticPr fontId="22" type="noConversion"/>
  </si>
  <si>
    <t>MSK(AE15)</t>
    <phoneticPr fontId="22" type="noConversion"/>
  </si>
  <si>
    <t>MSC ARIANE</t>
    <phoneticPr fontId="22" type="noConversion"/>
  </si>
  <si>
    <t>AMB</t>
    <phoneticPr fontId="22" type="noConversion"/>
  </si>
  <si>
    <t xml:space="preserve">ISTANBUL(AMBARLI) </t>
    <phoneticPr fontId="22" type="noConversion"/>
  </si>
  <si>
    <t>027W</t>
    <phoneticPr fontId="22" type="noConversion"/>
  </si>
  <si>
    <t>HANGZHOU BAY BRIDGE</t>
    <phoneticPr fontId="22" type="noConversion"/>
  </si>
  <si>
    <t>062W</t>
    <phoneticPr fontId="22" type="noConversion"/>
  </si>
  <si>
    <t>YM UTOPIA</t>
    <phoneticPr fontId="22" type="noConversion"/>
  </si>
  <si>
    <t>KUALA LUMPUR EXPRESKUX</t>
    <phoneticPr fontId="22" type="noConversion"/>
  </si>
  <si>
    <t>ONE/YML/HPL
(MD1)</t>
  </si>
  <si>
    <t>MOL COSMOS</t>
    <phoneticPr fontId="22" type="noConversion"/>
  </si>
  <si>
    <t>BAR</t>
    <phoneticPr fontId="22" type="noConversion"/>
  </si>
  <si>
    <t>BARCELONA</t>
  </si>
  <si>
    <t>MILLAU BRIDGE</t>
    <phoneticPr fontId="22" type="noConversion"/>
  </si>
  <si>
    <t>003W</t>
    <phoneticPr fontId="22" type="noConversion"/>
  </si>
  <si>
    <t>NYK OWL</t>
    <phoneticPr fontId="22" type="noConversion"/>
  </si>
  <si>
    <t>NYK BLUE JAY</t>
    <phoneticPr fontId="22" type="noConversion"/>
  </si>
  <si>
    <t>ONE/YML/HPL
(MD2)</t>
  </si>
  <si>
    <t>MANHATTAN BRIDGE</t>
    <phoneticPr fontId="22" type="noConversion"/>
  </si>
  <si>
    <t>GOA</t>
    <phoneticPr fontId="22" type="noConversion"/>
  </si>
  <si>
    <t xml:space="preserve">GENOVA </t>
  </si>
  <si>
    <t>VIA ROTTERDAM</t>
  </si>
  <si>
    <t>LIS</t>
  </si>
  <si>
    <t>ROT</t>
  </si>
  <si>
    <t>LISBON</t>
  </si>
  <si>
    <t>VIA HAMBURG</t>
    <phoneticPr fontId="22" type="noConversion"/>
  </si>
  <si>
    <t>004W</t>
    <phoneticPr fontId="22" type="noConversion"/>
  </si>
  <si>
    <t>AL JMELIYAH</t>
    <phoneticPr fontId="22" type="noConversion"/>
  </si>
  <si>
    <t>006W</t>
    <phoneticPr fontId="22" type="noConversion"/>
  </si>
  <si>
    <t>AL JASRAH</t>
    <phoneticPr fontId="22" type="noConversion"/>
  </si>
  <si>
    <t>AL MASHRAB</t>
    <phoneticPr fontId="22" type="noConversion"/>
  </si>
  <si>
    <t>ONE/YML/HPL
(FE4)</t>
  </si>
  <si>
    <t>LINAH</t>
    <phoneticPr fontId="22" type="noConversion"/>
  </si>
  <si>
    <t>GDYNIA</t>
  </si>
  <si>
    <t>HAM</t>
    <phoneticPr fontId="22" type="noConversion"/>
  </si>
  <si>
    <t>DBL</t>
  </si>
  <si>
    <t>DUBLIN</t>
  </si>
  <si>
    <t>VIA HAMBURG</t>
  </si>
  <si>
    <t>OSL</t>
  </si>
  <si>
    <t>HAM</t>
  </si>
  <si>
    <t>OSLO</t>
  </si>
  <si>
    <t xml:space="preserve"> </t>
  </si>
  <si>
    <t>ARS/COP</t>
  </si>
  <si>
    <t>AARHUS/COPENHAGEN</t>
  </si>
  <si>
    <t>HEL</t>
  </si>
  <si>
    <t>ROT</t>
    <phoneticPr fontId="22" type="noConversion"/>
  </si>
  <si>
    <t>HELSINKI</t>
  </si>
  <si>
    <t>VIA HAMBURG</t>
    <phoneticPr fontId="40" type="noConversion"/>
  </si>
  <si>
    <t>0FL0RW1MA</t>
    <phoneticPr fontId="22" type="noConversion"/>
  </si>
  <si>
    <t>CMA CGM VASCO DE GA</t>
    <phoneticPr fontId="22" type="noConversion"/>
  </si>
  <si>
    <t>0FL0PW1MA</t>
    <phoneticPr fontId="22" type="noConversion"/>
  </si>
  <si>
    <t>CMA CGM ALEXANDER V</t>
    <phoneticPr fontId="22" type="noConversion"/>
  </si>
  <si>
    <t>0FL0NW1MA</t>
    <phoneticPr fontId="22" type="noConversion"/>
  </si>
  <si>
    <t>CMA CGM MARCO POLO</t>
    <phoneticPr fontId="22" type="noConversion"/>
  </si>
  <si>
    <t>COSCO(AEU2)
EMC(FAL1)
OOCL(LL4)
CMA(FAL1)</t>
    <phoneticPr fontId="40" type="noConversion"/>
  </si>
  <si>
    <t>0FL0LW1MA</t>
    <phoneticPr fontId="22" type="noConversion"/>
  </si>
  <si>
    <t>CMA CGM ANTONIE DE</t>
    <phoneticPr fontId="22" type="noConversion"/>
  </si>
  <si>
    <t>RIGA/TALLINN</t>
    <phoneticPr fontId="22" type="noConversion"/>
  </si>
  <si>
    <t>VIA BREMERHAVEN</t>
    <phoneticPr fontId="40" type="noConversion"/>
  </si>
  <si>
    <t>BRE</t>
    <phoneticPr fontId="22" type="noConversion"/>
  </si>
  <si>
    <t>GOT</t>
    <phoneticPr fontId="22" type="noConversion"/>
  </si>
  <si>
    <t>GOTHENBURG</t>
  </si>
  <si>
    <t>NORDIC ROUTE</t>
    <phoneticPr fontId="40" type="noConversion"/>
  </si>
  <si>
    <t>ANT</t>
  </si>
  <si>
    <t xml:space="preserve">ANTWERP </t>
    <phoneticPr fontId="22" type="noConversion"/>
  </si>
  <si>
    <t xml:space="preserve">ROTTERDAM </t>
  </si>
  <si>
    <t>0FM0LW1MA</t>
    <phoneticPr fontId="22" type="noConversion"/>
  </si>
  <si>
    <t>APL MERLION</t>
    <phoneticPr fontId="22" type="noConversion"/>
  </si>
  <si>
    <t>0FM0JW1MA</t>
    <phoneticPr fontId="22" type="noConversion"/>
  </si>
  <si>
    <t>CMA CGM NEVADA</t>
    <phoneticPr fontId="22" type="noConversion"/>
  </si>
  <si>
    <t>0FM0HW1MA</t>
    <phoneticPr fontId="22" type="noConversion"/>
  </si>
  <si>
    <t>CMA CGM AMERIGO VES</t>
    <phoneticPr fontId="22" type="noConversion"/>
  </si>
  <si>
    <t>COSCO(AEU6)
EMC(FAL3)
OOCL(LL5)
CMA(FAL3)</t>
    <phoneticPr fontId="40" type="noConversion"/>
  </si>
  <si>
    <t>0FM0FW1MA</t>
    <phoneticPr fontId="22" type="noConversion"/>
  </si>
  <si>
    <t>CMA CGM ALASKA</t>
    <phoneticPr fontId="22" type="noConversion"/>
  </si>
  <si>
    <t>LEH</t>
    <phoneticPr fontId="22" type="noConversion"/>
  </si>
  <si>
    <t xml:space="preserve">LE HAVRE  </t>
  </si>
  <si>
    <t>SOU</t>
    <phoneticPr fontId="22" type="noConversion"/>
  </si>
  <si>
    <t>SOUTHAMPTON</t>
  </si>
  <si>
    <t>OOCL UNITED KINGDOM</t>
    <phoneticPr fontId="22" type="noConversion"/>
  </si>
  <si>
    <t>024W</t>
    <phoneticPr fontId="22" type="noConversion"/>
  </si>
  <si>
    <t>CSCL ATLANTIC OCEAN</t>
    <phoneticPr fontId="22" type="noConversion"/>
  </si>
  <si>
    <t>OOCL JAPAN</t>
    <phoneticPr fontId="22" type="noConversion"/>
  </si>
  <si>
    <t>OOCL SCANDINAVIA</t>
    <phoneticPr fontId="22" type="noConversion"/>
  </si>
  <si>
    <t>COSCO(AEU1)
EMC(NE1)
OOCL(LL1)
CMA(FAL5)</t>
    <phoneticPr fontId="22" type="noConversion"/>
  </si>
  <si>
    <t>CSCL ARCTIC OCEAN</t>
    <phoneticPr fontId="22" type="noConversion"/>
  </si>
  <si>
    <t>FLX</t>
    <phoneticPr fontId="22" type="noConversion"/>
  </si>
  <si>
    <t>FLX</t>
  </si>
  <si>
    <t>FELIXSTOWE</t>
  </si>
  <si>
    <t>PS: THE CARGO AND DOC WILL BE SENT TO OUR WAREHOUSE AND COMPANY BEFOR 11:00AM IN CUT OFF TIME</t>
  </si>
  <si>
    <t>MAY.</t>
    <phoneticPr fontId="40" type="noConversion"/>
  </si>
  <si>
    <t>LOOKING FOR PLEASE USE CTRL+F</t>
  </si>
  <si>
    <t xml:space="preserve">          SALLING SCHEDULE-SHANGHAI     </t>
  </si>
  <si>
    <t>642E</t>
    <phoneticPr fontId="64" type="noConversion"/>
  </si>
  <si>
    <t xml:space="preserve">QI YUN HE </t>
    <phoneticPr fontId="64" type="noConversion"/>
  </si>
  <si>
    <t>641E</t>
    <phoneticPr fontId="64" type="noConversion"/>
  </si>
  <si>
    <t>640E</t>
    <phoneticPr fontId="64" type="noConversion"/>
  </si>
  <si>
    <t>COSCO</t>
    <phoneticPr fontId="64" type="noConversion"/>
  </si>
  <si>
    <t>639E</t>
    <phoneticPr fontId="64" type="noConversion"/>
  </si>
  <si>
    <t xml:space="preserve"> </t>
    <phoneticPr fontId="22" type="noConversion"/>
  </si>
  <si>
    <t>CNTSN</t>
    <phoneticPr fontId="22" type="noConversion"/>
  </si>
  <si>
    <t>CARRIER</t>
  </si>
  <si>
    <t xml:space="preserve"> VANCOUVER/MONTREAL/TORONTO</t>
    <phoneticPr fontId="22" type="noConversion"/>
  </si>
  <si>
    <t xml:space="preserve">CANADA ROUTE </t>
    <phoneticPr fontId="22" type="noConversion"/>
  </si>
  <si>
    <t>052E</t>
    <phoneticPr fontId="64" type="noConversion"/>
  </si>
  <si>
    <t>YM MILESTONE</t>
    <phoneticPr fontId="64" type="noConversion"/>
  </si>
  <si>
    <t>051E</t>
    <phoneticPr fontId="64" type="noConversion"/>
  </si>
  <si>
    <t>YM MATURITY</t>
    <phoneticPr fontId="64" type="noConversion"/>
  </si>
  <si>
    <t>050E</t>
    <phoneticPr fontId="64" type="noConversion"/>
  </si>
  <si>
    <t>YM MASCULINITY</t>
    <phoneticPr fontId="64" type="noConversion"/>
  </si>
  <si>
    <t>YML</t>
    <phoneticPr fontId="64" type="noConversion"/>
  </si>
  <si>
    <t>058E</t>
    <phoneticPr fontId="64" type="noConversion"/>
  </si>
  <si>
    <t>YM MUTUALITY</t>
    <phoneticPr fontId="64" type="noConversion"/>
  </si>
  <si>
    <t>LOS ANGELES</t>
    <phoneticPr fontId="22" type="noConversion"/>
  </si>
  <si>
    <t>CHICAGO</t>
    <phoneticPr fontId="22" type="noConversion"/>
  </si>
  <si>
    <t xml:space="preserve">CHICAGO/LOS ANGELES </t>
    <phoneticPr fontId="22" type="noConversion"/>
  </si>
  <si>
    <t>1808E</t>
  </si>
  <si>
    <t>OOCL NORFOLK</t>
    <phoneticPr fontId="64" type="noConversion"/>
  </si>
  <si>
    <t>1807E</t>
  </si>
  <si>
    <t>1806E</t>
  </si>
  <si>
    <t>OOCL</t>
    <phoneticPr fontId="64" type="noConversion"/>
  </si>
  <si>
    <t>1805E</t>
    <phoneticPr fontId="64" type="noConversion"/>
  </si>
  <si>
    <t>822W</t>
    <phoneticPr fontId="64" type="noConversion"/>
  </si>
  <si>
    <t xml:space="preserve">MSC LA SPEZIA </t>
    <phoneticPr fontId="64" type="noConversion"/>
  </si>
  <si>
    <t>821W</t>
    <phoneticPr fontId="64" type="noConversion"/>
  </si>
  <si>
    <t xml:space="preserve">MSC TARANTO  </t>
    <phoneticPr fontId="64" type="noConversion"/>
  </si>
  <si>
    <t>820W</t>
    <phoneticPr fontId="64" type="noConversion"/>
  </si>
  <si>
    <t xml:space="preserve">MAERSK HAMBURG </t>
    <phoneticPr fontId="64" type="noConversion"/>
  </si>
  <si>
    <t>819W</t>
    <phoneticPr fontId="64" type="noConversion"/>
  </si>
  <si>
    <t xml:space="preserve">MSC AMSTERDAM </t>
    <phoneticPr fontId="64" type="noConversion"/>
  </si>
  <si>
    <t>HAM-SUD</t>
    <phoneticPr fontId="64" type="noConversion"/>
  </si>
  <si>
    <t>818W</t>
    <phoneticPr fontId="64" type="noConversion"/>
  </si>
  <si>
    <t xml:space="preserve">MSC LIVORNO  </t>
    <phoneticPr fontId="64" type="noConversion"/>
  </si>
  <si>
    <t>VALPARAISO</t>
    <phoneticPr fontId="64" type="noConversion"/>
  </si>
  <si>
    <t>CENTRAL AND SOUTH AMERICAN ROUTE</t>
    <phoneticPr fontId="22" type="noConversion"/>
  </si>
  <si>
    <t>008S</t>
    <phoneticPr fontId="64" type="noConversion"/>
  </si>
  <si>
    <t xml:space="preserve">TR PORTHOS  </t>
    <phoneticPr fontId="64" type="noConversion"/>
  </si>
  <si>
    <t>031S</t>
    <phoneticPr fontId="64" type="noConversion"/>
  </si>
  <si>
    <t xml:space="preserve">PROTOSTAR N </t>
    <phoneticPr fontId="64" type="noConversion"/>
  </si>
  <si>
    <t>095S</t>
    <phoneticPr fontId="64" type="noConversion"/>
  </si>
  <si>
    <t xml:space="preserve">SATTHA BHUM </t>
  </si>
  <si>
    <t>024S</t>
    <phoneticPr fontId="64" type="noConversion"/>
  </si>
  <si>
    <t>COLETTE</t>
  </si>
  <si>
    <t>SYD&amp;MEL</t>
    <phoneticPr fontId="22" type="noConversion"/>
  </si>
  <si>
    <t xml:space="preserve">SYDNEY &amp; MELBOURNE </t>
    <phoneticPr fontId="64" type="noConversion"/>
  </si>
  <si>
    <t xml:space="preserve">AUSTRALIA </t>
    <phoneticPr fontId="22" type="noConversion"/>
  </si>
  <si>
    <t>TR PORTHOS</t>
    <phoneticPr fontId="64" type="noConversion"/>
  </si>
  <si>
    <t>PROTOSTAR N</t>
    <phoneticPr fontId="64" type="noConversion"/>
  </si>
  <si>
    <t>SATTHA BHUM</t>
    <phoneticPr fontId="64" type="noConversion"/>
  </si>
  <si>
    <t>RCL</t>
    <phoneticPr fontId="64" type="noConversion"/>
  </si>
  <si>
    <t>COLETTE</t>
    <phoneticPr fontId="64" type="noConversion"/>
  </si>
  <si>
    <t>HONGKONG</t>
    <phoneticPr fontId="22" type="noConversion"/>
  </si>
  <si>
    <t xml:space="preserve"> 1822E </t>
  </si>
  <si>
    <t xml:space="preserve"> TIANFU TIANJIN </t>
  </si>
  <si>
    <t xml:space="preserve"> 1821E </t>
  </si>
  <si>
    <t xml:space="preserve"> 1820E </t>
  </si>
  <si>
    <t>EAS</t>
    <phoneticPr fontId="64" type="noConversion"/>
  </si>
  <si>
    <t xml:space="preserve"> 1819E </t>
  </si>
  <si>
    <t>INCHON</t>
    <phoneticPr fontId="22" type="noConversion"/>
  </si>
  <si>
    <t>EASLINE DALIAN</t>
  </si>
  <si>
    <t>1819E</t>
    <phoneticPr fontId="64" type="noConversion"/>
  </si>
  <si>
    <t>JAPAN &amp; SOUTH KOREA</t>
    <phoneticPr fontId="22" type="noConversion"/>
  </si>
  <si>
    <t>0004W</t>
    <phoneticPr fontId="64" type="noConversion"/>
  </si>
  <si>
    <t xml:space="preserve">WIELAND </t>
    <phoneticPr fontId="64" type="noConversion"/>
  </si>
  <si>
    <t>0002W</t>
    <phoneticPr fontId="64" type="noConversion"/>
  </si>
  <si>
    <t xml:space="preserve">ANTON SCHULTE    </t>
    <phoneticPr fontId="64" type="noConversion"/>
  </si>
  <si>
    <t>1803W</t>
    <phoneticPr fontId="64" type="noConversion"/>
  </si>
  <si>
    <t xml:space="preserve">LONG BEACH TRADER  </t>
    <phoneticPr fontId="64" type="noConversion"/>
  </si>
  <si>
    <t>DUBAI</t>
  </si>
  <si>
    <t xml:space="preserve">DUBAI(JEBEL ALI) </t>
    <phoneticPr fontId="22" type="noConversion"/>
  </si>
  <si>
    <t>PAKISTAN &amp; MIDDLE EAST &amp; RED SEA ROUTE</t>
    <phoneticPr fontId="22" type="noConversion"/>
  </si>
  <si>
    <t>1812S</t>
    <phoneticPr fontId="64" type="noConversion"/>
  </si>
  <si>
    <t>SITC YOKKAICHI</t>
    <phoneticPr fontId="64" type="noConversion"/>
  </si>
  <si>
    <t>SITC YANTAI</t>
    <phoneticPr fontId="64" type="noConversion"/>
  </si>
  <si>
    <t xml:space="preserve">SITC WEIHAI </t>
    <phoneticPr fontId="64" type="noConversion"/>
  </si>
  <si>
    <t>SITC</t>
    <phoneticPr fontId="64" type="noConversion"/>
  </si>
  <si>
    <t xml:space="preserve">SITC  OSAKA </t>
  </si>
  <si>
    <t>HAIOPHONG</t>
    <phoneticPr fontId="22" type="noConversion"/>
  </si>
  <si>
    <t>HAIPHONG</t>
    <phoneticPr fontId="22" type="noConversion"/>
  </si>
  <si>
    <t>1806</t>
    <phoneticPr fontId="64" type="noConversion"/>
  </si>
  <si>
    <t xml:space="preserve">MAERSK SALALAH  </t>
    <phoneticPr fontId="64" type="noConversion"/>
  </si>
  <si>
    <t xml:space="preserve">MAERSK STOCKHOLM </t>
    <phoneticPr fontId="64" type="noConversion"/>
  </si>
  <si>
    <t xml:space="preserve">ATACAMA </t>
  </si>
  <si>
    <t xml:space="preserve">MAERSK SAVANNAH  </t>
    <phoneticPr fontId="64" type="noConversion"/>
  </si>
  <si>
    <t>CHITTAGONG</t>
    <phoneticPr fontId="64" type="noConversion"/>
  </si>
  <si>
    <t>CHITTAGONG</t>
    <phoneticPr fontId="22" type="noConversion"/>
  </si>
  <si>
    <t>0005S</t>
    <phoneticPr fontId="64" type="noConversion"/>
  </si>
  <si>
    <t>NORTH BRIDGE</t>
    <phoneticPr fontId="64" type="noConversion"/>
  </si>
  <si>
    <t>1805S</t>
    <phoneticPr fontId="64" type="noConversion"/>
  </si>
  <si>
    <t>KMTC MANILA</t>
    <phoneticPr fontId="64" type="noConversion"/>
  </si>
  <si>
    <t xml:space="preserve">ELENI T </t>
    <phoneticPr fontId="64" type="noConversion"/>
  </si>
  <si>
    <t>084S</t>
    <phoneticPr fontId="64" type="noConversion"/>
  </si>
  <si>
    <t>HYUNDAI SUPREME</t>
    <phoneticPr fontId="64" type="noConversion"/>
  </si>
  <si>
    <t>0004S</t>
    <phoneticPr fontId="64" type="noConversion"/>
  </si>
  <si>
    <t>JAKARTA</t>
    <phoneticPr fontId="64" type="noConversion"/>
  </si>
  <si>
    <t>JAKARTA</t>
    <phoneticPr fontId="22" type="noConversion"/>
  </si>
  <si>
    <t>005S</t>
    <phoneticPr fontId="64" type="noConversion"/>
  </si>
  <si>
    <t>016S</t>
    <phoneticPr fontId="64" type="noConversion"/>
  </si>
  <si>
    <t>017S</t>
    <phoneticPr fontId="64" type="noConversion"/>
  </si>
  <si>
    <t>HMM</t>
    <phoneticPr fontId="64" type="noConversion"/>
  </si>
  <si>
    <t>004S</t>
    <phoneticPr fontId="64" type="noConversion"/>
  </si>
  <si>
    <t>SINGAPRE</t>
  </si>
  <si>
    <t>SINGAPORE</t>
    <phoneticPr fontId="22" type="noConversion"/>
  </si>
  <si>
    <t>BANGKOK</t>
    <phoneticPr fontId="22" type="noConversion"/>
  </si>
  <si>
    <t>HOCHIMINH</t>
    <phoneticPr fontId="22" type="noConversion"/>
  </si>
  <si>
    <t>KARACHI</t>
    <phoneticPr fontId="22" type="noConversion"/>
  </si>
  <si>
    <t>COLOMBO</t>
    <phoneticPr fontId="22" type="noConversion"/>
  </si>
  <si>
    <t>CARRIER</t>
    <phoneticPr fontId="22" type="noConversion"/>
  </si>
  <si>
    <t xml:space="preserve">VESSEL </t>
    <phoneticPr fontId="22" type="noConversion"/>
  </si>
  <si>
    <t>NHAVA SHEVA</t>
    <phoneticPr fontId="22" type="noConversion"/>
  </si>
  <si>
    <t>102W</t>
    <phoneticPr fontId="64" type="noConversion"/>
  </si>
  <si>
    <t>CONTI CHAMPTION</t>
    <phoneticPr fontId="64" type="noConversion"/>
  </si>
  <si>
    <t>064W</t>
    <phoneticPr fontId="64" type="noConversion"/>
  </si>
  <si>
    <t>RME TBN SHIP 10</t>
    <phoneticPr fontId="64" type="noConversion"/>
  </si>
  <si>
    <t>045W</t>
    <phoneticPr fontId="64" type="noConversion"/>
  </si>
  <si>
    <t>CAAV TOCONAO</t>
    <phoneticPr fontId="64" type="noConversion"/>
  </si>
  <si>
    <t>100W</t>
    <phoneticPr fontId="64" type="noConversion"/>
  </si>
  <si>
    <t>HONOLULU BRIDGE</t>
    <phoneticPr fontId="64" type="noConversion"/>
  </si>
  <si>
    <t>GENOVA</t>
    <phoneticPr fontId="22" type="noConversion"/>
  </si>
  <si>
    <t>MEDITERRANEAN ROUTE</t>
    <phoneticPr fontId="64" type="noConversion"/>
  </si>
  <si>
    <t xml:space="preserve">MAREN MAERSK  </t>
    <phoneticPr fontId="64" type="noConversion"/>
  </si>
  <si>
    <t xml:space="preserve">MSC ANNA  </t>
    <phoneticPr fontId="64" type="noConversion"/>
  </si>
  <si>
    <t>MSC</t>
    <phoneticPr fontId="64" type="noConversion"/>
  </si>
  <si>
    <t>MARIT MAERSK</t>
  </si>
  <si>
    <t xml:space="preserve">FELIXSTOWE </t>
    <phoneticPr fontId="22" type="noConversion"/>
  </si>
  <si>
    <t>1808E</t>
    <phoneticPr fontId="64" type="noConversion"/>
  </si>
  <si>
    <t xml:space="preserve">OOCL NORFOLK     </t>
    <phoneticPr fontId="64" type="noConversion"/>
  </si>
  <si>
    <t>1807E</t>
    <phoneticPr fontId="64" type="noConversion"/>
  </si>
  <si>
    <t>1806E</t>
    <phoneticPr fontId="64" type="noConversion"/>
  </si>
  <si>
    <t xml:space="preserve">HAMBURG </t>
  </si>
  <si>
    <t xml:space="preserve">HAMBURG </t>
    <phoneticPr fontId="22" type="noConversion"/>
  </si>
  <si>
    <t xml:space="preserve">EUROPEAN ROUTE  </t>
    <phoneticPr fontId="22" type="noConversion"/>
  </si>
  <si>
    <t>PS: The cargo and doc need to be sent to our warehouse and company before 12:00am 
of closing time every Tuesday.</t>
  </si>
  <si>
    <t>2018-4</t>
    <phoneticPr fontId="22" type="noConversion"/>
  </si>
  <si>
    <t>REMARK:LOOKING FOR SCHEDULE PLEASE USE "CTRL+F" WITH PORT</t>
  </si>
  <si>
    <t xml:space="preserve">        SAILING SCHEDULE-TIANJIN</t>
    <phoneticPr fontId="22" type="noConversion"/>
  </si>
  <si>
    <t>S</t>
  </si>
  <si>
    <t>1463E</t>
  </si>
  <si>
    <t>REVERENCE</t>
  </si>
  <si>
    <t>1462E</t>
  </si>
  <si>
    <t>1461E</t>
  </si>
  <si>
    <t>1460E</t>
  </si>
  <si>
    <t>1459E</t>
  </si>
  <si>
    <t>1458E</t>
  </si>
  <si>
    <t>1457E</t>
  </si>
  <si>
    <t>1456E</t>
  </si>
  <si>
    <t>STX</t>
  </si>
  <si>
    <t>1455E</t>
  </si>
  <si>
    <t>DATE</t>
  </si>
  <si>
    <t xml:space="preserve">INCHON </t>
  </si>
  <si>
    <t>CNTAO</t>
  </si>
  <si>
    <t>CLOSING</t>
  </si>
  <si>
    <t>0187E</t>
  </si>
  <si>
    <t>FORTUNE TRADER</t>
  </si>
  <si>
    <t>0186E</t>
  </si>
  <si>
    <t>0185E</t>
  </si>
  <si>
    <t>0184E</t>
  </si>
  <si>
    <t>SINOKOR</t>
  </si>
  <si>
    <t>0183E</t>
  </si>
  <si>
    <t xml:space="preserve">BUSAN  </t>
  </si>
  <si>
    <t xml:space="preserve">1824E </t>
  </si>
  <si>
    <t>OCEAN EXPRESS</t>
  </si>
  <si>
    <t xml:space="preserve">1823E </t>
  </si>
  <si>
    <t xml:space="preserve">1822E </t>
  </si>
  <si>
    <t xml:space="preserve">1821E </t>
  </si>
  <si>
    <t>PANCON</t>
  </si>
  <si>
    <t xml:space="preserve">1820E </t>
  </si>
  <si>
    <t xml:space="preserve">KOREA  ROUTE </t>
  </si>
  <si>
    <t>PENDING</t>
  </si>
  <si>
    <t>052S</t>
  </si>
  <si>
    <t>COSCO SAO PAULO</t>
  </si>
  <si>
    <t>037S</t>
  </si>
  <si>
    <t>COSCO ADEN</t>
  </si>
  <si>
    <t>028S</t>
  </si>
  <si>
    <t>COSCO AQABA</t>
  </si>
  <si>
    <t>KMTC</t>
  </si>
  <si>
    <t>016S</t>
  </si>
  <si>
    <t>JPO VOLANS</t>
  </si>
  <si>
    <t>JAKARTA</t>
  </si>
  <si>
    <t>038W</t>
  </si>
  <si>
    <t>TIANJIN BRIDGE</t>
  </si>
  <si>
    <t>18002W</t>
  </si>
  <si>
    <t>LODESTAR</t>
  </si>
  <si>
    <t>063W</t>
  </si>
  <si>
    <t>PL GERMANY</t>
  </si>
  <si>
    <t>044W</t>
  </si>
  <si>
    <t>XIN QIN HUANG DAO</t>
  </si>
  <si>
    <t>RCL</t>
  </si>
  <si>
    <t>BLANK SAILING</t>
  </si>
  <si>
    <t>CHENNAI</t>
  </si>
  <si>
    <t>083S</t>
  </si>
  <si>
    <t>YM SEATTLE</t>
  </si>
  <si>
    <t>087S</t>
  </si>
  <si>
    <t>ITALLIRICA</t>
  </si>
  <si>
    <t>EMC</t>
  </si>
  <si>
    <t>MELBOURNE</t>
  </si>
  <si>
    <t>816W</t>
  </si>
  <si>
    <t>CAP ARNAUTI</t>
  </si>
  <si>
    <t>815W</t>
  </si>
  <si>
    <t>CHRISTA SCHULTE</t>
  </si>
  <si>
    <t>HAM-SUD</t>
  </si>
  <si>
    <t xml:space="preserve"> 814W</t>
  </si>
  <si>
    <t>NORTHERN MAJESTIC</t>
  </si>
  <si>
    <t>BRISBANE</t>
  </si>
  <si>
    <t>SYDNEY</t>
  </si>
  <si>
    <t>待定</t>
  </si>
  <si>
    <t>007W</t>
  </si>
  <si>
    <t>CAPE KORTIA</t>
  </si>
  <si>
    <t>OOCL</t>
  </si>
  <si>
    <t>029W</t>
  </si>
  <si>
    <t>OOCL BRUSSELS</t>
  </si>
  <si>
    <t>MAERSK SALALAH</t>
  </si>
  <si>
    <t xml:space="preserve">MAERSK STOCKHOLM </t>
  </si>
  <si>
    <t xml:space="preserve">MAERSK SAVANNAH </t>
  </si>
  <si>
    <t>NORTHERN JUBILEE</t>
  </si>
  <si>
    <t>223GHW</t>
  </si>
  <si>
    <t>CMA CGM ESTELLE</t>
  </si>
  <si>
    <t xml:space="preserve">MAERSK SALINA </t>
  </si>
  <si>
    <t>W001</t>
  </si>
  <si>
    <t>WHL TBN</t>
  </si>
  <si>
    <t>W153</t>
  </si>
  <si>
    <t>JPO TAURUS</t>
  </si>
  <si>
    <t>W037</t>
  </si>
  <si>
    <t>WAN HAI 517</t>
  </si>
  <si>
    <t>WANHAI</t>
  </si>
  <si>
    <t>W047</t>
  </si>
  <si>
    <t>WAN HAI 513</t>
  </si>
  <si>
    <t>NHAVA SHEVA</t>
  </si>
  <si>
    <t>1811W</t>
  </si>
  <si>
    <t>FESCO VOYAGER</t>
  </si>
  <si>
    <t>BAOHANG</t>
  </si>
  <si>
    <t>1810W</t>
  </si>
  <si>
    <t>CMA</t>
  </si>
  <si>
    <t>PENING</t>
  </si>
  <si>
    <t>1805S</t>
  </si>
  <si>
    <t>KMTC JEBEL ALI</t>
  </si>
  <si>
    <t>0BY03S</t>
  </si>
  <si>
    <t>APL OAKLAND</t>
  </si>
  <si>
    <t>18005S</t>
  </si>
  <si>
    <t>SILVIA</t>
  </si>
  <si>
    <t>29220S</t>
  </si>
  <si>
    <t>APL ATLANTA</t>
  </si>
  <si>
    <t>PORT KELNG</t>
  </si>
  <si>
    <t>PORT KELANG</t>
  </si>
  <si>
    <t>008S</t>
  </si>
  <si>
    <t xml:space="preserve">TR PORTHOS </t>
  </si>
  <si>
    <t>031S</t>
  </si>
  <si>
    <t xml:space="preserve">PROTOSTAR N </t>
  </si>
  <si>
    <t>095S</t>
  </si>
  <si>
    <t>024S</t>
  </si>
  <si>
    <t xml:space="preserve">COLETTE </t>
  </si>
  <si>
    <t>HOCHIMINH</t>
  </si>
  <si>
    <t xml:space="preserve"> 007W</t>
  </si>
  <si>
    <t xml:space="preserve">AL QIBLA </t>
  </si>
  <si>
    <t>025W</t>
  </si>
  <si>
    <t>BASLE EXPRESS</t>
  </si>
  <si>
    <t>006W</t>
  </si>
  <si>
    <t xml:space="preserve">ALULA </t>
  </si>
  <si>
    <t xml:space="preserve">ONE </t>
  </si>
  <si>
    <t>037W</t>
  </si>
  <si>
    <t>MOL DELIGHT</t>
  </si>
  <si>
    <t>JEBEL ALI</t>
  </si>
  <si>
    <t>DUBAI/JEBEL ALI</t>
  </si>
  <si>
    <t>SINGAPORE</t>
  </si>
  <si>
    <t>ONE</t>
  </si>
  <si>
    <t>1802S</t>
  </si>
  <si>
    <t>SITC MACAO</t>
  </si>
  <si>
    <t>SITC HANSHIN</t>
  </si>
  <si>
    <t>1726S</t>
  </si>
  <si>
    <t>SITC JAKARTA</t>
  </si>
  <si>
    <t>SITC</t>
  </si>
  <si>
    <t>1728S</t>
  </si>
  <si>
    <t>SITC KAWASAKI</t>
  </si>
  <si>
    <t>YML</t>
  </si>
  <si>
    <t>007S</t>
  </si>
  <si>
    <t>1812W</t>
  </si>
  <si>
    <t>BAOHAN</t>
  </si>
  <si>
    <t>ASL</t>
  </si>
  <si>
    <t xml:space="preserve">BAOHANG </t>
  </si>
  <si>
    <t>LEONIDIO</t>
  </si>
  <si>
    <t>WIDE ALPHA</t>
  </si>
  <si>
    <t>KMARIN ATLANTICA</t>
  </si>
  <si>
    <t>IRENES WARWICK</t>
  </si>
  <si>
    <t>MSK</t>
  </si>
  <si>
    <t>KYPARISSIA</t>
  </si>
  <si>
    <t xml:space="preserve">COLON </t>
  </si>
  <si>
    <t xml:space="preserve">053E </t>
  </si>
  <si>
    <t>XIN LIAN YUN GANG</t>
  </si>
  <si>
    <t>190E</t>
  </si>
  <si>
    <t xml:space="preserve"> AKINADA BRIDGE</t>
  </si>
  <si>
    <t xml:space="preserve"> 065E</t>
  </si>
  <si>
    <t xml:space="preserve"> COSCO MALAYSIA</t>
  </si>
  <si>
    <t>COSCO</t>
  </si>
  <si>
    <t>001E</t>
  </si>
  <si>
    <t>KURE</t>
  </si>
  <si>
    <t xml:space="preserve"> 821W</t>
  </si>
  <si>
    <t xml:space="preserve">MAYVIEW MAERSK </t>
  </si>
  <si>
    <t xml:space="preserve"> 820W</t>
  </si>
  <si>
    <t xml:space="preserve">MSC VIVIANA </t>
  </si>
  <si>
    <t xml:space="preserve"> 819W</t>
  </si>
  <si>
    <t xml:space="preserve">MUMBAI MAERSK </t>
  </si>
  <si>
    <t xml:space="preserve"> 818W</t>
  </si>
  <si>
    <t>MARCHEN MAERSK</t>
  </si>
  <si>
    <t>A</t>
  </si>
  <si>
    <t xml:space="preserve">MANZANILIO (MEX) </t>
  </si>
  <si>
    <t>818E</t>
  </si>
  <si>
    <t>NORTHERN JUPITER</t>
  </si>
  <si>
    <t>817E</t>
  </si>
  <si>
    <t>816E</t>
  </si>
  <si>
    <t xml:space="preserve">XIN OU ZHOU </t>
  </si>
  <si>
    <t xml:space="preserve">TBN </t>
  </si>
  <si>
    <t>MSC CAMILLE</t>
  </si>
  <si>
    <t xml:space="preserve"> 806W</t>
  </si>
  <si>
    <t>806W</t>
  </si>
  <si>
    <t xml:space="preserve">MAERSK SHIVLING </t>
  </si>
  <si>
    <t>MAERSK TAURUS</t>
  </si>
  <si>
    <t>822W</t>
  </si>
  <si>
    <t>CAP SAN LAZARO</t>
  </si>
  <si>
    <t>CAP SAN VINCENT</t>
  </si>
  <si>
    <t>820W</t>
  </si>
  <si>
    <t xml:space="preserve">CROATIA </t>
  </si>
  <si>
    <t>CAPE SOUNIO</t>
  </si>
  <si>
    <t xml:space="preserve">SANTOS    </t>
  </si>
  <si>
    <t xml:space="preserve">MONTEVIDEO  </t>
  </si>
  <si>
    <t>037E</t>
  </si>
  <si>
    <t xml:space="preserve">YM UNIFORMITY </t>
  </si>
  <si>
    <t xml:space="preserve">HELSINKI BRIDGE </t>
  </si>
  <si>
    <t xml:space="preserve"> 076E</t>
  </si>
  <si>
    <t xml:space="preserve">HANOVER EXPRESS </t>
  </si>
  <si>
    <t xml:space="preserve">HOUSTON BRIDGE </t>
  </si>
  <si>
    <t>BOSTON</t>
  </si>
  <si>
    <t xml:space="preserve"> HONG KONG BRIDGE</t>
  </si>
  <si>
    <t xml:space="preserve">HENRY HUDSON BRIDGE </t>
  </si>
  <si>
    <t xml:space="preserve">HUMBER BRIDGE </t>
  </si>
  <si>
    <t xml:space="preserve">HAMBURG BRIDGE </t>
  </si>
  <si>
    <t xml:space="preserve">070E </t>
  </si>
  <si>
    <t xml:space="preserve">HANNOVER BRIDGE </t>
  </si>
  <si>
    <t>DALLAS</t>
  </si>
  <si>
    <t>MSC DEILA</t>
  </si>
  <si>
    <t>821W</t>
  </si>
  <si>
    <t>MSC TERESA</t>
  </si>
  <si>
    <t>MSC DANIELA</t>
  </si>
  <si>
    <t>819W</t>
  </si>
  <si>
    <t>MSC ROSA M</t>
  </si>
  <si>
    <t>818W</t>
  </si>
  <si>
    <t>016E</t>
  </si>
  <si>
    <t>CSCL SUMMER</t>
  </si>
  <si>
    <t>022E</t>
  </si>
  <si>
    <t>029E</t>
  </si>
  <si>
    <t>COSCO BELGIUM</t>
  </si>
  <si>
    <t>COSCO/CMA</t>
  </si>
  <si>
    <t xml:space="preserve">CSCL BOHAI SEA  </t>
  </si>
  <si>
    <t>106E</t>
  </si>
  <si>
    <t>GREENWICH BRIDGE</t>
  </si>
  <si>
    <t>092E</t>
  </si>
  <si>
    <t xml:space="preserve">GEORGE WASHINGTON BRIDGE </t>
  </si>
  <si>
    <t>085E</t>
  </si>
  <si>
    <t>GRANVILLE BRIDGE</t>
  </si>
  <si>
    <t>007E</t>
  </si>
  <si>
    <t>AGIOS MINAS</t>
  </si>
  <si>
    <t>025E</t>
  </si>
  <si>
    <t xml:space="preserve"> GUANG DONG BRIDGE</t>
  </si>
  <si>
    <t>SEATTLE/TACOMA</t>
  </si>
  <si>
    <t>OAKLAND/SAN FRANCISCO</t>
  </si>
  <si>
    <t>819N</t>
  </si>
  <si>
    <t>MAERSK ANTARES</t>
  </si>
  <si>
    <t>818N</t>
  </si>
  <si>
    <t>GUNDE MAERSK</t>
  </si>
  <si>
    <t>LONG BEACH</t>
  </si>
  <si>
    <t>SCNK1807E</t>
  </si>
  <si>
    <t>OOCL NORFOLK</t>
  </si>
  <si>
    <t>SCNK1806E</t>
  </si>
  <si>
    <t>SM LINE</t>
  </si>
  <si>
    <t>SCNK1805E</t>
  </si>
  <si>
    <t>LOS ANGELES</t>
  </si>
  <si>
    <t xml:space="preserve">LOS ANGELES/LONG BEACH </t>
  </si>
  <si>
    <t>COSCO FORTUNE</t>
  </si>
  <si>
    <t xml:space="preserve">COSCO FAITH </t>
  </si>
  <si>
    <t xml:space="preserve">COSCO PRIDE </t>
  </si>
  <si>
    <t xml:space="preserve">EDISON </t>
  </si>
  <si>
    <t>NEW YORK</t>
  </si>
  <si>
    <t>NORTH  AMERICAN ROUTE</t>
  </si>
  <si>
    <t>016W</t>
  </si>
  <si>
    <t>MUNCHEN BRIDGE</t>
  </si>
  <si>
    <t>MILLAU BRIDGE</t>
  </si>
  <si>
    <t xml:space="preserve"> 003W</t>
  </si>
  <si>
    <t>NYK OWL</t>
  </si>
  <si>
    <t>012W</t>
  </si>
  <si>
    <t>NYK BLUE JAY</t>
  </si>
  <si>
    <t xml:space="preserve"> 014W </t>
  </si>
  <si>
    <t>MANHATTAN BRIDGE</t>
  </si>
  <si>
    <t>GENOVA</t>
  </si>
  <si>
    <t>009S</t>
  </si>
  <si>
    <t>SEASPAN HAMBURG</t>
  </si>
  <si>
    <t>006S</t>
  </si>
  <si>
    <t>DURBAN</t>
  </si>
  <si>
    <t>003W</t>
  </si>
  <si>
    <t>COSCO SHIPPING ALPS</t>
  </si>
  <si>
    <t xml:space="preserve"> 066W</t>
  </si>
  <si>
    <t xml:space="preserve"> CSCL URANUS</t>
  </si>
  <si>
    <t xml:space="preserve"> 021W</t>
  </si>
  <si>
    <t xml:space="preserve"> COSCO SPAIN</t>
  </si>
  <si>
    <t xml:space="preserve"> 050W</t>
  </si>
  <si>
    <t xml:space="preserve"> CSCL SATURN</t>
  </si>
  <si>
    <t xml:space="preserve"> 022W</t>
  </si>
  <si>
    <t>COSCO NETHERLANDS</t>
  </si>
  <si>
    <t>GDANSK</t>
  </si>
  <si>
    <t>067W</t>
  </si>
  <si>
    <t>COSCO JAPAN</t>
  </si>
  <si>
    <t>1326W</t>
  </si>
  <si>
    <t>1325W</t>
  </si>
  <si>
    <t>1324W</t>
  </si>
  <si>
    <t xml:space="preserve">EVER STRONG </t>
  </si>
  <si>
    <t>CONSTANTA</t>
  </si>
  <si>
    <t>0337W</t>
  </si>
  <si>
    <t xml:space="preserve">THALASSA AXIA </t>
  </si>
  <si>
    <t>0336W</t>
  </si>
  <si>
    <t>TAIPEI TRIUMPH</t>
  </si>
  <si>
    <t>087W</t>
  </si>
  <si>
    <t>COSCO GUANGZHOU</t>
  </si>
  <si>
    <t>001W</t>
  </si>
  <si>
    <t>SANTA LORETTA</t>
  </si>
  <si>
    <t>KOPER</t>
  </si>
  <si>
    <t>MUNICH MAERSK</t>
  </si>
  <si>
    <t>MAYVIEW MAERSK</t>
  </si>
  <si>
    <t>MSC VIVIANA</t>
  </si>
  <si>
    <t>MUMBAI MAERSK</t>
  </si>
  <si>
    <t>TALLIN</t>
  </si>
  <si>
    <t>0FM0PW</t>
  </si>
  <si>
    <t xml:space="preserve">APL RAFFLES </t>
  </si>
  <si>
    <t>0FM0NW</t>
  </si>
  <si>
    <t>CMA CGM LAPEROUSE</t>
  </si>
  <si>
    <t>0FM0LW</t>
  </si>
  <si>
    <t>APL MERLION</t>
  </si>
  <si>
    <t xml:space="preserve">CMA CGM NEVADA </t>
  </si>
  <si>
    <t>0FM0HW</t>
  </si>
  <si>
    <t>CMA CGM AMERIGO VESPUCCI</t>
  </si>
  <si>
    <t xml:space="preserve">FELIXSTOWE </t>
  </si>
  <si>
    <t>MSC MIRJA</t>
  </si>
  <si>
    <t>MOSCOW MAERSK</t>
  </si>
  <si>
    <t>MAREN MAERSK</t>
  </si>
  <si>
    <t>MSC ANNA</t>
  </si>
  <si>
    <t>MARIT MAERSK</t>
  </si>
  <si>
    <t xml:space="preserve"> FELIXSTOWE </t>
  </si>
  <si>
    <t xml:space="preserve">COSCO </t>
  </si>
  <si>
    <t>AARHUS</t>
  </si>
  <si>
    <t xml:space="preserve">EUROPEAN ROUTE      </t>
  </si>
  <si>
    <t xml:space="preserve">          Sailing schedule-Qingdao  </t>
  </si>
  <si>
    <t>KIMOLOS TRADER</t>
  </si>
  <si>
    <t>KALAMATA TRADER</t>
  </si>
  <si>
    <t>ULANGA</t>
  </si>
  <si>
    <t>UBENA</t>
  </si>
  <si>
    <t>MCC</t>
    <phoneticPr fontId="22" type="noConversion"/>
  </si>
  <si>
    <t>MCC CHITTAGONG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</si>
  <si>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开</t>
    </r>
    <phoneticPr fontId="22" type="noConversion"/>
  </si>
  <si>
    <t>Chittagong</t>
  </si>
  <si>
    <t>CNSZX</t>
  </si>
  <si>
    <t>CFS CUT OFF</t>
  </si>
  <si>
    <t>Chittagong</t>
    <phoneticPr fontId="22" type="noConversion"/>
  </si>
  <si>
    <t>081S</t>
  </si>
  <si>
    <t>OOCL ITALY  </t>
  </si>
  <si>
    <t>189S</t>
  </si>
  <si>
    <t>XIN CHI WAN </t>
  </si>
  <si>
    <t>134S</t>
  </si>
  <si>
    <t>COSCO FELIXSTOWE </t>
  </si>
  <si>
    <t>103S</t>
  </si>
  <si>
    <t>OOCL DUBAI </t>
  </si>
  <si>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</si>
  <si>
    <t>MELBOURNE</t>
    <phoneticPr fontId="22" type="noConversion"/>
  </si>
  <si>
    <t>SYDNEY</t>
    <phoneticPr fontId="22" type="noConversion"/>
  </si>
  <si>
    <t>0PG13E1MA</t>
  </si>
  <si>
    <t>APL NORWAY</t>
  </si>
  <si>
    <t>0PG11E1MA</t>
  </si>
  <si>
    <t>0PG0ZE1MA</t>
  </si>
  <si>
    <t>0PG0XE1MA</t>
  </si>
  <si>
    <t>COSCO</t>
    <phoneticPr fontId="22" type="noConversion"/>
  </si>
  <si>
    <t>1J1K</t>
  </si>
  <si>
    <t>MIAMI (SK)</t>
    <phoneticPr fontId="22" type="noConversion"/>
  </si>
  <si>
    <t>002E</t>
  </si>
  <si>
    <t>MONACO BRIDGE</t>
  </si>
  <si>
    <t>SEASPAN AMAZON</t>
  </si>
  <si>
    <t>TO BE NOMINATED</t>
  </si>
  <si>
    <r>
      <t xml:space="preserve">Kline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Arial"/>
        <family val="2"/>
      </rPr>
      <t>EC4)</t>
    </r>
    <phoneticPr fontId="22" type="noConversion"/>
  </si>
  <si>
    <t>TAYMA</t>
  </si>
  <si>
    <t>二截一开</t>
  </si>
  <si>
    <t xml:space="preserve">CFS CUT OFF </t>
  </si>
  <si>
    <t>024E</t>
  </si>
  <si>
    <t>OOCL HO CHI MINH CITY  </t>
  </si>
  <si>
    <t>OOCL MEMPHIS  </t>
  </si>
  <si>
    <t>046E</t>
  </si>
  <si>
    <t>OOCL MIAMI  </t>
  </si>
  <si>
    <t>  024E</t>
  </si>
  <si>
    <t>OOCL GENOA </t>
  </si>
  <si>
    <t> 024E</t>
  </si>
  <si>
    <t>OOCL TAIPEI  </t>
  </si>
  <si>
    <t>OOCL(PVCS)</t>
    <phoneticPr fontId="22" type="noConversion"/>
  </si>
  <si>
    <t>OOCL BEIJING</t>
  </si>
  <si>
    <t xml:space="preserve">CHICAGO 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</si>
  <si>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22" type="noConversion"/>
  </si>
  <si>
    <t>063E</t>
  </si>
  <si>
    <t>MOL CELEBRATION</t>
  </si>
  <si>
    <t>MOL COMMITMENT</t>
  </si>
  <si>
    <t>NAGOYA EXPRESS</t>
  </si>
  <si>
    <t>SOFIA EXPRESS</t>
  </si>
  <si>
    <t> 039E</t>
  </si>
  <si>
    <t>MOL CONTINUITY </t>
  </si>
  <si>
    <t>ONE(PN2 / E)</t>
    <phoneticPr fontId="22" type="noConversion"/>
  </si>
  <si>
    <t>079E</t>
  </si>
  <si>
    <t>KYOTO EXPRESS</t>
  </si>
  <si>
    <r>
      <t>4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开</t>
    </r>
    <phoneticPr fontId="22" type="noConversion"/>
  </si>
  <si>
    <t xml:space="preserve">CHICAGO </t>
    <phoneticPr fontId="22" type="noConversion"/>
  </si>
  <si>
    <t>311TXE</t>
  </si>
  <si>
    <t>CMA CGM G. WASHINGTON</t>
  </si>
  <si>
    <t>309TXE</t>
  </si>
  <si>
    <t>APL SENTOSA</t>
  </si>
  <si>
    <t>307TXE</t>
  </si>
  <si>
    <t>CMA CGM A. LINCOLN</t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</si>
  <si>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22" type="noConversion"/>
  </si>
  <si>
    <t>305TXE</t>
  </si>
  <si>
    <t>APL FULLERTON</t>
  </si>
  <si>
    <t>五截五开</t>
    <phoneticPr fontId="22" type="noConversion"/>
  </si>
  <si>
    <t>YM UNANIMITY</t>
  </si>
  <si>
    <t>YM UBERTY</t>
  </si>
  <si>
    <t>YM UPWARD</t>
  </si>
  <si>
    <t>ONE (PS4)</t>
    <phoneticPr fontId="22" type="noConversion"/>
  </si>
  <si>
    <t>YM UNISON</t>
  </si>
  <si>
    <t xml:space="preserve">LOS ANGELES,CA </t>
    <phoneticPr fontId="22" type="noConversion"/>
  </si>
  <si>
    <t>1038-140E</t>
  </si>
  <si>
    <t>EVER ENVOY</t>
  </si>
  <si>
    <t>1037-130E</t>
  </si>
  <si>
    <t>EVER EAGLE</t>
  </si>
  <si>
    <t>1036-123E</t>
  </si>
  <si>
    <t>ITAL USODIMARE</t>
  </si>
  <si>
    <t xml:space="preserve">EMC(HTW) </t>
  </si>
  <si>
    <t>1035-130E</t>
  </si>
  <si>
    <t>EVER ELITE</t>
  </si>
  <si>
    <t>一截天开</t>
  </si>
  <si>
    <t>0943-028E</t>
  </si>
  <si>
    <t>EVER LEARNED</t>
  </si>
  <si>
    <t>APL</t>
    <phoneticPr fontId="22" type="noConversion"/>
  </si>
  <si>
    <t>2J1K</t>
    <phoneticPr fontId="22" type="noConversion"/>
  </si>
  <si>
    <t xml:space="preserve">COLON FREE ZONE </t>
    <phoneticPr fontId="22" type="noConversion"/>
  </si>
  <si>
    <t>ONE</t>
    <phoneticPr fontId="22" type="noConversion"/>
  </si>
  <si>
    <t>822E</t>
  </si>
  <si>
    <t>MSC BENEDETTA</t>
  </si>
  <si>
    <t>821E</t>
  </si>
  <si>
    <t>MSC RENEE</t>
  </si>
  <si>
    <t> 820E</t>
  </si>
  <si>
    <t>MSC AMBITION</t>
  </si>
  <si>
    <t>MSC RUBY </t>
  </si>
  <si>
    <t>MSC FLAVIA </t>
  </si>
  <si>
    <t>3J2K</t>
    <phoneticPr fontId="22" type="noConversion"/>
  </si>
  <si>
    <t>SAN ANTONIO</t>
  </si>
  <si>
    <t>SAN ANTONIO</t>
    <phoneticPr fontId="22" type="noConversion"/>
  </si>
  <si>
    <t xml:space="preserve">MP THE GRONK </t>
  </si>
  <si>
    <t xml:space="preserve">ALS APOLLO </t>
  </si>
  <si>
    <t xml:space="preserve">SEAMAX STAMFORD </t>
  </si>
  <si>
    <t xml:space="preserve">MAERSK IYO </t>
  </si>
  <si>
    <t xml:space="preserve">MONGOOSE HUNTER </t>
  </si>
  <si>
    <t>HBS</t>
    <phoneticPr fontId="22" type="noConversion"/>
  </si>
  <si>
    <t xml:space="preserve">LAURA MAERSK </t>
  </si>
  <si>
    <t>一截6开</t>
    <phoneticPr fontId="22" type="noConversion"/>
  </si>
  <si>
    <t xml:space="preserve">VALPARAISO </t>
    <phoneticPr fontId="22" type="noConversion"/>
  </si>
  <si>
    <t>MOL BEYOND</t>
  </si>
  <si>
    <t> 001E</t>
  </si>
  <si>
    <t>CORCOVADO </t>
  </si>
  <si>
    <t>CISNES</t>
  </si>
  <si>
    <t>COYHAIQUE</t>
  </si>
  <si>
    <t>COCHRANE</t>
  </si>
  <si>
    <t>1J/7K</t>
  </si>
  <si>
    <t xml:space="preserve">CALLAO </t>
  </si>
  <si>
    <t>034E</t>
  </si>
  <si>
    <t>WAN HAI 516</t>
  </si>
  <si>
    <t>048E</t>
  </si>
  <si>
    <t>WAN HAI 512</t>
  </si>
  <si>
    <t>094E</t>
  </si>
  <si>
    <t>KOTA LUKIS</t>
  </si>
  <si>
    <t>YM EXCELLENCE</t>
  </si>
  <si>
    <r>
      <t>COSCO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 xml:space="preserve"> WSA2</t>
    </r>
    <r>
      <rPr>
        <sz val="10"/>
        <rFont val="宋体"/>
        <family val="3"/>
        <charset val="134"/>
      </rPr>
      <t>）</t>
    </r>
    <phoneticPr fontId="22" type="noConversion"/>
  </si>
  <si>
    <t>2J/1K</t>
  </si>
  <si>
    <t xml:space="preserve">GUAYAQUIL  </t>
  </si>
  <si>
    <t>GUAYAQUIL</t>
    <phoneticPr fontId="22" type="noConversion"/>
  </si>
  <si>
    <t>SANTA ISABEL</t>
  </si>
  <si>
    <t>SANTA CLARA</t>
  </si>
  <si>
    <t>SANTA INES</t>
  </si>
  <si>
    <t>SANTA ROSA</t>
  </si>
  <si>
    <t>SANTA BARBARA</t>
  </si>
  <si>
    <t>1J/2K</t>
    <phoneticPr fontId="22" type="noConversion"/>
  </si>
  <si>
    <t>BUENAVENTURA</t>
    <phoneticPr fontId="22" type="noConversion"/>
  </si>
  <si>
    <t>021W</t>
  </si>
  <si>
    <t>VALUE </t>
  </si>
  <si>
    <t xml:space="preserve"> 301AAW </t>
    <phoneticPr fontId="22" type="noConversion"/>
  </si>
  <si>
    <t>CMA CGM CARL ANTOINE</t>
    <phoneticPr fontId="22" type="noConversion"/>
  </si>
  <si>
    <t>VALIANT</t>
  </si>
  <si>
    <t>023W</t>
  </si>
  <si>
    <t>VANTAGE</t>
  </si>
  <si>
    <t>SEAMAX ROWAYTON</t>
  </si>
  <si>
    <t xml:space="preserve"> 293AAW</t>
    <phoneticPr fontId="22" type="noConversion"/>
  </si>
  <si>
    <t xml:space="preserve">  CMA CGM RODOLPHE </t>
    <phoneticPr fontId="22" type="noConversion"/>
  </si>
  <si>
    <t>4J4K</t>
  </si>
  <si>
    <t> 821W</t>
  </si>
  <si>
    <t>CAP SAN VINCENT </t>
  </si>
  <si>
    <t>CROATIA</t>
  </si>
  <si>
    <t>SKYROS</t>
  </si>
  <si>
    <t>3J1K</t>
  </si>
  <si>
    <t>BUENOS AIRES</t>
    <phoneticPr fontId="22" type="noConversion"/>
  </si>
  <si>
    <t>ONE(NX2)</t>
    <phoneticPr fontId="22" type="noConversion"/>
  </si>
  <si>
    <t xml:space="preserve">MONTEVIDEO  </t>
    <phoneticPr fontId="22" type="noConversion"/>
  </si>
  <si>
    <t>COSCO(WSA2)</t>
    <phoneticPr fontId="22" type="noConversion"/>
  </si>
  <si>
    <t xml:space="preserve">MANZANILIO (MEX) </t>
    <phoneticPr fontId="22" type="noConversion"/>
  </si>
  <si>
    <t>0GC0NW1MA </t>
  </si>
  <si>
    <t>ZIM LOS ANGELES </t>
  </si>
  <si>
    <t>0GC0LW1MA </t>
  </si>
  <si>
    <t>OOCL ATLANTA </t>
  </si>
  <si>
    <t>0GC0JW1MA </t>
  </si>
  <si>
    <t>APL BOSTON </t>
  </si>
  <si>
    <t>0GC0HW1MA </t>
  </si>
  <si>
    <t>OOCL NINGBO </t>
  </si>
  <si>
    <t>CMA/APL</t>
    <phoneticPr fontId="22" type="noConversion"/>
  </si>
  <si>
    <t>0GC0FW1MA </t>
  </si>
  <si>
    <t>APL VANCOUVER </t>
  </si>
  <si>
    <t>NEW DELHI(PATPARGANT)</t>
  </si>
  <si>
    <t>NEW DELHI(PIPAVAV)</t>
    <phoneticPr fontId="22" type="noConversion"/>
  </si>
  <si>
    <r>
      <t>046W</t>
    </r>
    <r>
      <rPr>
        <sz val="9"/>
        <color rgb="FF44678C"/>
        <rFont val="Malgun Gothic"/>
        <family val="2"/>
      </rPr>
      <t xml:space="preserve"> </t>
    </r>
    <r>
      <rPr>
        <sz val="9"/>
        <color rgb="FF666666"/>
        <rFont val="Malgun Gothic"/>
        <family val="2"/>
      </rPr>
      <t> </t>
    </r>
  </si>
  <si>
    <t>HYUNDAI PREMIUM</t>
  </si>
  <si>
    <r>
      <t>014W</t>
    </r>
    <r>
      <rPr>
        <sz val="9"/>
        <color rgb="FF44678C"/>
        <rFont val="Malgun Gothic"/>
        <family val="2"/>
      </rPr>
      <t xml:space="preserve"> </t>
    </r>
    <r>
      <rPr>
        <sz val="9"/>
        <color rgb="FF666666"/>
        <rFont val="Malgun Gothic"/>
        <family val="2"/>
      </rPr>
      <t> </t>
    </r>
  </si>
  <si>
    <t>HS BAFFIN</t>
  </si>
  <si>
    <r>
      <t>051W</t>
    </r>
    <r>
      <rPr>
        <sz val="9"/>
        <color rgb="FF44678C"/>
        <rFont val="Malgun Gothic"/>
        <family val="2"/>
      </rPr>
      <t xml:space="preserve"> </t>
    </r>
  </si>
  <si>
    <t>HYUNDAI PRIVILEGE</t>
  </si>
  <si>
    <r>
      <t>033W</t>
    </r>
    <r>
      <rPr>
        <sz val="9"/>
        <color rgb="FF44678C"/>
        <rFont val="Malgun Gothic"/>
        <family val="2"/>
      </rPr>
      <t xml:space="preserve"> </t>
    </r>
    <r>
      <rPr>
        <sz val="9"/>
        <color rgb="FF666666"/>
        <rFont val="Malgun Gothic"/>
        <family val="2"/>
      </rPr>
      <t> </t>
    </r>
  </si>
  <si>
    <t>HYUNDAI PARAMOUNT</t>
  </si>
  <si>
    <t>HMM</t>
    <phoneticPr fontId="22" type="noConversion"/>
  </si>
  <si>
    <r>
      <t>052W</t>
    </r>
    <r>
      <rPr>
        <sz val="9"/>
        <color rgb="FF44678C"/>
        <rFont val="Malgun Gothic"/>
        <family val="2"/>
      </rPr>
      <t xml:space="preserve"> </t>
    </r>
  </si>
  <si>
    <t>HYUNDAI PRESTIGE</t>
  </si>
  <si>
    <t>1J6K</t>
    <phoneticPr fontId="22" type="noConversion"/>
  </si>
  <si>
    <t>WANHAI(CI2)</t>
  </si>
  <si>
    <t>W149</t>
  </si>
  <si>
    <t>NORTHERN GUILD</t>
  </si>
  <si>
    <t>W039</t>
  </si>
  <si>
    <t>COSCO HOUSTON</t>
  </si>
  <si>
    <t>1J6K</t>
  </si>
  <si>
    <t>WANHAI(CIX)</t>
  </si>
  <si>
    <t>W117</t>
  </si>
  <si>
    <t>ITAL MILIONE</t>
  </si>
  <si>
    <t>W048</t>
  </si>
  <si>
    <t>WAN HAI 509</t>
  </si>
  <si>
    <t>W121</t>
  </si>
  <si>
    <t>WAN HAI 505</t>
  </si>
  <si>
    <t>W094</t>
  </si>
  <si>
    <t>CORINTHIAKOS</t>
  </si>
  <si>
    <t>W116</t>
  </si>
  <si>
    <t xml:space="preserve">INDIAN ROUTE   </t>
  </si>
  <si>
    <t>OOCL</t>
    <phoneticPr fontId="22" type="noConversion"/>
  </si>
  <si>
    <t>074W</t>
  </si>
  <si>
    <t>YM OAKLAND </t>
  </si>
  <si>
    <t>085W</t>
  </si>
  <si>
    <t>OOCL CALIFORNIA   </t>
  </si>
  <si>
    <t>154W</t>
  </si>
  <si>
    <t>YM CYPRESS   </t>
  </si>
  <si>
    <t>  093W</t>
  </si>
  <si>
    <t>OOCL AMERICA </t>
  </si>
  <si>
    <t> 071W</t>
  </si>
  <si>
    <t>YM EMINENCE</t>
  </si>
  <si>
    <t>035W</t>
  </si>
  <si>
    <t>OOCL SHANGHAI </t>
  </si>
  <si>
    <t>4J3K</t>
    <phoneticPr fontId="22" type="noConversion"/>
  </si>
  <si>
    <t>0153W</t>
  </si>
  <si>
    <t>Wan Hai 503</t>
  </si>
  <si>
    <t>0049W</t>
  </si>
  <si>
    <t>Cosco Durban</t>
  </si>
  <si>
    <t>0158W</t>
  </si>
  <si>
    <t>Kota Lagu</t>
  </si>
  <si>
    <t>0075W</t>
  </si>
  <si>
    <t>Athens Bridge</t>
  </si>
  <si>
    <t>PIL/COSCO</t>
    <phoneticPr fontId="22" type="noConversion"/>
  </si>
  <si>
    <t>0111W</t>
  </si>
  <si>
    <t>Kota Lambang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</si>
  <si>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</si>
  <si>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OOCL SINGAPORE</t>
  </si>
  <si>
    <t>EMC</t>
    <phoneticPr fontId="22" type="noConversion"/>
  </si>
  <si>
    <t>048W</t>
  </si>
  <si>
    <t>OOCL SEOUL</t>
  </si>
  <si>
    <r>
      <t>COSCO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MEX3)</t>
    </r>
    <phoneticPr fontId="22" type="noConversion"/>
  </si>
  <si>
    <t>0GF0HW1MA</t>
  </si>
  <si>
    <t>0GF0FW1MA</t>
  </si>
  <si>
    <t>APL CHONGQING</t>
  </si>
  <si>
    <t>0GF0DW1MA</t>
  </si>
  <si>
    <t>CMA CGM FIDELIO</t>
  </si>
  <si>
    <t>0GF0BW1MA</t>
  </si>
  <si>
    <t>TBN8</t>
  </si>
  <si>
    <t>0GF09W1MA</t>
  </si>
  <si>
    <t>CMA CGM LIBRA</t>
  </si>
  <si>
    <t>0GF07W1MA</t>
  </si>
  <si>
    <t>CMA CGM PEGASUS</t>
  </si>
  <si>
    <t>4J4K</t>
    <phoneticPr fontId="22" type="noConversion"/>
  </si>
  <si>
    <r>
      <t>JEBEL ALI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YT)</t>
    </r>
    <phoneticPr fontId="22" type="noConversion"/>
  </si>
  <si>
    <t>W027</t>
  </si>
  <si>
    <t>WAN HAI 613</t>
  </si>
  <si>
    <t>W038</t>
  </si>
  <si>
    <t>WAN HAI 511</t>
  </si>
  <si>
    <t>W032</t>
  </si>
  <si>
    <t>KOTA CEPAT</t>
  </si>
  <si>
    <t>W028</t>
  </si>
  <si>
    <t>WAN HAI 611</t>
  </si>
  <si>
    <t>W025</t>
  </si>
  <si>
    <t>WAN HAI 612</t>
  </si>
  <si>
    <t>WANHAI(CMS)</t>
    <phoneticPr fontId="22" type="noConversion"/>
  </si>
  <si>
    <t>W035</t>
  </si>
  <si>
    <t>KOTA CEMPAKA</t>
  </si>
  <si>
    <t>3J3K</t>
  </si>
  <si>
    <t>BANDAR ABBAS</t>
  </si>
  <si>
    <t>CSCL NEPTUNE  </t>
  </si>
  <si>
    <t>002W</t>
  </si>
  <si>
    <t>TO BE ADVISED </t>
  </si>
  <si>
    <t> 007W</t>
  </si>
  <si>
    <t>CAPE KORTIA  </t>
  </si>
  <si>
    <t> 029W</t>
  </si>
  <si>
    <t>OOCL (ME3)</t>
    <phoneticPr fontId="22" type="noConversion"/>
  </si>
  <si>
    <t> 048W</t>
  </si>
  <si>
    <t>1J7K</t>
  </si>
  <si>
    <t>WHL(JST)</t>
  </si>
  <si>
    <t>S008</t>
  </si>
  <si>
    <t>SUNRISE DRAGON</t>
  </si>
  <si>
    <t>S007</t>
  </si>
  <si>
    <t>SINOTRANS BANGKOK</t>
  </si>
  <si>
    <t>S005</t>
  </si>
  <si>
    <t>NORDMARGHERITA</t>
  </si>
  <si>
    <t>WAN HAI 175</t>
  </si>
  <si>
    <t>S006</t>
  </si>
  <si>
    <t>BANGKOK</t>
  </si>
  <si>
    <t xml:space="preserve">BANGKOK </t>
    <phoneticPr fontId="22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</si>
  <si>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</si>
  <si>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 xml:space="preserve"> </t>
    <phoneticPr fontId="122" type="noConversion"/>
  </si>
  <si>
    <t>INGENUITY</t>
  </si>
  <si>
    <t>TS TOKYO</t>
  </si>
  <si>
    <t>TS KAOHSIUNG</t>
  </si>
  <si>
    <t>TS BANGKOK</t>
  </si>
  <si>
    <t>2J1K</t>
  </si>
  <si>
    <t>SOUTHEAST ASIAN AND JANPAN ROUTE</t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</si>
  <si>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r>
      <rPr>
        <sz val="11"/>
        <color theme="1"/>
        <rFont val="宋体"/>
        <family val="2"/>
        <charset val="134"/>
        <scheme val="minor"/>
      </rPr>
      <t/>
    </r>
  </si>
  <si>
    <t>CONTI CORTESIA </t>
  </si>
  <si>
    <t>027W</t>
    <phoneticPr fontId="22" type="noConversion"/>
  </si>
  <si>
    <t>HANGZHOU BAY BRIDGE </t>
  </si>
  <si>
    <t>062W</t>
  </si>
  <si>
    <t>YM UTOPIA </t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</si>
  <si>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phoneticPr fontId="22" type="noConversion"/>
  </si>
  <si>
    <t>068W</t>
    <phoneticPr fontId="22" type="noConversion"/>
  </si>
  <si>
    <t>KUALA LUMPUR EXPRESS </t>
  </si>
  <si>
    <t> 062W</t>
  </si>
  <si>
    <t>MOL COSMOS </t>
  </si>
  <si>
    <t>2J2K</t>
    <phoneticPr fontId="22" type="noConversion"/>
  </si>
  <si>
    <t>BARCELONA</t>
    <phoneticPr fontId="22" type="noConversion"/>
  </si>
  <si>
    <t>MSC GAIA</t>
  </si>
  <si>
    <t>MSC RAPALLO</t>
  </si>
  <si>
    <t>MSC IRENE</t>
  </si>
  <si>
    <t>MSC ARIANE</t>
  </si>
  <si>
    <t>817W</t>
  </si>
  <si>
    <t>MAERSK HIDALGO</t>
  </si>
  <si>
    <t>1J1K</t>
    <phoneticPr fontId="22" type="noConversion"/>
  </si>
  <si>
    <t>Izmit Korfezi</t>
    <phoneticPr fontId="22" type="noConversion"/>
  </si>
  <si>
    <t xml:space="preserve">ISTANBUL(k) </t>
  </si>
  <si>
    <t xml:space="preserve">ISTANBUL(k) </t>
    <phoneticPr fontId="22" type="noConversion"/>
  </si>
  <si>
    <t>HPL/Kline(FE3)</t>
    <phoneticPr fontId="22" type="noConversion"/>
  </si>
  <si>
    <t> 017W</t>
  </si>
  <si>
    <t>YM WELLHEAD</t>
  </si>
  <si>
    <t>YM WIND</t>
  </si>
  <si>
    <t>009W</t>
  </si>
  <si>
    <t>NYK CRANE </t>
  </si>
  <si>
    <t>015W</t>
  </si>
  <si>
    <t>YM WHOLESOME</t>
  </si>
  <si>
    <t>010W</t>
  </si>
  <si>
    <t>NYK EAGLE</t>
  </si>
  <si>
    <t>5J6K</t>
    <phoneticPr fontId="22" type="noConversion"/>
  </si>
  <si>
    <t>ROTTERDAM</t>
  </si>
  <si>
    <t>ROTTERDAM</t>
    <phoneticPr fontId="22" type="noConversion"/>
  </si>
  <si>
    <t>NYK BLUE JAY </t>
  </si>
  <si>
    <t>014W</t>
  </si>
  <si>
    <r>
      <t>HPL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MD2)</t>
    </r>
    <phoneticPr fontId="22" type="noConversion"/>
  </si>
  <si>
    <t>004W</t>
  </si>
  <si>
    <t>NYK SWAN</t>
  </si>
  <si>
    <t xml:space="preserve"> GENOA  </t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</si>
  <si>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</si>
  <si>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</si>
  <si>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</si>
  <si>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</si>
  <si>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</si>
  <si>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LA SPEZIA</t>
  </si>
  <si>
    <t>OOCL (AAS)</t>
  </si>
  <si>
    <t>267BEW</t>
  </si>
  <si>
    <t>EVER SUPERB </t>
  </si>
  <si>
    <t>  0BE0PW1MA</t>
  </si>
  <si>
    <t>APL CALIFORNIA </t>
  </si>
  <si>
    <t>263BEW</t>
  </si>
  <si>
    <t>EVER SAFETY</t>
  </si>
  <si>
    <t>0BE0LW1MA</t>
  </si>
  <si>
    <t>APL NEW JERSEY</t>
  </si>
  <si>
    <t>133W</t>
  </si>
  <si>
    <t>COSCO HONG KONG  </t>
  </si>
  <si>
    <t>5J5K</t>
  </si>
  <si>
    <t>0BX0TW1MA </t>
  </si>
  <si>
    <t>CMA CGM URUGUAY </t>
  </si>
  <si>
    <t>0BX0RW1MA </t>
  </si>
  <si>
    <t>MAIRA XL </t>
  </si>
  <si>
    <t>0BX0PW1MA </t>
  </si>
  <si>
    <t>TBN 29 </t>
  </si>
  <si>
    <t>0BX0NW1MA </t>
  </si>
  <si>
    <t>CMA CGM VOLGA </t>
  </si>
  <si>
    <t>CMA</t>
    <phoneticPr fontId="22" type="noConversion"/>
  </si>
  <si>
    <t>0BX0LW1MA </t>
  </si>
  <si>
    <t>COSCO SHIPPING DANUBE </t>
  </si>
  <si>
    <t>3J3K</t>
    <phoneticPr fontId="22" type="noConversion"/>
  </si>
  <si>
    <t>CONSTANTSA</t>
    <phoneticPr fontId="22" type="noConversion"/>
  </si>
  <si>
    <t>YM WONDROUS</t>
  </si>
  <si>
    <t>YM WINDOW</t>
  </si>
  <si>
    <t>YM WELCOME</t>
  </si>
  <si>
    <t>YM WINNER</t>
  </si>
  <si>
    <t>YML(MD3)</t>
    <phoneticPr fontId="22" type="noConversion"/>
  </si>
  <si>
    <t>YM WORLD</t>
  </si>
  <si>
    <t xml:space="preserve"> ETA </t>
  </si>
  <si>
    <t xml:space="preserve"> ETD </t>
  </si>
  <si>
    <t>5J5k</t>
    <phoneticPr fontId="22" type="noConversion"/>
  </si>
  <si>
    <t>LE HAVRE</t>
  </si>
  <si>
    <t>ASHDOD</t>
    <phoneticPr fontId="22" type="noConversion"/>
  </si>
  <si>
    <t>0FM0MW1MA</t>
  </si>
  <si>
    <t>0FM0KW1MA</t>
  </si>
  <si>
    <t>0FM0JW1MA</t>
  </si>
  <si>
    <t>APL TEMASEK</t>
  </si>
  <si>
    <t>0FM0HW1MA</t>
  </si>
  <si>
    <t>0FM0FW1MA</t>
  </si>
  <si>
    <t>CMA CGM ALASKA</t>
  </si>
  <si>
    <t>EMC(FAL3)</t>
    <phoneticPr fontId="22" type="noConversion"/>
  </si>
  <si>
    <t>0FM0DW1MA</t>
  </si>
  <si>
    <t>CMA CGM NEVADA</t>
  </si>
  <si>
    <t>LE HAVRE</t>
    <phoneticPr fontId="22" type="noConversion"/>
  </si>
  <si>
    <r>
      <t>HMM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EU5)</t>
    </r>
    <phoneticPr fontId="22" type="noConversion"/>
  </si>
  <si>
    <r>
      <t>822W</t>
    </r>
    <r>
      <rPr>
        <sz val="9"/>
        <color rgb="FF44678C"/>
        <rFont val="Malgun Gothic"/>
        <family val="2"/>
      </rPr>
      <t xml:space="preserve"> </t>
    </r>
    <r>
      <rPr>
        <sz val="9"/>
        <color rgb="FF666666"/>
        <rFont val="Malgun Gothic"/>
        <family val="2"/>
      </rPr>
      <t> </t>
    </r>
  </si>
  <si>
    <t>MSC RIFAYA</t>
  </si>
  <si>
    <r>
      <t>821W</t>
    </r>
    <r>
      <rPr>
        <sz val="9"/>
        <color rgb="FF44678C"/>
        <rFont val="Malgun Gothic"/>
        <family val="2"/>
      </rPr>
      <t xml:space="preserve"> </t>
    </r>
    <r>
      <rPr>
        <sz val="9"/>
        <color rgb="FF666666"/>
        <rFont val="Malgun Gothic"/>
        <family val="2"/>
      </rPr>
      <t> </t>
    </r>
  </si>
  <si>
    <t>MSC CLARA</t>
  </si>
  <si>
    <r>
      <t>820W</t>
    </r>
    <r>
      <rPr>
        <sz val="9"/>
        <color rgb="FF44678C"/>
        <rFont val="Malgun Gothic"/>
        <family val="2"/>
      </rPr>
      <t xml:space="preserve"> </t>
    </r>
    <r>
      <rPr>
        <sz val="9"/>
        <color rgb="FF666666"/>
        <rFont val="Malgun Gothic"/>
        <family val="2"/>
      </rPr>
      <t> </t>
    </r>
  </si>
  <si>
    <t>MSC JADE</t>
  </si>
  <si>
    <r>
      <t>819W</t>
    </r>
    <r>
      <rPr>
        <sz val="9"/>
        <color rgb="FF44678C"/>
        <rFont val="Malgun Gothic"/>
        <family val="2"/>
      </rPr>
      <t xml:space="preserve"> </t>
    </r>
    <r>
      <rPr>
        <sz val="9"/>
        <color rgb="FF666666"/>
        <rFont val="Malgun Gothic"/>
        <family val="2"/>
      </rPr>
      <t> </t>
    </r>
  </si>
  <si>
    <t>MARIE MAERSK</t>
  </si>
  <si>
    <r>
      <t>818W</t>
    </r>
    <r>
      <rPr>
        <sz val="9"/>
        <color rgb="FF44678C"/>
        <rFont val="Malgun Gothic"/>
        <family val="2"/>
      </rPr>
      <t xml:space="preserve"> </t>
    </r>
  </si>
  <si>
    <t>MSC DIANA</t>
  </si>
  <si>
    <t>EMC/PIL</t>
    <phoneticPr fontId="22" type="noConversion"/>
  </si>
  <si>
    <t>0268-021W</t>
  </si>
  <si>
    <t>THALASSA NIKI</t>
  </si>
  <si>
    <t>COSCO ENGLAND</t>
  </si>
  <si>
    <t>0266-021W</t>
  </si>
  <si>
    <t>THALASSA AVRA</t>
  </si>
  <si>
    <t>0265-009W</t>
  </si>
  <si>
    <t>TALOS</t>
  </si>
  <si>
    <t xml:space="preserve"> HAMBURG  </t>
  </si>
  <si>
    <r>
      <t>EMC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FAL1</t>
    </r>
    <r>
      <rPr>
        <sz val="10"/>
        <rFont val="宋体"/>
        <family val="3"/>
        <charset val="134"/>
      </rPr>
      <t>）</t>
    </r>
    <phoneticPr fontId="22" type="noConversion"/>
  </si>
  <si>
    <t>0FL0RW1MA</t>
  </si>
  <si>
    <t>CMA CGM VASCO DE GAMA</t>
  </si>
  <si>
    <t>0FL0PW1MA</t>
  </si>
  <si>
    <t>CMA CGM ALEXANDER VON HUMBOLDT</t>
  </si>
  <si>
    <t>0FL0NW1MA</t>
  </si>
  <si>
    <t>CMA CGM MARCO POLO</t>
  </si>
  <si>
    <t>0FL0LW1MA</t>
  </si>
  <si>
    <t>CMA CGM ANTOINE DE SAINT EXUPERY</t>
  </si>
  <si>
    <t>0FL0JW1MA</t>
  </si>
  <si>
    <t>CMA CGM ZHENG HE</t>
  </si>
  <si>
    <t>(CMA/COSCO/EMC/OOCL) / (HPL(UA)/YM/MOL/NYK/KLINE) / (MSK/MSC/HBS/HMM)</t>
    <phoneticPr fontId="22" type="noConversion"/>
  </si>
  <si>
    <t>May</t>
    <phoneticPr fontId="22" type="noConversion"/>
  </si>
  <si>
    <t xml:space="preserve">          Sailing schedule-Shenzhen   </t>
  </si>
  <si>
    <t>FRI 12 JUN</t>
    <phoneticPr fontId="22" type="noConversion"/>
  </si>
  <si>
    <t>TUE 29 MAY</t>
    <phoneticPr fontId="22" type="noConversion"/>
  </si>
  <si>
    <t>FRI 25 MAY</t>
    <phoneticPr fontId="22" type="noConversion"/>
  </si>
  <si>
    <t>081S</t>
    <phoneticPr fontId="22" type="noConversion"/>
  </si>
  <si>
    <t xml:space="preserve"> OOCL ITALY</t>
    <phoneticPr fontId="22" type="noConversion"/>
  </si>
  <si>
    <t>FRI 5 JUN</t>
    <phoneticPr fontId="22" type="noConversion"/>
  </si>
  <si>
    <t>TUE 22 MAY</t>
    <phoneticPr fontId="22" type="noConversion"/>
  </si>
  <si>
    <t>FRI 18 MAY</t>
    <phoneticPr fontId="22" type="noConversion"/>
  </si>
  <si>
    <t>189S</t>
    <phoneticPr fontId="22" type="noConversion"/>
  </si>
  <si>
    <t>XIN CHI WAN</t>
    <phoneticPr fontId="22" type="noConversion"/>
  </si>
  <si>
    <t>FRI 29 MAY</t>
    <phoneticPr fontId="22" type="noConversion"/>
  </si>
  <si>
    <t>TUE 15 MAY</t>
    <phoneticPr fontId="22" type="noConversion"/>
  </si>
  <si>
    <t>FRI 11 MAY</t>
    <phoneticPr fontId="22" type="noConversion"/>
  </si>
  <si>
    <t>176S</t>
    <phoneticPr fontId="22" type="noConversion"/>
  </si>
  <si>
    <t>XIN QING DAO</t>
    <phoneticPr fontId="22" type="noConversion"/>
  </si>
  <si>
    <t xml:space="preserve">CNHKG </t>
  </si>
  <si>
    <t>CNCAN</t>
  </si>
  <si>
    <t>MELBOURNE (A3S)</t>
  </si>
  <si>
    <t>MON 4 MAY</t>
    <phoneticPr fontId="22" type="noConversion"/>
  </si>
  <si>
    <t>FRI 1 JUN</t>
    <phoneticPr fontId="22" type="noConversion"/>
  </si>
  <si>
    <t>S114</t>
    <phoneticPr fontId="22" type="noConversion"/>
  </si>
  <si>
    <t>WAN HAI 271</t>
    <phoneticPr fontId="22" type="noConversion"/>
  </si>
  <si>
    <t>MON 28 MAY</t>
    <phoneticPr fontId="22" type="noConversion"/>
  </si>
  <si>
    <t>S197</t>
    <phoneticPr fontId="22" type="noConversion"/>
  </si>
  <si>
    <t xml:space="preserve">INTERASIA ADVANCE </t>
    <phoneticPr fontId="22" type="noConversion"/>
  </si>
  <si>
    <t>MON 21 MAY</t>
    <phoneticPr fontId="22" type="noConversion"/>
  </si>
  <si>
    <t>S110</t>
    <phoneticPr fontId="22" type="noConversion"/>
  </si>
  <si>
    <t>WAN HAI 272</t>
    <phoneticPr fontId="22" type="noConversion"/>
  </si>
  <si>
    <t>MON 14 MAY</t>
    <phoneticPr fontId="22" type="noConversion"/>
  </si>
  <si>
    <t>FRI 4 MAY</t>
    <phoneticPr fontId="22" type="noConversion"/>
  </si>
  <si>
    <t>WHL</t>
    <phoneticPr fontId="22" type="noConversion"/>
  </si>
  <si>
    <t>S113</t>
    <phoneticPr fontId="22" type="noConversion"/>
  </si>
  <si>
    <t>WED 30 MAY</t>
    <phoneticPr fontId="22" type="noConversion"/>
  </si>
  <si>
    <t>S007</t>
    <phoneticPr fontId="22" type="noConversion"/>
  </si>
  <si>
    <t>SINOTRANS BANGKOK</t>
    <phoneticPr fontId="22" type="noConversion"/>
  </si>
  <si>
    <t>WED 23 MAY</t>
    <phoneticPr fontId="22" type="noConversion"/>
  </si>
  <si>
    <t>S005</t>
    <phoneticPr fontId="22" type="noConversion"/>
  </si>
  <si>
    <t>NORDMARGHERITA</t>
    <phoneticPr fontId="22" type="noConversion"/>
  </si>
  <si>
    <t>WED 16 MAY</t>
    <phoneticPr fontId="22" type="noConversion"/>
  </si>
  <si>
    <t xml:space="preserve">WAN HAI 175 </t>
    <phoneticPr fontId="22" type="noConversion"/>
  </si>
  <si>
    <t>WED 9 MAY</t>
    <phoneticPr fontId="22" type="noConversion"/>
  </si>
  <si>
    <t>SUNRISE DRAGON</t>
    <phoneticPr fontId="22" type="noConversion"/>
  </si>
  <si>
    <t>WED 11 JUL</t>
    <phoneticPr fontId="22" type="noConversion"/>
  </si>
  <si>
    <t>TUE 5 JUN</t>
    <phoneticPr fontId="22" type="noConversion"/>
  </si>
  <si>
    <t>THU 31 MAY</t>
  </si>
  <si>
    <t>0PG13E1MA</t>
    <phoneticPr fontId="22" type="noConversion"/>
  </si>
  <si>
    <t xml:space="preserve">APL NORWAY </t>
    <phoneticPr fontId="22" type="noConversion"/>
  </si>
  <si>
    <t>WED 4 JUL</t>
    <phoneticPr fontId="22" type="noConversion"/>
  </si>
  <si>
    <t>THU 24 MAY</t>
  </si>
  <si>
    <t>0PG11E1MA</t>
    <phoneticPr fontId="22" type="noConversion"/>
  </si>
  <si>
    <t>SANTA VIOLA</t>
    <phoneticPr fontId="22" type="noConversion"/>
  </si>
  <si>
    <t>WED 27 JUN</t>
    <phoneticPr fontId="22" type="noConversion"/>
  </si>
  <si>
    <t>THU 17 MAY</t>
    <phoneticPr fontId="22" type="noConversion"/>
  </si>
  <si>
    <t>0PG0ZE1MA</t>
    <phoneticPr fontId="22" type="noConversion"/>
  </si>
  <si>
    <t xml:space="preserve">CMA CGM LAMARTINE </t>
    <phoneticPr fontId="22" type="noConversion"/>
  </si>
  <si>
    <t>WED 20 JUN</t>
    <phoneticPr fontId="22" type="noConversion"/>
  </si>
  <si>
    <t>THU 10 MAY</t>
    <phoneticPr fontId="22" type="noConversion"/>
  </si>
  <si>
    <t>0PG0XE1MA</t>
    <phoneticPr fontId="22" type="noConversion"/>
  </si>
  <si>
    <t>RDO CONCERT</t>
    <phoneticPr fontId="22" type="noConversion"/>
  </si>
  <si>
    <t>CNSHEKOU</t>
  </si>
  <si>
    <t>MIAMI( Service PEX3)</t>
    <phoneticPr fontId="22" type="noConversion"/>
  </si>
  <si>
    <t>THU 5 JUL</t>
    <phoneticPr fontId="22" type="noConversion"/>
  </si>
  <si>
    <t>MON 4 JUN</t>
    <phoneticPr fontId="22" type="noConversion"/>
  </si>
  <si>
    <t>FRI 25 MAY</t>
  </si>
  <si>
    <t>027E</t>
    <phoneticPr fontId="22" type="noConversion"/>
  </si>
  <si>
    <t>ANTWERPEN EXPRESS</t>
    <phoneticPr fontId="22" type="noConversion"/>
  </si>
  <si>
    <t>THU 28 JUN</t>
  </si>
  <si>
    <t>MON 28 MAY</t>
  </si>
  <si>
    <t>002E</t>
    <phoneticPr fontId="22" type="noConversion"/>
  </si>
  <si>
    <t>MONACO BRIDGE</t>
    <phoneticPr fontId="22" type="noConversion"/>
  </si>
  <si>
    <t>THU 21 JUN</t>
    <phoneticPr fontId="22" type="noConversion"/>
  </si>
  <si>
    <t>007E</t>
    <phoneticPr fontId="22" type="noConversion"/>
  </si>
  <si>
    <t>SEASPAN AMAZON</t>
    <phoneticPr fontId="22" type="noConversion"/>
  </si>
  <si>
    <t>THU 14 JUN</t>
    <phoneticPr fontId="22" type="noConversion"/>
  </si>
  <si>
    <t>MON 7 MAY</t>
    <phoneticPr fontId="22" type="noConversion"/>
  </si>
  <si>
    <t>HPL</t>
    <phoneticPr fontId="22" type="noConversion"/>
  </si>
  <si>
    <t>001E</t>
    <phoneticPr fontId="22" type="noConversion"/>
  </si>
  <si>
    <t xml:space="preserve">MADRID BRIDGE </t>
    <phoneticPr fontId="22" type="noConversion"/>
  </si>
  <si>
    <t>CNHKG</t>
  </si>
  <si>
    <t>NEW YORK(EC4)</t>
    <phoneticPr fontId="22" type="noConversion"/>
  </si>
  <si>
    <t>SAT 16 JUN</t>
  </si>
  <si>
    <t>E010</t>
    <phoneticPr fontId="22" type="noConversion"/>
  </si>
  <si>
    <t>APL ESPLANADE</t>
    <phoneticPr fontId="22" type="noConversion"/>
  </si>
  <si>
    <t>SAT 9 JUN</t>
    <phoneticPr fontId="22" type="noConversion"/>
  </si>
  <si>
    <t>THU 24 MAY</t>
    <phoneticPr fontId="22" type="noConversion"/>
  </si>
  <si>
    <t>CMA CGM G. WASHINGTON</t>
    <phoneticPr fontId="22" type="noConversion"/>
  </si>
  <si>
    <t>SAT 2 JUN</t>
    <phoneticPr fontId="22" type="noConversion"/>
  </si>
  <si>
    <t>E011</t>
    <phoneticPr fontId="22" type="noConversion"/>
  </si>
  <si>
    <t xml:space="preserve">APL SENTOSA
</t>
    <phoneticPr fontId="22" type="noConversion"/>
  </si>
  <si>
    <t>SUN 27 MAY</t>
    <phoneticPr fontId="22" type="noConversion"/>
  </si>
  <si>
    <t>SAT 12 MAY</t>
    <phoneticPr fontId="22" type="noConversion"/>
  </si>
  <si>
    <t>WHL</t>
  </si>
  <si>
    <t>E020</t>
    <phoneticPr fontId="22" type="noConversion"/>
  </si>
  <si>
    <t>COSCO PORTUGAL</t>
    <phoneticPr fontId="22" type="noConversion"/>
  </si>
  <si>
    <t>LOS ANGELS(CP3)</t>
    <phoneticPr fontId="22" type="noConversion"/>
  </si>
  <si>
    <t>TUE 29 MAY</t>
  </si>
  <si>
    <t>FI820A</t>
    <phoneticPr fontId="22" type="noConversion"/>
  </si>
  <si>
    <t>MSC GIULIA</t>
    <phoneticPr fontId="22" type="noConversion"/>
  </si>
  <si>
    <t>THU 21 JUN</t>
  </si>
  <si>
    <t>TUE 22 MAY</t>
  </si>
  <si>
    <t xml:space="preserve"> 819A</t>
    <phoneticPr fontId="22" type="noConversion"/>
  </si>
  <si>
    <t xml:space="preserve">MSC ANTONELLA </t>
    <phoneticPr fontId="22" type="noConversion"/>
  </si>
  <si>
    <t>818A</t>
    <phoneticPr fontId="22" type="noConversion"/>
  </si>
  <si>
    <t xml:space="preserve">MOL LONDRINA </t>
    <phoneticPr fontId="22" type="noConversion"/>
  </si>
  <si>
    <t>THU 7 JUN</t>
    <phoneticPr fontId="22" type="noConversion"/>
  </si>
  <si>
    <t>TUE 8 MAY</t>
    <phoneticPr fontId="22" type="noConversion"/>
  </si>
  <si>
    <t xml:space="preserve">MAERSK LAGUNA </t>
    <phoneticPr fontId="22" type="noConversion"/>
  </si>
  <si>
    <t>MONTEVIDEO(CSW)</t>
    <phoneticPr fontId="22" type="noConversion"/>
  </si>
  <si>
    <t>SAT 30 JUN</t>
  </si>
  <si>
    <t>SUN 3 JUN</t>
    <phoneticPr fontId="22" type="noConversion"/>
  </si>
  <si>
    <t>TBA</t>
    <phoneticPr fontId="22" type="noConversion"/>
  </si>
  <si>
    <t>SAT 23 JUN</t>
  </si>
  <si>
    <t>SUN 27 MAY</t>
  </si>
  <si>
    <t>FRI 18 MAY</t>
    <phoneticPr fontId="22" type="noConversion"/>
  </si>
  <si>
    <t>SEAMAX STAMFORD</t>
    <phoneticPr fontId="22" type="noConversion"/>
  </si>
  <si>
    <t>SAT 16 JUN</t>
    <phoneticPr fontId="22" type="noConversion"/>
  </si>
  <si>
    <t>SUN 20 MAY</t>
    <phoneticPr fontId="22" type="noConversion"/>
  </si>
  <si>
    <t>FRI 11 MAY</t>
    <phoneticPr fontId="22" type="noConversion"/>
  </si>
  <si>
    <t>MAERSK IYO</t>
    <phoneticPr fontId="22" type="noConversion"/>
  </si>
  <si>
    <t>SAT 9 JUN</t>
    <phoneticPr fontId="22" type="noConversion"/>
  </si>
  <si>
    <t>SUN 13 MAY</t>
    <phoneticPr fontId="22" type="noConversion"/>
  </si>
  <si>
    <t>TUE 8 MAY</t>
    <phoneticPr fontId="22" type="noConversion"/>
  </si>
  <si>
    <t>HMS</t>
    <phoneticPr fontId="22" type="noConversion"/>
  </si>
  <si>
    <t>818E</t>
    <phoneticPr fontId="22" type="noConversion"/>
  </si>
  <si>
    <t xml:space="preserve">BAVARIA </t>
    <phoneticPr fontId="22" type="noConversion"/>
  </si>
  <si>
    <t>CNHKG</t>
    <phoneticPr fontId="22" type="noConversion"/>
  </si>
  <si>
    <t>VALPARAISO（New ASPA Sling 1 Service ）</t>
    <phoneticPr fontId="22" type="noConversion"/>
  </si>
  <si>
    <t>TUE 26 JUN</t>
  </si>
  <si>
    <t>WED 6 JUN</t>
    <phoneticPr fontId="22" type="noConversion"/>
  </si>
  <si>
    <t xml:space="preserve">002E </t>
    <phoneticPr fontId="22" type="noConversion"/>
  </si>
  <si>
    <t>MSC RENEE</t>
    <phoneticPr fontId="22" type="noConversion"/>
  </si>
  <si>
    <t>TUE 19 JUN</t>
  </si>
  <si>
    <t>WED 30 MAY</t>
  </si>
  <si>
    <t>751E</t>
    <phoneticPr fontId="22" type="noConversion"/>
  </si>
  <si>
    <t>TUE 12 JUN</t>
    <phoneticPr fontId="22" type="noConversion"/>
  </si>
  <si>
    <t>WED 23 MAY</t>
    <phoneticPr fontId="22" type="noConversion"/>
  </si>
  <si>
    <t>TUE 15 MAY</t>
    <phoneticPr fontId="22" type="noConversion"/>
  </si>
  <si>
    <t>001E</t>
    <phoneticPr fontId="22" type="noConversion"/>
  </si>
  <si>
    <t>MSC AMBITION</t>
    <phoneticPr fontId="22" type="noConversion"/>
  </si>
  <si>
    <t>TUE 5 JUN</t>
    <phoneticPr fontId="22" type="noConversion"/>
  </si>
  <si>
    <t>WED 16 MAY</t>
    <phoneticPr fontId="22" type="noConversion"/>
  </si>
  <si>
    <t>HMM</t>
    <phoneticPr fontId="22" type="noConversion"/>
  </si>
  <si>
    <t>005E</t>
    <phoneticPr fontId="22" type="noConversion"/>
  </si>
  <si>
    <t xml:space="preserve">MSC RUBY
</t>
    <phoneticPr fontId="22" type="noConversion"/>
  </si>
  <si>
    <t>MANZANILLO(NW2)</t>
    <phoneticPr fontId="22" type="noConversion"/>
  </si>
  <si>
    <t>美洲</t>
    <phoneticPr fontId="22" type="noConversion"/>
  </si>
  <si>
    <t>SUN 31 JUN</t>
    <phoneticPr fontId="22" type="noConversion"/>
  </si>
  <si>
    <t>MON 11 JUN</t>
    <phoneticPr fontId="22" type="noConversion"/>
  </si>
  <si>
    <t>THU 7 JUN</t>
    <phoneticPr fontId="22" type="noConversion"/>
  </si>
  <si>
    <t>067W</t>
    <phoneticPr fontId="22" type="noConversion"/>
  </si>
  <si>
    <t>ASTORIA BRIDGE</t>
    <phoneticPr fontId="22" type="noConversion"/>
  </si>
  <si>
    <t>SUN 24 JUN</t>
    <phoneticPr fontId="22" type="noConversion"/>
  </si>
  <si>
    <t>MON 4 JUN</t>
    <phoneticPr fontId="22" type="noConversion"/>
  </si>
  <si>
    <t>THU 31 MAY</t>
    <phoneticPr fontId="22" type="noConversion"/>
  </si>
  <si>
    <t>115W</t>
    <phoneticPr fontId="22" type="noConversion"/>
  </si>
  <si>
    <t>MOL CHARISMA</t>
    <phoneticPr fontId="22" type="noConversion"/>
  </si>
  <si>
    <t>SUN 17 JUN</t>
    <phoneticPr fontId="22" type="noConversion"/>
  </si>
  <si>
    <t>MON 28 MAY</t>
    <phoneticPr fontId="22" type="noConversion"/>
  </si>
  <si>
    <t>THU 24 MAY</t>
    <phoneticPr fontId="22" type="noConversion"/>
  </si>
  <si>
    <t>025W</t>
    <phoneticPr fontId="22" type="noConversion"/>
  </si>
  <si>
    <t>KOTA LEGIT</t>
    <phoneticPr fontId="22" type="noConversion"/>
  </si>
  <si>
    <t>SUN 10 JUN</t>
    <phoneticPr fontId="22" type="noConversion"/>
  </si>
  <si>
    <t>MON 21 MAY</t>
    <phoneticPr fontId="22" type="noConversion"/>
  </si>
  <si>
    <t>THU 17 MAY</t>
    <phoneticPr fontId="22" type="noConversion"/>
  </si>
  <si>
    <t>1804W</t>
    <phoneticPr fontId="22" type="noConversion"/>
  </si>
  <si>
    <t>ROSA</t>
    <phoneticPr fontId="22" type="noConversion"/>
  </si>
  <si>
    <t>SUN 27 MAY</t>
    <phoneticPr fontId="22" type="noConversion"/>
  </si>
  <si>
    <t>MON 7 MAY</t>
    <phoneticPr fontId="22" type="noConversion"/>
  </si>
  <si>
    <t>THU 3 MAY</t>
    <phoneticPr fontId="22" type="noConversion"/>
  </si>
  <si>
    <t>118W</t>
    <phoneticPr fontId="22" type="noConversion"/>
  </si>
  <si>
    <t>EVER DIVINE</t>
    <phoneticPr fontId="22" type="noConversion"/>
  </si>
  <si>
    <t>DURBAN (ZAX2)</t>
  </si>
  <si>
    <t>SUN 1 JUL</t>
    <phoneticPr fontId="22" type="noConversion"/>
  </si>
  <si>
    <t>FRI 7 JUN</t>
    <phoneticPr fontId="22" type="noConversion"/>
  </si>
  <si>
    <t>FRI 25 MAY</t>
    <phoneticPr fontId="22" type="noConversion"/>
  </si>
  <si>
    <t>0337-019W</t>
    <phoneticPr fontId="22" type="noConversion"/>
  </si>
  <si>
    <t>THALASSA AXIA</t>
    <phoneticPr fontId="22" type="noConversion"/>
  </si>
  <si>
    <t>FRI 31 MAY</t>
    <phoneticPr fontId="22" type="noConversion"/>
  </si>
  <si>
    <t>0336-005W</t>
    <phoneticPr fontId="22" type="noConversion"/>
  </si>
  <si>
    <t>TAIPEI TRIUMPH</t>
    <phoneticPr fontId="22" type="noConversion"/>
  </si>
  <si>
    <t>FRI 24 MAY</t>
    <phoneticPr fontId="22" type="noConversion"/>
  </si>
  <si>
    <t>087W</t>
    <phoneticPr fontId="22" type="noConversion"/>
  </si>
  <si>
    <t>COSCO GUANGZHOU</t>
    <phoneticPr fontId="22" type="noConversion"/>
  </si>
  <si>
    <t>OMIT</t>
    <phoneticPr fontId="22" type="noConversion"/>
  </si>
  <si>
    <t>SUN 3 JUN</t>
    <phoneticPr fontId="22" type="noConversion"/>
  </si>
  <si>
    <t>FRI 10 MAY</t>
    <phoneticPr fontId="22" type="noConversion"/>
  </si>
  <si>
    <t>FRI 4 MAY</t>
    <phoneticPr fontId="22" type="noConversion"/>
  </si>
  <si>
    <t xml:space="preserve"> 001W</t>
    <phoneticPr fontId="22" type="noConversion"/>
  </si>
  <si>
    <t>SANTA LORETTA</t>
    <phoneticPr fontId="22" type="noConversion"/>
  </si>
  <si>
    <t>COSCO</t>
    <phoneticPr fontId="22" type="noConversion"/>
  </si>
  <si>
    <t>CNYTN</t>
    <phoneticPr fontId="22" type="noConversion"/>
  </si>
  <si>
    <t>GENOVA(AEM1)</t>
    <phoneticPr fontId="22" type="noConversion"/>
  </si>
  <si>
    <t>Sat 23 Jun</t>
  </si>
  <si>
    <t>Wed 28 May</t>
  </si>
  <si>
    <t>Fri 25 May</t>
  </si>
  <si>
    <t>THALASSA DOXA</t>
  </si>
  <si>
    <t>Sat 16 Jun</t>
  </si>
  <si>
    <t>Wed 21 May</t>
  </si>
  <si>
    <t>Fri 18 May</t>
  </si>
  <si>
    <t>0983-020W</t>
  </si>
  <si>
    <t>THALASSA TYHI</t>
  </si>
  <si>
    <t>Sat 9 Jun</t>
  </si>
  <si>
    <t>Wed 14 May</t>
  </si>
  <si>
    <t>Tue 08 May</t>
  </si>
  <si>
    <t>0982-022W</t>
  </si>
  <si>
    <t>THALASSA ELPIDA</t>
  </si>
  <si>
    <t>FELIXSTOWE (AEU 1)</t>
  </si>
  <si>
    <t>Tue 28 Jun</t>
  </si>
  <si>
    <t>Wed 30 May</t>
  </si>
  <si>
    <t xml:space="preserve">Thu 21 Jun </t>
  </si>
  <si>
    <t xml:space="preserve">Wed 23 May </t>
  </si>
  <si>
    <t>Sun 13 May</t>
  </si>
  <si>
    <t>HAMBURG  (AEU 2)</t>
  </si>
  <si>
    <t xml:space="preserve">EUROPEAN ROUTE    </t>
  </si>
  <si>
    <t>欧地非</t>
    <phoneticPr fontId="22" type="noConversion"/>
  </si>
  <si>
    <t>13 Jun (Wed)</t>
  </si>
  <si>
    <t>017S</t>
  </si>
  <si>
    <t>MOL EXPLORER</t>
  </si>
  <si>
    <t>07 Jun (Thu)</t>
  </si>
  <si>
    <t>Wed 23 May</t>
  </si>
  <si>
    <t>082S</t>
  </si>
  <si>
    <t xml:space="preserve">YM ELIXIR </t>
  </si>
  <si>
    <t>30 May (Wed)</t>
  </si>
  <si>
    <t>Sat 12 May</t>
  </si>
  <si>
    <t>134W</t>
  </si>
  <si>
    <t xml:space="preserve">NINGBO   </t>
  </si>
  <si>
    <t>THU 14 JUN</t>
    <phoneticPr fontId="22" type="noConversion"/>
  </si>
  <si>
    <t>085W</t>
    <phoneticPr fontId="22" type="noConversion"/>
  </si>
  <si>
    <t>OOCL CALIFORNIA</t>
    <phoneticPr fontId="22" type="noConversion"/>
  </si>
  <si>
    <t>THU 07 JUN</t>
    <phoneticPr fontId="22" type="noConversion"/>
  </si>
  <si>
    <t>154W</t>
    <phoneticPr fontId="22" type="noConversion"/>
  </si>
  <si>
    <t>YM CYPRESS</t>
    <phoneticPr fontId="22" type="noConversion"/>
  </si>
  <si>
    <t>093W</t>
    <phoneticPr fontId="22" type="noConversion"/>
  </si>
  <si>
    <t>OOCL AMERICA</t>
    <phoneticPr fontId="22" type="noConversion"/>
  </si>
  <si>
    <t>WED 09 MAY</t>
    <phoneticPr fontId="22" type="noConversion"/>
  </si>
  <si>
    <t>FRI 04 MAY</t>
    <phoneticPr fontId="22" type="noConversion"/>
  </si>
  <si>
    <t>OOCL</t>
    <phoneticPr fontId="22" type="noConversion"/>
  </si>
  <si>
    <t>071W</t>
    <phoneticPr fontId="22" type="noConversion"/>
  </si>
  <si>
    <t>YM EMINENCE</t>
    <phoneticPr fontId="22" type="noConversion"/>
  </si>
  <si>
    <t>158W</t>
    <phoneticPr fontId="22" type="noConversion"/>
  </si>
  <si>
    <t>KOTA LAGU</t>
  </si>
  <si>
    <t>075W</t>
    <phoneticPr fontId="22" type="noConversion"/>
  </si>
  <si>
    <t>ATHENS BRIDGE</t>
  </si>
  <si>
    <t>036W</t>
    <phoneticPr fontId="22" type="noConversion"/>
  </si>
  <si>
    <t>COSCO COLOMBO</t>
  </si>
  <si>
    <t>COLOMBO (PIX)</t>
    <phoneticPr fontId="22" type="noConversion"/>
  </si>
  <si>
    <t>MON 04 JUN</t>
    <phoneticPr fontId="22" type="noConversion"/>
  </si>
  <si>
    <t>W103</t>
    <phoneticPr fontId="22" type="noConversion"/>
  </si>
  <si>
    <t>NAVIOS VERMILION</t>
    <phoneticPr fontId="22" type="noConversion"/>
  </si>
  <si>
    <t>W154</t>
    <phoneticPr fontId="22" type="noConversion"/>
  </si>
  <si>
    <t>WAN HAI 508</t>
    <phoneticPr fontId="22" type="noConversion"/>
  </si>
  <si>
    <t xml:space="preserve"> THU 31 MAY</t>
    <phoneticPr fontId="22" type="noConversion"/>
  </si>
  <si>
    <t>W008</t>
    <phoneticPr fontId="22" type="noConversion"/>
  </si>
  <si>
    <t>VENETIA</t>
    <phoneticPr fontId="22" type="noConversion"/>
  </si>
  <si>
    <t>MON 14 MAY</t>
    <phoneticPr fontId="22" type="noConversion"/>
  </si>
  <si>
    <t>THU 10  MAY</t>
    <phoneticPr fontId="22" type="noConversion"/>
  </si>
  <si>
    <t>WHL</t>
    <phoneticPr fontId="22" type="noConversion"/>
  </si>
  <si>
    <t>W125</t>
    <phoneticPr fontId="22" type="noConversion"/>
  </si>
  <si>
    <t>WAH HAI 501</t>
    <phoneticPr fontId="22" type="noConversion"/>
  </si>
  <si>
    <t>CHENNAI (CI3)</t>
    <phoneticPr fontId="22" type="noConversion"/>
  </si>
  <si>
    <t>TUE 13 JUN</t>
    <phoneticPr fontId="22" type="noConversion"/>
  </si>
  <si>
    <t>THU 31-MAY</t>
  </si>
  <si>
    <t>W117</t>
    <phoneticPr fontId="22" type="noConversion"/>
  </si>
  <si>
    <t>ITAL MILIONE</t>
    <phoneticPr fontId="22" type="noConversion"/>
  </si>
  <si>
    <t>TUE 06 JUN</t>
    <phoneticPr fontId="22" type="noConversion"/>
  </si>
  <si>
    <t>THU 24-MAY</t>
  </si>
  <si>
    <t>W048</t>
    <phoneticPr fontId="22" type="noConversion"/>
  </si>
  <si>
    <t>WAN HAI 509</t>
    <phoneticPr fontId="22" type="noConversion"/>
  </si>
  <si>
    <t>TUE 29 MAY</t>
    <phoneticPr fontId="22" type="noConversion"/>
  </si>
  <si>
    <t>THU 17-MAY</t>
    <phoneticPr fontId="22" type="noConversion"/>
  </si>
  <si>
    <t>W121</t>
    <phoneticPr fontId="22" type="noConversion"/>
  </si>
  <si>
    <t>WAN HAI 505</t>
    <phoneticPr fontId="22" type="noConversion"/>
  </si>
  <si>
    <t>TUE 22 MAY</t>
    <phoneticPr fontId="22" type="noConversion"/>
  </si>
  <si>
    <t>THU 10-MAY</t>
    <phoneticPr fontId="22" type="noConversion"/>
  </si>
  <si>
    <t>MON 04 MAY</t>
    <phoneticPr fontId="22" type="noConversion"/>
  </si>
  <si>
    <t>W094</t>
    <phoneticPr fontId="22" type="noConversion"/>
  </si>
  <si>
    <t>CORINTHIAKOS</t>
    <phoneticPr fontId="22" type="noConversion"/>
  </si>
  <si>
    <t>Wed 13 Jun</t>
  </si>
  <si>
    <t>Wed 6 Jun</t>
  </si>
  <si>
    <t>032W</t>
  </si>
  <si>
    <t>Sun 27 May</t>
  </si>
  <si>
    <t>1562-134W</t>
  </si>
  <si>
    <t>中印红</t>
    <phoneticPr fontId="22" type="noConversion"/>
  </si>
  <si>
    <t xml:space="preserve">        SAILING SCHEDULE-GUANGZHOU  </t>
  </si>
</sst>
</file>

<file path=xl/styles.xml><?xml version="1.0" encoding="utf-8"?>
<styleSheet xmlns="http://schemas.openxmlformats.org/spreadsheetml/2006/main">
  <numFmts count="23">
    <numFmt numFmtId="43" formatCode="_ * #,##0.00_ ;_ * \-#,##0.00_ ;_ * &quot;-&quot;??_ ;_ @_ "/>
    <numFmt numFmtId="176" formatCode="ddd\ dd/mmm"/>
    <numFmt numFmtId="177" formatCode="[$-409]d/mmm;@"/>
    <numFmt numFmtId="178" formatCode="0_);\(0\)"/>
    <numFmt numFmtId="179" formatCode="000&quot;W&quot;"/>
    <numFmt numFmtId="180" formatCode="m/d"/>
    <numFmt numFmtId="181" formatCode="0000&quot;E&quot;"/>
    <numFmt numFmtId="182" formatCode="000&quot;E&quot;"/>
    <numFmt numFmtId="183" formatCode="mm\/dd"/>
    <numFmt numFmtId="184" formatCode="[$-409]d\-mmm;@"/>
    <numFmt numFmtId="185" formatCode="000&quot;W&quot;\ "/>
    <numFmt numFmtId="186" formatCode="[$-409]mmmmm;@"/>
    <numFmt numFmtId="187" formatCode="_([$€]* #,##0.00_);_([$€]* \(#,##0.00\);_([$€]* &quot;-&quot;??_);_(@_)"/>
    <numFmt numFmtId="188" formatCode="d/m/yyyy"/>
    <numFmt numFmtId="189" formatCode="mm/dd"/>
    <numFmt numFmtId="190" formatCode="yyyy/m/d;@"/>
    <numFmt numFmtId="191" formatCode="0_);[Red]\(0\)"/>
    <numFmt numFmtId="192" formatCode="000\S"/>
    <numFmt numFmtId="193" formatCode="mmm/yyyy"/>
    <numFmt numFmtId="194" formatCode="_([$€]* #,##0.0_);_([$€]* \(#,##0.0\);_([$€]* &quot;-&quot;??_);_(@_)"/>
    <numFmt numFmtId="195" formatCode="ddd\ dd\/mmm"/>
    <numFmt numFmtId="196" formatCode="dd\/mm"/>
    <numFmt numFmtId="197" formatCode="&quot;True&quot;;&quot;True&quot;;&quot;False&quot;"/>
  </numFmts>
  <fonts count="16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2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8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8"/>
      <name val="新宋体"/>
      <family val="3"/>
      <charset val="134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name val="新宋体"/>
      <family val="3"/>
      <charset val="134"/>
    </font>
    <font>
      <sz val="10"/>
      <color indexed="8"/>
      <name val="MS Sans Serif"/>
      <family val="2"/>
    </font>
    <font>
      <sz val="10"/>
      <name val="Helv"/>
      <family val="2"/>
    </font>
    <font>
      <sz val="11"/>
      <name val=""/>
      <family val="2"/>
    </font>
    <font>
      <sz val="11"/>
      <name val="돋움"/>
      <family val="2"/>
    </font>
    <font>
      <sz val="11"/>
      <color indexed="8"/>
      <name val="맑은 고딕"/>
      <charset val="134"/>
    </font>
    <font>
      <b/>
      <sz val="8"/>
      <name val="Arial Narrow"/>
      <family val="2"/>
    </font>
    <font>
      <b/>
      <sz val="10"/>
      <name val="Arial Unicode MS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8"/>
      <color indexed="8"/>
      <name val="Arial Narrow"/>
      <family val="2"/>
    </font>
    <font>
      <b/>
      <sz val="12"/>
      <name val="宋体"/>
      <family val="3"/>
      <charset val="134"/>
    </font>
    <font>
      <b/>
      <sz val="10"/>
      <color theme="1"/>
      <name val="Arial Narrow"/>
      <family val="2"/>
    </font>
    <font>
      <sz val="9"/>
      <color theme="1"/>
      <name val="Tahoma"/>
      <family val="2"/>
      <charset val="134"/>
    </font>
    <font>
      <b/>
      <sz val="8"/>
      <color indexed="8"/>
      <name val="新宋体"/>
      <family val="3"/>
      <charset val="134"/>
    </font>
    <font>
      <sz val="12"/>
      <name val="宋体"/>
      <family val="3"/>
      <charset val="134"/>
    </font>
    <font>
      <sz val="11"/>
      <color indexed="8"/>
      <name val="맑은 고딕"/>
      <family val="2"/>
      <charset val="134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 Narrow"/>
      <family val="2"/>
    </font>
    <font>
      <sz val="9"/>
      <name val="宋体"/>
      <family val="3"/>
      <charset val="134"/>
      <scheme val="minor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indexed="18"/>
      <name val="Courier New"/>
      <family val="3"/>
    </font>
    <font>
      <sz val="10"/>
      <name val="宋体"/>
      <family val="2"/>
      <scheme val="minor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sz val="8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9"/>
      <name val="宋体"/>
      <family val="2"/>
      <charset val="134"/>
      <scheme val="minor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u/>
      <sz val="12"/>
      <color indexed="12"/>
      <name val="宋体"/>
      <family val="3"/>
      <charset val="134"/>
    </font>
    <font>
      <sz val="10"/>
      <name val="Arial Unicode MS"/>
      <family val="2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新細明體"/>
      <family val="1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宋体"/>
      <family val="3"/>
      <charset val="134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0"/>
      <color indexed="8"/>
      <name val="Arial"/>
      <family val="2"/>
    </font>
    <font>
      <sz val="12"/>
      <color indexed="10"/>
      <name val="宋体"/>
      <family val="3"/>
      <charset val="134"/>
    </font>
    <font>
      <sz val="9"/>
      <color rgb="FF44678C"/>
      <name val="Malgun Gothic"/>
      <family val="2"/>
    </font>
    <font>
      <sz val="9"/>
      <color rgb="FF666666"/>
      <name val="Malgun Gothic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9"/>
      <name val="Verdana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20"/>
      <name val="Bodoni MT Black"/>
      <family val="1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9"/>
      <name val="宋体"/>
      <family val="3"/>
      <charset val="134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  <charset val="136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name val="Arial"/>
      <family val="2"/>
    </font>
    <font>
      <sz val="12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5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28">
    <xf numFmtId="0" fontId="0" fillId="0" borderId="0"/>
    <xf numFmtId="0" fontId="15" fillId="0" borderId="0"/>
    <xf numFmtId="0" fontId="15" fillId="0" borderId="0">
      <alignment vertical="center"/>
    </xf>
    <xf numFmtId="0" fontId="21" fillId="0" borderId="0"/>
    <xf numFmtId="0" fontId="21" fillId="0" borderId="0"/>
    <xf numFmtId="0" fontId="5" fillId="0" borderId="0"/>
    <xf numFmtId="0" fontId="16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7" fontId="2" fillId="0" borderId="0">
      <alignment vertical="center"/>
    </xf>
    <xf numFmtId="177" fontId="5" fillId="0" borderId="0"/>
    <xf numFmtId="177" fontId="21" fillId="0" borderId="0"/>
    <xf numFmtId="177" fontId="16" fillId="0" borderId="0"/>
    <xf numFmtId="177" fontId="21" fillId="0" borderId="0"/>
    <xf numFmtId="177" fontId="21" fillId="0" borderId="0">
      <alignment vertical="center"/>
    </xf>
    <xf numFmtId="177" fontId="21" fillId="0" borderId="0"/>
    <xf numFmtId="177" fontId="21" fillId="0" borderId="0"/>
    <xf numFmtId="0" fontId="5" fillId="0" borderId="0"/>
    <xf numFmtId="0" fontId="36" fillId="0" borderId="0"/>
    <xf numFmtId="49" fontId="37" fillId="0" borderId="0"/>
    <xf numFmtId="177" fontId="21" fillId="0" borderId="0">
      <alignment vertical="center"/>
    </xf>
    <xf numFmtId="177" fontId="21" fillId="0" borderId="0"/>
    <xf numFmtId="0" fontId="21" fillId="0" borderId="0">
      <alignment vertical="center"/>
    </xf>
    <xf numFmtId="0" fontId="21" fillId="0" borderId="0">
      <alignment vertical="center"/>
    </xf>
    <xf numFmtId="177" fontId="38" fillId="0" borderId="0">
      <alignment vertical="center"/>
    </xf>
    <xf numFmtId="177" fontId="21" fillId="0" borderId="0"/>
    <xf numFmtId="183" fontId="21" fillId="0" borderId="0">
      <alignment vertical="center"/>
    </xf>
    <xf numFmtId="177" fontId="44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56" fillId="0" borderId="0">
      <alignment vertical="center"/>
    </xf>
    <xf numFmtId="0" fontId="21" fillId="0" borderId="0"/>
    <xf numFmtId="0" fontId="21" fillId="0" borderId="0">
      <alignment vertical="center"/>
    </xf>
    <xf numFmtId="187" fontId="21" fillId="0" borderId="0"/>
    <xf numFmtId="187" fontId="5" fillId="0" borderId="0"/>
    <xf numFmtId="182" fontId="2" fillId="0" borderId="0">
      <alignment vertical="center"/>
    </xf>
    <xf numFmtId="187" fontId="5" fillId="0" borderId="0"/>
    <xf numFmtId="187" fontId="2" fillId="0" borderId="0">
      <alignment vertical="center"/>
    </xf>
    <xf numFmtId="182" fontId="21" fillId="0" borderId="0"/>
    <xf numFmtId="187" fontId="21" fillId="0" borderId="0"/>
    <xf numFmtId="187" fontId="16" fillId="0" borderId="0"/>
    <xf numFmtId="187" fontId="72" fillId="0" borderId="0" applyNumberFormat="0" applyFill="0" applyBorder="0" applyAlignment="0" applyProtection="0">
      <alignment vertical="top"/>
      <protection locked="0"/>
    </xf>
    <xf numFmtId="187" fontId="76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5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6" borderId="0" applyNumberFormat="0" applyBorder="0" applyAlignment="0" applyProtection="0"/>
    <xf numFmtId="0" fontId="97" fillId="10" borderId="0" applyNumberFormat="0" applyBorder="0" applyAlignment="0" applyProtection="0"/>
    <xf numFmtId="0" fontId="98" fillId="27" borderId="45" applyNumberFormat="0" applyAlignment="0" applyProtection="0"/>
    <xf numFmtId="0" fontId="99" fillId="28" borderId="46" applyNumberFormat="0" applyAlignment="0" applyProtection="0"/>
    <xf numFmtId="0" fontId="100" fillId="0" borderId="0" applyNumberFormat="0" applyFill="0" applyBorder="0" applyAlignment="0" applyProtection="0"/>
    <xf numFmtId="0" fontId="101" fillId="11" borderId="0" applyNumberFormat="0" applyBorder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4" fillId="0" borderId="49" applyNumberFormat="0" applyFill="0" applyAlignment="0" applyProtection="0"/>
    <xf numFmtId="0" fontId="104" fillId="0" borderId="0" applyNumberFormat="0" applyFill="0" applyBorder="0" applyAlignment="0" applyProtection="0"/>
    <xf numFmtId="0" fontId="105" fillId="14" borderId="45" applyNumberFormat="0" applyAlignment="0" applyProtection="0"/>
    <xf numFmtId="0" fontId="106" fillId="0" borderId="50" applyNumberFormat="0" applyFill="0" applyAlignment="0" applyProtection="0"/>
    <xf numFmtId="0" fontId="107" fillId="29" borderId="0" applyNumberFormat="0" applyBorder="0" applyAlignment="0" applyProtection="0"/>
    <xf numFmtId="0" fontId="5" fillId="30" borderId="51" applyNumberFormat="0" applyFont="0" applyAlignment="0" applyProtection="0"/>
    <xf numFmtId="0" fontId="108" fillId="27" borderId="52" applyNumberFormat="0" applyAlignment="0" applyProtection="0"/>
    <xf numFmtId="0" fontId="109" fillId="3" borderId="0">
      <alignment horizontal="center" vertical="center"/>
    </xf>
    <xf numFmtId="0" fontId="110" fillId="3" borderId="0">
      <alignment horizontal="left" vertical="center"/>
    </xf>
    <xf numFmtId="0" fontId="111" fillId="0" borderId="0" applyNumberFormat="0" applyFill="0" applyBorder="0" applyAlignment="0" applyProtection="0"/>
    <xf numFmtId="0" fontId="112" fillId="0" borderId="53" applyNumberFormat="0" applyFill="0" applyAlignment="0" applyProtection="0"/>
    <xf numFmtId="0" fontId="113" fillId="0" borderId="0" applyNumberFormat="0" applyFill="0" applyBorder="0" applyAlignment="0" applyProtection="0"/>
    <xf numFmtId="0" fontId="76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4" fontId="56" fillId="0" borderId="0">
      <alignment vertical="center"/>
    </xf>
    <xf numFmtId="194" fontId="5" fillId="0" borderId="0">
      <alignment vertical="center"/>
    </xf>
    <xf numFmtId="194" fontId="21" fillId="0" borderId="0">
      <alignment vertical="center"/>
    </xf>
    <xf numFmtId="194" fontId="14" fillId="0" borderId="0">
      <alignment vertical="center"/>
    </xf>
    <xf numFmtId="194" fontId="5" fillId="0" borderId="0">
      <alignment vertical="center"/>
    </xf>
    <xf numFmtId="194" fontId="21" fillId="0" borderId="0"/>
    <xf numFmtId="194" fontId="76" fillId="0" borderId="0">
      <alignment vertical="center"/>
    </xf>
    <xf numFmtId="0" fontId="21" fillId="0" borderId="0"/>
    <xf numFmtId="0" fontId="21" fillId="0" borderId="0"/>
    <xf numFmtId="194" fontId="16" fillId="0" borderId="0">
      <alignment vertical="center"/>
    </xf>
    <xf numFmtId="194" fontId="21" fillId="0" borderId="0"/>
    <xf numFmtId="194" fontId="16" fillId="0" borderId="0"/>
    <xf numFmtId="0" fontId="128" fillId="31" borderId="0" applyNumberFormat="0" applyBorder="0" applyAlignment="0" applyProtection="0">
      <alignment vertical="center"/>
    </xf>
    <xf numFmtId="0" fontId="128" fillId="32" borderId="0" applyNumberFormat="0" applyBorder="0" applyAlignment="0" applyProtection="0">
      <alignment vertical="center"/>
    </xf>
    <xf numFmtId="0" fontId="128" fillId="33" borderId="0" applyNumberFormat="0" applyBorder="0" applyAlignment="0" applyProtection="0">
      <alignment vertical="center"/>
    </xf>
    <xf numFmtId="0" fontId="128" fillId="34" borderId="0" applyNumberFormat="0" applyBorder="0" applyAlignment="0" applyProtection="0">
      <alignment vertical="center"/>
    </xf>
    <xf numFmtId="0" fontId="128" fillId="35" borderId="0" applyNumberFormat="0" applyBorder="0" applyAlignment="0" applyProtection="0">
      <alignment vertical="center"/>
    </xf>
    <xf numFmtId="0" fontId="128" fillId="3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128" fillId="37" borderId="0" applyNumberFormat="0" applyBorder="0" applyAlignment="0" applyProtection="0">
      <alignment vertical="center"/>
    </xf>
    <xf numFmtId="0" fontId="128" fillId="38" borderId="0" applyNumberFormat="0" applyBorder="0" applyAlignment="0" applyProtection="0">
      <alignment vertical="center"/>
    </xf>
    <xf numFmtId="0" fontId="128" fillId="39" borderId="0" applyNumberFormat="0" applyBorder="0" applyAlignment="0" applyProtection="0">
      <alignment vertical="center"/>
    </xf>
    <xf numFmtId="0" fontId="128" fillId="34" borderId="0" applyNumberFormat="0" applyBorder="0" applyAlignment="0" applyProtection="0">
      <alignment vertical="center"/>
    </xf>
    <xf numFmtId="0" fontId="128" fillId="37" borderId="0" applyNumberFormat="0" applyBorder="0" applyAlignment="0" applyProtection="0">
      <alignment vertical="center"/>
    </xf>
    <xf numFmtId="0" fontId="128" fillId="40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29" fillId="41" borderId="0" applyNumberFormat="0" applyBorder="0" applyAlignment="0" applyProtection="0">
      <alignment vertical="center"/>
    </xf>
    <xf numFmtId="0" fontId="129" fillId="38" borderId="0" applyNumberFormat="0" applyBorder="0" applyAlignment="0" applyProtection="0">
      <alignment vertical="center"/>
    </xf>
    <xf numFmtId="0" fontId="129" fillId="39" borderId="0" applyNumberFormat="0" applyBorder="0" applyAlignment="0" applyProtection="0">
      <alignment vertical="center"/>
    </xf>
    <xf numFmtId="0" fontId="129" fillId="42" borderId="0" applyNumberFormat="0" applyBorder="0" applyAlignment="0" applyProtection="0">
      <alignment vertical="center"/>
    </xf>
    <xf numFmtId="0" fontId="129" fillId="43" borderId="0" applyNumberFormat="0" applyBorder="0" applyAlignment="0" applyProtection="0">
      <alignment vertical="center"/>
    </xf>
    <xf numFmtId="0" fontId="129" fillId="44" borderId="0" applyNumberFormat="0" applyBorder="0" applyAlignment="0" applyProtection="0">
      <alignment vertical="center"/>
    </xf>
    <xf numFmtId="0" fontId="130" fillId="19" borderId="0" applyNumberFormat="0" applyBorder="0" applyAlignment="0" applyProtection="0">
      <alignment vertical="center"/>
    </xf>
    <xf numFmtId="0" fontId="130" fillId="19" borderId="0" applyNumberFormat="0" applyBorder="0" applyAlignment="0" applyProtection="0">
      <alignment vertical="center"/>
    </xf>
    <xf numFmtId="0" fontId="130" fillId="19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130" fillId="17" borderId="0" applyNumberFormat="0" applyBorder="0" applyAlignment="0" applyProtection="0">
      <alignment vertical="center"/>
    </xf>
    <xf numFmtId="0" fontId="130" fillId="17" borderId="0" applyNumberFormat="0" applyBorder="0" applyAlignment="0" applyProtection="0">
      <alignment vertical="center"/>
    </xf>
    <xf numFmtId="0" fontId="130" fillId="17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1" borderId="0" applyNumberFormat="0" applyBorder="0" applyAlignment="0" applyProtection="0">
      <alignment vertical="center"/>
    </xf>
    <xf numFmtId="0" fontId="130" fillId="21" borderId="0" applyNumberFormat="0" applyBorder="0" applyAlignment="0" applyProtection="0">
      <alignment vertical="center"/>
    </xf>
    <xf numFmtId="0" fontId="130" fillId="21" borderId="0" applyNumberFormat="0" applyBorder="0" applyAlignment="0" applyProtection="0">
      <alignment vertical="center"/>
    </xf>
    <xf numFmtId="0" fontId="130" fillId="22" borderId="0" applyNumberFormat="0" applyBorder="0" applyAlignment="0" applyProtection="0">
      <alignment vertical="center"/>
    </xf>
    <xf numFmtId="0" fontId="130" fillId="22" borderId="0" applyNumberFormat="0" applyBorder="0" applyAlignment="0" applyProtection="0">
      <alignment vertical="center"/>
    </xf>
    <xf numFmtId="0" fontId="130" fillId="22" borderId="0" applyNumberFormat="0" applyBorder="0" applyAlignment="0" applyProtection="0">
      <alignment vertical="center"/>
    </xf>
    <xf numFmtId="0" fontId="131" fillId="45" borderId="45" applyNumberFormat="0" applyAlignment="0" applyProtection="0">
      <alignment vertical="center"/>
    </xf>
    <xf numFmtId="0" fontId="131" fillId="45" borderId="45" applyNumberFormat="0" applyAlignment="0" applyProtection="0">
      <alignment vertical="center"/>
    </xf>
    <xf numFmtId="0" fontId="132" fillId="36" borderId="45" applyNumberFormat="0" applyAlignment="0" applyProtection="0">
      <alignment vertical="center"/>
    </xf>
    <xf numFmtId="0" fontId="132" fillId="36" borderId="45" applyNumberFormat="0" applyAlignment="0" applyProtection="0">
      <alignment vertical="center"/>
    </xf>
    <xf numFmtId="194" fontId="76" fillId="0" borderId="0">
      <alignment vertical="center"/>
    </xf>
    <xf numFmtId="194" fontId="76" fillId="0" borderId="0">
      <alignment vertical="center"/>
    </xf>
    <xf numFmtId="0" fontId="133" fillId="46" borderId="51" applyNumberFormat="0" applyFont="0" applyAlignment="0" applyProtection="0">
      <alignment vertical="center"/>
    </xf>
    <xf numFmtId="0" fontId="133" fillId="46" borderId="51" applyNumberFormat="0" applyFont="0" applyAlignment="0" applyProtection="0">
      <alignment vertical="center"/>
    </xf>
    <xf numFmtId="0" fontId="134" fillId="45" borderId="52" applyNumberFormat="0" applyAlignment="0" applyProtection="0">
      <alignment vertical="center"/>
    </xf>
    <xf numFmtId="0" fontId="134" fillId="45" borderId="52" applyNumberFormat="0" applyAlignment="0" applyProtection="0">
      <alignment vertical="center"/>
    </xf>
    <xf numFmtId="0" fontId="135" fillId="0" borderId="53" applyNumberFormat="0" applyFill="0" applyAlignment="0" applyProtection="0">
      <alignment vertical="center"/>
    </xf>
    <xf numFmtId="0" fontId="135" fillId="0" borderId="53" applyNumberFormat="0" applyFill="0" applyAlignment="0" applyProtection="0">
      <alignment vertical="center"/>
    </xf>
    <xf numFmtId="0" fontId="133" fillId="46" borderId="51" applyNumberFormat="0" applyFont="0" applyAlignment="0" applyProtection="0">
      <alignment vertical="center"/>
    </xf>
    <xf numFmtId="0" fontId="133" fillId="46" borderId="51" applyNumberFormat="0" applyFont="0" applyAlignment="0" applyProtection="0">
      <alignment vertical="center"/>
    </xf>
    <xf numFmtId="0" fontId="133" fillId="46" borderId="51" applyNumberFormat="0" applyFont="0" applyAlignment="0" applyProtection="0">
      <alignment vertical="center"/>
    </xf>
    <xf numFmtId="0" fontId="136" fillId="0" borderId="47" applyNumberFormat="0" applyFill="0" applyAlignment="0" applyProtection="0">
      <alignment vertical="center"/>
    </xf>
    <xf numFmtId="0" fontId="136" fillId="0" borderId="47" applyNumberFormat="0" applyFill="0" applyAlignment="0" applyProtection="0">
      <alignment vertical="center"/>
    </xf>
    <xf numFmtId="0" fontId="136" fillId="0" borderId="47" applyNumberFormat="0" applyFill="0" applyAlignment="0" applyProtection="0">
      <alignment vertical="center"/>
    </xf>
    <xf numFmtId="0" fontId="137" fillId="0" borderId="48" applyNumberFormat="0" applyFill="0" applyAlignment="0" applyProtection="0">
      <alignment vertical="center"/>
    </xf>
    <xf numFmtId="0" fontId="137" fillId="0" borderId="48" applyNumberFormat="0" applyFill="0" applyAlignment="0" applyProtection="0">
      <alignment vertical="center"/>
    </xf>
    <xf numFmtId="0" fontId="137" fillId="0" borderId="48" applyNumberFormat="0" applyFill="0" applyAlignment="0" applyProtection="0">
      <alignment vertical="center"/>
    </xf>
    <xf numFmtId="0" fontId="138" fillId="0" borderId="49" applyNumberFormat="0" applyFill="0" applyAlignment="0" applyProtection="0">
      <alignment vertical="center"/>
    </xf>
    <xf numFmtId="0" fontId="138" fillId="0" borderId="49" applyNumberFormat="0" applyFill="0" applyAlignment="0" applyProtection="0">
      <alignment vertical="center"/>
    </xf>
    <xf numFmtId="0" fontId="138" fillId="0" borderId="49" applyNumberFormat="0" applyFill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1" fillId="0" borderId="47" applyNumberFormat="0" applyFill="0" applyAlignment="0" applyProtection="0">
      <alignment vertical="center"/>
    </xf>
    <xf numFmtId="0" fontId="142" fillId="0" borderId="48" applyNumberFormat="0" applyFill="0" applyAlignment="0" applyProtection="0">
      <alignment vertical="center"/>
    </xf>
    <xf numFmtId="0" fontId="143" fillId="0" borderId="49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0" fontId="144" fillId="32" borderId="0" applyNumberFormat="0" applyBorder="0" applyAlignment="0" applyProtection="0">
      <alignment vertical="center"/>
    </xf>
    <xf numFmtId="194" fontId="5" fillId="0" borderId="0">
      <alignment vertical="center"/>
    </xf>
    <xf numFmtId="194" fontId="5" fillId="0" borderId="0">
      <alignment vertical="center"/>
    </xf>
    <xf numFmtId="194" fontId="76" fillId="0" borderId="0">
      <alignment vertical="center"/>
    </xf>
    <xf numFmtId="194" fontId="21" fillId="0" borderId="0">
      <alignment vertical="center"/>
    </xf>
    <xf numFmtId="0" fontId="76" fillId="0" borderId="0"/>
    <xf numFmtId="0" fontId="76" fillId="0" borderId="0"/>
    <xf numFmtId="194" fontId="76" fillId="0" borderId="0">
      <alignment vertical="center"/>
    </xf>
    <xf numFmtId="0" fontId="129" fillId="47" borderId="0" applyNumberFormat="0" applyBorder="0" applyAlignment="0" applyProtection="0">
      <alignment vertical="center"/>
    </xf>
    <xf numFmtId="0" fontId="129" fillId="48" borderId="0" applyNumberFormat="0" applyBorder="0" applyAlignment="0" applyProtection="0">
      <alignment vertical="center"/>
    </xf>
    <xf numFmtId="0" fontId="129" fillId="49" borderId="0" applyNumberFormat="0" applyBorder="0" applyAlignment="0" applyProtection="0">
      <alignment vertical="center"/>
    </xf>
    <xf numFmtId="0" fontId="129" fillId="42" borderId="0" applyNumberFormat="0" applyBorder="0" applyAlignment="0" applyProtection="0">
      <alignment vertical="center"/>
    </xf>
    <xf numFmtId="0" fontId="129" fillId="43" borderId="0" applyNumberFormat="0" applyBorder="0" applyAlignment="0" applyProtection="0">
      <alignment vertical="center"/>
    </xf>
    <xf numFmtId="0" fontId="129" fillId="50" borderId="0" applyNumberFormat="0" applyBorder="0" applyAlignment="0" applyProtection="0">
      <alignment vertical="center"/>
    </xf>
    <xf numFmtId="0" fontId="145" fillId="11" borderId="0" applyNumberFormat="0" applyBorder="0" applyAlignment="0" applyProtection="0">
      <alignment vertical="center"/>
    </xf>
    <xf numFmtId="0" fontId="145" fillId="11" borderId="0" applyNumberFormat="0" applyBorder="0" applyAlignment="0" applyProtection="0">
      <alignment vertical="center"/>
    </xf>
    <xf numFmtId="0" fontId="145" fillId="11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45" fillId="33" borderId="0" applyNumberFormat="0" applyBorder="0" applyAlignment="0" applyProtection="0">
      <alignment vertical="center"/>
    </xf>
    <xf numFmtId="0" fontId="135" fillId="0" borderId="53" applyNumberFormat="0" applyFill="0" applyAlignment="0" applyProtection="0">
      <alignment vertical="center"/>
    </xf>
    <xf numFmtId="0" fontId="135" fillId="0" borderId="53" applyNumberFormat="0" applyFill="0" applyAlignment="0" applyProtection="0">
      <alignment vertical="center"/>
    </xf>
    <xf numFmtId="0" fontId="135" fillId="0" borderId="53" applyNumberFormat="0" applyFill="0" applyAlignment="0" applyProtection="0">
      <alignment vertical="center"/>
    </xf>
    <xf numFmtId="0" fontId="146" fillId="32" borderId="0" applyNumberFormat="0" applyBorder="0" applyAlignment="0" applyProtection="0">
      <alignment vertical="center"/>
    </xf>
    <xf numFmtId="0" fontId="147" fillId="0" borderId="53" applyNumberFormat="0" applyFill="0" applyAlignment="0" applyProtection="0">
      <alignment vertical="center"/>
    </xf>
    <xf numFmtId="0" fontId="147" fillId="0" borderId="53" applyNumberFormat="0" applyFill="0" applyAlignment="0" applyProtection="0">
      <alignment vertical="center"/>
    </xf>
    <xf numFmtId="0" fontId="147" fillId="0" borderId="53" applyNumberFormat="0" applyFill="0" applyAlignment="0" applyProtection="0">
      <alignment vertical="center"/>
    </xf>
    <xf numFmtId="0" fontId="148" fillId="27" borderId="45" applyNumberFormat="0" applyAlignment="0" applyProtection="0">
      <alignment vertical="center"/>
    </xf>
    <xf numFmtId="0" fontId="148" fillId="27" borderId="45" applyNumberFormat="0" applyAlignment="0" applyProtection="0">
      <alignment vertical="center"/>
    </xf>
    <xf numFmtId="0" fontId="148" fillId="27" borderId="45" applyNumberFormat="0" applyAlignment="0" applyProtection="0">
      <alignment vertical="center"/>
    </xf>
    <xf numFmtId="0" fontId="131" fillId="45" borderId="45" applyNumberFormat="0" applyAlignment="0" applyProtection="0">
      <alignment vertical="center"/>
    </xf>
    <xf numFmtId="0" fontId="131" fillId="45" borderId="45" applyNumberFormat="0" applyAlignment="0" applyProtection="0">
      <alignment vertical="center"/>
    </xf>
    <xf numFmtId="0" fontId="131" fillId="45" borderId="45" applyNumberFormat="0" applyAlignment="0" applyProtection="0">
      <alignment vertical="center"/>
    </xf>
    <xf numFmtId="0" fontId="149" fillId="28" borderId="46" applyNumberFormat="0" applyAlignment="0" applyProtection="0">
      <alignment vertical="center"/>
    </xf>
    <xf numFmtId="0" fontId="149" fillId="28" borderId="46" applyNumberFormat="0" applyAlignment="0" applyProtection="0">
      <alignment vertical="center"/>
    </xf>
    <xf numFmtId="0" fontId="149" fillId="28" borderId="46" applyNumberFormat="0" applyAlignment="0" applyProtection="0">
      <alignment vertical="center"/>
    </xf>
    <xf numFmtId="0" fontId="150" fillId="51" borderId="46" applyNumberFormat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4" fillId="0" borderId="50" applyNumberFormat="0" applyFill="0" applyAlignment="0" applyProtection="0">
      <alignment vertical="center"/>
    </xf>
    <xf numFmtId="0" fontId="155" fillId="0" borderId="50" applyNumberFormat="0" applyFill="0" applyAlignment="0" applyProtection="0">
      <alignment vertical="center"/>
    </xf>
    <xf numFmtId="0" fontId="155" fillId="0" borderId="50" applyNumberFormat="0" applyFill="0" applyAlignment="0" applyProtection="0">
      <alignment vertical="center"/>
    </xf>
    <xf numFmtId="0" fontId="155" fillId="0" borderId="50" applyNumberFormat="0" applyFill="0" applyAlignment="0" applyProtection="0">
      <alignment vertical="center"/>
    </xf>
    <xf numFmtId="0" fontId="130" fillId="23" borderId="0" applyNumberFormat="0" applyBorder="0" applyAlignment="0" applyProtection="0">
      <alignment vertical="center"/>
    </xf>
    <xf numFmtId="0" fontId="130" fillId="23" borderId="0" applyNumberFormat="0" applyBorder="0" applyAlignment="0" applyProtection="0">
      <alignment vertical="center"/>
    </xf>
    <xf numFmtId="0" fontId="130" fillId="23" borderId="0" applyNumberFormat="0" applyBorder="0" applyAlignment="0" applyProtection="0">
      <alignment vertical="center"/>
    </xf>
    <xf numFmtId="0" fontId="130" fillId="24" borderId="0" applyNumberFormat="0" applyBorder="0" applyAlignment="0" applyProtection="0">
      <alignment vertical="center"/>
    </xf>
    <xf numFmtId="0" fontId="130" fillId="24" borderId="0" applyNumberFormat="0" applyBorder="0" applyAlignment="0" applyProtection="0">
      <alignment vertical="center"/>
    </xf>
    <xf numFmtId="0" fontId="130" fillId="24" borderId="0" applyNumberFormat="0" applyBorder="0" applyAlignment="0" applyProtection="0">
      <alignment vertical="center"/>
    </xf>
    <xf numFmtId="0" fontId="130" fillId="25" borderId="0" applyNumberFormat="0" applyBorder="0" applyAlignment="0" applyProtection="0">
      <alignment vertical="center"/>
    </xf>
    <xf numFmtId="0" fontId="130" fillId="25" borderId="0" applyNumberFormat="0" applyBorder="0" applyAlignment="0" applyProtection="0">
      <alignment vertical="center"/>
    </xf>
    <xf numFmtId="0" fontId="130" fillId="25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1" borderId="0" applyNumberFormat="0" applyBorder="0" applyAlignment="0" applyProtection="0">
      <alignment vertical="center"/>
    </xf>
    <xf numFmtId="0" fontId="130" fillId="21" borderId="0" applyNumberFormat="0" applyBorder="0" applyAlignment="0" applyProtection="0">
      <alignment vertical="center"/>
    </xf>
    <xf numFmtId="0" fontId="130" fillId="21" borderId="0" applyNumberFormat="0" applyBorder="0" applyAlignment="0" applyProtection="0">
      <alignment vertical="center"/>
    </xf>
    <xf numFmtId="0" fontId="130" fillId="26" borderId="0" applyNumberFormat="0" applyBorder="0" applyAlignment="0" applyProtection="0">
      <alignment vertical="center"/>
    </xf>
    <xf numFmtId="0" fontId="130" fillId="26" borderId="0" applyNumberFormat="0" applyBorder="0" applyAlignment="0" applyProtection="0">
      <alignment vertical="center"/>
    </xf>
    <xf numFmtId="0" fontId="130" fillId="26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7" fillId="27" borderId="52" applyNumberFormat="0" applyAlignment="0" applyProtection="0">
      <alignment vertical="center"/>
    </xf>
    <xf numFmtId="0" fontId="157" fillId="27" borderId="52" applyNumberFormat="0" applyAlignment="0" applyProtection="0">
      <alignment vertical="center"/>
    </xf>
    <xf numFmtId="0" fontId="157" fillId="27" borderId="52" applyNumberFormat="0" applyAlignment="0" applyProtection="0">
      <alignment vertical="center"/>
    </xf>
    <xf numFmtId="0" fontId="158" fillId="14" borderId="45" applyNumberFormat="0" applyAlignment="0" applyProtection="0">
      <alignment vertical="center"/>
    </xf>
    <xf numFmtId="0" fontId="158" fillId="14" borderId="45" applyNumberFormat="0" applyAlignment="0" applyProtection="0">
      <alignment vertical="center"/>
    </xf>
    <xf numFmtId="0" fontId="158" fillId="14" borderId="45" applyNumberFormat="0" applyAlignment="0" applyProtection="0">
      <alignment vertical="center"/>
    </xf>
    <xf numFmtId="0" fontId="134" fillId="45" borderId="52" applyNumberFormat="0" applyAlignment="0" applyProtection="0">
      <alignment vertical="center"/>
    </xf>
    <xf numFmtId="0" fontId="134" fillId="45" borderId="52" applyNumberFormat="0" applyAlignment="0" applyProtection="0">
      <alignment vertical="center"/>
    </xf>
    <xf numFmtId="0" fontId="134" fillId="45" borderId="52" applyNumberFormat="0" applyAlignment="0" applyProtection="0">
      <alignment vertical="center"/>
    </xf>
    <xf numFmtId="0" fontId="132" fillId="36" borderId="45" applyNumberFormat="0" applyAlignment="0" applyProtection="0">
      <alignment vertical="center"/>
    </xf>
    <xf numFmtId="0" fontId="132" fillId="36" borderId="45" applyNumberFormat="0" applyAlignment="0" applyProtection="0">
      <alignment vertical="center"/>
    </xf>
    <xf numFmtId="0" fontId="132" fillId="36" borderId="45" applyNumberFormat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" fillId="0" borderId="0"/>
    <xf numFmtId="0" fontId="76" fillId="0" borderId="0"/>
    <xf numFmtId="0" fontId="160" fillId="52" borderId="0" applyNumberFormat="0" applyBorder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5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6" fillId="0" borderId="0"/>
    <xf numFmtId="0" fontId="76" fillId="0" borderId="0"/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  <xf numFmtId="0" fontId="21" fillId="30" borderId="51" applyNumberFormat="0" applyFont="0" applyAlignment="0" applyProtection="0">
      <alignment vertical="center"/>
    </xf>
  </cellStyleXfs>
  <cellXfs count="983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7" applyFont="1" applyBorder="1" applyAlignment="1">
      <alignment horizontal="left"/>
    </xf>
    <xf numFmtId="0" fontId="5" fillId="0" borderId="2" xfId="7" applyFont="1" applyBorder="1" applyAlignment="1">
      <alignment horizontal="left"/>
    </xf>
    <xf numFmtId="0" fontId="5" fillId="0" borderId="0" xfId="7" applyFont="1" applyBorder="1" applyAlignment="1">
      <alignment horizontal="left"/>
    </xf>
    <xf numFmtId="0" fontId="5" fillId="0" borderId="0" xfId="7" applyFont="1" applyAlignment="1">
      <alignment horizontal="left"/>
    </xf>
    <xf numFmtId="0" fontId="4" fillId="0" borderId="0" xfId="49" applyFont="1" applyBorder="1" applyAlignment="1">
      <alignment horizontal="left" vertical="center"/>
    </xf>
    <xf numFmtId="0" fontId="4" fillId="0" borderId="0" xfId="50" applyFont="1" applyBorder="1" applyAlignment="1">
      <alignment horizontal="left" vertical="center"/>
    </xf>
    <xf numFmtId="0" fontId="4" fillId="0" borderId="0" xfId="8" applyFont="1" applyBorder="1" applyAlignment="1">
      <alignment horizontal="left" vertical="center"/>
    </xf>
    <xf numFmtId="0" fontId="4" fillId="0" borderId="0" xfId="9" applyFont="1" applyBorder="1" applyAlignment="1">
      <alignment horizontal="left" vertical="center"/>
    </xf>
    <xf numFmtId="0" fontId="4" fillId="0" borderId="0" xfId="10" applyFont="1" applyBorder="1" applyAlignment="1">
      <alignment horizontal="left" vertical="center"/>
    </xf>
    <xf numFmtId="0" fontId="4" fillId="0" borderId="0" xfId="11" applyFont="1" applyBorder="1" applyAlignment="1">
      <alignment horizontal="left" vertical="center"/>
    </xf>
    <xf numFmtId="0" fontId="4" fillId="0" borderId="0" xfId="12" applyFont="1" applyBorder="1" applyAlignment="1">
      <alignment horizontal="left" vertical="center"/>
    </xf>
    <xf numFmtId="0" fontId="4" fillId="0" borderId="0" xfId="13" applyFont="1" applyBorder="1" applyAlignment="1">
      <alignment horizontal="left" vertical="center"/>
    </xf>
    <xf numFmtId="0" fontId="4" fillId="0" borderId="0" xfId="14" applyFont="1" applyBorder="1" applyAlignment="1">
      <alignment horizontal="left" vertical="center"/>
    </xf>
    <xf numFmtId="0" fontId="4" fillId="0" borderId="0" xfId="15" applyFont="1" applyBorder="1" applyAlignment="1">
      <alignment horizontal="left" vertical="center"/>
    </xf>
    <xf numFmtId="0" fontId="4" fillId="0" borderId="0" xfId="16" applyFont="1" applyBorder="1" applyAlignment="1">
      <alignment horizontal="left" vertical="center"/>
    </xf>
    <xf numFmtId="0" fontId="4" fillId="0" borderId="0" xfId="17" applyFont="1" applyBorder="1" applyAlignment="1">
      <alignment horizontal="left" vertical="center"/>
    </xf>
    <xf numFmtId="0" fontId="4" fillId="0" borderId="0" xfId="18" applyFont="1" applyBorder="1" applyAlignment="1">
      <alignment horizontal="left" vertical="center"/>
    </xf>
    <xf numFmtId="0" fontId="4" fillId="0" borderId="0" xfId="19" applyFont="1" applyBorder="1" applyAlignment="1">
      <alignment horizontal="left" vertical="center"/>
    </xf>
    <xf numFmtId="0" fontId="4" fillId="0" borderId="0" xfId="20" applyFont="1" applyBorder="1" applyAlignment="1">
      <alignment horizontal="left" vertical="center"/>
    </xf>
    <xf numFmtId="0" fontId="4" fillId="0" borderId="0" xfId="21" applyFont="1" applyBorder="1" applyAlignment="1">
      <alignment horizontal="left" vertical="center"/>
    </xf>
    <xf numFmtId="0" fontId="4" fillId="0" borderId="0" xfId="22" applyFont="1" applyBorder="1" applyAlignment="1">
      <alignment horizontal="left" vertical="center"/>
    </xf>
    <xf numFmtId="0" fontId="4" fillId="0" borderId="0" xfId="23" applyFont="1" applyBorder="1" applyAlignment="1">
      <alignment horizontal="left" vertical="center"/>
    </xf>
    <xf numFmtId="0" fontId="4" fillId="0" borderId="0" xfId="24" applyFont="1" applyBorder="1" applyAlignment="1">
      <alignment horizontal="left" vertical="center"/>
    </xf>
    <xf numFmtId="0" fontId="4" fillId="0" borderId="0" xfId="25" applyFont="1" applyBorder="1" applyAlignment="1">
      <alignment horizontal="left" vertical="center"/>
    </xf>
    <xf numFmtId="0" fontId="4" fillId="0" borderId="0" xfId="26" applyFont="1" applyBorder="1" applyAlignment="1">
      <alignment horizontal="left" vertical="center"/>
    </xf>
    <xf numFmtId="0" fontId="4" fillId="0" borderId="0" xfId="27" applyFont="1" applyBorder="1" applyAlignment="1">
      <alignment horizontal="left" vertical="center"/>
    </xf>
    <xf numFmtId="0" fontId="4" fillId="0" borderId="0" xfId="28" applyFont="1" applyBorder="1" applyAlignment="1">
      <alignment horizontal="left" vertical="center"/>
    </xf>
    <xf numFmtId="0" fontId="4" fillId="0" borderId="0" xfId="29" applyFont="1" applyBorder="1" applyAlignment="1">
      <alignment horizontal="left" vertical="center"/>
    </xf>
    <xf numFmtId="0" fontId="4" fillId="0" borderId="0" xfId="30" applyFont="1" applyBorder="1" applyAlignment="1">
      <alignment horizontal="left" vertical="center"/>
    </xf>
    <xf numFmtId="0" fontId="4" fillId="0" borderId="0" xfId="31" applyFont="1" applyBorder="1" applyAlignment="1">
      <alignment horizontal="left" vertical="center"/>
    </xf>
    <xf numFmtId="0" fontId="4" fillId="0" borderId="0" xfId="32" applyFont="1" applyBorder="1" applyAlignment="1">
      <alignment horizontal="left" vertical="center"/>
    </xf>
    <xf numFmtId="0" fontId="4" fillId="0" borderId="0" xfId="33" applyFont="1" applyBorder="1" applyAlignment="1">
      <alignment horizontal="left" vertical="center"/>
    </xf>
    <xf numFmtId="0" fontId="4" fillId="0" borderId="0" xfId="34" applyFont="1" applyBorder="1" applyAlignment="1">
      <alignment horizontal="left" vertical="center"/>
    </xf>
    <xf numFmtId="0" fontId="4" fillId="0" borderId="0" xfId="35" applyFont="1" applyBorder="1" applyAlignment="1">
      <alignment horizontal="left" vertical="center"/>
    </xf>
    <xf numFmtId="0" fontId="4" fillId="0" borderId="0" xfId="36" applyFont="1" applyBorder="1" applyAlignment="1">
      <alignment horizontal="left" vertical="center"/>
    </xf>
    <xf numFmtId="0" fontId="4" fillId="0" borderId="0" xfId="37" applyFont="1" applyBorder="1" applyAlignment="1">
      <alignment horizontal="left" vertical="center"/>
    </xf>
    <xf numFmtId="0" fontId="4" fillId="0" borderId="0" xfId="38" applyFont="1" applyBorder="1" applyAlignment="1">
      <alignment horizontal="left" vertical="center"/>
    </xf>
    <xf numFmtId="0" fontId="4" fillId="0" borderId="0" xfId="39" applyFont="1" applyBorder="1" applyAlignment="1">
      <alignment horizontal="left" vertical="center"/>
    </xf>
    <xf numFmtId="0" fontId="4" fillId="0" borderId="0" xfId="40" applyFont="1" applyBorder="1" applyAlignment="1">
      <alignment horizontal="left" vertical="center"/>
    </xf>
    <xf numFmtId="0" fontId="4" fillId="0" borderId="0" xfId="41" applyFont="1" applyBorder="1" applyAlignment="1">
      <alignment horizontal="left" vertical="center"/>
    </xf>
    <xf numFmtId="0" fontId="4" fillId="0" borderId="0" xfId="42" applyFont="1" applyBorder="1" applyAlignment="1">
      <alignment horizontal="left" vertical="center"/>
    </xf>
    <xf numFmtId="0" fontId="4" fillId="0" borderId="0" xfId="43" applyFont="1" applyBorder="1" applyAlignment="1">
      <alignment horizontal="left" vertical="center"/>
    </xf>
    <xf numFmtId="0" fontId="4" fillId="0" borderId="0" xfId="44" applyFont="1" applyBorder="1" applyAlignment="1">
      <alignment horizontal="left" vertical="center"/>
    </xf>
    <xf numFmtId="0" fontId="4" fillId="0" borderId="0" xfId="45" applyFont="1" applyBorder="1" applyAlignment="1">
      <alignment horizontal="left" vertical="center"/>
    </xf>
    <xf numFmtId="0" fontId="4" fillId="0" borderId="0" xfId="46" applyFont="1" applyBorder="1" applyAlignment="1">
      <alignment horizontal="left" vertical="center"/>
    </xf>
    <xf numFmtId="0" fontId="4" fillId="0" borderId="0" xfId="47" applyFont="1" applyBorder="1" applyAlignment="1">
      <alignment horizontal="left" vertical="center"/>
    </xf>
    <xf numFmtId="0" fontId="4" fillId="0" borderId="0" xfId="48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3" applyFont="1" applyFill="1" applyBorder="1" applyAlignment="1">
      <alignment horizontal="left" vertical="center"/>
    </xf>
    <xf numFmtId="0" fontId="10" fillId="2" borderId="3" xfId="3" applyFont="1" applyFill="1" applyBorder="1" applyAlignment="1">
      <alignment horizontal="left" vertical="center"/>
    </xf>
    <xf numFmtId="0" fontId="10" fillId="2" borderId="3" xfId="3" applyFont="1" applyFill="1" applyBorder="1" applyAlignment="1">
      <alignment horizontal="center" vertical="center"/>
    </xf>
    <xf numFmtId="0" fontId="12" fillId="0" borderId="3" xfId="7" applyFont="1" applyFill="1" applyBorder="1" applyAlignment="1">
      <alignment horizontal="left"/>
    </xf>
    <xf numFmtId="0" fontId="12" fillId="0" borderId="3" xfId="7" applyFont="1" applyFill="1" applyBorder="1" applyAlignment="1">
      <alignment wrapText="1"/>
    </xf>
    <xf numFmtId="0" fontId="11" fillId="0" borderId="3" xfId="0" applyFont="1" applyBorder="1" applyAlignment="1">
      <alignment vertical="center"/>
    </xf>
    <xf numFmtId="0" fontId="12" fillId="0" borderId="3" xfId="3" applyFont="1" applyFill="1" applyBorder="1" applyAlignment="1">
      <alignment horizontal="left" vertical="center" shrinkToFit="1"/>
    </xf>
    <xf numFmtId="0" fontId="5" fillId="0" borderId="0" xfId="7" applyFont="1" applyAlignment="1">
      <alignment horizontal="left" vertical="center"/>
    </xf>
    <xf numFmtId="0" fontId="13" fillId="0" borderId="3" xfId="7" applyFont="1" applyFill="1" applyBorder="1" applyAlignment="1">
      <alignment horizontal="left"/>
    </xf>
    <xf numFmtId="0" fontId="13" fillId="0" borderId="3" xfId="0" applyFont="1" applyBorder="1" applyAlignment="1">
      <alignment horizontal="left" vertical="center"/>
    </xf>
    <xf numFmtId="0" fontId="12" fillId="0" borderId="3" xfId="7" applyFont="1" applyBorder="1" applyAlignment="1">
      <alignment horizontal="left" vertical="center"/>
    </xf>
    <xf numFmtId="0" fontId="12" fillId="3" borderId="3" xfId="7" applyFont="1" applyFill="1" applyBorder="1" applyAlignment="1">
      <alignment horizontal="left" vertical="center" wrapText="1"/>
    </xf>
    <xf numFmtId="0" fontId="10" fillId="0" borderId="3" xfId="7" applyFont="1" applyFill="1" applyBorder="1" applyAlignment="1">
      <alignment horizontal="left"/>
    </xf>
    <xf numFmtId="0" fontId="25" fillId="0" borderId="3" xfId="7" applyFont="1" applyFill="1" applyBorder="1" applyAlignment="1">
      <alignment horizontal="left"/>
    </xf>
    <xf numFmtId="0" fontId="25" fillId="0" borderId="3" xfId="3" applyFont="1" applyFill="1" applyBorder="1" applyAlignment="1">
      <alignment horizontal="left" vertical="center" shrinkToFit="1"/>
    </xf>
    <xf numFmtId="0" fontId="25" fillId="0" borderId="3" xfId="0" applyFont="1" applyBorder="1" applyAlignment="1">
      <alignment vertical="center"/>
    </xf>
    <xf numFmtId="0" fontId="25" fillId="0" borderId="3" xfId="7" applyFont="1" applyFill="1" applyBorder="1" applyAlignment="1">
      <alignment wrapText="1"/>
    </xf>
    <xf numFmtId="0" fontId="25" fillId="0" borderId="4" xfId="3" applyFont="1" applyFill="1" applyBorder="1" applyAlignment="1">
      <alignment horizontal="left" vertical="center" shrinkToFit="1"/>
    </xf>
    <xf numFmtId="0" fontId="26" fillId="0" borderId="0" xfId="0" applyFont="1" applyAlignment="1">
      <alignment vertical="center"/>
    </xf>
    <xf numFmtId="0" fontId="25" fillId="0" borderId="5" xfId="3" applyFont="1" applyFill="1" applyBorder="1" applyAlignment="1">
      <alignment horizontal="left" vertical="center" shrinkToFit="1"/>
    </xf>
    <xf numFmtId="0" fontId="25" fillId="0" borderId="3" xfId="0" applyFont="1" applyBorder="1" applyAlignment="1">
      <alignment horizontal="justify" vertical="top" wrapText="1"/>
    </xf>
    <xf numFmtId="0" fontId="5" fillId="0" borderId="0" xfId="7" applyFont="1" applyBorder="1" applyAlignment="1">
      <alignment horizontal="left"/>
    </xf>
    <xf numFmtId="176" fontId="12" fillId="0" borderId="3" xfId="7" applyNumberFormat="1" applyFont="1" applyFill="1" applyBorder="1" applyAlignment="1">
      <alignment horizontal="center"/>
    </xf>
    <xf numFmtId="176" fontId="25" fillId="0" borderId="3" xfId="7" applyNumberFormat="1" applyFont="1" applyFill="1" applyBorder="1" applyAlignment="1">
      <alignment horizontal="center"/>
    </xf>
    <xf numFmtId="0" fontId="10" fillId="2" borderId="5" xfId="3" applyFont="1" applyFill="1" applyBorder="1" applyAlignment="1">
      <alignment horizontal="center" vertical="center"/>
    </xf>
    <xf numFmtId="176" fontId="25" fillId="0" borderId="5" xfId="7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6" fontId="12" fillId="0" borderId="5" xfId="7" applyNumberFormat="1" applyFont="1" applyFill="1" applyBorder="1" applyAlignment="1">
      <alignment horizontal="left"/>
    </xf>
    <xf numFmtId="16" fontId="12" fillId="0" borderId="5" xfId="5" applyNumberFormat="1" applyFont="1" applyFill="1" applyBorder="1" applyAlignment="1">
      <alignment horizontal="left" vertical="center" wrapText="1"/>
    </xf>
    <xf numFmtId="176" fontId="12" fillId="0" borderId="5" xfId="7" applyNumberFormat="1" applyFont="1" applyFill="1" applyBorder="1" applyAlignment="1">
      <alignment horizontal="left"/>
    </xf>
    <xf numFmtId="16" fontId="12" fillId="0" borderId="5" xfId="7" applyNumberFormat="1" applyFont="1" applyFill="1" applyBorder="1" applyAlignment="1">
      <alignment horizontal="left" vertical="center" wrapText="1"/>
    </xf>
    <xf numFmtId="176" fontId="12" fillId="0" borderId="5" xfId="7" applyNumberFormat="1" applyFont="1" applyFill="1" applyBorder="1" applyAlignment="1">
      <alignment horizontal="center"/>
    </xf>
    <xf numFmtId="0" fontId="27" fillId="0" borderId="3" xfId="7" applyFont="1" applyFill="1" applyBorder="1" applyAlignment="1">
      <alignment horizontal="center" vertical="center"/>
    </xf>
    <xf numFmtId="0" fontId="25" fillId="0" borderId="3" xfId="3" applyFont="1" applyFill="1" applyBorder="1" applyAlignment="1">
      <alignment horizontal="center" vertical="center" shrinkToFit="1"/>
    </xf>
    <xf numFmtId="0" fontId="25" fillId="0" borderId="3" xfId="7" applyFont="1" applyFill="1" applyBorder="1" applyAlignment="1">
      <alignment horizontal="center" vertical="center"/>
    </xf>
    <xf numFmtId="176" fontId="25" fillId="0" borderId="3" xfId="7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76" fontId="25" fillId="0" borderId="5" xfId="7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0" borderId="3" xfId="7" applyFont="1" applyFill="1" applyBorder="1" applyAlignment="1">
      <alignment horizontal="center" vertical="center" wrapText="1"/>
    </xf>
    <xf numFmtId="177" fontId="30" fillId="0" borderId="0" xfId="77" applyFont="1">
      <alignment vertical="center"/>
    </xf>
    <xf numFmtId="49" fontId="30" fillId="0" borderId="0" xfId="77" applyNumberFormat="1" applyFont="1">
      <alignment vertical="center"/>
    </xf>
    <xf numFmtId="177" fontId="30" fillId="0" borderId="0" xfId="77" applyFont="1" applyFill="1">
      <alignment vertical="center"/>
    </xf>
    <xf numFmtId="177" fontId="30" fillId="0" borderId="0" xfId="77" applyNumberFormat="1" applyFont="1" applyFill="1">
      <alignment vertical="center"/>
    </xf>
    <xf numFmtId="176" fontId="31" fillId="0" borderId="3" xfId="78" applyNumberFormat="1" applyFont="1" applyFill="1" applyBorder="1" applyAlignment="1">
      <alignment horizontal="left"/>
    </xf>
    <xf numFmtId="176" fontId="30" fillId="0" borderId="3" xfId="78" applyNumberFormat="1" applyFont="1" applyFill="1" applyBorder="1" applyAlignment="1">
      <alignment horizontal="left"/>
    </xf>
    <xf numFmtId="49" fontId="30" fillId="0" borderId="3" xfId="79" applyNumberFormat="1" applyFont="1" applyFill="1" applyBorder="1" applyAlignment="1">
      <alignment horizontal="left"/>
    </xf>
    <xf numFmtId="177" fontId="30" fillId="0" borderId="3" xfId="78" applyNumberFormat="1" applyFont="1" applyFill="1" applyBorder="1" applyAlignment="1">
      <alignment horizontal="left" vertical="center"/>
    </xf>
    <xf numFmtId="177" fontId="30" fillId="0" borderId="3" xfId="78" applyFont="1" applyFill="1" applyBorder="1" applyAlignment="1">
      <alignment horizontal="left" vertical="center"/>
    </xf>
    <xf numFmtId="49" fontId="30" fillId="0" borderId="0" xfId="77" applyNumberFormat="1" applyFont="1" applyFill="1">
      <alignment vertical="center"/>
    </xf>
    <xf numFmtId="177" fontId="32" fillId="0" borderId="0" xfId="81" applyNumberFormat="1" applyFont="1" applyFill="1" applyBorder="1" applyAlignment="1">
      <alignment horizontal="left" vertical="center" shrinkToFit="1"/>
    </xf>
    <xf numFmtId="177" fontId="30" fillId="0" borderId="0" xfId="77" applyNumberFormat="1" applyFont="1" applyFill="1" applyBorder="1">
      <alignment vertical="center"/>
    </xf>
    <xf numFmtId="177" fontId="30" fillId="0" borderId="0" xfId="77" applyNumberFormat="1" applyFont="1" applyFill="1" applyBorder="1" applyAlignment="1">
      <alignment horizontal="center" vertical="center"/>
    </xf>
    <xf numFmtId="49" fontId="30" fillId="0" borderId="0" xfId="77" applyNumberFormat="1" applyFont="1" applyFill="1" applyBorder="1">
      <alignment vertical="center"/>
    </xf>
    <xf numFmtId="177" fontId="30" fillId="0" borderId="0" xfId="77" applyNumberFormat="1" applyFont="1" applyFill="1" applyBorder="1" applyAlignment="1">
      <alignment horizontal="left" vertical="top" wrapText="1"/>
    </xf>
    <xf numFmtId="177" fontId="30" fillId="0" borderId="0" xfId="77" applyNumberFormat="1" applyFont="1" applyFill="1" applyBorder="1" applyAlignment="1">
      <alignment horizontal="left" vertical="center"/>
    </xf>
    <xf numFmtId="49" fontId="32" fillId="0" borderId="0" xfId="81" applyNumberFormat="1" applyFont="1" applyFill="1" applyBorder="1" applyAlignment="1">
      <alignment horizontal="left" vertical="center" shrinkToFit="1"/>
    </xf>
    <xf numFmtId="178" fontId="32" fillId="0" borderId="0" xfId="81" applyNumberFormat="1" applyFont="1" applyFill="1" applyBorder="1" applyAlignment="1">
      <alignment horizontal="left" vertical="center" shrinkToFit="1"/>
    </xf>
    <xf numFmtId="177" fontId="30" fillId="0" borderId="0" xfId="77" applyNumberFormat="1" applyFont="1" applyFill="1" applyBorder="1" applyAlignment="1">
      <alignment horizontal="left"/>
    </xf>
    <xf numFmtId="177" fontId="30" fillId="0" borderId="0" xfId="77" applyFont="1" applyFill="1" applyAlignment="1"/>
    <xf numFmtId="49" fontId="33" fillId="4" borderId="3" xfId="79" applyNumberFormat="1" applyFont="1" applyFill="1" applyBorder="1" applyAlignment="1">
      <alignment horizontal="left"/>
    </xf>
    <xf numFmtId="176" fontId="30" fillId="0" borderId="0" xfId="78" applyNumberFormat="1" applyFont="1" applyFill="1" applyBorder="1" applyAlignment="1">
      <alignment horizontal="left"/>
    </xf>
    <xf numFmtId="177" fontId="30" fillId="0" borderId="0" xfId="78" applyNumberFormat="1" applyFont="1" applyFill="1" applyBorder="1" applyAlignment="1">
      <alignment horizontal="center" wrapText="1"/>
    </xf>
    <xf numFmtId="49" fontId="30" fillId="0" borderId="0" xfId="78" applyNumberFormat="1" applyFont="1" applyFill="1" applyBorder="1" applyAlignment="1">
      <alignment horizontal="left"/>
    </xf>
    <xf numFmtId="177" fontId="30" fillId="0" borderId="0" xfId="82" applyNumberFormat="1" applyFont="1" applyFill="1" applyBorder="1" applyAlignment="1">
      <alignment horizontal="left" vertical="center"/>
    </xf>
    <xf numFmtId="177" fontId="30" fillId="0" borderId="0" xfId="77" applyFont="1" applyAlignment="1"/>
    <xf numFmtId="177" fontId="30" fillId="2" borderId="0" xfId="77" applyFont="1" applyFill="1" applyBorder="1" applyAlignment="1">
      <alignment horizontal="left" vertical="center"/>
    </xf>
    <xf numFmtId="177" fontId="30" fillId="0" borderId="0" xfId="78" applyFont="1" applyFill="1" applyBorder="1" applyAlignment="1">
      <alignment horizontal="left" wrapText="1"/>
    </xf>
    <xf numFmtId="49" fontId="30" fillId="0" borderId="0" xfId="83" applyNumberFormat="1" applyFont="1" applyFill="1" applyBorder="1" applyAlignment="1">
      <alignment horizontal="left"/>
    </xf>
    <xf numFmtId="16" fontId="30" fillId="0" borderId="0" xfId="83" applyNumberFormat="1" applyFont="1" applyFill="1" applyBorder="1" applyAlignment="1">
      <alignment horizontal="left"/>
    </xf>
    <xf numFmtId="177" fontId="32" fillId="5" borderId="0" xfId="81" applyFont="1" applyFill="1" applyBorder="1" applyAlignment="1">
      <alignment horizontal="left" vertical="center" shrinkToFit="1"/>
    </xf>
    <xf numFmtId="177" fontId="30" fillId="0" borderId="0" xfId="77" applyFont="1" applyBorder="1">
      <alignment vertical="center"/>
    </xf>
    <xf numFmtId="49" fontId="30" fillId="0" borderId="0" xfId="77" applyNumberFormat="1" applyFont="1" applyBorder="1">
      <alignment vertical="center"/>
    </xf>
    <xf numFmtId="179" fontId="30" fillId="0" borderId="3" xfId="84" applyNumberFormat="1" applyFont="1" applyFill="1" applyBorder="1" applyAlignment="1" applyProtection="1">
      <alignment horizontal="left"/>
    </xf>
    <xf numFmtId="177" fontId="32" fillId="0" borderId="0" xfId="81" applyFont="1" applyFill="1" applyBorder="1" applyAlignment="1">
      <alignment horizontal="left" vertical="center" shrinkToFit="1"/>
    </xf>
    <xf numFmtId="177" fontId="32" fillId="2" borderId="0" xfId="81" applyFont="1" applyFill="1" applyBorder="1" applyAlignment="1">
      <alignment horizontal="left" vertical="center"/>
    </xf>
    <xf numFmtId="49" fontId="32" fillId="2" borderId="0" xfId="81" applyNumberFormat="1" applyFont="1" applyFill="1" applyBorder="1" applyAlignment="1">
      <alignment horizontal="left" vertical="center"/>
    </xf>
    <xf numFmtId="0" fontId="30" fillId="0" borderId="0" xfId="77" applyNumberFormat="1" applyFont="1" applyAlignment="1"/>
    <xf numFmtId="16" fontId="30" fillId="3" borderId="0" xfId="77" applyNumberFormat="1" applyFont="1" applyFill="1" applyBorder="1" applyAlignment="1">
      <alignment horizontal="center"/>
    </xf>
    <xf numFmtId="177" fontId="30" fillId="0" borderId="0" xfId="77" applyFont="1" applyBorder="1" applyAlignment="1">
      <alignment horizontal="center" vertical="center"/>
    </xf>
    <xf numFmtId="177" fontId="32" fillId="0" borderId="0" xfId="81" applyFont="1" applyFill="1" applyBorder="1" applyAlignment="1">
      <alignment vertical="center" shrinkToFit="1"/>
    </xf>
    <xf numFmtId="177" fontId="32" fillId="0" borderId="0" xfId="80" applyFont="1" applyBorder="1" applyAlignment="1">
      <alignment horizontal="center" vertical="center"/>
    </xf>
    <xf numFmtId="177" fontId="32" fillId="0" borderId="0" xfId="77" applyFont="1" applyAlignment="1">
      <alignment vertical="center"/>
    </xf>
    <xf numFmtId="177" fontId="30" fillId="0" borderId="0" xfId="77" applyFont="1" applyBorder="1" applyAlignment="1">
      <alignment horizontal="left" vertical="center"/>
    </xf>
    <xf numFmtId="17" fontId="35" fillId="0" borderId="0" xfId="77" applyNumberFormat="1" applyFont="1" applyAlignment="1">
      <alignment horizontal="center" vertical="center"/>
    </xf>
    <xf numFmtId="177" fontId="34" fillId="0" borderId="0" xfId="80" applyFont="1" applyBorder="1" applyAlignment="1">
      <alignment horizontal="center" vertical="center"/>
    </xf>
    <xf numFmtId="49" fontId="34" fillId="0" borderId="0" xfId="80" applyNumberFormat="1" applyFont="1" applyBorder="1" applyAlignment="1">
      <alignment horizontal="center" vertical="center"/>
    </xf>
    <xf numFmtId="177" fontId="30" fillId="0" borderId="0" xfId="92" applyFont="1">
      <alignment vertical="center"/>
    </xf>
    <xf numFmtId="49" fontId="30" fillId="0" borderId="0" xfId="92" applyNumberFormat="1" applyFont="1">
      <alignment vertical="center"/>
    </xf>
    <xf numFmtId="49" fontId="30" fillId="0" borderId="3" xfId="93" applyNumberFormat="1" applyFont="1" applyFill="1" applyBorder="1" applyAlignment="1">
      <alignment horizontal="left"/>
    </xf>
    <xf numFmtId="177" fontId="30" fillId="0" borderId="0" xfId="92" applyNumberFormat="1" applyFont="1" applyFill="1">
      <alignment vertical="center"/>
    </xf>
    <xf numFmtId="49" fontId="30" fillId="0" borderId="0" xfId="92" applyNumberFormat="1" applyFont="1" applyFill="1">
      <alignment vertical="center"/>
    </xf>
    <xf numFmtId="177" fontId="32" fillId="0" borderId="0" xfId="92" applyFont="1">
      <alignment vertical="center"/>
    </xf>
    <xf numFmtId="177" fontId="30" fillId="0" borderId="0" xfId="92" applyFont="1" applyFill="1">
      <alignment vertical="center"/>
    </xf>
    <xf numFmtId="177" fontId="39" fillId="0" borderId="0" xfId="92" applyFont="1">
      <alignment vertical="center"/>
    </xf>
    <xf numFmtId="49" fontId="30" fillId="0" borderId="0" xfId="78" applyNumberFormat="1" applyFont="1" applyFill="1" applyBorder="1" applyAlignment="1">
      <alignment horizontal="left" wrapText="1"/>
    </xf>
    <xf numFmtId="177" fontId="32" fillId="0" borderId="0" xfId="92" applyNumberFormat="1" applyFont="1" applyFill="1">
      <alignment vertical="center"/>
    </xf>
    <xf numFmtId="49" fontId="30" fillId="0" borderId="4" xfId="80" applyNumberFormat="1" applyFont="1" applyFill="1" applyBorder="1" applyAlignment="1">
      <alignment horizontal="left" vertical="center"/>
    </xf>
    <xf numFmtId="177" fontId="30" fillId="0" borderId="0" xfId="78" applyNumberFormat="1" applyFont="1" applyFill="1" applyBorder="1" applyAlignment="1">
      <alignment horizontal="left" wrapText="1"/>
    </xf>
    <xf numFmtId="49" fontId="30" fillId="0" borderId="0" xfId="93" applyNumberFormat="1" applyFont="1" applyFill="1" applyBorder="1" applyAlignment="1">
      <alignment horizontal="left"/>
    </xf>
    <xf numFmtId="177" fontId="32" fillId="2" borderId="0" xfId="81" applyNumberFormat="1" applyFont="1" applyFill="1" applyBorder="1" applyAlignment="1">
      <alignment vertical="center"/>
    </xf>
    <xf numFmtId="49" fontId="32" fillId="2" borderId="0" xfId="81" applyNumberFormat="1" applyFont="1" applyFill="1" applyBorder="1" applyAlignment="1">
      <alignment vertical="center"/>
    </xf>
    <xf numFmtId="180" fontId="32" fillId="0" borderId="0" xfId="92" applyNumberFormat="1" applyFont="1" applyFill="1" applyBorder="1" applyAlignment="1">
      <alignment horizontal="center"/>
    </xf>
    <xf numFmtId="181" fontId="37" fillId="3" borderId="8" xfId="92" applyNumberFormat="1" applyFont="1" applyFill="1" applyBorder="1" applyAlignment="1">
      <alignment horizontal="center"/>
    </xf>
    <xf numFmtId="49" fontId="30" fillId="0" borderId="8" xfId="93" applyNumberFormat="1" applyFont="1" applyFill="1" applyBorder="1" applyAlignment="1">
      <alignment horizontal="left"/>
    </xf>
    <xf numFmtId="49" fontId="30" fillId="0" borderId="0" xfId="78" applyNumberFormat="1" applyFont="1" applyFill="1" applyBorder="1" applyAlignment="1">
      <alignment horizontal="left" vertical="center"/>
    </xf>
    <xf numFmtId="182" fontId="5" fillId="0" borderId="3" xfId="92" applyNumberFormat="1" applyFont="1" applyFill="1" applyBorder="1" applyAlignment="1">
      <alignment horizontal="left" vertical="center"/>
    </xf>
    <xf numFmtId="177" fontId="30" fillId="0" borderId="0" xfId="92" applyNumberFormat="1" applyFont="1" applyFill="1" applyBorder="1">
      <alignment vertical="center"/>
    </xf>
    <xf numFmtId="177" fontId="30" fillId="0" borderId="0" xfId="92" applyNumberFormat="1" applyFont="1" applyFill="1" applyBorder="1" applyAlignment="1">
      <alignment horizontal="center" vertical="center"/>
    </xf>
    <xf numFmtId="49" fontId="30" fillId="0" borderId="0" xfId="92" applyNumberFormat="1" applyFont="1" applyFill="1" applyBorder="1">
      <alignment vertical="center"/>
    </xf>
    <xf numFmtId="49" fontId="30" fillId="0" borderId="0" xfId="92" applyNumberFormat="1" applyFont="1" applyFill="1" applyAlignment="1">
      <alignment vertical="center" wrapText="1"/>
    </xf>
    <xf numFmtId="177" fontId="30" fillId="0" borderId="0" xfId="78" applyNumberFormat="1" applyFont="1" applyFill="1" applyBorder="1" applyAlignment="1">
      <alignment horizontal="left" vertical="center"/>
    </xf>
    <xf numFmtId="49" fontId="30" fillId="0" borderId="4" xfId="93" applyNumberFormat="1" applyFont="1" applyFill="1" applyBorder="1" applyAlignment="1">
      <alignment horizontal="left"/>
    </xf>
    <xf numFmtId="49" fontId="30" fillId="0" borderId="4" xfId="93" applyNumberFormat="1" applyFont="1" applyFill="1" applyBorder="1" applyAlignment="1">
      <alignment horizontal="left" wrapText="1"/>
    </xf>
    <xf numFmtId="49" fontId="30" fillId="0" borderId="3" xfId="93" applyNumberFormat="1" applyFont="1" applyFill="1" applyBorder="1" applyAlignment="1">
      <alignment horizontal="left" wrapText="1"/>
    </xf>
    <xf numFmtId="14" fontId="30" fillId="0" borderId="0" xfId="92" applyNumberFormat="1" applyFont="1" applyFill="1" applyBorder="1">
      <alignment vertical="center"/>
    </xf>
    <xf numFmtId="49" fontId="30" fillId="0" borderId="0" xfId="92" applyNumberFormat="1" applyFont="1" applyFill="1" applyBorder="1" applyAlignment="1">
      <alignment horizontal="center" vertical="center" wrapText="1"/>
    </xf>
    <xf numFmtId="177" fontId="30" fillId="0" borderId="6" xfId="80" applyNumberFormat="1" applyFont="1" applyFill="1" applyBorder="1" applyAlignment="1">
      <alignment horizontal="left" vertical="center"/>
    </xf>
    <xf numFmtId="182" fontId="5" fillId="0" borderId="0" xfId="92" applyNumberFormat="1" applyFont="1" applyFill="1" applyBorder="1" applyAlignment="1">
      <alignment horizontal="left" vertical="center"/>
    </xf>
    <xf numFmtId="177" fontId="30" fillId="0" borderId="0" xfId="92" applyFont="1" applyFill="1" applyAlignment="1"/>
    <xf numFmtId="177" fontId="30" fillId="0" borderId="0" xfId="92" applyNumberFormat="1" applyFont="1" applyFill="1" applyBorder="1" applyAlignment="1">
      <alignment horizontal="left" vertical="center"/>
    </xf>
    <xf numFmtId="177" fontId="32" fillId="0" borderId="0" xfId="81" applyNumberFormat="1" applyFont="1" applyFill="1" applyBorder="1" applyAlignment="1">
      <alignment horizontal="left"/>
    </xf>
    <xf numFmtId="177" fontId="30" fillId="2" borderId="0" xfId="92" applyFont="1" applyFill="1" applyBorder="1" applyAlignment="1">
      <alignment horizontal="left" vertical="center"/>
    </xf>
    <xf numFmtId="177" fontId="30" fillId="0" borderId="3" xfId="93" applyNumberFormat="1" applyFont="1" applyFill="1" applyBorder="1" applyAlignment="1">
      <alignment horizontal="left"/>
    </xf>
    <xf numFmtId="177" fontId="30" fillId="0" borderId="0" xfId="93" applyNumberFormat="1" applyFont="1" applyFill="1" applyBorder="1" applyAlignment="1">
      <alignment horizontal="left"/>
    </xf>
    <xf numFmtId="49" fontId="30" fillId="0" borderId="0" xfId="92" applyNumberFormat="1" applyFont="1" applyFill="1" applyBorder="1" applyAlignment="1">
      <alignment horizontal="center"/>
    </xf>
    <xf numFmtId="49" fontId="30" fillId="0" borderId="4" xfId="80" applyNumberFormat="1" applyFont="1" applyBorder="1" applyAlignment="1">
      <alignment horizontal="left" vertical="center"/>
    </xf>
    <xf numFmtId="49" fontId="30" fillId="0" borderId="3" xfId="78" applyNumberFormat="1" applyFont="1" applyFill="1" applyBorder="1" applyAlignment="1">
      <alignment horizontal="left" vertical="center"/>
    </xf>
    <xf numFmtId="49" fontId="30" fillId="0" borderId="0" xfId="93" applyNumberFormat="1" applyFont="1" applyFill="1" applyBorder="1" applyAlignment="1">
      <alignment horizontal="left" wrapText="1"/>
    </xf>
    <xf numFmtId="177" fontId="30" fillId="0" borderId="0" xfId="92" applyFont="1" applyAlignment="1"/>
    <xf numFmtId="177" fontId="30" fillId="0" borderId="0" xfId="92" applyNumberFormat="1" applyFont="1" applyFill="1" applyBorder="1" applyAlignment="1">
      <alignment vertical="center"/>
    </xf>
    <xf numFmtId="49" fontId="30" fillId="0" borderId="0" xfId="94" applyNumberFormat="1" applyFont="1" applyFill="1" applyBorder="1" applyAlignment="1">
      <alignment horizontal="left" vertical="center"/>
    </xf>
    <xf numFmtId="0" fontId="41" fillId="0" borderId="0" xfId="92" applyNumberFormat="1" applyFont="1" applyFill="1" applyBorder="1" applyAlignment="1">
      <alignment horizontal="center"/>
    </xf>
    <xf numFmtId="177" fontId="30" fillId="0" borderId="3" xfId="81" applyNumberFormat="1" applyFont="1" applyFill="1" applyBorder="1" applyAlignment="1">
      <alignment horizontal="left" vertical="center" shrinkToFit="1"/>
    </xf>
    <xf numFmtId="177" fontId="30" fillId="0" borderId="3" xfId="84" applyNumberFormat="1" applyFont="1" applyFill="1" applyBorder="1" applyAlignment="1" applyProtection="1">
      <alignment horizontal="left"/>
    </xf>
    <xf numFmtId="177" fontId="32" fillId="0" borderId="0" xfId="81" applyNumberFormat="1" applyFont="1" applyFill="1" applyBorder="1" applyAlignment="1">
      <alignment horizontal="left" vertical="center"/>
    </xf>
    <xf numFmtId="49" fontId="32" fillId="0" borderId="0" xfId="80" applyNumberFormat="1" applyFont="1" applyFill="1" applyBorder="1" applyAlignment="1">
      <alignment horizontal="left" vertical="center" wrapText="1"/>
    </xf>
    <xf numFmtId="177" fontId="30" fillId="0" borderId="0" xfId="93" applyFont="1" applyFill="1" applyBorder="1" applyAlignment="1">
      <alignment horizontal="left"/>
    </xf>
    <xf numFmtId="16" fontId="30" fillId="0" borderId="0" xfId="92" applyNumberFormat="1" applyFont="1" applyFill="1" applyBorder="1" applyAlignment="1">
      <alignment horizontal="left"/>
    </xf>
    <xf numFmtId="177" fontId="30" fillId="0" borderId="3" xfId="93" applyFont="1" applyFill="1" applyBorder="1" applyAlignment="1">
      <alignment horizontal="left"/>
    </xf>
    <xf numFmtId="49" fontId="30" fillId="0" borderId="3" xfId="83" applyNumberFormat="1" applyFont="1" applyFill="1" applyBorder="1" applyAlignment="1">
      <alignment horizontal="left"/>
    </xf>
    <xf numFmtId="49" fontId="30" fillId="0" borderId="3" xfId="83" applyNumberFormat="1" applyFont="1" applyFill="1" applyBorder="1" applyAlignment="1">
      <alignment horizontal="left" wrapText="1"/>
    </xf>
    <xf numFmtId="177" fontId="30" fillId="0" borderId="0" xfId="92" applyFont="1" applyBorder="1" applyAlignment="1">
      <alignment horizontal="left" vertical="center"/>
    </xf>
    <xf numFmtId="0" fontId="42" fillId="5" borderId="0" xfId="92" applyNumberFormat="1" applyFont="1" applyFill="1" applyBorder="1" applyAlignment="1">
      <alignment horizontal="center" vertical="center"/>
    </xf>
    <xf numFmtId="0" fontId="43" fillId="0" borderId="0" xfId="92" applyNumberFormat="1" applyFont="1" applyBorder="1" applyAlignment="1">
      <alignment horizontal="center" vertical="center"/>
    </xf>
    <xf numFmtId="177" fontId="30" fillId="0" borderId="3" xfId="78" applyFont="1" applyBorder="1" applyAlignment="1">
      <alignment horizontal="left" vertical="center"/>
    </xf>
    <xf numFmtId="177" fontId="45" fillId="0" borderId="0" xfId="95" applyFont="1" applyAlignment="1" applyProtection="1">
      <alignment horizontal="left" vertical="center"/>
    </xf>
    <xf numFmtId="177" fontId="46" fillId="0" borderId="0" xfId="92" applyFont="1" applyAlignment="1">
      <alignment horizontal="left" vertical="center"/>
    </xf>
    <xf numFmtId="177" fontId="37" fillId="0" borderId="0" xfId="92" applyFont="1" applyFill="1" applyBorder="1" applyAlignment="1">
      <alignment horizontal="center" vertical="center"/>
    </xf>
    <xf numFmtId="0" fontId="48" fillId="0" borderId="0" xfId="92" applyNumberFormat="1" applyFont="1" applyFill="1" applyBorder="1" applyAlignment="1">
      <alignment horizontal="center" vertical="center"/>
    </xf>
    <xf numFmtId="0" fontId="49" fillId="0" borderId="0" xfId="92" applyNumberFormat="1" applyFont="1" applyFill="1" applyAlignment="1">
      <alignment horizontal="left" vertical="center"/>
    </xf>
    <xf numFmtId="0" fontId="50" fillId="0" borderId="0" xfId="80" applyNumberFormat="1" applyFont="1" applyFill="1" applyBorder="1"/>
    <xf numFmtId="0" fontId="50" fillId="0" borderId="0" xfId="92" applyNumberFormat="1" applyFont="1" applyAlignment="1"/>
    <xf numFmtId="183" fontId="51" fillId="0" borderId="0" xfId="92" applyNumberFormat="1" applyFont="1" applyBorder="1" applyAlignment="1">
      <alignment horizontal="right"/>
    </xf>
    <xf numFmtId="177" fontId="32" fillId="0" borderId="0" xfId="81" applyNumberFormat="1" applyFont="1" applyFill="1" applyBorder="1" applyAlignment="1">
      <alignment vertical="center" shrinkToFit="1"/>
    </xf>
    <xf numFmtId="177" fontId="39" fillId="0" borderId="0" xfId="92" applyFont="1" applyAlignment="1"/>
    <xf numFmtId="0" fontId="52" fillId="0" borderId="0" xfId="92" applyNumberFormat="1" applyFont="1" applyFill="1" applyBorder="1" applyAlignment="1">
      <alignment horizontal="center"/>
    </xf>
    <xf numFmtId="177" fontId="30" fillId="0" borderId="0" xfId="92" applyFont="1" applyBorder="1">
      <alignment vertical="center"/>
    </xf>
    <xf numFmtId="177" fontId="53" fillId="0" borderId="0" xfId="95" applyNumberFormat="1" applyFont="1" applyAlignment="1" applyProtection="1">
      <alignment horizontal="justify" vertical="center"/>
    </xf>
    <xf numFmtId="0" fontId="43" fillId="0" borderId="0" xfId="96" applyFont="1" applyBorder="1" applyAlignment="1">
      <alignment horizontal="center" vertical="center"/>
    </xf>
    <xf numFmtId="49" fontId="37" fillId="0" borderId="0" xfId="80" applyNumberFormat="1" applyFont="1" applyFill="1" applyBorder="1" applyAlignment="1">
      <alignment horizontal="center" vertical="center"/>
    </xf>
    <xf numFmtId="184" fontId="54" fillId="0" borderId="0" xfId="92" applyNumberFormat="1" applyFont="1" applyFill="1" applyBorder="1" applyAlignment="1">
      <alignment horizontal="center" vertical="center"/>
    </xf>
    <xf numFmtId="177" fontId="30" fillId="0" borderId="0" xfId="92" applyNumberFormat="1" applyFont="1" applyAlignment="1"/>
    <xf numFmtId="0" fontId="50" fillId="0" borderId="0" xfId="80" applyNumberFormat="1" applyFont="1" applyBorder="1" applyAlignment="1">
      <alignment horizontal="left"/>
    </xf>
    <xf numFmtId="0" fontId="50" fillId="0" borderId="0" xfId="80" applyNumberFormat="1" applyFont="1" applyBorder="1"/>
    <xf numFmtId="184" fontId="55" fillId="0" borderId="0" xfId="92" applyNumberFormat="1" applyFont="1" applyFill="1" applyBorder="1" applyAlignment="1">
      <alignment horizontal="center" vertical="center"/>
    </xf>
    <xf numFmtId="0" fontId="55" fillId="0" borderId="0" xfId="92" applyNumberFormat="1" applyFont="1" applyFill="1" applyBorder="1" applyAlignment="1">
      <alignment horizontal="center" vertical="center" wrapText="1"/>
    </xf>
    <xf numFmtId="0" fontId="55" fillId="0" borderId="0" xfId="92" applyNumberFormat="1" applyFont="1" applyFill="1" applyBorder="1" applyAlignment="1">
      <alignment horizontal="center" vertical="center"/>
    </xf>
    <xf numFmtId="177" fontId="30" fillId="0" borderId="0" xfId="92" applyFont="1" applyBorder="1" applyAlignment="1">
      <alignment horizontal="center" vertical="center"/>
    </xf>
    <xf numFmtId="16" fontId="30" fillId="0" borderId="0" xfId="80" applyNumberFormat="1" applyFont="1" applyAlignment="1">
      <alignment horizontal="center"/>
    </xf>
    <xf numFmtId="49" fontId="30" fillId="0" borderId="0" xfId="92" applyNumberFormat="1" applyFont="1" applyFill="1" applyBorder="1" applyAlignment="1">
      <alignment horizontal="center" vertical="center"/>
    </xf>
    <xf numFmtId="177" fontId="30" fillId="0" borderId="0" xfId="92" applyNumberFormat="1" applyFont="1" applyFill="1" applyBorder="1" applyAlignment="1">
      <alignment horizontal="center"/>
    </xf>
    <xf numFmtId="49" fontId="30" fillId="0" borderId="0" xfId="92" applyNumberFormat="1" applyFont="1" applyFill="1" applyBorder="1" applyAlignment="1">
      <alignment horizontal="center" shrinkToFit="1"/>
    </xf>
    <xf numFmtId="49" fontId="30" fillId="0" borderId="0" xfId="92" applyNumberFormat="1" applyFont="1" applyFill="1" applyBorder="1" applyAlignment="1">
      <alignment horizontal="left"/>
    </xf>
    <xf numFmtId="49" fontId="4" fillId="0" borderId="0" xfId="97" applyNumberFormat="1" applyFont="1" applyBorder="1" applyAlignment="1">
      <alignment horizontal="left"/>
    </xf>
    <xf numFmtId="0" fontId="4" fillId="0" borderId="0" xfId="97" applyFont="1" applyBorder="1" applyAlignment="1"/>
    <xf numFmtId="49" fontId="30" fillId="0" borderId="0" xfId="92" applyNumberFormat="1" applyFont="1" applyFill="1" applyBorder="1" applyAlignment="1"/>
    <xf numFmtId="177" fontId="46" fillId="0" borderId="0" xfId="92" applyNumberFormat="1" applyFont="1">
      <alignment vertical="center"/>
    </xf>
    <xf numFmtId="177" fontId="30" fillId="0" borderId="0" xfId="78" applyFont="1" applyFill="1" applyBorder="1" applyAlignment="1">
      <alignment horizontal="left" vertical="center"/>
    </xf>
    <xf numFmtId="16" fontId="57" fillId="3" borderId="0" xfId="92" applyNumberFormat="1" applyFont="1" applyFill="1" applyBorder="1" applyAlignment="1">
      <alignment horizontal="center" wrapText="1"/>
    </xf>
    <xf numFmtId="0" fontId="58" fillId="6" borderId="0" xfId="92" applyNumberFormat="1" applyFont="1" applyFill="1" applyBorder="1" applyAlignment="1">
      <alignment vertical="center"/>
    </xf>
    <xf numFmtId="185" fontId="59" fillId="3" borderId="0" xfId="92" applyNumberFormat="1" applyFont="1" applyFill="1" applyBorder="1" applyAlignment="1">
      <alignment horizontal="center"/>
    </xf>
    <xf numFmtId="0" fontId="59" fillId="0" borderId="0" xfId="92" applyNumberFormat="1" applyFont="1" applyBorder="1" applyAlignment="1">
      <alignment horizontal="left" vertical="center"/>
    </xf>
    <xf numFmtId="49" fontId="30" fillId="0" borderId="0" xfId="92" applyNumberFormat="1" applyFont="1" applyBorder="1">
      <alignment vertical="center"/>
    </xf>
    <xf numFmtId="177" fontId="32" fillId="0" borderId="0" xfId="92" applyNumberFormat="1" applyFont="1" applyAlignment="1"/>
    <xf numFmtId="49" fontId="30" fillId="0" borderId="0" xfId="83" applyNumberFormat="1" applyFont="1" applyFill="1" applyBorder="1" applyAlignment="1">
      <alignment horizontal="left" wrapText="1"/>
    </xf>
    <xf numFmtId="49" fontId="30" fillId="0" borderId="0" xfId="79" applyNumberFormat="1" applyFont="1" applyFill="1" applyBorder="1" applyAlignment="1">
      <alignment horizontal="left"/>
    </xf>
    <xf numFmtId="16" fontId="57" fillId="3" borderId="0" xfId="92" applyNumberFormat="1" applyFont="1" applyFill="1" applyBorder="1" applyAlignment="1">
      <alignment horizontal="center"/>
    </xf>
    <xf numFmtId="177" fontId="46" fillId="0" borderId="0" xfId="92" applyFont="1">
      <alignment vertical="center"/>
    </xf>
    <xf numFmtId="177" fontId="30" fillId="0" borderId="0" xfId="78" applyFont="1" applyAlignment="1">
      <alignment horizontal="left" vertical="center"/>
    </xf>
    <xf numFmtId="177" fontId="32" fillId="0" borderId="0" xfId="92" applyFont="1" applyAlignment="1">
      <alignment vertical="center"/>
    </xf>
    <xf numFmtId="186" fontId="35" fillId="0" borderId="0" xfId="92" applyNumberFormat="1" applyFont="1" applyAlignment="1">
      <alignment horizontal="center" vertical="center"/>
    </xf>
    <xf numFmtId="187" fontId="60" fillId="0" borderId="0" xfId="100" applyFont="1"/>
    <xf numFmtId="187" fontId="60" fillId="0" borderId="0" xfId="100" applyFont="1" applyAlignment="1">
      <alignment horizontal="center"/>
    </xf>
    <xf numFmtId="187" fontId="61" fillId="0" borderId="0" xfId="100" applyFont="1"/>
    <xf numFmtId="188" fontId="62" fillId="0" borderId="0" xfId="101" applyNumberFormat="1" applyFont="1" applyFill="1" applyBorder="1" applyAlignment="1">
      <alignment horizontal="center" vertical="center" wrapText="1"/>
    </xf>
    <xf numFmtId="187" fontId="62" fillId="0" borderId="0" xfId="101" applyFont="1" applyBorder="1" applyAlignment="1">
      <alignment horizontal="center" vertical="center" wrapText="1"/>
    </xf>
    <xf numFmtId="187" fontId="62" fillId="0" borderId="0" xfId="101" applyFont="1" applyBorder="1" applyAlignment="1">
      <alignment horizontal="center" vertical="center"/>
    </xf>
    <xf numFmtId="187" fontId="63" fillId="0" borderId="0" xfId="100" applyFont="1"/>
    <xf numFmtId="187" fontId="62" fillId="0" borderId="0" xfId="100" applyFont="1" applyAlignment="1">
      <alignment horizontal="center"/>
    </xf>
    <xf numFmtId="188" fontId="62" fillId="0" borderId="3" xfId="101" applyNumberFormat="1" applyFont="1" applyFill="1" applyBorder="1" applyAlignment="1">
      <alignment horizontal="center" vertical="center" wrapText="1"/>
    </xf>
    <xf numFmtId="187" fontId="62" fillId="0" borderId="3" xfId="101" applyFont="1" applyBorder="1" applyAlignment="1">
      <alignment horizontal="center" vertical="center"/>
    </xf>
    <xf numFmtId="188" fontId="62" fillId="0" borderId="3" xfId="101" applyNumberFormat="1" applyFont="1" applyFill="1" applyBorder="1" applyAlignment="1">
      <alignment horizontal="center" vertical="center"/>
    </xf>
    <xf numFmtId="188" fontId="62" fillId="0" borderId="5" xfId="101" applyNumberFormat="1" applyFont="1" applyFill="1" applyBorder="1" applyAlignment="1">
      <alignment horizontal="center" vertical="center"/>
    </xf>
    <xf numFmtId="188" fontId="62" fillId="0" borderId="7" xfId="101" applyNumberFormat="1" applyFont="1" applyBorder="1" applyAlignment="1">
      <alignment horizontal="center" vertical="center"/>
    </xf>
    <xf numFmtId="188" fontId="62" fillId="0" borderId="10" xfId="101" applyNumberFormat="1" applyFont="1" applyFill="1" applyBorder="1" applyAlignment="1">
      <alignment horizontal="center" vertical="center"/>
    </xf>
    <xf numFmtId="187" fontId="60" fillId="5" borderId="0" xfId="100" applyFont="1" applyFill="1"/>
    <xf numFmtId="187" fontId="30" fillId="5" borderId="0" xfId="102" applyNumberFormat="1" applyFont="1" applyFill="1" applyBorder="1" applyAlignment="1">
      <alignment horizontal="center" vertical="center"/>
    </xf>
    <xf numFmtId="188" fontId="62" fillId="5" borderId="0" xfId="100" applyNumberFormat="1" applyFont="1" applyFill="1" applyAlignment="1">
      <alignment horizontal="center"/>
    </xf>
    <xf numFmtId="187" fontId="62" fillId="5" borderId="0" xfId="100" applyFont="1" applyFill="1"/>
    <xf numFmtId="187" fontId="62" fillId="5" borderId="0" xfId="100" applyFont="1" applyFill="1" applyAlignment="1">
      <alignment horizontal="center"/>
    </xf>
    <xf numFmtId="187" fontId="63" fillId="5" borderId="0" xfId="100" applyFont="1" applyFill="1"/>
    <xf numFmtId="188" fontId="62" fillId="7" borderId="0" xfId="100" applyNumberFormat="1" applyFont="1" applyFill="1" applyAlignment="1">
      <alignment horizontal="center"/>
    </xf>
    <xf numFmtId="187" fontId="62" fillId="7" borderId="0" xfId="100" applyFont="1" applyFill="1"/>
    <xf numFmtId="187" fontId="62" fillId="7" borderId="0" xfId="100" applyFont="1" applyFill="1" applyAlignment="1">
      <alignment horizontal="center"/>
    </xf>
    <xf numFmtId="187" fontId="63" fillId="7" borderId="0" xfId="100" applyFont="1" applyFill="1"/>
    <xf numFmtId="188" fontId="62" fillId="0" borderId="0" xfId="100" applyNumberFormat="1" applyFont="1" applyAlignment="1">
      <alignment horizontal="center"/>
    </xf>
    <xf numFmtId="187" fontId="62" fillId="0" borderId="0" xfId="100" applyFont="1"/>
    <xf numFmtId="187" fontId="62" fillId="0" borderId="0" xfId="101" applyFont="1" applyFill="1" applyBorder="1" applyAlignment="1">
      <alignment horizontal="center" vertical="center"/>
    </xf>
    <xf numFmtId="187" fontId="62" fillId="0" borderId="0" xfId="101" applyFont="1" applyFill="1" applyBorder="1" applyAlignment="1">
      <alignment horizontal="center" vertical="center" wrapText="1"/>
    </xf>
    <xf numFmtId="16" fontId="63" fillId="0" borderId="0" xfId="100" applyNumberFormat="1" applyFont="1" applyFill="1" applyBorder="1" applyAlignment="1">
      <alignment horizontal="center" wrapText="1"/>
    </xf>
    <xf numFmtId="187" fontId="63" fillId="3" borderId="0" xfId="100" applyFont="1" applyFill="1" applyBorder="1" applyAlignment="1">
      <alignment horizontal="center"/>
    </xf>
    <xf numFmtId="187" fontId="63" fillId="0" borderId="0" xfId="100" applyFont="1" applyFill="1" applyBorder="1" applyAlignment="1">
      <alignment horizontal="left" vertical="center" shrinkToFit="1"/>
    </xf>
    <xf numFmtId="49" fontId="65" fillId="0" borderId="0" xfId="103" applyNumberFormat="1" applyFont="1" applyFill="1" applyBorder="1" applyAlignment="1">
      <alignment horizontal="center"/>
    </xf>
    <xf numFmtId="187" fontId="62" fillId="0" borderId="0" xfId="101" applyNumberFormat="1" applyFont="1" applyFill="1" applyBorder="1" applyAlignment="1">
      <alignment horizontal="center" vertical="center" wrapText="1"/>
    </xf>
    <xf numFmtId="188" fontId="62" fillId="0" borderId="3" xfId="100" applyNumberFormat="1" applyFont="1" applyBorder="1" applyAlignment="1">
      <alignment horizontal="center"/>
    </xf>
    <xf numFmtId="49" fontId="62" fillId="0" borderId="3" xfId="100" applyNumberFormat="1" applyFont="1" applyFill="1" applyBorder="1" applyAlignment="1">
      <alignment horizontal="center" vertical="center"/>
    </xf>
    <xf numFmtId="49" fontId="62" fillId="3" borderId="3" xfId="100" applyNumberFormat="1" applyFont="1" applyFill="1" applyBorder="1" applyAlignment="1">
      <alignment horizontal="center" vertical="center"/>
    </xf>
    <xf numFmtId="188" fontId="60" fillId="0" borderId="3" xfId="100" applyNumberFormat="1" applyFont="1" applyBorder="1" applyAlignment="1">
      <alignment horizontal="center"/>
    </xf>
    <xf numFmtId="187" fontId="62" fillId="0" borderId="3" xfId="104" applyNumberFormat="1" applyFont="1" applyBorder="1" applyAlignment="1">
      <alignment horizontal="center"/>
    </xf>
    <xf numFmtId="187" fontId="62" fillId="0" borderId="3" xfId="101" applyFont="1" applyFill="1" applyBorder="1" applyAlignment="1">
      <alignment horizontal="center" vertical="center"/>
    </xf>
    <xf numFmtId="187" fontId="21" fillId="0" borderId="0" xfId="100" applyFont="1"/>
    <xf numFmtId="187" fontId="60" fillId="0" borderId="3" xfId="100" applyFont="1" applyBorder="1"/>
    <xf numFmtId="187" fontId="62" fillId="0" borderId="10" xfId="101" applyFont="1" applyFill="1" applyBorder="1" applyAlignment="1">
      <alignment horizontal="center" vertical="center"/>
    </xf>
    <xf numFmtId="187" fontId="21" fillId="5" borderId="0" xfId="100" applyFont="1" applyFill="1"/>
    <xf numFmtId="187" fontId="30" fillId="0" borderId="0" xfId="102" applyNumberFormat="1" applyFont="1" applyFill="1">
      <alignment vertical="center"/>
    </xf>
    <xf numFmtId="187" fontId="30" fillId="2" borderId="0" xfId="102" applyNumberFormat="1" applyFont="1" applyFill="1" applyBorder="1" applyAlignment="1">
      <alignment horizontal="left" vertical="center"/>
    </xf>
    <xf numFmtId="49" fontId="60" fillId="0" borderId="0" xfId="100" applyNumberFormat="1" applyFont="1"/>
    <xf numFmtId="49" fontId="62" fillId="0" borderId="0" xfId="101" applyNumberFormat="1" applyFont="1" applyFill="1" applyBorder="1" applyAlignment="1">
      <alignment horizontal="center" vertical="center"/>
    </xf>
    <xf numFmtId="14" fontId="62" fillId="0" borderId="0" xfId="101" applyNumberFormat="1" applyFont="1" applyFill="1" applyBorder="1" applyAlignment="1">
      <alignment horizontal="center" vertical="center" wrapText="1"/>
    </xf>
    <xf numFmtId="49" fontId="62" fillId="0" borderId="0" xfId="100" applyNumberFormat="1" applyFont="1" applyFill="1" applyBorder="1" applyAlignment="1">
      <alignment horizontal="center" vertical="center"/>
    </xf>
    <xf numFmtId="187" fontId="62" fillId="0" borderId="0" xfId="104" applyNumberFormat="1" applyFont="1" applyBorder="1" applyAlignment="1">
      <alignment horizontal="center"/>
    </xf>
    <xf numFmtId="188" fontId="67" fillId="0" borderId="11" xfId="101" applyNumberFormat="1" applyFont="1" applyFill="1" applyBorder="1" applyAlignment="1">
      <alignment horizontal="center" vertical="center" wrapText="1"/>
    </xf>
    <xf numFmtId="187" fontId="68" fillId="0" borderId="7" xfId="104" applyNumberFormat="1" applyFont="1" applyBorder="1">
      <alignment vertical="center"/>
    </xf>
    <xf numFmtId="189" fontId="69" fillId="0" borderId="3" xfId="104" applyNumberFormat="1" applyFont="1" applyFill="1" applyBorder="1" applyAlignment="1">
      <alignment horizontal="center"/>
    </xf>
    <xf numFmtId="14" fontId="62" fillId="0" borderId="3" xfId="101" applyNumberFormat="1" applyFont="1" applyFill="1" applyBorder="1" applyAlignment="1">
      <alignment horizontal="center" vertical="center" wrapText="1"/>
    </xf>
    <xf numFmtId="187" fontId="71" fillId="5" borderId="0" xfId="102" applyNumberFormat="1" applyFont="1" applyFill="1" applyAlignment="1"/>
    <xf numFmtId="187" fontId="71" fillId="5" borderId="0" xfId="102" applyNumberFormat="1" applyFont="1" applyFill="1" applyBorder="1" applyAlignment="1">
      <alignment horizontal="left" vertical="center"/>
    </xf>
    <xf numFmtId="187" fontId="66" fillId="5" borderId="0" xfId="105" applyNumberFormat="1" applyFont="1" applyFill="1" applyBorder="1" applyAlignment="1">
      <alignment horizontal="left" vertical="center"/>
    </xf>
    <xf numFmtId="187" fontId="71" fillId="0" borderId="0" xfId="102" applyNumberFormat="1" applyFont="1" applyAlignment="1"/>
    <xf numFmtId="187" fontId="71" fillId="2" borderId="0" xfId="102" applyNumberFormat="1" applyFont="1" applyFill="1" applyBorder="1" applyAlignment="1">
      <alignment horizontal="left" vertical="center"/>
    </xf>
    <xf numFmtId="188" fontId="62" fillId="0" borderId="3" xfId="100" applyNumberFormat="1" applyFont="1" applyBorder="1"/>
    <xf numFmtId="188" fontId="60" fillId="0" borderId="0" xfId="100" applyNumberFormat="1" applyFont="1" applyAlignment="1">
      <alignment horizontal="center"/>
    </xf>
    <xf numFmtId="187" fontId="62" fillId="5" borderId="3" xfId="106" applyFont="1" applyFill="1" applyBorder="1" applyAlignment="1">
      <alignment horizontal="center" vertical="center" wrapText="1"/>
    </xf>
    <xf numFmtId="187" fontId="68" fillId="0" borderId="0" xfId="104" applyFont="1" applyAlignment="1">
      <alignment horizontal="center" vertical="center"/>
    </xf>
    <xf numFmtId="187" fontId="62" fillId="0" borderId="7" xfId="101" applyFont="1" applyBorder="1" applyAlignment="1">
      <alignment horizontal="center" vertical="center"/>
    </xf>
    <xf numFmtId="187" fontId="62" fillId="5" borderId="0" xfId="100" applyFont="1" applyFill="1" applyBorder="1" applyAlignment="1">
      <alignment horizontal="center" vertical="center"/>
    </xf>
    <xf numFmtId="49" fontId="62" fillId="5" borderId="0" xfId="100" applyNumberFormat="1" applyFont="1" applyFill="1" applyBorder="1" applyAlignment="1">
      <alignment horizontal="center" vertical="center" shrinkToFit="1"/>
    </xf>
    <xf numFmtId="187" fontId="62" fillId="5" borderId="0" xfId="107" applyFont="1" applyFill="1" applyBorder="1" applyAlignment="1">
      <alignment horizontal="center" vertical="center" wrapText="1"/>
    </xf>
    <xf numFmtId="187" fontId="71" fillId="0" borderId="0" xfId="102" applyNumberFormat="1" applyFont="1" applyFill="1" applyAlignment="1"/>
    <xf numFmtId="187" fontId="66" fillId="2" borderId="0" xfId="105" applyNumberFormat="1" applyFont="1" applyFill="1" applyBorder="1" applyAlignment="1">
      <alignment horizontal="left" vertical="center"/>
    </xf>
    <xf numFmtId="49" fontId="66" fillId="2" borderId="0" xfId="105" applyNumberFormat="1" applyFont="1" applyFill="1" applyBorder="1" applyAlignment="1">
      <alignment horizontal="left" vertical="center"/>
    </xf>
    <xf numFmtId="187" fontId="62" fillId="0" borderId="3" xfId="101" applyNumberFormat="1" applyFont="1" applyFill="1" applyBorder="1" applyAlignment="1">
      <alignment horizontal="center" vertical="center"/>
    </xf>
    <xf numFmtId="187" fontId="62" fillId="0" borderId="5" xfId="101" applyFont="1" applyFill="1" applyBorder="1" applyAlignment="1">
      <alignment horizontal="center" vertical="center"/>
    </xf>
    <xf numFmtId="187" fontId="62" fillId="5" borderId="0" xfId="100" applyFont="1" applyFill="1" applyBorder="1" applyAlignment="1">
      <alignment horizontal="center" vertical="center" shrinkToFit="1"/>
    </xf>
    <xf numFmtId="178" fontId="62" fillId="5" borderId="0" xfId="100" applyNumberFormat="1" applyFont="1" applyFill="1" applyBorder="1" applyAlignment="1">
      <alignment horizontal="center" vertical="center" shrinkToFit="1"/>
    </xf>
    <xf numFmtId="49" fontId="62" fillId="0" borderId="4" xfId="101" applyNumberFormat="1" applyFont="1" applyFill="1" applyBorder="1" applyAlignment="1">
      <alignment horizontal="center" vertical="center" wrapText="1"/>
    </xf>
    <xf numFmtId="187" fontId="62" fillId="0" borderId="4" xfId="101" applyNumberFormat="1" applyFont="1" applyFill="1" applyBorder="1" applyAlignment="1">
      <alignment horizontal="center" vertical="center" wrapText="1"/>
    </xf>
    <xf numFmtId="187" fontId="62" fillId="0" borderId="3" xfId="100" applyFont="1" applyBorder="1" applyAlignment="1">
      <alignment horizontal="center"/>
    </xf>
    <xf numFmtId="187" fontId="62" fillId="0" borderId="3" xfId="101" applyNumberFormat="1" applyFont="1" applyFill="1" applyBorder="1" applyAlignment="1">
      <alignment horizontal="center" vertical="center" wrapText="1"/>
    </xf>
    <xf numFmtId="187" fontId="62" fillId="0" borderId="0" xfId="100" applyFont="1" applyFill="1" applyBorder="1" applyAlignment="1">
      <alignment horizontal="center" vertical="center" shrinkToFit="1"/>
    </xf>
    <xf numFmtId="187" fontId="62" fillId="0" borderId="0" xfId="101" applyNumberFormat="1" applyFont="1" applyFill="1" applyBorder="1" applyAlignment="1">
      <alignment horizontal="center" vertical="center"/>
    </xf>
    <xf numFmtId="187" fontId="62" fillId="0" borderId="0" xfId="108" applyFont="1" applyBorder="1" applyAlignment="1" applyProtection="1">
      <alignment horizontal="center"/>
    </xf>
    <xf numFmtId="187" fontId="71" fillId="0" borderId="0" xfId="102" applyNumberFormat="1" applyFont="1">
      <alignment vertical="center"/>
    </xf>
    <xf numFmtId="187" fontId="60" fillId="3" borderId="0" xfId="100" applyFont="1" applyFill="1"/>
    <xf numFmtId="187" fontId="63" fillId="3" borderId="0" xfId="100" applyFont="1" applyFill="1" applyBorder="1" applyAlignment="1">
      <alignment vertical="center"/>
    </xf>
    <xf numFmtId="187" fontId="62" fillId="0" borderId="3" xfId="101" applyFont="1" applyFill="1" applyBorder="1" applyAlignment="1">
      <alignment horizontal="center" vertical="center" wrapText="1"/>
    </xf>
    <xf numFmtId="187" fontId="21" fillId="3" borderId="0" xfId="100" applyFont="1" applyFill="1"/>
    <xf numFmtId="187" fontId="63" fillId="3" borderId="0" xfId="100" applyFont="1" applyFill="1" applyBorder="1" applyAlignment="1">
      <alignment horizontal="center" vertical="center"/>
    </xf>
    <xf numFmtId="16" fontId="62" fillId="0" borderId="11" xfId="104" applyNumberFormat="1" applyFont="1" applyFill="1" applyBorder="1" applyAlignment="1">
      <alignment horizontal="center"/>
    </xf>
    <xf numFmtId="16" fontId="62" fillId="0" borderId="12" xfId="104" applyNumberFormat="1" applyFont="1" applyFill="1" applyBorder="1" applyAlignment="1">
      <alignment horizontal="center"/>
    </xf>
    <xf numFmtId="16" fontId="62" fillId="0" borderId="3" xfId="104" applyNumberFormat="1" applyFont="1" applyFill="1" applyBorder="1" applyAlignment="1">
      <alignment horizontal="center"/>
    </xf>
    <xf numFmtId="187" fontId="62" fillId="3" borderId="8" xfId="100" applyFont="1" applyFill="1" applyBorder="1" applyAlignment="1">
      <alignment horizontal="center" vertical="center"/>
    </xf>
    <xf numFmtId="187" fontId="62" fillId="0" borderId="3" xfId="108" applyFont="1" applyBorder="1" applyAlignment="1" applyProtection="1">
      <alignment horizontal="center"/>
    </xf>
    <xf numFmtId="187" fontId="62" fillId="0" borderId="11" xfId="101" applyFont="1" applyFill="1" applyBorder="1" applyAlignment="1">
      <alignment horizontal="center" vertical="center"/>
    </xf>
    <xf numFmtId="176" fontId="62" fillId="0" borderId="0" xfId="101" applyNumberFormat="1" applyFont="1" applyBorder="1" applyAlignment="1">
      <alignment horizontal="center"/>
    </xf>
    <xf numFmtId="187" fontId="62" fillId="0" borderId="0" xfId="100" applyFont="1" applyBorder="1" applyAlignment="1">
      <alignment horizontal="center"/>
    </xf>
    <xf numFmtId="187" fontId="62" fillId="3" borderId="0" xfId="100" applyFont="1" applyFill="1" applyBorder="1" applyAlignment="1">
      <alignment horizontal="center" vertical="center"/>
    </xf>
    <xf numFmtId="1" fontId="69" fillId="0" borderId="15" xfId="104" applyNumberFormat="1" applyFont="1" applyFill="1" applyBorder="1" applyAlignment="1">
      <alignment horizontal="center" vertical="center"/>
    </xf>
    <xf numFmtId="176" fontId="62" fillId="0" borderId="0" xfId="101" applyNumberFormat="1" applyFont="1" applyFill="1" applyBorder="1" applyAlignment="1">
      <alignment horizontal="center"/>
    </xf>
    <xf numFmtId="187" fontId="62" fillId="0" borderId="0" xfId="100" applyFont="1" applyFill="1" applyAlignment="1">
      <alignment horizontal="center"/>
    </xf>
    <xf numFmtId="187" fontId="62" fillId="0" borderId="0" xfId="101" applyFont="1" applyFill="1" applyBorder="1" applyAlignment="1">
      <alignment horizontal="center"/>
    </xf>
    <xf numFmtId="1" fontId="69" fillId="0" borderId="16" xfId="104" applyNumberFormat="1" applyFont="1" applyFill="1" applyBorder="1" applyAlignment="1">
      <alignment horizontal="center" vertical="center"/>
    </xf>
    <xf numFmtId="16" fontId="62" fillId="0" borderId="17" xfId="104" applyNumberFormat="1" applyFont="1" applyFill="1" applyBorder="1" applyAlignment="1">
      <alignment horizontal="center"/>
    </xf>
    <xf numFmtId="187" fontId="63" fillId="0" borderId="0" xfId="100" applyFont="1" applyBorder="1" applyAlignment="1">
      <alignment vertical="center"/>
    </xf>
    <xf numFmtId="187" fontId="62" fillId="2" borderId="0" xfId="100" applyFont="1" applyFill="1" applyBorder="1" applyAlignment="1">
      <alignment horizontal="center" vertical="center"/>
    </xf>
    <xf numFmtId="49" fontId="62" fillId="2" borderId="0" xfId="100" applyNumberFormat="1" applyFont="1" applyFill="1" applyBorder="1" applyAlignment="1">
      <alignment horizontal="center" vertical="center" shrinkToFit="1"/>
    </xf>
    <xf numFmtId="187" fontId="62" fillId="2" borderId="0" xfId="107" applyFont="1" applyFill="1" applyBorder="1" applyAlignment="1">
      <alignment horizontal="center" vertical="center" wrapText="1"/>
    </xf>
    <xf numFmtId="187" fontId="61" fillId="0" borderId="0" xfId="100" applyFont="1" applyAlignment="1">
      <alignment vertical="center"/>
    </xf>
    <xf numFmtId="190" fontId="24" fillId="0" borderId="0" xfId="100" applyNumberFormat="1" applyFont="1" applyFill="1" applyBorder="1" applyAlignment="1">
      <alignment horizontal="center"/>
    </xf>
    <xf numFmtId="0" fontId="50" fillId="0" borderId="0" xfId="98" applyFont="1"/>
    <xf numFmtId="0" fontId="77" fillId="0" borderId="0" xfId="98" applyFont="1"/>
    <xf numFmtId="0" fontId="77" fillId="0" borderId="0" xfId="98" applyFont="1" applyFill="1"/>
    <xf numFmtId="0" fontId="43" fillId="0" borderId="0" xfId="98" applyFont="1"/>
    <xf numFmtId="0" fontId="78" fillId="0" borderId="0" xfId="98" applyFont="1"/>
    <xf numFmtId="0" fontId="78" fillId="0" borderId="0" xfId="98" applyFont="1" applyFill="1"/>
    <xf numFmtId="0" fontId="79" fillId="0" borderId="0" xfId="98" applyFont="1"/>
    <xf numFmtId="176" fontId="77" fillId="0" borderId="18" xfId="110" applyNumberFormat="1" applyFont="1" applyBorder="1" applyAlignment="1">
      <alignment horizontal="center" wrapText="1"/>
    </xf>
    <xf numFmtId="176" fontId="77" fillId="0" borderId="19" xfId="110" applyNumberFormat="1" applyFont="1" applyBorder="1" applyAlignment="1">
      <alignment horizontal="center" vertical="center" wrapText="1"/>
    </xf>
    <xf numFmtId="0" fontId="77" fillId="0" borderId="21" xfId="110" applyFont="1" applyBorder="1" applyAlignment="1">
      <alignment horizontal="center" vertical="center" wrapText="1"/>
    </xf>
    <xf numFmtId="0" fontId="77" fillId="0" borderId="18" xfId="110" applyFont="1" applyFill="1" applyBorder="1" applyAlignment="1">
      <alignment horizontal="center" vertical="center" wrapText="1"/>
    </xf>
    <xf numFmtId="0" fontId="77" fillId="0" borderId="0" xfId="98" applyFont="1" applyBorder="1"/>
    <xf numFmtId="0" fontId="51" fillId="0" borderId="0" xfId="98" applyFont="1" applyAlignment="1">
      <alignment horizontal="left" vertical="center" wrapText="1" shrinkToFit="1"/>
    </xf>
    <xf numFmtId="0" fontId="77" fillId="0" borderId="18" xfId="111" applyFont="1" applyBorder="1" applyAlignment="1">
      <alignment horizontal="center" vertical="center" wrapText="1"/>
    </xf>
    <xf numFmtId="0" fontId="77" fillId="0" borderId="22" xfId="111" applyFont="1" applyBorder="1" applyAlignment="1">
      <alignment horizontal="center" vertical="center" wrapText="1"/>
    </xf>
    <xf numFmtId="0" fontId="77" fillId="0" borderId="20" xfId="111" applyFont="1" applyBorder="1" applyAlignment="1">
      <alignment horizontal="center" vertical="center" wrapText="1"/>
    </xf>
    <xf numFmtId="0" fontId="79" fillId="0" borderId="0" xfId="98" applyFont="1" applyFill="1"/>
    <xf numFmtId="0" fontId="77" fillId="0" borderId="0" xfId="98" applyFont="1" applyFill="1" applyAlignment="1">
      <alignment horizontal="center" vertical="center" wrapText="1" shrinkToFit="1"/>
    </xf>
    <xf numFmtId="49" fontId="77" fillId="0" borderId="0" xfId="98" applyNumberFormat="1" applyFont="1" applyFill="1" applyAlignment="1">
      <alignment horizontal="center" vertical="center" wrapText="1" shrinkToFit="1"/>
    </xf>
    <xf numFmtId="178" fontId="77" fillId="0" borderId="0" xfId="98" applyNumberFormat="1" applyFont="1" applyFill="1" applyAlignment="1">
      <alignment horizontal="center" vertical="center" wrapText="1" shrinkToFit="1"/>
    </xf>
    <xf numFmtId="176" fontId="77" fillId="0" borderId="20" xfId="110" applyNumberFormat="1" applyFont="1" applyBorder="1" applyAlignment="1">
      <alignment horizontal="center" wrapText="1"/>
    </xf>
    <xf numFmtId="176" fontId="77" fillId="0" borderId="22" xfId="110" applyNumberFormat="1" applyFont="1" applyBorder="1" applyAlignment="1">
      <alignment horizontal="center" vertical="center" wrapText="1"/>
    </xf>
    <xf numFmtId="0" fontId="77" fillId="0" borderId="20" xfId="110" applyFont="1" applyBorder="1" applyAlignment="1">
      <alignment horizontal="center" vertical="center" wrapText="1"/>
    </xf>
    <xf numFmtId="0" fontId="77" fillId="0" borderId="20" xfId="110" applyFont="1" applyFill="1" applyBorder="1" applyAlignment="1">
      <alignment horizontal="center" vertical="center" wrapText="1"/>
    </xf>
    <xf numFmtId="176" fontId="77" fillId="0" borderId="26" xfId="110" applyNumberFormat="1" applyFont="1" applyBorder="1" applyAlignment="1">
      <alignment horizontal="center" wrapText="1"/>
    </xf>
    <xf numFmtId="0" fontId="77" fillId="0" borderId="18" xfId="98" applyFont="1" applyBorder="1" applyAlignment="1">
      <alignment horizontal="center" vertical="center" wrapText="1"/>
    </xf>
    <xf numFmtId="176" fontId="77" fillId="0" borderId="19" xfId="98" applyNumberFormat="1" applyFont="1" applyBorder="1" applyAlignment="1">
      <alignment horizontal="center" wrapText="1"/>
    </xf>
    <xf numFmtId="176" fontId="77" fillId="0" borderId="0" xfId="98" applyNumberFormat="1" applyFont="1" applyAlignment="1">
      <alignment horizontal="center" wrapText="1"/>
    </xf>
    <xf numFmtId="176" fontId="77" fillId="0" borderId="0" xfId="98" applyNumberFormat="1" applyFont="1" applyAlignment="1">
      <alignment horizontal="center" vertical="center" wrapText="1"/>
    </xf>
    <xf numFmtId="0" fontId="77" fillId="0" borderId="0" xfId="98" applyFont="1" applyAlignment="1">
      <alignment horizontal="center" vertical="center" wrapText="1" shrinkToFit="1"/>
    </xf>
    <xf numFmtId="0" fontId="77" fillId="0" borderId="0" xfId="98" applyFont="1" applyAlignment="1">
      <alignment horizontal="center" wrapText="1"/>
    </xf>
    <xf numFmtId="176" fontId="77" fillId="0" borderId="20" xfId="110" applyNumberFormat="1" applyFont="1" applyBorder="1" applyAlignment="1">
      <alignment horizontal="center"/>
    </xf>
    <xf numFmtId="0" fontId="77" fillId="0" borderId="26" xfId="110" applyFont="1" applyFill="1" applyBorder="1" applyAlignment="1">
      <alignment horizontal="center" vertical="center" wrapText="1"/>
    </xf>
    <xf numFmtId="176" fontId="77" fillId="0" borderId="29" xfId="110" applyNumberFormat="1" applyFont="1" applyBorder="1" applyAlignment="1">
      <alignment horizontal="center"/>
    </xf>
    <xf numFmtId="176" fontId="77" fillId="0" borderId="19" xfId="110" applyNumberFormat="1" applyFont="1" applyBorder="1" applyAlignment="1">
      <alignment horizontal="center"/>
    </xf>
    <xf numFmtId="0" fontId="51" fillId="2" borderId="0" xfId="98" applyFont="1" applyFill="1" applyAlignment="1">
      <alignment horizontal="left" vertical="center" wrapText="1"/>
    </xf>
    <xf numFmtId="176" fontId="77" fillId="0" borderId="20" xfId="98" applyNumberFormat="1" applyFont="1" applyBorder="1" applyAlignment="1">
      <alignment horizontal="center" wrapText="1"/>
    </xf>
    <xf numFmtId="176" fontId="77" fillId="0" borderId="20" xfId="98" applyNumberFormat="1" applyFont="1" applyBorder="1" applyAlignment="1">
      <alignment horizontal="center" vertical="center" wrapText="1"/>
    </xf>
    <xf numFmtId="191" fontId="77" fillId="0" borderId="20" xfId="98" applyNumberFormat="1" applyFont="1" applyFill="1" applyBorder="1" applyAlignment="1" applyProtection="1">
      <alignment horizontal="center"/>
      <protection locked="0"/>
    </xf>
    <xf numFmtId="0" fontId="77" fillId="0" borderId="20" xfId="98" applyFont="1" applyBorder="1" applyAlignment="1">
      <alignment horizontal="center"/>
    </xf>
    <xf numFmtId="0" fontId="51" fillId="0" borderId="0" xfId="98" applyFont="1"/>
    <xf numFmtId="176" fontId="77" fillId="0" borderId="0" xfId="98" applyNumberFormat="1" applyFont="1" applyFill="1" applyBorder="1" applyAlignment="1">
      <alignment horizontal="center" vertical="center" wrapText="1"/>
    </xf>
    <xf numFmtId="0" fontId="77" fillId="0" borderId="0" xfId="98" applyFont="1" applyFill="1" applyBorder="1" applyAlignment="1">
      <alignment horizontal="center" vertical="center"/>
    </xf>
    <xf numFmtId="191" fontId="77" fillId="0" borderId="0" xfId="98" applyNumberFormat="1" applyFont="1" applyFill="1" applyBorder="1" applyAlignment="1" applyProtection="1">
      <alignment horizontal="center"/>
      <protection locked="0"/>
    </xf>
    <xf numFmtId="0" fontId="79" fillId="0" borderId="0" xfId="98" applyFont="1" applyFill="1" applyAlignment="1">
      <alignment horizontal="left"/>
    </xf>
    <xf numFmtId="176" fontId="77" fillId="0" borderId="0" xfId="98" applyNumberFormat="1" applyFont="1" applyFill="1" applyBorder="1" applyAlignment="1">
      <alignment horizontal="left" vertical="center" wrapText="1"/>
    </xf>
    <xf numFmtId="0" fontId="77" fillId="0" borderId="0" xfId="98" applyFont="1" applyFill="1" applyBorder="1" applyAlignment="1">
      <alignment horizontal="left" vertical="center"/>
    </xf>
    <xf numFmtId="191" fontId="77" fillId="0" borderId="0" xfId="98" applyNumberFormat="1" applyFont="1" applyFill="1" applyBorder="1" applyAlignment="1" applyProtection="1">
      <alignment horizontal="left"/>
      <protection locked="0"/>
    </xf>
    <xf numFmtId="176" fontId="77" fillId="0" borderId="33" xfId="98" applyNumberFormat="1" applyFont="1" applyBorder="1" applyAlignment="1">
      <alignment horizontal="center" vertical="center" wrapText="1"/>
    </xf>
    <xf numFmtId="0" fontId="21" fillId="0" borderId="0" xfId="98" applyFont="1" applyFill="1" applyBorder="1" applyAlignment="1">
      <alignment horizontal="center" vertical="center"/>
    </xf>
    <xf numFmtId="0" fontId="77" fillId="8" borderId="20" xfId="98" applyFont="1" applyFill="1" applyBorder="1" applyAlignment="1">
      <alignment horizontal="center" vertical="center"/>
    </xf>
    <xf numFmtId="0" fontId="80" fillId="0" borderId="0" xfId="98" applyFont="1"/>
    <xf numFmtId="176" fontId="80" fillId="0" borderId="0" xfId="98" applyNumberFormat="1" applyFont="1" applyFill="1" applyBorder="1" applyAlignment="1">
      <alignment horizontal="center"/>
    </xf>
    <xf numFmtId="176" fontId="80" fillId="0" borderId="0" xfId="98" applyNumberFormat="1" applyFont="1" applyFill="1" applyBorder="1" applyAlignment="1">
      <alignment horizontal="center" vertical="center" wrapText="1"/>
    </xf>
    <xf numFmtId="0" fontId="81" fillId="0" borderId="0" xfId="98" applyFont="1" applyFill="1" applyBorder="1" applyAlignment="1">
      <alignment horizontal="center" vertical="center"/>
    </xf>
    <xf numFmtId="1" fontId="80" fillId="0" borderId="0" xfId="98" applyNumberFormat="1" applyFont="1" applyFill="1" applyBorder="1" applyAlignment="1">
      <alignment horizontal="center" vertical="center" wrapText="1"/>
    </xf>
    <xf numFmtId="0" fontId="82" fillId="0" borderId="20" xfId="98" applyFont="1" applyBorder="1" applyAlignment="1">
      <alignment horizontal="center"/>
    </xf>
    <xf numFmtId="0" fontId="83" fillId="0" borderId="0" xfId="98" applyFont="1" applyFill="1"/>
    <xf numFmtId="176" fontId="84" fillId="0" borderId="0" xfId="98" applyNumberFormat="1" applyFont="1" applyFill="1" applyBorder="1" applyAlignment="1">
      <alignment horizontal="center"/>
    </xf>
    <xf numFmtId="176" fontId="84" fillId="0" borderId="0" xfId="98" applyNumberFormat="1" applyFont="1" applyFill="1" applyBorder="1" applyAlignment="1">
      <alignment horizontal="center" vertical="center" wrapText="1"/>
    </xf>
    <xf numFmtId="0" fontId="85" fillId="0" borderId="0" xfId="98" applyFont="1" applyFill="1" applyBorder="1" applyAlignment="1">
      <alignment horizontal="center" vertical="center"/>
    </xf>
    <xf numFmtId="1" fontId="84" fillId="0" borderId="0" xfId="98" applyNumberFormat="1" applyFont="1" applyFill="1" applyBorder="1" applyAlignment="1">
      <alignment horizontal="center" vertical="center" wrapText="1"/>
    </xf>
    <xf numFmtId="176" fontId="77" fillId="0" borderId="20" xfId="98" applyNumberFormat="1" applyFont="1" applyBorder="1" applyAlignment="1">
      <alignment horizontal="center"/>
    </xf>
    <xf numFmtId="0" fontId="77" fillId="0" borderId="20" xfId="98" applyFont="1" applyBorder="1" applyAlignment="1">
      <alignment horizontal="center" wrapText="1"/>
    </xf>
    <xf numFmtId="191" fontId="77" fillId="0" borderId="20" xfId="98" applyNumberFormat="1" applyFont="1" applyFill="1" applyBorder="1" applyAlignment="1" applyProtection="1">
      <alignment horizontal="center" wrapText="1"/>
      <protection locked="0"/>
    </xf>
    <xf numFmtId="0" fontId="77" fillId="0" borderId="26" xfId="98" applyFont="1" applyBorder="1" applyAlignment="1">
      <alignment horizontal="center" vertical="center" wrapText="1"/>
    </xf>
    <xf numFmtId="176" fontId="77" fillId="0" borderId="0" xfId="98" applyNumberFormat="1" applyFont="1" applyFill="1" applyBorder="1" applyAlignment="1">
      <alignment horizontal="center"/>
    </xf>
    <xf numFmtId="0" fontId="79" fillId="0" borderId="8" xfId="98" applyFont="1" applyBorder="1"/>
    <xf numFmtId="0" fontId="77" fillId="0" borderId="36" xfId="98" applyFont="1" applyBorder="1" applyAlignment="1">
      <alignment horizontal="center" vertical="center" wrapText="1"/>
    </xf>
    <xf numFmtId="0" fontId="77" fillId="0" borderId="8" xfId="98" applyFont="1" applyBorder="1"/>
    <xf numFmtId="0" fontId="79" fillId="0" borderId="38" xfId="98" applyFont="1" applyBorder="1"/>
    <xf numFmtId="0" fontId="21" fillId="0" borderId="0" xfId="98" applyFont="1"/>
    <xf numFmtId="176" fontId="77" fillId="0" borderId="33" xfId="98" applyNumberFormat="1" applyFont="1" applyBorder="1" applyAlignment="1">
      <alignment horizontal="center"/>
    </xf>
    <xf numFmtId="192" fontId="77" fillId="0" borderId="0" xfId="98" applyNumberFormat="1" applyFont="1" applyFill="1" applyBorder="1" applyAlignment="1">
      <alignment horizontal="center" vertical="center" wrapText="1"/>
    </xf>
    <xf numFmtId="176" fontId="87" fillId="0" borderId="20" xfId="98" applyNumberFormat="1" applyFont="1" applyFill="1" applyBorder="1" applyAlignment="1">
      <alignment horizontal="center"/>
    </xf>
    <xf numFmtId="176" fontId="87" fillId="0" borderId="33" xfId="98" applyNumberFormat="1" applyFont="1" applyFill="1" applyBorder="1" applyAlignment="1">
      <alignment horizontal="center" vertical="center" wrapText="1"/>
    </xf>
    <xf numFmtId="0" fontId="51" fillId="0" borderId="0" xfId="98" applyFont="1" applyFill="1" applyBorder="1"/>
    <xf numFmtId="0" fontId="77" fillId="0" borderId="0" xfId="98" applyFont="1" applyFill="1" applyBorder="1"/>
    <xf numFmtId="176" fontId="77" fillId="0" borderId="20" xfId="60" applyNumberFormat="1" applyFont="1" applyBorder="1" applyAlignment="1">
      <alignment horizontal="center"/>
    </xf>
    <xf numFmtId="176" fontId="77" fillId="0" borderId="20" xfId="60" applyNumberFormat="1" applyFont="1" applyBorder="1" applyAlignment="1">
      <alignment horizontal="center" vertical="center" wrapText="1"/>
    </xf>
    <xf numFmtId="0" fontId="51" fillId="0" borderId="0" xfId="98" applyFont="1" applyBorder="1" applyAlignment="1">
      <alignment horizontal="left" vertical="center" shrinkToFit="1"/>
    </xf>
    <xf numFmtId="49" fontId="77" fillId="0" borderId="20" xfId="60" applyNumberFormat="1" applyFont="1" applyBorder="1" applyAlignment="1">
      <alignment horizontal="center" vertical="center" wrapText="1"/>
    </xf>
    <xf numFmtId="0" fontId="77" fillId="0" borderId="26" xfId="98" applyFont="1" applyBorder="1" applyAlignment="1">
      <alignment horizontal="center" vertical="center"/>
    </xf>
    <xf numFmtId="0" fontId="77" fillId="0" borderId="0" xfId="98" applyFont="1" applyBorder="1" applyAlignment="1">
      <alignment horizontal="center" vertical="center"/>
    </xf>
    <xf numFmtId="0" fontId="77" fillId="0" borderId="20" xfId="98" applyFont="1" applyBorder="1" applyAlignment="1">
      <alignment horizontal="center" vertical="center"/>
    </xf>
    <xf numFmtId="0" fontId="77" fillId="0" borderId="39" xfId="98" applyFont="1" applyBorder="1" applyAlignment="1">
      <alignment horizontal="center" vertical="center"/>
    </xf>
    <xf numFmtId="0" fontId="77" fillId="0" borderId="22" xfId="98" applyFont="1" applyBorder="1" applyAlignment="1">
      <alignment horizontal="center" vertical="center"/>
    </xf>
    <xf numFmtId="0" fontId="77" fillId="0" borderId="0" xfId="98" applyFont="1" applyFill="1" applyBorder="1" applyAlignment="1">
      <alignment horizontal="center" vertical="center" shrinkToFit="1"/>
    </xf>
    <xf numFmtId="49" fontId="77" fillId="0" borderId="0" xfId="98" applyNumberFormat="1" applyFont="1" applyFill="1" applyBorder="1" applyAlignment="1">
      <alignment horizontal="center" vertical="center" shrinkToFit="1"/>
    </xf>
    <xf numFmtId="178" fontId="77" fillId="0" borderId="0" xfId="98" applyNumberFormat="1" applyFont="1" applyFill="1" applyBorder="1" applyAlignment="1">
      <alignment horizontal="center" vertical="center" shrinkToFit="1"/>
    </xf>
    <xf numFmtId="0" fontId="77" fillId="0" borderId="29" xfId="98" applyFont="1" applyBorder="1" applyAlignment="1">
      <alignment horizontal="center" vertical="center"/>
    </xf>
    <xf numFmtId="0" fontId="77" fillId="0" borderId="32" xfId="98" applyFont="1" applyBorder="1" applyAlignment="1">
      <alignment horizontal="center" vertical="center"/>
    </xf>
    <xf numFmtId="0" fontId="77" fillId="0" borderId="30" xfId="98" applyFont="1" applyBorder="1" applyAlignment="1">
      <alignment horizontal="center" vertical="center"/>
    </xf>
    <xf numFmtId="0" fontId="51" fillId="2" borderId="27" xfId="98" applyFont="1" applyFill="1" applyBorder="1" applyAlignment="1">
      <alignment horizontal="left" vertical="center"/>
    </xf>
    <xf numFmtId="0" fontId="77" fillId="0" borderId="0" xfId="98" applyFont="1" applyAlignment="1"/>
    <xf numFmtId="0" fontId="82" fillId="0" borderId="0" xfId="98" applyFont="1" applyAlignment="1"/>
    <xf numFmtId="176" fontId="77" fillId="8" borderId="20" xfId="98" applyNumberFormat="1" applyFont="1" applyFill="1" applyBorder="1" applyAlignment="1">
      <alignment horizontal="center"/>
    </xf>
    <xf numFmtId="0" fontId="77" fillId="0" borderId="20" xfId="6" applyFont="1" applyFill="1" applyBorder="1" applyAlignment="1">
      <alignment horizontal="center"/>
    </xf>
    <xf numFmtId="0" fontId="51" fillId="3" borderId="0" xfId="98" applyFont="1" applyFill="1" applyBorder="1" applyAlignment="1">
      <alignment horizontal="left" vertical="center" wrapText="1" shrinkToFit="1"/>
    </xf>
    <xf numFmtId="0" fontId="77" fillId="3" borderId="20" xfId="98" applyFont="1" applyFill="1" applyBorder="1" applyAlignment="1">
      <alignment horizontal="center" vertical="center" wrapText="1"/>
    </xf>
    <xf numFmtId="0" fontId="77" fillId="0" borderId="20" xfId="98" applyFont="1" applyBorder="1" applyAlignment="1">
      <alignment horizontal="center" vertical="center" wrapText="1"/>
    </xf>
    <xf numFmtId="0" fontId="77" fillId="0" borderId="0" xfId="98" applyFont="1" applyFill="1" applyAlignment="1"/>
    <xf numFmtId="0" fontId="77" fillId="0" borderId="20" xfId="98" applyFont="1" applyFill="1" applyBorder="1" applyAlignment="1">
      <alignment horizontal="center" vertical="center"/>
    </xf>
    <xf numFmtId="0" fontId="77" fillId="0" borderId="20" xfId="6" applyFont="1" applyFill="1" applyBorder="1" applyAlignment="1">
      <alignment horizontal="center" wrapText="1"/>
    </xf>
    <xf numFmtId="0" fontId="51" fillId="8" borderId="0" xfId="98" applyFont="1" applyFill="1" applyBorder="1" applyAlignment="1">
      <alignment horizontal="left" vertical="center" shrinkToFit="1"/>
    </xf>
    <xf numFmtId="0" fontId="77" fillId="8" borderId="29" xfId="98" applyFont="1" applyFill="1" applyBorder="1" applyAlignment="1">
      <alignment horizontal="center" vertical="center"/>
    </xf>
    <xf numFmtId="0" fontId="77" fillId="8" borderId="32" xfId="98" applyFont="1" applyFill="1" applyBorder="1" applyAlignment="1">
      <alignment horizontal="center" vertical="center"/>
    </xf>
    <xf numFmtId="0" fontId="77" fillId="3" borderId="22" xfId="98" applyFont="1" applyFill="1" applyBorder="1" applyAlignment="1">
      <alignment horizontal="center" vertical="center"/>
    </xf>
    <xf numFmtId="0" fontId="77" fillId="8" borderId="22" xfId="98" applyFont="1" applyFill="1" applyBorder="1" applyAlignment="1">
      <alignment horizontal="center" vertical="center"/>
    </xf>
    <xf numFmtId="176" fontId="77" fillId="8" borderId="27" xfId="98" applyNumberFormat="1" applyFont="1" applyFill="1" applyBorder="1" applyAlignment="1">
      <alignment horizontal="center"/>
    </xf>
    <xf numFmtId="176" fontId="77" fillId="0" borderId="27" xfId="98" applyNumberFormat="1" applyFont="1" applyBorder="1" applyAlignment="1">
      <alignment horizontal="center" vertical="center" wrapText="1"/>
    </xf>
    <xf numFmtId="0" fontId="77" fillId="0" borderId="27" xfId="98" applyFont="1" applyBorder="1" applyAlignment="1">
      <alignment horizontal="center" vertical="center"/>
    </xf>
    <xf numFmtId="0" fontId="77" fillId="0" borderId="27" xfId="98" applyFont="1" applyBorder="1" applyAlignment="1">
      <alignment horizontal="center"/>
    </xf>
    <xf numFmtId="0" fontId="77" fillId="8" borderId="9" xfId="98" applyFont="1" applyFill="1" applyBorder="1" applyAlignment="1">
      <alignment horizontal="center" vertical="center"/>
    </xf>
    <xf numFmtId="0" fontId="77" fillId="0" borderId="0" xfId="98" applyFont="1" applyFill="1" applyBorder="1" applyAlignment="1"/>
    <xf numFmtId="176" fontId="77" fillId="8" borderId="0" xfId="98" applyNumberFormat="1" applyFont="1" applyFill="1" applyBorder="1" applyAlignment="1">
      <alignment horizontal="center"/>
    </xf>
    <xf numFmtId="176" fontId="77" fillId="0" borderId="0" xfId="98" applyNumberFormat="1" applyFont="1" applyBorder="1" applyAlignment="1">
      <alignment horizontal="center" vertical="center" wrapText="1"/>
    </xf>
    <xf numFmtId="0" fontId="77" fillId="8" borderId="0" xfId="98" applyFont="1" applyFill="1" applyBorder="1" applyAlignment="1">
      <alignment horizontal="center" vertical="center"/>
    </xf>
    <xf numFmtId="0" fontId="77" fillId="0" borderId="0" xfId="98" applyFont="1" applyBorder="1" applyAlignment="1">
      <alignment horizontal="center"/>
    </xf>
    <xf numFmtId="176" fontId="77" fillId="0" borderId="20" xfId="98" applyNumberFormat="1" applyFont="1" applyFill="1" applyBorder="1" applyAlignment="1">
      <alignment horizontal="center"/>
    </xf>
    <xf numFmtId="176" fontId="77" fillId="0" borderId="33" xfId="98" applyNumberFormat="1" applyFont="1" applyFill="1" applyBorder="1" applyAlignment="1">
      <alignment horizontal="center" vertical="center"/>
    </xf>
    <xf numFmtId="0" fontId="51" fillId="0" borderId="0" xfId="98" applyFont="1" applyFill="1" applyBorder="1" applyAlignment="1">
      <alignment horizontal="left" vertical="center" shrinkToFit="1"/>
    </xf>
    <xf numFmtId="176" fontId="77" fillId="0" borderId="33" xfId="98" applyNumberFormat="1" applyFont="1" applyBorder="1" applyAlignment="1">
      <alignment horizontal="center" vertical="center"/>
    </xf>
    <xf numFmtId="176" fontId="77" fillId="8" borderId="20" xfId="98" applyNumberFormat="1" applyFont="1" applyFill="1" applyBorder="1" applyAlignment="1">
      <alignment horizontal="center" vertical="center"/>
    </xf>
    <xf numFmtId="176" fontId="77" fillId="8" borderId="0" xfId="98" applyNumberFormat="1" applyFont="1" applyFill="1" applyBorder="1" applyAlignment="1">
      <alignment horizontal="center" vertical="center"/>
    </xf>
    <xf numFmtId="176" fontId="77" fillId="0" borderId="0" xfId="98" applyNumberFormat="1" applyFont="1" applyBorder="1" applyAlignment="1">
      <alignment horizontal="center" vertical="center"/>
    </xf>
    <xf numFmtId="0" fontId="77" fillId="0" borderId="20" xfId="98" applyFont="1" applyBorder="1" applyAlignment="1"/>
    <xf numFmtId="176" fontId="77" fillId="3" borderId="20" xfId="98" applyNumberFormat="1" applyFont="1" applyFill="1" applyBorder="1" applyAlignment="1">
      <alignment horizontal="center"/>
    </xf>
    <xf numFmtId="0" fontId="51" fillId="8" borderId="0" xfId="98" applyFont="1" applyFill="1" applyBorder="1" applyAlignment="1">
      <alignment horizontal="center" vertical="center" shrinkToFit="1"/>
    </xf>
    <xf numFmtId="0" fontId="79" fillId="0" borderId="0" xfId="98" applyFont="1" applyBorder="1" applyAlignment="1"/>
    <xf numFmtId="0" fontId="79" fillId="0" borderId="0" xfId="98" applyFont="1" applyFill="1" applyBorder="1" applyAlignment="1"/>
    <xf numFmtId="176" fontId="77" fillId="0" borderId="0" xfId="98" applyNumberFormat="1" applyFont="1" applyFill="1" applyBorder="1" applyAlignment="1">
      <alignment horizontal="center" wrapText="1"/>
    </xf>
    <xf numFmtId="0" fontId="77" fillId="0" borderId="0" xfId="98" applyFont="1" applyFill="1" applyBorder="1" applyAlignment="1">
      <alignment horizontal="center" vertical="center" wrapText="1"/>
    </xf>
    <xf numFmtId="191" fontId="77" fillId="0" borderId="0" xfId="98" applyNumberFormat="1" applyFont="1" applyFill="1" applyBorder="1" applyAlignment="1" applyProtection="1">
      <alignment horizontal="center" wrapText="1"/>
      <protection locked="0"/>
    </xf>
    <xf numFmtId="176" fontId="87" fillId="0" borderId="20" xfId="98" applyNumberFormat="1" applyFont="1" applyFill="1" applyBorder="1" applyAlignment="1">
      <alignment horizontal="center" wrapText="1"/>
    </xf>
    <xf numFmtId="0" fontId="77" fillId="0" borderId="20" xfId="98" applyFont="1" applyFill="1" applyBorder="1" applyAlignment="1">
      <alignment horizontal="center"/>
    </xf>
    <xf numFmtId="0" fontId="79" fillId="0" borderId="0" xfId="98" applyFont="1" applyBorder="1"/>
    <xf numFmtId="0" fontId="79" fillId="0" borderId="0" xfId="98" applyFont="1" applyFill="1" applyBorder="1"/>
    <xf numFmtId="176" fontId="87" fillId="0" borderId="20" xfId="98" applyNumberFormat="1" applyFont="1" applyFill="1" applyBorder="1" applyAlignment="1">
      <alignment horizontal="center" vertical="center" wrapText="1"/>
    </xf>
    <xf numFmtId="0" fontId="88" fillId="0" borderId="0" xfId="98" applyFont="1" applyBorder="1"/>
    <xf numFmtId="0" fontId="87" fillId="0" borderId="0" xfId="98" applyFont="1" applyBorder="1" applyAlignment="1"/>
    <xf numFmtId="0" fontId="77" fillId="0" borderId="0" xfId="98" applyFont="1" applyBorder="1" applyAlignment="1"/>
    <xf numFmtId="0" fontId="77" fillId="0" borderId="43" xfId="98" applyFont="1" applyBorder="1" applyAlignment="1">
      <alignment horizontal="center" vertical="center"/>
    </xf>
    <xf numFmtId="0" fontId="88" fillId="0" borderId="0" xfId="98" applyFont="1" applyFill="1" applyBorder="1"/>
    <xf numFmtId="0" fontId="88" fillId="0" borderId="0" xfId="98" applyFont="1" applyFill="1" applyBorder="1" applyAlignment="1"/>
    <xf numFmtId="176" fontId="77" fillId="0" borderId="27" xfId="98" applyNumberFormat="1" applyFont="1" applyFill="1" applyBorder="1" applyAlignment="1">
      <alignment horizontal="center" wrapText="1"/>
    </xf>
    <xf numFmtId="0" fontId="87" fillId="0" borderId="0" xfId="98" applyFont="1" applyAlignment="1">
      <alignment horizontal="center" wrapText="1"/>
    </xf>
    <xf numFmtId="0" fontId="87" fillId="0" borderId="0" xfId="98" applyFont="1" applyFill="1" applyAlignment="1">
      <alignment horizontal="center" wrapText="1"/>
    </xf>
    <xf numFmtId="0" fontId="77" fillId="0" borderId="0" xfId="98" applyFont="1" applyBorder="1" applyAlignment="1">
      <alignment horizontal="left" vertical="center" shrinkToFit="1"/>
    </xf>
    <xf numFmtId="0" fontId="77" fillId="0" borderId="0" xfId="112" applyFont="1" applyFill="1" applyBorder="1" applyAlignment="1">
      <alignment horizontal="center" vertical="center" wrapText="1"/>
    </xf>
    <xf numFmtId="0" fontId="77" fillId="0" borderId="0" xfId="98" applyFont="1" applyFill="1" applyBorder="1" applyAlignment="1">
      <alignment horizontal="center"/>
    </xf>
    <xf numFmtId="0" fontId="77" fillId="0" borderId="0" xfId="98" applyFont="1" applyFill="1" applyBorder="1" applyAlignment="1">
      <alignment horizontal="left" vertical="center" shrinkToFit="1"/>
    </xf>
    <xf numFmtId="176" fontId="77" fillId="0" borderId="20" xfId="98" applyNumberFormat="1" applyFont="1" applyFill="1" applyBorder="1" applyAlignment="1">
      <alignment horizontal="center" wrapText="1"/>
    </xf>
    <xf numFmtId="176" fontId="77" fillId="0" borderId="33" xfId="98" applyNumberFormat="1" applyFont="1" applyFill="1" applyBorder="1" applyAlignment="1">
      <alignment horizontal="center" vertical="center" wrapText="1"/>
    </xf>
    <xf numFmtId="0" fontId="82" fillId="0" borderId="20" xfId="98" applyFont="1" applyFill="1" applyBorder="1" applyAlignment="1">
      <alignment horizontal="center" vertical="center"/>
    </xf>
    <xf numFmtId="0" fontId="89" fillId="0" borderId="0" xfId="98" applyFont="1" applyFill="1" applyBorder="1"/>
    <xf numFmtId="0" fontId="88" fillId="0" borderId="0" xfId="98" applyFont="1" applyFill="1" applyBorder="1" applyAlignment="1">
      <alignment horizontal="center"/>
    </xf>
    <xf numFmtId="0" fontId="79" fillId="0" borderId="0" xfId="98" applyFont="1" applyBorder="1" applyAlignment="1">
      <alignment horizontal="center"/>
    </xf>
    <xf numFmtId="0" fontId="79" fillId="0" borderId="0" xfId="98" applyFont="1" applyFill="1" applyBorder="1" applyAlignment="1">
      <alignment horizontal="center"/>
    </xf>
    <xf numFmtId="176" fontId="77" fillId="0" borderId="38" xfId="98" applyNumberFormat="1" applyFont="1" applyFill="1" applyBorder="1" applyAlignment="1">
      <alignment horizontal="center" vertical="center" wrapText="1"/>
    </xf>
    <xf numFmtId="0" fontId="77" fillId="0" borderId="38" xfId="6" applyFont="1" applyFill="1" applyBorder="1" applyAlignment="1">
      <alignment horizontal="center"/>
    </xf>
    <xf numFmtId="176" fontId="77" fillId="0" borderId="20" xfId="98" applyNumberFormat="1" applyFont="1" applyFill="1" applyBorder="1" applyAlignment="1">
      <alignment horizontal="center" vertical="center" wrapText="1"/>
    </xf>
    <xf numFmtId="176" fontId="77" fillId="0" borderId="0" xfId="98" applyNumberFormat="1" applyFont="1" applyBorder="1" applyAlignment="1">
      <alignment horizontal="center" wrapText="1"/>
    </xf>
    <xf numFmtId="0" fontId="21" fillId="0" borderId="0" xfId="98" applyFont="1" applyBorder="1" applyAlignment="1">
      <alignment horizontal="center" vertical="center"/>
    </xf>
    <xf numFmtId="0" fontId="88" fillId="0" borderId="0" xfId="98" applyFont="1" applyBorder="1" applyAlignment="1">
      <alignment horizontal="center"/>
    </xf>
    <xf numFmtId="0" fontId="51" fillId="0" borderId="0" xfId="3" applyFont="1" applyFill="1" applyBorder="1" applyAlignment="1">
      <alignment horizontal="left" vertical="center" shrinkToFit="1"/>
    </xf>
    <xf numFmtId="176" fontId="77" fillId="0" borderId="20" xfId="6" applyNumberFormat="1" applyFont="1" applyFill="1" applyBorder="1" applyAlignment="1">
      <alignment horizontal="center" wrapText="1"/>
    </xf>
    <xf numFmtId="0" fontId="77" fillId="0" borderId="0" xfId="7" applyFont="1" applyBorder="1" applyAlignment="1">
      <alignment horizontal="center" vertical="center"/>
    </xf>
    <xf numFmtId="0" fontId="77" fillId="0" borderId="20" xfId="7" applyFont="1" applyBorder="1" applyAlignment="1">
      <alignment horizontal="center" vertical="center"/>
    </xf>
    <xf numFmtId="0" fontId="77" fillId="0" borderId="20" xfId="7" applyFont="1" applyFill="1" applyBorder="1" applyAlignment="1">
      <alignment horizontal="center" vertical="center"/>
    </xf>
    <xf numFmtId="0" fontId="77" fillId="0" borderId="0" xfId="3" applyFont="1" applyFill="1" applyBorder="1" applyAlignment="1">
      <alignment horizontal="center" vertical="center" shrinkToFit="1"/>
    </xf>
    <xf numFmtId="49" fontId="77" fillId="0" borderId="0" xfId="3" applyNumberFormat="1" applyFont="1" applyFill="1" applyBorder="1" applyAlignment="1">
      <alignment horizontal="center" vertical="center" shrinkToFit="1"/>
    </xf>
    <xf numFmtId="0" fontId="77" fillId="0" borderId="0" xfId="3" applyNumberFormat="1" applyFont="1" applyFill="1" applyBorder="1" applyAlignment="1">
      <alignment horizontal="center" vertical="center" shrinkToFit="1"/>
    </xf>
    <xf numFmtId="176" fontId="77" fillId="0" borderId="20" xfId="7" applyNumberFormat="1" applyFont="1" applyBorder="1" applyAlignment="1">
      <alignment horizontal="center"/>
    </xf>
    <xf numFmtId="176" fontId="77" fillId="0" borderId="20" xfId="7" applyNumberFormat="1" applyFont="1" applyFill="1" applyBorder="1" applyAlignment="1">
      <alignment horizontal="center" vertical="center" wrapText="1"/>
    </xf>
    <xf numFmtId="176" fontId="77" fillId="0" borderId="20" xfId="112" applyNumberFormat="1" applyFont="1" applyFill="1" applyBorder="1" applyAlignment="1">
      <alignment horizontal="center"/>
    </xf>
    <xf numFmtId="0" fontId="77" fillId="0" borderId="43" xfId="7" applyFont="1" applyFill="1" applyBorder="1" applyAlignment="1">
      <alignment horizontal="center" vertical="center"/>
    </xf>
    <xf numFmtId="0" fontId="77" fillId="0" borderId="30" xfId="7" applyFont="1" applyBorder="1" applyAlignment="1">
      <alignment horizontal="center" vertical="center"/>
    </xf>
    <xf numFmtId="178" fontId="77" fillId="0" borderId="0" xfId="3" applyNumberFormat="1" applyFont="1" applyFill="1" applyBorder="1" applyAlignment="1">
      <alignment horizontal="center" vertical="center" shrinkToFit="1"/>
    </xf>
    <xf numFmtId="0" fontId="83" fillId="0" borderId="0" xfId="98" applyFont="1" applyAlignment="1">
      <alignment horizontal="center"/>
    </xf>
    <xf numFmtId="0" fontId="77" fillId="0" borderId="27" xfId="7" applyFont="1" applyBorder="1" applyAlignment="1">
      <alignment horizontal="center" vertical="center"/>
    </xf>
    <xf numFmtId="176" fontId="77" fillId="0" borderId="0" xfId="7" applyNumberFormat="1" applyFont="1" applyFill="1" applyBorder="1" applyAlignment="1">
      <alignment horizontal="center"/>
    </xf>
    <xf numFmtId="176" fontId="77" fillId="0" borderId="20" xfId="98" applyNumberFormat="1" applyFont="1" applyBorder="1" applyAlignment="1">
      <alignment horizontal="center" vertical="center"/>
    </xf>
    <xf numFmtId="0" fontId="82" fillId="0" borderId="20" xfId="98" applyFont="1" applyFill="1" applyBorder="1" applyAlignment="1">
      <alignment horizontal="center"/>
    </xf>
    <xf numFmtId="0" fontId="77" fillId="0" borderId="30" xfId="7" applyFont="1" applyFill="1" applyBorder="1" applyAlignment="1">
      <alignment horizontal="center" vertical="center"/>
    </xf>
    <xf numFmtId="176" fontId="77" fillId="0" borderId="34" xfId="7" applyNumberFormat="1" applyFont="1" applyFill="1" applyBorder="1" applyAlignment="1">
      <alignment horizontal="center"/>
    </xf>
    <xf numFmtId="0" fontId="51" fillId="0" borderId="0" xfId="98" applyFont="1" applyBorder="1" applyAlignment="1">
      <alignment vertical="center"/>
    </xf>
    <xf numFmtId="0" fontId="77" fillId="0" borderId="0" xfId="98" applyFont="1" applyFill="1" applyBorder="1" applyAlignment="1">
      <alignment vertical="center"/>
    </xf>
    <xf numFmtId="176" fontId="77" fillId="0" borderId="20" xfId="112" applyNumberFormat="1" applyFont="1" applyFill="1" applyBorder="1" applyAlignment="1">
      <alignment horizontal="center" vertical="center" wrapText="1"/>
    </xf>
    <xf numFmtId="0" fontId="83" fillId="0" borderId="0" xfId="3" applyFont="1" applyFill="1" applyBorder="1" applyAlignment="1">
      <alignment horizontal="center" vertical="center" shrinkToFit="1"/>
    </xf>
    <xf numFmtId="49" fontId="83" fillId="0" borderId="0" xfId="3" applyNumberFormat="1" applyFont="1" applyFill="1" applyBorder="1" applyAlignment="1">
      <alignment horizontal="center" vertical="center" shrinkToFit="1"/>
    </xf>
    <xf numFmtId="178" fontId="83" fillId="0" borderId="0" xfId="3" applyNumberFormat="1" applyFont="1" applyFill="1" applyBorder="1" applyAlignment="1">
      <alignment horizontal="center" vertical="center" shrinkToFit="1"/>
    </xf>
    <xf numFmtId="0" fontId="51" fillId="2" borderId="0" xfId="3" applyFont="1" applyFill="1" applyBorder="1" applyAlignment="1">
      <alignment horizontal="left" vertical="center"/>
    </xf>
    <xf numFmtId="0" fontId="51" fillId="0" borderId="0" xfId="98" applyFont="1" applyAlignment="1">
      <alignment vertical="center"/>
    </xf>
    <xf numFmtId="193" fontId="90" fillId="0" borderId="0" xfId="98" applyNumberFormat="1" applyFont="1" applyFill="1" applyAlignment="1">
      <alignment horizontal="center" vertical="center"/>
    </xf>
    <xf numFmtId="0" fontId="43" fillId="0" borderId="0" xfId="6" applyFont="1" applyBorder="1" applyAlignment="1">
      <alignment horizontal="center" vertical="center"/>
    </xf>
    <xf numFmtId="0" fontId="51" fillId="0" borderId="0" xfId="6" applyFont="1" applyBorder="1" applyAlignment="1">
      <alignment horizontal="center" vertical="center"/>
    </xf>
    <xf numFmtId="194" fontId="5" fillId="0" borderId="0" xfId="165" applyNumberFormat="1" applyFont="1" applyFill="1" applyAlignment="1"/>
    <xf numFmtId="195" fontId="5" fillId="0" borderId="20" xfId="165" applyNumberFormat="1" applyFont="1" applyFill="1" applyBorder="1" applyAlignment="1">
      <alignment horizontal="center"/>
    </xf>
    <xf numFmtId="49" fontId="5" fillId="0" borderId="20" xfId="165" applyNumberFormat="1" applyFont="1" applyFill="1" applyBorder="1" applyAlignment="1">
      <alignment horizontal="center"/>
    </xf>
    <xf numFmtId="194" fontId="5" fillId="0" borderId="20" xfId="166" applyNumberFormat="1" applyFont="1" applyFill="1" applyBorder="1" applyAlignment="1">
      <alignment horizontal="center" vertical="center"/>
    </xf>
    <xf numFmtId="194" fontId="36" fillId="0" borderId="0" xfId="165" applyNumberFormat="1" applyFont="1" applyFill="1" applyAlignment="1"/>
    <xf numFmtId="194" fontId="4" fillId="0" borderId="0" xfId="167" applyNumberFormat="1" applyFont="1" applyFill="1" applyBorder="1" applyAlignment="1">
      <alignment horizontal="left" vertical="center" shrinkToFit="1"/>
    </xf>
    <xf numFmtId="194" fontId="5" fillId="0" borderId="0" xfId="165" applyNumberFormat="1" applyFont="1" applyFill="1" applyBorder="1" applyAlignment="1"/>
    <xf numFmtId="194" fontId="5" fillId="0" borderId="0" xfId="167" applyNumberFormat="1" applyFont="1" applyFill="1" applyBorder="1" applyAlignment="1">
      <alignment horizontal="left" vertical="center"/>
    </xf>
    <xf numFmtId="194" fontId="5" fillId="0" borderId="0" xfId="167" applyNumberFormat="1" applyFont="1" applyFill="1" applyBorder="1" applyAlignment="1">
      <alignment horizontal="left" vertical="center" shrinkToFit="1"/>
    </xf>
    <xf numFmtId="194" fontId="115" fillId="0" borderId="0" xfId="165" applyNumberFormat="1" applyFont="1" applyFill="1" applyAlignment="1"/>
    <xf numFmtId="195" fontId="115" fillId="0" borderId="20" xfId="165" applyNumberFormat="1" applyFont="1" applyFill="1" applyBorder="1" applyAlignment="1">
      <alignment horizontal="center"/>
    </xf>
    <xf numFmtId="194" fontId="115" fillId="0" borderId="20" xfId="166" applyNumberFormat="1" applyFont="1" applyFill="1" applyBorder="1" applyAlignment="1">
      <alignment horizontal="center" vertical="center"/>
    </xf>
    <xf numFmtId="194" fontId="115" fillId="0" borderId="0" xfId="167" applyNumberFormat="1" applyFont="1" applyFill="1" applyBorder="1" applyAlignment="1">
      <alignment horizontal="left" vertical="center" shrinkToFit="1"/>
    </xf>
    <xf numFmtId="194" fontId="115" fillId="0" borderId="0" xfId="167" applyNumberFormat="1" applyFont="1" applyFill="1" applyBorder="1" applyAlignment="1">
      <alignment horizontal="left" vertical="center"/>
    </xf>
    <xf numFmtId="195" fontId="115" fillId="0" borderId="0" xfId="165" applyNumberFormat="1" applyFont="1" applyFill="1" applyBorder="1" applyAlignment="1">
      <alignment horizontal="center"/>
    </xf>
    <xf numFmtId="194" fontId="117" fillId="0" borderId="0" xfId="168" applyNumberFormat="1" applyFont="1" applyFill="1" applyAlignment="1">
      <alignment vertical="center"/>
    </xf>
    <xf numFmtId="194" fontId="117" fillId="0" borderId="0" xfId="166" applyNumberFormat="1" applyFont="1" applyFill="1" applyBorder="1" applyAlignment="1">
      <alignment horizontal="center" vertical="center"/>
    </xf>
    <xf numFmtId="194" fontId="117" fillId="0" borderId="0" xfId="168" applyNumberFormat="1" applyFont="1" applyFill="1" applyBorder="1" applyAlignment="1">
      <alignment horizontal="center"/>
    </xf>
    <xf numFmtId="195" fontId="117" fillId="0" borderId="20" xfId="166" applyNumberFormat="1" applyFont="1" applyFill="1" applyBorder="1" applyAlignment="1">
      <alignment horizontal="center" vertical="center"/>
    </xf>
    <xf numFmtId="194" fontId="117" fillId="0" borderId="0" xfId="167" applyNumberFormat="1" applyFont="1" applyFill="1" applyBorder="1" applyAlignment="1">
      <alignment horizontal="left" vertical="center" shrinkToFit="1"/>
    </xf>
    <xf numFmtId="194" fontId="36" fillId="0" borderId="0" xfId="167" applyNumberFormat="1" applyFont="1" applyFill="1" applyBorder="1" applyAlignment="1">
      <alignment horizontal="left" vertical="center" shrinkToFit="1"/>
    </xf>
    <xf numFmtId="195" fontId="5" fillId="0" borderId="20" xfId="166" applyNumberFormat="1" applyFont="1" applyFill="1" applyBorder="1" applyAlignment="1">
      <alignment horizontal="center" vertical="center"/>
    </xf>
    <xf numFmtId="195" fontId="5" fillId="0" borderId="0" xfId="166" applyNumberFormat="1" applyFont="1" applyFill="1" applyBorder="1" applyAlignment="1">
      <alignment horizontal="center"/>
    </xf>
    <xf numFmtId="195" fontId="5" fillId="0" borderId="0" xfId="166" applyNumberFormat="1" applyFont="1" applyFill="1" applyBorder="1" applyAlignment="1">
      <alignment horizontal="center" vertical="center"/>
    </xf>
    <xf numFmtId="194" fontId="5" fillId="0" borderId="0" xfId="166" applyNumberFormat="1" applyFont="1" applyFill="1" applyBorder="1" applyAlignment="1">
      <alignment horizontal="center" vertical="center"/>
    </xf>
    <xf numFmtId="194" fontId="5" fillId="0" borderId="0" xfId="168" applyNumberFormat="1" applyFont="1" applyFill="1" applyBorder="1" applyAlignment="1">
      <alignment horizontal="center"/>
    </xf>
    <xf numFmtId="195" fontId="5" fillId="0" borderId="0" xfId="165" applyNumberFormat="1" applyFont="1" applyFill="1" applyBorder="1" applyAlignment="1">
      <alignment horizontal="center"/>
    </xf>
    <xf numFmtId="194" fontId="5" fillId="0" borderId="0" xfId="165" applyNumberFormat="1" applyFont="1" applyFill="1" applyBorder="1" applyAlignment="1">
      <alignment horizontal="center"/>
    </xf>
    <xf numFmtId="196" fontId="5" fillId="0" borderId="0" xfId="169" applyNumberFormat="1" applyFont="1" applyFill="1" applyBorder="1" applyAlignment="1">
      <alignment horizontal="center" vertical="center"/>
    </xf>
    <xf numFmtId="49" fontId="5" fillId="0" borderId="0" xfId="167" applyNumberFormat="1" applyFont="1" applyFill="1" applyBorder="1" applyAlignment="1">
      <alignment horizontal="center" vertical="center" shrinkToFit="1"/>
    </xf>
    <xf numFmtId="17" fontId="5" fillId="0" borderId="0" xfId="167" applyNumberFormat="1" applyFont="1" applyFill="1" applyBorder="1" applyAlignment="1">
      <alignment horizontal="center" vertical="center" shrinkToFit="1"/>
    </xf>
    <xf numFmtId="195" fontId="5" fillId="0" borderId="0" xfId="167" applyNumberFormat="1" applyFont="1" applyFill="1" applyBorder="1" applyAlignment="1">
      <alignment horizontal="center" vertical="center" shrinkToFit="1"/>
    </xf>
    <xf numFmtId="178" fontId="5" fillId="0" borderId="0" xfId="167" applyNumberFormat="1" applyFont="1" applyFill="1" applyBorder="1" applyAlignment="1">
      <alignment horizontal="center" vertical="center" shrinkToFit="1"/>
    </xf>
    <xf numFmtId="194" fontId="114" fillId="0" borderId="20" xfId="165" applyNumberFormat="1" applyFont="1" applyFill="1" applyBorder="1" applyAlignment="1">
      <alignment horizontal="center" vertical="center" wrapText="1"/>
    </xf>
    <xf numFmtId="194" fontId="5" fillId="0" borderId="0" xfId="166" applyNumberFormat="1" applyFont="1" applyFill="1" applyBorder="1" applyAlignment="1">
      <alignment horizontal="center" vertical="center" wrapText="1"/>
    </xf>
    <xf numFmtId="58" fontId="5" fillId="0" borderId="0" xfId="167" applyNumberFormat="1" applyFont="1" applyFill="1" applyBorder="1" applyAlignment="1">
      <alignment horizontal="left" vertical="center" shrinkToFit="1"/>
    </xf>
    <xf numFmtId="195" fontId="5" fillId="0" borderId="20" xfId="166" applyNumberFormat="1" applyFont="1" applyFill="1" applyBorder="1" applyAlignment="1">
      <alignment horizontal="center" wrapText="1"/>
    </xf>
    <xf numFmtId="176" fontId="5" fillId="0" borderId="20" xfId="166" applyNumberFormat="1" applyFont="1" applyFill="1" applyBorder="1" applyAlignment="1">
      <alignment horizontal="center"/>
    </xf>
    <xf numFmtId="195" fontId="5" fillId="0" borderId="0" xfId="166" applyNumberFormat="1" applyFont="1" applyFill="1" applyBorder="1" applyAlignment="1">
      <alignment horizontal="center" wrapText="1"/>
    </xf>
    <xf numFmtId="194" fontId="5" fillId="0" borderId="0" xfId="166" applyNumberFormat="1" applyFont="1" applyFill="1" applyBorder="1" applyAlignment="1">
      <alignment vertical="center" wrapText="1"/>
    </xf>
    <xf numFmtId="194" fontId="118" fillId="0" borderId="0" xfId="167" applyNumberFormat="1" applyFont="1" applyFill="1" applyAlignment="1">
      <alignment horizontal="left" vertical="center" shrinkToFit="1"/>
    </xf>
    <xf numFmtId="176" fontId="5" fillId="0" borderId="0" xfId="166" applyNumberFormat="1" applyFont="1" applyFill="1" applyBorder="1" applyAlignment="1">
      <alignment horizontal="center"/>
    </xf>
    <xf numFmtId="176" fontId="5" fillId="0" borderId="0" xfId="166" applyNumberFormat="1" applyFont="1" applyFill="1" applyBorder="1" applyAlignment="1">
      <alignment horizontal="center" vertical="center"/>
    </xf>
    <xf numFmtId="176" fontId="5" fillId="0" borderId="20" xfId="166" applyNumberFormat="1" applyFont="1" applyFill="1" applyBorder="1" applyAlignment="1">
      <alignment horizontal="center" vertical="center"/>
    </xf>
    <xf numFmtId="194" fontId="56" fillId="0" borderId="0" xfId="165" applyBorder="1" applyAlignment="1">
      <alignment horizontal="center" vertical="center"/>
    </xf>
    <xf numFmtId="194" fontId="5" fillId="0" borderId="38" xfId="166" applyNumberFormat="1" applyFont="1" applyFill="1" applyBorder="1" applyAlignment="1">
      <alignment horizontal="center" vertical="center"/>
    </xf>
    <xf numFmtId="194" fontId="5" fillId="0" borderId="44" xfId="165" applyNumberFormat="1" applyFont="1" applyFill="1" applyBorder="1" applyAlignment="1">
      <alignment horizontal="center"/>
    </xf>
    <xf numFmtId="194" fontId="61" fillId="2" borderId="0" xfId="170" applyFont="1" applyFill="1" applyBorder="1" applyAlignment="1">
      <alignment horizontal="left" vertical="center"/>
    </xf>
    <xf numFmtId="194" fontId="5" fillId="0" borderId="0" xfId="166" applyNumberFormat="1" applyFont="1" applyFill="1" applyBorder="1" applyAlignment="1">
      <alignment horizontal="center"/>
    </xf>
    <xf numFmtId="195" fontId="5" fillId="0" borderId="20" xfId="166" applyNumberFormat="1" applyFont="1" applyFill="1" applyBorder="1" applyAlignment="1">
      <alignment horizontal="center" vertical="center" wrapText="1"/>
    </xf>
    <xf numFmtId="194" fontId="5" fillId="0" borderId="20" xfId="166" applyNumberFormat="1" applyFont="1" applyFill="1" applyBorder="1" applyAlignment="1">
      <alignment horizontal="center" vertical="center" wrapText="1"/>
    </xf>
    <xf numFmtId="195" fontId="5" fillId="0" borderId="8" xfId="166" applyNumberFormat="1" applyFont="1" applyFill="1" applyBorder="1" applyAlignment="1">
      <alignment horizontal="center" wrapText="1"/>
    </xf>
    <xf numFmtId="194" fontId="5" fillId="0" borderId="0" xfId="166" applyNumberFormat="1" applyFont="1" applyFill="1" applyBorder="1" applyAlignment="1">
      <alignment horizontal="center" wrapText="1"/>
    </xf>
    <xf numFmtId="195" fontId="5" fillId="0" borderId="8" xfId="165" applyNumberFormat="1" applyFont="1" applyFill="1" applyBorder="1" applyAlignment="1">
      <alignment horizontal="center"/>
    </xf>
    <xf numFmtId="194" fontId="56" fillId="0" borderId="0" xfId="165" applyBorder="1">
      <alignment vertical="center"/>
    </xf>
    <xf numFmtId="194" fontId="56" fillId="0" borderId="0" xfId="165" applyBorder="1" applyAlignment="1">
      <alignment horizontal="center" vertical="center" wrapText="1"/>
    </xf>
    <xf numFmtId="194" fontId="117" fillId="0" borderId="0" xfId="165" applyNumberFormat="1" applyFont="1" applyFill="1" applyBorder="1" applyAlignment="1">
      <alignment horizontal="center" vertical="center"/>
    </xf>
    <xf numFmtId="195" fontId="5" fillId="0" borderId="20" xfId="165" applyNumberFormat="1" applyFont="1" applyFill="1" applyBorder="1" applyAlignment="1">
      <alignment horizontal="center" vertical="center"/>
    </xf>
    <xf numFmtId="195" fontId="5" fillId="0" borderId="0" xfId="165" applyNumberFormat="1" applyFont="1" applyFill="1" applyBorder="1" applyAlignment="1">
      <alignment horizontal="center" vertical="center"/>
    </xf>
    <xf numFmtId="194" fontId="117" fillId="0" borderId="0" xfId="165" applyNumberFormat="1" applyFont="1" applyFill="1" applyBorder="1" applyAlignment="1">
      <alignment horizontal="center" vertical="center" wrapText="1"/>
    </xf>
    <xf numFmtId="194" fontId="117" fillId="0" borderId="0" xfId="165" applyNumberFormat="1" applyFont="1" applyFill="1" applyBorder="1" applyAlignment="1">
      <alignment horizontal="left" vertical="center" wrapText="1"/>
    </xf>
    <xf numFmtId="195" fontId="5" fillId="0" borderId="44" xfId="166" applyNumberFormat="1" applyFont="1" applyFill="1" applyBorder="1" applyAlignment="1">
      <alignment horizontal="center"/>
    </xf>
    <xf numFmtId="195" fontId="5" fillId="0" borderId="44" xfId="166" applyNumberFormat="1" applyFont="1" applyFill="1" applyBorder="1" applyAlignment="1">
      <alignment horizontal="center" vertical="center"/>
    </xf>
    <xf numFmtId="194" fontId="5" fillId="0" borderId="44" xfId="165" applyNumberFormat="1" applyFont="1" applyFill="1" applyBorder="1" applyAlignment="1"/>
    <xf numFmtId="194" fontId="5" fillId="0" borderId="44" xfId="165" applyNumberFormat="1" applyFont="1" applyFill="1" applyBorder="1" applyAlignment="1">
      <alignment horizontal="center" vertical="center"/>
    </xf>
    <xf numFmtId="194" fontId="5" fillId="0" borderId="30" xfId="165" applyNumberFormat="1" applyFont="1" applyFill="1" applyBorder="1" applyAlignment="1">
      <alignment horizontal="center" vertical="center"/>
    </xf>
    <xf numFmtId="194" fontId="5" fillId="0" borderId="38" xfId="171" applyNumberFormat="1" applyFont="1" applyFill="1" applyBorder="1" applyAlignment="1">
      <alignment horizontal="center" vertical="center"/>
    </xf>
    <xf numFmtId="194" fontId="121" fillId="0" borderId="38" xfId="165" applyNumberFormat="1" applyFont="1" applyFill="1" applyBorder="1" applyAlignment="1">
      <alignment horizontal="center"/>
    </xf>
    <xf numFmtId="194" fontId="5" fillId="0" borderId="20" xfId="165" applyNumberFormat="1" applyFont="1" applyFill="1" applyBorder="1" applyAlignment="1">
      <alignment horizontal="center" vertical="center"/>
    </xf>
    <xf numFmtId="0" fontId="121" fillId="0" borderId="20" xfId="172" applyFont="1" applyFill="1" applyBorder="1" applyAlignment="1">
      <alignment horizontal="center"/>
    </xf>
    <xf numFmtId="0" fontId="121" fillId="0" borderId="20" xfId="173" applyFont="1" applyFill="1" applyBorder="1" applyAlignment="1">
      <alignment horizontal="center"/>
    </xf>
    <xf numFmtId="195" fontId="5" fillId="0" borderId="20" xfId="166" applyNumberFormat="1" applyFont="1" applyFill="1" applyBorder="1" applyAlignment="1">
      <alignment horizontal="center"/>
    </xf>
    <xf numFmtId="194" fontId="5" fillId="0" borderId="0" xfId="167" applyNumberFormat="1" applyFont="1" applyFill="1" applyBorder="1" applyAlignment="1">
      <alignment horizontal="center" vertical="center" shrinkToFit="1"/>
    </xf>
    <xf numFmtId="194" fontId="5" fillId="0" borderId="41" xfId="167" applyNumberFormat="1" applyFont="1" applyFill="1" applyBorder="1" applyAlignment="1">
      <alignment vertical="center" shrinkToFit="1"/>
    </xf>
    <xf numFmtId="194" fontId="123" fillId="0" borderId="0" xfId="165" applyNumberFormat="1" applyFont="1" applyFill="1" applyBorder="1" applyAlignment="1">
      <alignment horizontal="center" vertical="center"/>
    </xf>
    <xf numFmtId="195" fontId="5" fillId="0" borderId="0" xfId="166" applyNumberFormat="1" applyFont="1" applyFill="1" applyBorder="1" applyAlignment="1">
      <alignment horizontal="center" vertical="center" wrapText="1"/>
    </xf>
    <xf numFmtId="194" fontId="124" fillId="0" borderId="20" xfId="165" applyFont="1" applyBorder="1">
      <alignment vertical="center"/>
    </xf>
    <xf numFmtId="194" fontId="5" fillId="0" borderId="0" xfId="165" applyNumberFormat="1" applyFont="1" applyFill="1" applyBorder="1" applyAlignment="1">
      <alignment horizontal="center" vertical="center"/>
    </xf>
    <xf numFmtId="194" fontId="114" fillId="0" borderId="0" xfId="165" applyNumberFormat="1" applyFont="1" applyFill="1" applyAlignment="1">
      <alignment horizontal="left" vertical="center" wrapText="1" shrinkToFit="1"/>
    </xf>
    <xf numFmtId="194" fontId="114" fillId="0" borderId="20" xfId="165" applyNumberFormat="1" applyFont="1" applyFill="1" applyBorder="1" applyAlignment="1">
      <alignment horizontal="center" wrapText="1"/>
    </xf>
    <xf numFmtId="194" fontId="5" fillId="0" borderId="0" xfId="166" applyNumberFormat="1" applyFont="1" applyFill="1" applyBorder="1" applyAlignment="1"/>
    <xf numFmtId="195" fontId="5" fillId="0" borderId="44" xfId="166" applyNumberFormat="1" applyFont="1" applyFill="1" applyBorder="1" applyAlignment="1">
      <alignment horizontal="center" wrapText="1"/>
    </xf>
    <xf numFmtId="194" fontId="5" fillId="0" borderId="44" xfId="166" applyNumberFormat="1" applyFont="1" applyFill="1" applyBorder="1" applyAlignment="1">
      <alignment horizontal="center" vertical="center"/>
    </xf>
    <xf numFmtId="194" fontId="5" fillId="0" borderId="30" xfId="166" applyNumberFormat="1" applyFont="1" applyFill="1" applyBorder="1" applyAlignment="1">
      <alignment horizontal="center" vertical="center"/>
    </xf>
    <xf numFmtId="194" fontId="36" fillId="0" borderId="0" xfId="166" applyNumberFormat="1" applyFont="1" applyFill="1" applyAlignment="1"/>
    <xf numFmtId="194" fontId="5" fillId="0" borderId="0" xfId="165" applyNumberFormat="1" applyFont="1" applyFill="1" applyBorder="1" applyAlignment="1">
      <alignment vertical="center"/>
    </xf>
    <xf numFmtId="194" fontId="5" fillId="0" borderId="0" xfId="174" applyNumberFormat="1" applyFont="1" applyFill="1" applyBorder="1" applyAlignment="1">
      <alignment horizontal="center" vertical="center"/>
    </xf>
    <xf numFmtId="194" fontId="5" fillId="0" borderId="0" xfId="165" applyNumberFormat="1" applyFont="1" applyFill="1" applyAlignment="1">
      <alignment vertical="center"/>
    </xf>
    <xf numFmtId="194" fontId="125" fillId="0" borderId="0" xfId="175" applyNumberFormat="1" applyFont="1" applyAlignment="1">
      <alignment horizontal="center" vertical="center"/>
    </xf>
    <xf numFmtId="195" fontId="5" fillId="0" borderId="0" xfId="174" applyNumberFormat="1" applyFont="1" applyFill="1" applyBorder="1" applyAlignment="1">
      <alignment horizontal="center" vertical="center"/>
    </xf>
    <xf numFmtId="194" fontId="5" fillId="0" borderId="0" xfId="165" applyNumberFormat="1" applyFont="1" applyFill="1" applyAlignment="1">
      <alignment horizontal="center" vertical="center"/>
    </xf>
    <xf numFmtId="194" fontId="126" fillId="0" borderId="0" xfId="175" applyFont="1" applyAlignment="1">
      <alignment horizontal="left" vertical="center"/>
    </xf>
    <xf numFmtId="0" fontId="60" fillId="0" borderId="0" xfId="98" applyFont="1"/>
    <xf numFmtId="0" fontId="60" fillId="0" borderId="0" xfId="98" applyFont="1" applyAlignment="1">
      <alignment horizontal="center"/>
    </xf>
    <xf numFmtId="0" fontId="61" fillId="0" borderId="0" xfId="98" applyFont="1"/>
    <xf numFmtId="16" fontId="60" fillId="0" borderId="3" xfId="7" applyNumberFormat="1" applyFont="1" applyFill="1" applyBorder="1" applyAlignment="1">
      <alignment horizontal="center" vertical="center"/>
    </xf>
    <xf numFmtId="16" fontId="60" fillId="0" borderId="3" xfId="7" applyNumberFormat="1" applyFont="1" applyFill="1" applyBorder="1" applyAlignment="1">
      <alignment horizontal="center" vertical="center" wrapText="1"/>
    </xf>
    <xf numFmtId="49" fontId="60" fillId="0" borderId="3" xfId="98" applyNumberFormat="1" applyFont="1" applyFill="1" applyBorder="1" applyAlignment="1">
      <alignment horizontal="center"/>
    </xf>
    <xf numFmtId="0" fontId="60" fillId="0" borderId="3" xfId="98" applyFont="1" applyFill="1" applyBorder="1" applyAlignment="1">
      <alignment horizontal="center"/>
    </xf>
    <xf numFmtId="16" fontId="60" fillId="0" borderId="3" xfId="98" applyNumberFormat="1" applyFont="1" applyFill="1" applyBorder="1" applyAlignment="1">
      <alignment horizontal="center"/>
    </xf>
    <xf numFmtId="49" fontId="60" fillId="0" borderId="3" xfId="7" applyNumberFormat="1" applyFont="1" applyFill="1" applyBorder="1" applyAlignment="1">
      <alignment horizontal="center" vertical="center" wrapText="1"/>
    </xf>
    <xf numFmtId="0" fontId="60" fillId="0" borderId="3" xfId="7" applyFont="1" applyFill="1" applyBorder="1" applyAlignment="1">
      <alignment horizontal="center" vertical="center" wrapText="1"/>
    </xf>
    <xf numFmtId="0" fontId="60" fillId="0" borderId="3" xfId="7" applyNumberFormat="1" applyFont="1" applyFill="1" applyBorder="1" applyAlignment="1">
      <alignment horizontal="center" vertical="center"/>
    </xf>
    <xf numFmtId="0" fontId="60" fillId="0" borderId="43" xfId="7" applyFont="1" applyFill="1" applyBorder="1" applyAlignment="1">
      <alignment horizontal="center" vertical="center"/>
    </xf>
    <xf numFmtId="0" fontId="60" fillId="0" borderId="30" xfId="7" applyFont="1" applyFill="1" applyBorder="1" applyAlignment="1">
      <alignment horizontal="center" vertical="center"/>
    </xf>
    <xf numFmtId="0" fontId="60" fillId="0" borderId="3" xfId="7" applyFont="1" applyFill="1" applyBorder="1" applyAlignment="1">
      <alignment horizontal="center" vertical="center"/>
    </xf>
    <xf numFmtId="0" fontId="21" fillId="0" borderId="0" xfId="98" applyFont="1" applyFill="1" applyBorder="1" applyAlignment="1">
      <alignment vertical="center"/>
    </xf>
    <xf numFmtId="0" fontId="61" fillId="0" borderId="0" xfId="98" applyFont="1" applyFill="1"/>
    <xf numFmtId="0" fontId="61" fillId="0" borderId="0" xfId="3" applyFont="1" applyFill="1" applyBorder="1" applyAlignment="1">
      <alignment horizontal="left" vertical="center" shrinkToFit="1"/>
    </xf>
    <xf numFmtId="0" fontId="161" fillId="5" borderId="3" xfId="98" applyFont="1" applyFill="1" applyBorder="1" applyAlignment="1">
      <alignment horizontal="center" vertical="center" wrapText="1"/>
    </xf>
    <xf numFmtId="0" fontId="161" fillId="5" borderId="3" xfId="98" applyFont="1" applyFill="1" applyBorder="1" applyAlignment="1">
      <alignment horizontal="center"/>
    </xf>
    <xf numFmtId="0" fontId="161" fillId="5" borderId="0" xfId="98" applyFont="1" applyFill="1" applyBorder="1" applyAlignment="1">
      <alignment horizontal="center" vertical="center" wrapText="1"/>
    </xf>
    <xf numFmtId="0" fontId="60" fillId="5" borderId="0" xfId="7" applyFont="1" applyFill="1" applyBorder="1" applyAlignment="1">
      <alignment horizontal="center" vertical="center" wrapText="1"/>
    </xf>
    <xf numFmtId="0" fontId="60" fillId="0" borderId="0" xfId="7" applyNumberFormat="1" applyFont="1" applyFill="1" applyBorder="1" applyAlignment="1">
      <alignment horizontal="center" vertical="center" wrapText="1"/>
    </xf>
    <xf numFmtId="0" fontId="0" fillId="0" borderId="0" xfId="7" applyFont="1" applyFill="1" applyBorder="1" applyAlignment="1">
      <alignment horizontal="left" vertical="center"/>
    </xf>
    <xf numFmtId="49" fontId="5" fillId="0" borderId="0" xfId="422" applyNumberFormat="1" applyFont="1" applyFill="1" applyBorder="1" applyAlignment="1">
      <alignment horizontal="center"/>
    </xf>
    <xf numFmtId="0" fontId="60" fillId="0" borderId="0" xfId="7" applyFont="1" applyFill="1" applyBorder="1" applyAlignment="1">
      <alignment horizontal="center" vertical="center" wrapText="1"/>
    </xf>
    <xf numFmtId="0" fontId="5" fillId="0" borderId="3" xfId="7" applyFont="1" applyFill="1" applyBorder="1" applyAlignment="1">
      <alignment horizontal="center" vertical="center"/>
    </xf>
    <xf numFmtId="0" fontId="60" fillId="0" borderId="3" xfId="98" applyFont="1" applyBorder="1" applyAlignment="1">
      <alignment horizontal="center"/>
    </xf>
    <xf numFmtId="0" fontId="60" fillId="0" borderId="3" xfId="7" applyFont="1" applyBorder="1" applyAlignment="1">
      <alignment horizontal="center" vertical="center"/>
    </xf>
    <xf numFmtId="0" fontId="60" fillId="0" borderId="30" xfId="7" applyFont="1" applyBorder="1" applyAlignment="1">
      <alignment horizontal="center" vertical="center"/>
    </xf>
    <xf numFmtId="16" fontId="60" fillId="0" borderId="0" xfId="7" applyNumberFormat="1" applyFont="1" applyFill="1" applyBorder="1" applyAlignment="1">
      <alignment horizontal="center" vertical="center"/>
    </xf>
    <xf numFmtId="0" fontId="60" fillId="0" borderId="0" xfId="7" applyFont="1" applyFill="1" applyBorder="1" applyAlignment="1">
      <alignment horizontal="center" vertical="center"/>
    </xf>
    <xf numFmtId="0" fontId="60" fillId="0" borderId="33" xfId="7" applyFont="1" applyFill="1" applyBorder="1" applyAlignment="1">
      <alignment horizontal="center" vertical="center" wrapText="1"/>
    </xf>
    <xf numFmtId="0" fontId="161" fillId="3" borderId="8" xfId="98" applyFont="1" applyFill="1" applyBorder="1" applyAlignment="1">
      <alignment horizontal="center" vertical="center"/>
    </xf>
    <xf numFmtId="0" fontId="0" fillId="0" borderId="3" xfId="423" applyFont="1" applyBorder="1" applyAlignment="1" applyProtection="1">
      <alignment horizontal="center"/>
    </xf>
    <xf numFmtId="0" fontId="60" fillId="0" borderId="33" xfId="7" applyFont="1" applyFill="1" applyBorder="1" applyAlignment="1">
      <alignment horizontal="center" vertical="center"/>
    </xf>
    <xf numFmtId="176" fontId="60" fillId="0" borderId="0" xfId="7" applyNumberFormat="1" applyFont="1" applyBorder="1" applyAlignment="1">
      <alignment horizontal="center"/>
    </xf>
    <xf numFmtId="0" fontId="60" fillId="0" borderId="0" xfId="98" applyFont="1" applyBorder="1" applyAlignment="1">
      <alignment horizontal="center"/>
    </xf>
    <xf numFmtId="0" fontId="161" fillId="3" borderId="0" xfId="98" applyFont="1" applyFill="1" applyBorder="1" applyAlignment="1">
      <alignment horizontal="center" vertical="center"/>
    </xf>
    <xf numFmtId="0" fontId="60" fillId="0" borderId="0" xfId="3" applyFont="1" applyFill="1" applyBorder="1" applyAlignment="1">
      <alignment horizontal="center" vertical="center" shrinkToFit="1"/>
    </xf>
    <xf numFmtId="49" fontId="60" fillId="0" borderId="0" xfId="3" applyNumberFormat="1" applyFont="1" applyFill="1" applyBorder="1" applyAlignment="1">
      <alignment horizontal="center" vertical="center" shrinkToFit="1"/>
    </xf>
    <xf numFmtId="178" fontId="60" fillId="0" borderId="0" xfId="3" applyNumberFormat="1" applyFont="1" applyFill="1" applyBorder="1" applyAlignment="1">
      <alignment horizontal="center" vertical="center" shrinkToFit="1"/>
    </xf>
    <xf numFmtId="176" fontId="60" fillId="0" borderId="0" xfId="7" applyNumberFormat="1" applyFont="1" applyFill="1" applyBorder="1" applyAlignment="1">
      <alignment horizontal="center"/>
    </xf>
    <xf numFmtId="0" fontId="60" fillId="0" borderId="0" xfId="98" applyFont="1" applyFill="1" applyAlignment="1">
      <alignment horizontal="center"/>
    </xf>
    <xf numFmtId="0" fontId="60" fillId="0" borderId="0" xfId="7" applyFont="1" applyFill="1" applyBorder="1" applyAlignment="1">
      <alignment horizontal="center"/>
    </xf>
    <xf numFmtId="0" fontId="61" fillId="0" borderId="0" xfId="98" applyFont="1" applyBorder="1" applyAlignment="1">
      <alignment vertical="center"/>
    </xf>
    <xf numFmtId="0" fontId="60" fillId="0" borderId="0" xfId="98" applyFont="1" applyBorder="1" applyAlignment="1">
      <alignment horizontal="center" vertical="center"/>
    </xf>
    <xf numFmtId="0" fontId="60" fillId="0" borderId="0" xfId="98" applyFont="1" applyBorder="1"/>
    <xf numFmtId="0" fontId="60" fillId="0" borderId="0" xfId="7" applyNumberFormat="1" applyFont="1" applyFill="1" applyBorder="1" applyAlignment="1">
      <alignment horizontal="center" vertical="center"/>
    </xf>
    <xf numFmtId="0" fontId="60" fillId="0" borderId="0" xfId="7" applyFont="1" applyBorder="1" applyAlignment="1">
      <alignment horizontal="center" vertical="center" wrapText="1"/>
    </xf>
    <xf numFmtId="0" fontId="162" fillId="0" borderId="0" xfId="98" applyFont="1" applyFill="1" applyBorder="1" applyAlignment="1">
      <alignment horizontal="center"/>
    </xf>
    <xf numFmtId="0" fontId="161" fillId="5" borderId="27" xfId="98" applyFont="1" applyFill="1" applyBorder="1" applyAlignment="1">
      <alignment horizontal="center"/>
    </xf>
    <xf numFmtId="0" fontId="60" fillId="0" borderId="30" xfId="7" applyFont="1" applyFill="1" applyBorder="1" applyAlignment="1">
      <alignment horizontal="center" vertical="center" wrapText="1"/>
    </xf>
    <xf numFmtId="0" fontId="0" fillId="0" borderId="0" xfId="423" applyFont="1" applyBorder="1" applyAlignment="1" applyProtection="1">
      <alignment horizontal="center"/>
    </xf>
    <xf numFmtId="58" fontId="60" fillId="0" borderId="3" xfId="7" applyNumberFormat="1" applyFont="1" applyFill="1" applyBorder="1" applyAlignment="1">
      <alignment horizontal="center" vertical="center"/>
    </xf>
    <xf numFmtId="49" fontId="21" fillId="0" borderId="3" xfId="423" applyNumberFormat="1" applyFont="1" applyFill="1" applyBorder="1" applyAlignment="1" applyProtection="1">
      <alignment horizontal="center"/>
    </xf>
    <xf numFmtId="0" fontId="21" fillId="0" borderId="3" xfId="423" applyFont="1" applyFill="1" applyBorder="1" applyAlignment="1" applyProtection="1">
      <alignment horizontal="center"/>
    </xf>
    <xf numFmtId="0" fontId="161" fillId="0" borderId="0" xfId="7" applyFont="1" applyFill="1" applyBorder="1" applyAlignment="1">
      <alignment horizontal="center" vertical="center"/>
    </xf>
    <xf numFmtId="0" fontId="60" fillId="0" borderId="3" xfId="7" applyNumberFormat="1" applyFont="1" applyFill="1" applyBorder="1" applyAlignment="1">
      <alignment horizontal="center" vertical="center" wrapText="1"/>
    </xf>
    <xf numFmtId="0" fontId="60" fillId="5" borderId="3" xfId="7" applyFont="1" applyFill="1" applyBorder="1" applyAlignment="1">
      <alignment horizontal="center" vertical="center" wrapText="1"/>
    </xf>
    <xf numFmtId="0" fontId="60" fillId="3" borderId="0" xfId="98" applyFont="1" applyFill="1"/>
    <xf numFmtId="0" fontId="24" fillId="3" borderId="0" xfId="3" applyFont="1" applyFill="1" applyBorder="1" applyAlignment="1">
      <alignment vertical="center"/>
    </xf>
    <xf numFmtId="0" fontId="60" fillId="0" borderId="54" xfId="7" applyFont="1" applyFill="1" applyBorder="1" applyAlignment="1">
      <alignment horizontal="center" vertical="center"/>
    </xf>
    <xf numFmtId="0" fontId="60" fillId="2" borderId="0" xfId="3" applyFont="1" applyFill="1" applyBorder="1" applyAlignment="1">
      <alignment horizontal="center" vertical="center"/>
    </xf>
    <xf numFmtId="0" fontId="60" fillId="2" borderId="0" xfId="3" applyFont="1" applyFill="1" applyBorder="1" applyAlignment="1">
      <alignment horizontal="center" vertical="center" shrinkToFit="1"/>
    </xf>
    <xf numFmtId="49" fontId="60" fillId="2" borderId="0" xfId="3" applyNumberFormat="1" applyFont="1" applyFill="1" applyBorder="1" applyAlignment="1">
      <alignment horizontal="center" vertical="center" shrinkToFit="1"/>
    </xf>
    <xf numFmtId="0" fontId="60" fillId="2" borderId="0" xfId="6" applyFont="1" applyFill="1" applyBorder="1" applyAlignment="1">
      <alignment horizontal="center" vertical="center" wrapText="1"/>
    </xf>
    <xf numFmtId="0" fontId="24" fillId="0" borderId="0" xfId="6" applyFont="1" applyBorder="1" applyAlignment="1">
      <alignment horizontal="center" vertical="center" wrapText="1"/>
    </xf>
    <xf numFmtId="0" fontId="61" fillId="0" borderId="0" xfId="98" applyFont="1" applyAlignment="1">
      <alignment vertical="center"/>
    </xf>
    <xf numFmtId="190" fontId="24" fillId="0" borderId="0" xfId="98" applyNumberFormat="1" applyFont="1" applyFill="1" applyBorder="1" applyAlignment="1">
      <alignment horizontal="center"/>
    </xf>
    <xf numFmtId="0" fontId="61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177" fontId="30" fillId="0" borderId="7" xfId="78" applyNumberFormat="1" applyFont="1" applyFill="1" applyBorder="1" applyAlignment="1">
      <alignment horizontal="left" wrapText="1"/>
    </xf>
    <xf numFmtId="177" fontId="30" fillId="0" borderId="6" xfId="78" applyNumberFormat="1" applyFont="1" applyFill="1" applyBorder="1" applyAlignment="1">
      <alignment horizontal="left" wrapText="1"/>
    </xf>
    <xf numFmtId="177" fontId="30" fillId="0" borderId="4" xfId="78" applyNumberFormat="1" applyFont="1" applyFill="1" applyBorder="1" applyAlignment="1">
      <alignment horizontal="left" wrapText="1"/>
    </xf>
    <xf numFmtId="49" fontId="30" fillId="0" borderId="7" xfId="80" applyNumberFormat="1" applyFont="1" applyFill="1" applyBorder="1" applyAlignment="1">
      <alignment horizontal="left" vertical="center"/>
    </xf>
    <xf numFmtId="49" fontId="30" fillId="0" borderId="4" xfId="80" applyNumberFormat="1" applyFont="1" applyFill="1" applyBorder="1" applyAlignment="1">
      <alignment horizontal="left" vertical="center"/>
    </xf>
    <xf numFmtId="177" fontId="30" fillId="0" borderId="7" xfId="80" applyNumberFormat="1" applyFont="1" applyFill="1" applyBorder="1" applyAlignment="1">
      <alignment horizontal="left" vertical="center"/>
    </xf>
    <xf numFmtId="177" fontId="30" fillId="0" borderId="4" xfId="80" applyNumberFormat="1" applyFont="1" applyFill="1" applyBorder="1" applyAlignment="1">
      <alignment horizontal="left" vertical="center"/>
    </xf>
    <xf numFmtId="177" fontId="30" fillId="0" borderId="0" xfId="92" applyNumberFormat="1" applyFont="1" applyFill="1">
      <alignment vertical="center"/>
    </xf>
    <xf numFmtId="177" fontId="30" fillId="0" borderId="9" xfId="92" applyNumberFormat="1" applyFont="1" applyFill="1" applyBorder="1">
      <alignment vertical="center"/>
    </xf>
    <xf numFmtId="177" fontId="30" fillId="0" borderId="7" xfId="78" applyFont="1" applyFill="1" applyBorder="1" applyAlignment="1">
      <alignment horizontal="left" wrapText="1"/>
    </xf>
    <xf numFmtId="177" fontId="30" fillId="0" borderId="6" xfId="78" applyFont="1" applyFill="1" applyBorder="1" applyAlignment="1">
      <alignment horizontal="left" wrapText="1"/>
    </xf>
    <xf numFmtId="177" fontId="30" fillId="0" borderId="4" xfId="78" applyFont="1" applyFill="1" applyBorder="1" applyAlignment="1">
      <alignment horizontal="left" wrapText="1"/>
    </xf>
    <xf numFmtId="177" fontId="32" fillId="2" borderId="0" xfId="81" applyFont="1" applyFill="1" applyBorder="1" applyAlignment="1">
      <alignment horizontal="left" vertical="center"/>
    </xf>
    <xf numFmtId="49" fontId="30" fillId="0" borderId="7" xfId="80" applyNumberFormat="1" applyFont="1" applyBorder="1" applyAlignment="1">
      <alignment horizontal="left" vertical="center"/>
    </xf>
    <xf numFmtId="49" fontId="30" fillId="0" borderId="4" xfId="80" applyNumberFormat="1" applyFont="1" applyBorder="1" applyAlignment="1">
      <alignment horizontal="left" vertical="center"/>
    </xf>
    <xf numFmtId="177" fontId="30" fillId="0" borderId="7" xfId="80" applyFont="1" applyBorder="1" applyAlignment="1">
      <alignment horizontal="left" vertical="center"/>
    </xf>
    <xf numFmtId="177" fontId="30" fillId="0" borderId="4" xfId="80" applyFont="1" applyBorder="1" applyAlignment="1">
      <alignment horizontal="left" vertical="center"/>
    </xf>
    <xf numFmtId="177" fontId="30" fillId="0" borderId="3" xfId="78" applyFont="1" applyFill="1" applyBorder="1" applyAlignment="1">
      <alignment horizontal="left" wrapText="1"/>
    </xf>
    <xf numFmtId="49" fontId="30" fillId="0" borderId="3" xfId="80" applyNumberFormat="1" applyFont="1" applyBorder="1" applyAlignment="1">
      <alignment horizontal="left" vertical="center"/>
    </xf>
    <xf numFmtId="177" fontId="30" fillId="0" borderId="3" xfId="80" applyFont="1" applyBorder="1" applyAlignment="1">
      <alignment horizontal="left" vertical="center"/>
    </xf>
    <xf numFmtId="177" fontId="32" fillId="0" borderId="0" xfId="81" applyFont="1" applyFill="1" applyBorder="1" applyAlignment="1">
      <alignment horizontal="left" vertical="center" shrinkToFit="1"/>
    </xf>
    <xf numFmtId="177" fontId="32" fillId="0" borderId="0" xfId="81" applyNumberFormat="1" applyFont="1" applyFill="1" applyBorder="1" applyAlignment="1">
      <alignment horizontal="left" vertical="center" shrinkToFit="1"/>
    </xf>
    <xf numFmtId="177" fontId="32" fillId="0" borderId="0" xfId="80" applyFont="1" applyBorder="1" applyAlignment="1">
      <alignment horizontal="center" vertical="center"/>
    </xf>
    <xf numFmtId="177" fontId="34" fillId="0" borderId="0" xfId="92" applyFont="1" applyAlignment="1">
      <alignment horizontal="left" vertical="center"/>
    </xf>
    <xf numFmtId="177" fontId="34" fillId="0" borderId="0" xfId="80" applyFont="1" applyBorder="1" applyAlignment="1">
      <alignment horizontal="center" vertical="center"/>
    </xf>
    <xf numFmtId="177" fontId="34" fillId="0" borderId="0" xfId="80" applyFont="1" applyFill="1" applyBorder="1" applyAlignment="1">
      <alignment horizontal="center" vertical="center"/>
    </xf>
    <xf numFmtId="194" fontId="114" fillId="0" borderId="30" xfId="165" applyNumberFormat="1" applyFont="1" applyFill="1" applyBorder="1" applyAlignment="1">
      <alignment horizontal="center" vertical="center" wrapText="1"/>
    </xf>
    <xf numFmtId="194" fontId="114" fillId="0" borderId="4" xfId="165" applyNumberFormat="1" applyFont="1" applyFill="1" applyBorder="1" applyAlignment="1">
      <alignment horizontal="center" vertical="center" wrapText="1"/>
    </xf>
    <xf numFmtId="194" fontId="114" fillId="0" borderId="27" xfId="165" applyNumberFormat="1" applyFont="1" applyFill="1" applyBorder="1" applyAlignment="1">
      <alignment horizontal="center" vertical="center" wrapText="1"/>
    </xf>
    <xf numFmtId="194" fontId="115" fillId="0" borderId="30" xfId="165" applyNumberFormat="1" applyFont="1" applyFill="1" applyBorder="1" applyAlignment="1">
      <alignment horizontal="center" vertical="center" wrapText="1"/>
    </xf>
    <xf numFmtId="194" fontId="115" fillId="0" borderId="4" xfId="165" applyNumberFormat="1" applyFont="1" applyFill="1" applyBorder="1" applyAlignment="1">
      <alignment horizontal="center" vertical="center" wrapText="1"/>
    </xf>
    <xf numFmtId="194" fontId="5" fillId="0" borderId="30" xfId="166" applyNumberFormat="1" applyFont="1" applyFill="1" applyBorder="1" applyAlignment="1">
      <alignment horizontal="center" vertical="center"/>
    </xf>
    <xf numFmtId="194" fontId="5" fillId="0" borderId="4" xfId="166" applyNumberFormat="1" applyFont="1" applyFill="1" applyBorder="1" applyAlignment="1">
      <alignment horizontal="center" vertical="center"/>
    </xf>
    <xf numFmtId="194" fontId="5" fillId="0" borderId="30" xfId="166" applyNumberFormat="1" applyFont="1" applyFill="1" applyBorder="1" applyAlignment="1">
      <alignment horizontal="center" vertical="center" wrapText="1"/>
    </xf>
    <xf numFmtId="194" fontId="5" fillId="0" borderId="34" xfId="166" applyNumberFormat="1" applyFont="1" applyFill="1" applyBorder="1" applyAlignment="1">
      <alignment horizontal="center" vertical="center" wrapText="1"/>
    </xf>
    <xf numFmtId="194" fontId="5" fillId="0" borderId="27" xfId="166" applyNumberFormat="1" applyFont="1" applyFill="1" applyBorder="1" applyAlignment="1">
      <alignment horizontal="center" vertical="center" wrapText="1"/>
    </xf>
    <xf numFmtId="194" fontId="5" fillId="0" borderId="20" xfId="166" applyNumberFormat="1" applyFont="1" applyFill="1" applyBorder="1" applyAlignment="1">
      <alignment horizontal="center" vertical="center" wrapText="1"/>
    </xf>
    <xf numFmtId="194" fontId="5" fillId="0" borderId="34" xfId="166" applyNumberFormat="1" applyFont="1" applyFill="1" applyBorder="1" applyAlignment="1">
      <alignment horizontal="center" vertical="center"/>
    </xf>
    <xf numFmtId="194" fontId="5" fillId="0" borderId="27" xfId="166" applyNumberFormat="1" applyFont="1" applyFill="1" applyBorder="1" applyAlignment="1">
      <alignment horizontal="center" vertical="center"/>
    </xf>
    <xf numFmtId="194" fontId="5" fillId="0" borderId="20" xfId="166" applyNumberFormat="1" applyFont="1" applyFill="1" applyBorder="1" applyAlignment="1">
      <alignment horizontal="center" vertical="center"/>
    </xf>
    <xf numFmtId="194" fontId="127" fillId="0" borderId="0" xfId="176" applyFont="1" applyBorder="1" applyAlignment="1">
      <alignment horizontal="center" vertical="center"/>
    </xf>
    <xf numFmtId="194" fontId="61" fillId="2" borderId="0" xfId="170" applyFont="1" applyFill="1" applyBorder="1" applyAlignment="1">
      <alignment horizontal="left" vertical="center"/>
    </xf>
    <xf numFmtId="194" fontId="114" fillId="0" borderId="34" xfId="165" applyNumberFormat="1" applyFont="1" applyFill="1" applyBorder="1" applyAlignment="1">
      <alignment horizontal="center" vertical="center" wrapText="1"/>
    </xf>
    <xf numFmtId="195" fontId="5" fillId="0" borderId="30" xfId="166" applyNumberFormat="1" applyFont="1" applyFill="1" applyBorder="1" applyAlignment="1">
      <alignment horizontal="center" vertical="center"/>
    </xf>
    <xf numFmtId="195" fontId="5" fillId="0" borderId="27" xfId="166" applyNumberFormat="1" applyFont="1" applyFill="1" applyBorder="1" applyAlignment="1">
      <alignment horizontal="center" vertical="center"/>
    </xf>
    <xf numFmtId="194" fontId="5" fillId="0" borderId="20" xfId="165" applyNumberFormat="1" applyFont="1" applyFill="1" applyBorder="1" applyAlignment="1">
      <alignment horizontal="center" vertical="center"/>
    </xf>
    <xf numFmtId="195" fontId="5" fillId="0" borderId="30" xfId="166" applyNumberFormat="1" applyFont="1" applyFill="1" applyBorder="1" applyAlignment="1">
      <alignment horizontal="center" vertical="center" wrapText="1"/>
    </xf>
    <xf numFmtId="195" fontId="5" fillId="0" borderId="34" xfId="166" applyNumberFormat="1" applyFont="1" applyFill="1" applyBorder="1" applyAlignment="1">
      <alignment horizontal="center" vertical="center" wrapText="1"/>
    </xf>
    <xf numFmtId="195" fontId="5" fillId="0" borderId="27" xfId="166" applyNumberFormat="1" applyFont="1" applyFill="1" applyBorder="1" applyAlignment="1">
      <alignment horizontal="center" vertical="center" wrapText="1"/>
    </xf>
    <xf numFmtId="194" fontId="5" fillId="0" borderId="30" xfId="165" applyNumberFormat="1" applyFont="1" applyFill="1" applyBorder="1" applyAlignment="1">
      <alignment horizontal="center" vertical="center" wrapText="1"/>
    </xf>
    <xf numFmtId="194" fontId="5" fillId="0" borderId="34" xfId="165" applyNumberFormat="1" applyFont="1" applyFill="1" applyBorder="1" applyAlignment="1">
      <alignment horizontal="center" vertical="center" wrapText="1"/>
    </xf>
    <xf numFmtId="194" fontId="5" fillId="0" borderId="4" xfId="165" applyNumberFormat="1" applyFont="1" applyFill="1" applyBorder="1" applyAlignment="1">
      <alignment horizontal="center" vertical="center" wrapText="1"/>
    </xf>
    <xf numFmtId="195" fontId="5" fillId="0" borderId="4" xfId="166" applyNumberFormat="1" applyFont="1" applyFill="1" applyBorder="1" applyAlignment="1">
      <alignment horizontal="center" vertical="center"/>
    </xf>
    <xf numFmtId="194" fontId="114" fillId="0" borderId="20" xfId="165" applyNumberFormat="1" applyFont="1" applyFill="1" applyBorder="1" applyAlignment="1">
      <alignment horizontal="center" vertical="center" wrapText="1"/>
    </xf>
    <xf numFmtId="194" fontId="5" fillId="0" borderId="4" xfId="166" applyNumberFormat="1" applyFont="1" applyFill="1" applyBorder="1" applyAlignment="1">
      <alignment horizontal="center" vertical="center" wrapText="1"/>
    </xf>
    <xf numFmtId="194" fontId="5" fillId="0" borderId="30" xfId="165" applyNumberFormat="1" applyFont="1" applyFill="1" applyBorder="1" applyAlignment="1">
      <alignment horizontal="center" vertical="center"/>
    </xf>
    <xf numFmtId="194" fontId="5" fillId="0" borderId="34" xfId="165" applyNumberFormat="1" applyFont="1" applyFill="1" applyBorder="1" applyAlignment="1">
      <alignment horizontal="center" vertical="center"/>
    </xf>
    <xf numFmtId="194" fontId="5" fillId="0" borderId="4" xfId="165" applyNumberFormat="1" applyFont="1" applyFill="1" applyBorder="1" applyAlignment="1">
      <alignment horizontal="center" vertical="center"/>
    </xf>
    <xf numFmtId="194" fontId="115" fillId="0" borderId="30" xfId="166" applyNumberFormat="1" applyFont="1" applyFill="1" applyBorder="1" applyAlignment="1">
      <alignment horizontal="center" vertical="center" wrapText="1"/>
    </xf>
    <xf numFmtId="194" fontId="115" fillId="0" borderId="34" xfId="166" applyNumberFormat="1" applyFont="1" applyFill="1" applyBorder="1" applyAlignment="1">
      <alignment horizontal="center" vertical="center" wrapText="1"/>
    </xf>
    <xf numFmtId="194" fontId="115" fillId="0" borderId="4" xfId="166" applyNumberFormat="1" applyFont="1" applyFill="1" applyBorder="1" applyAlignment="1">
      <alignment horizontal="center" vertical="center" wrapText="1"/>
    </xf>
    <xf numFmtId="0" fontId="77" fillId="0" borderId="20" xfId="110" applyFont="1" applyFill="1" applyBorder="1" applyAlignment="1">
      <alignment horizontal="center" vertical="center" wrapText="1"/>
    </xf>
    <xf numFmtId="0" fontId="77" fillId="0" borderId="26" xfId="98" applyFont="1" applyBorder="1" applyAlignment="1">
      <alignment horizontal="center" vertical="center" wrapText="1"/>
    </xf>
    <xf numFmtId="0" fontId="77" fillId="0" borderId="32" xfId="98" applyFont="1" applyBorder="1" applyAlignment="1">
      <alignment horizontal="center" vertical="center" wrapText="1"/>
    </xf>
    <xf numFmtId="0" fontId="77" fillId="8" borderId="20" xfId="98" applyFont="1" applyFill="1" applyBorder="1" applyAlignment="1">
      <alignment horizontal="center" vertical="center"/>
    </xf>
    <xf numFmtId="0" fontId="77" fillId="0" borderId="25" xfId="111" applyFont="1" applyBorder="1" applyAlignment="1">
      <alignment horizontal="center" vertical="center" wrapText="1"/>
    </xf>
    <xf numFmtId="0" fontId="77" fillId="0" borderId="31" xfId="111" applyFont="1" applyBorder="1" applyAlignment="1">
      <alignment horizontal="center" vertical="center" wrapText="1"/>
    </xf>
    <xf numFmtId="0" fontId="77" fillId="0" borderId="30" xfId="110" applyFont="1" applyFill="1" applyBorder="1" applyAlignment="1">
      <alignment horizontal="center" vertical="center" wrapText="1"/>
    </xf>
    <xf numFmtId="0" fontId="77" fillId="0" borderId="6" xfId="110" applyFont="1" applyFill="1" applyBorder="1" applyAlignment="1">
      <alignment horizontal="center" vertical="center" wrapText="1"/>
    </xf>
    <xf numFmtId="0" fontId="21" fillId="0" borderId="27" xfId="98" applyFont="1" applyFill="1" applyBorder="1" applyAlignment="1">
      <alignment horizontal="center" vertical="center" wrapText="1"/>
    </xf>
    <xf numFmtId="0" fontId="77" fillId="0" borderId="24" xfId="98" applyFont="1" applyBorder="1" applyAlignment="1">
      <alignment horizontal="center" vertical="center" wrapText="1"/>
    </xf>
    <xf numFmtId="0" fontId="77" fillId="0" borderId="28" xfId="110" applyFont="1" applyFill="1" applyBorder="1" applyAlignment="1">
      <alignment horizontal="center" vertical="center" wrapText="1"/>
    </xf>
    <xf numFmtId="0" fontId="77" fillId="0" borderId="20" xfId="111" applyFont="1" applyBorder="1" applyAlignment="1">
      <alignment horizontal="center" vertical="center" wrapText="1"/>
    </xf>
    <xf numFmtId="0" fontId="83" fillId="0" borderId="30" xfId="98" applyFont="1" applyFill="1" applyBorder="1" applyAlignment="1">
      <alignment horizontal="center" vertical="center"/>
    </xf>
    <xf numFmtId="0" fontId="83" fillId="0" borderId="34" xfId="98" applyFont="1" applyFill="1" applyBorder="1" applyAlignment="1">
      <alignment horizontal="center" vertical="center"/>
    </xf>
    <xf numFmtId="0" fontId="83" fillId="0" borderId="27" xfId="98" applyFont="1" applyFill="1" applyBorder="1" applyAlignment="1">
      <alignment horizontal="center" vertical="center"/>
    </xf>
    <xf numFmtId="0" fontId="77" fillId="0" borderId="40" xfId="98" applyFont="1" applyBorder="1" applyAlignment="1">
      <alignment horizontal="center" vertical="center"/>
    </xf>
    <xf numFmtId="0" fontId="77" fillId="0" borderId="0" xfId="98" applyFont="1" applyBorder="1" applyAlignment="1">
      <alignment horizontal="center" vertical="center"/>
    </xf>
    <xf numFmtId="0" fontId="87" fillId="0" borderId="30" xfId="98" applyFont="1" applyFill="1" applyBorder="1" applyAlignment="1">
      <alignment horizontal="center" vertical="center"/>
    </xf>
    <xf numFmtId="0" fontId="87" fillId="0" borderId="34" xfId="98" applyFont="1" applyFill="1" applyBorder="1" applyAlignment="1">
      <alignment horizontal="center" vertical="center"/>
    </xf>
    <xf numFmtId="0" fontId="87" fillId="0" borderId="27" xfId="98" applyFont="1" applyFill="1" applyBorder="1" applyAlignment="1">
      <alignment horizontal="center" vertical="center"/>
    </xf>
    <xf numFmtId="0" fontId="87" fillId="0" borderId="20" xfId="98" applyFont="1" applyFill="1" applyBorder="1" applyAlignment="1">
      <alignment horizontal="center" vertical="center"/>
    </xf>
    <xf numFmtId="0" fontId="77" fillId="0" borderId="37" xfId="98" applyFont="1" applyBorder="1" applyAlignment="1">
      <alignment horizontal="center" vertical="center" wrapText="1"/>
    </xf>
    <xf numFmtId="0" fontId="77" fillId="0" borderId="35" xfId="98" applyFont="1" applyBorder="1" applyAlignment="1">
      <alignment horizontal="center" vertical="center" wrapText="1"/>
    </xf>
    <xf numFmtId="0" fontId="77" fillId="8" borderId="30" xfId="98" applyFont="1" applyFill="1" applyBorder="1" applyAlignment="1">
      <alignment horizontal="center" vertical="center"/>
    </xf>
    <xf numFmtId="0" fontId="77" fillId="8" borderId="34" xfId="98" applyFont="1" applyFill="1" applyBorder="1" applyAlignment="1">
      <alignment horizontal="center" vertical="center"/>
    </xf>
    <xf numFmtId="0" fontId="77" fillId="8" borderId="27" xfId="98" applyFont="1" applyFill="1" applyBorder="1" applyAlignment="1">
      <alignment horizontal="center" vertical="center"/>
    </xf>
    <xf numFmtId="0" fontId="77" fillId="0" borderId="30" xfId="98" applyFont="1" applyFill="1" applyBorder="1" applyAlignment="1">
      <alignment horizontal="center" vertical="center"/>
    </xf>
    <xf numFmtId="0" fontId="77" fillId="0" borderId="34" xfId="98" applyFont="1" applyFill="1" applyBorder="1" applyAlignment="1">
      <alignment horizontal="center" vertical="center"/>
    </xf>
    <xf numFmtId="0" fontId="77" fillId="0" borderId="27" xfId="98" applyFont="1" applyFill="1" applyBorder="1" applyAlignment="1">
      <alignment horizontal="center" vertical="center"/>
    </xf>
    <xf numFmtId="0" fontId="77" fillId="8" borderId="21" xfId="98" applyFont="1" applyFill="1" applyBorder="1" applyAlignment="1">
      <alignment horizontal="center" vertical="center"/>
    </xf>
    <xf numFmtId="0" fontId="77" fillId="0" borderId="31" xfId="98" applyFont="1" applyBorder="1" applyAlignment="1"/>
    <xf numFmtId="0" fontId="77" fillId="0" borderId="20" xfId="98" applyFont="1" applyBorder="1" applyAlignment="1"/>
    <xf numFmtId="0" fontId="77" fillId="0" borderId="25" xfId="98" applyFont="1" applyBorder="1" applyAlignment="1">
      <alignment horizontal="center" vertical="center"/>
    </xf>
    <xf numFmtId="0" fontId="77" fillId="0" borderId="32" xfId="98" applyFont="1" applyBorder="1" applyAlignment="1">
      <alignment horizontal="center" vertical="center"/>
    </xf>
    <xf numFmtId="0" fontId="83" fillId="0" borderId="20" xfId="98" applyFont="1" applyFill="1" applyBorder="1" applyAlignment="1">
      <alignment horizontal="center" vertical="center"/>
    </xf>
    <xf numFmtId="0" fontId="77" fillId="0" borderId="20" xfId="98" applyFont="1" applyBorder="1" applyAlignment="1">
      <alignment horizontal="center" vertical="center"/>
    </xf>
    <xf numFmtId="0" fontId="77" fillId="0" borderId="20" xfId="7" applyFont="1" applyBorder="1" applyAlignment="1">
      <alignment horizontal="center" vertical="center"/>
    </xf>
    <xf numFmtId="0" fontId="77" fillId="0" borderId="30" xfId="6" applyFont="1" applyFill="1" applyBorder="1" applyAlignment="1">
      <alignment horizontal="center" vertical="center" wrapText="1"/>
    </xf>
    <xf numFmtId="0" fontId="77" fillId="0" borderId="34" xfId="6" applyFont="1" applyFill="1" applyBorder="1" applyAlignment="1">
      <alignment horizontal="center" vertical="center" wrapText="1"/>
    </xf>
    <xf numFmtId="0" fontId="77" fillId="0" borderId="27" xfId="6" applyFont="1" applyFill="1" applyBorder="1" applyAlignment="1">
      <alignment horizontal="center" vertical="center" wrapText="1"/>
    </xf>
    <xf numFmtId="0" fontId="77" fillId="0" borderId="30" xfId="98" applyFont="1" applyBorder="1"/>
    <xf numFmtId="0" fontId="77" fillId="0" borderId="20" xfId="112" applyFont="1" applyFill="1" applyBorder="1" applyAlignment="1">
      <alignment horizontal="center" vertical="center" wrapText="1"/>
    </xf>
    <xf numFmtId="0" fontId="77" fillId="0" borderId="30" xfId="112" applyFont="1" applyFill="1" applyBorder="1" applyAlignment="1">
      <alignment horizontal="center" vertical="center" wrapText="1"/>
    </xf>
    <xf numFmtId="0" fontId="77" fillId="0" borderId="34" xfId="112" applyFont="1" applyFill="1" applyBorder="1" applyAlignment="1">
      <alignment horizontal="center" vertical="center" wrapText="1"/>
    </xf>
    <xf numFmtId="0" fontId="77" fillId="0" borderId="27" xfId="112" applyFont="1" applyFill="1" applyBorder="1" applyAlignment="1">
      <alignment horizontal="center" vertical="center" wrapText="1"/>
    </xf>
    <xf numFmtId="0" fontId="51" fillId="0" borderId="0" xfId="98" applyFont="1" applyFill="1" applyBorder="1" applyAlignment="1">
      <alignment horizontal="left" vertical="center" shrinkToFit="1"/>
    </xf>
    <xf numFmtId="0" fontId="77" fillId="0" borderId="0" xfId="98" applyFont="1" applyFill="1" applyBorder="1" applyAlignment="1"/>
    <xf numFmtId="0" fontId="77" fillId="0" borderId="30" xfId="7" applyFont="1" applyBorder="1" applyAlignment="1">
      <alignment horizontal="center" vertical="center"/>
    </xf>
    <xf numFmtId="0" fontId="77" fillId="0" borderId="20" xfId="98" applyFont="1" applyFill="1" applyBorder="1" applyAlignment="1">
      <alignment horizontal="center" vertical="center"/>
    </xf>
    <xf numFmtId="0" fontId="77" fillId="0" borderId="30" xfId="98" applyFont="1" applyFill="1" applyBorder="1"/>
    <xf numFmtId="0" fontId="77" fillId="0" borderId="20" xfId="98" applyFont="1" applyFill="1" applyBorder="1"/>
    <xf numFmtId="0" fontId="77" fillId="0" borderId="0" xfId="98" applyFont="1" applyFill="1" applyBorder="1"/>
    <xf numFmtId="0" fontId="51" fillId="0" borderId="44" xfId="98" applyFont="1" applyFill="1" applyBorder="1" applyAlignment="1">
      <alignment horizontal="left" vertical="center" shrinkToFit="1"/>
    </xf>
    <xf numFmtId="0" fontId="77" fillId="0" borderId="20" xfId="98" applyFont="1" applyFill="1" applyBorder="1" applyAlignment="1">
      <alignment horizontal="center"/>
    </xf>
    <xf numFmtId="0" fontId="77" fillId="0" borderId="20" xfId="98" applyFont="1" applyFill="1" applyBorder="1" applyAlignment="1"/>
    <xf numFmtId="0" fontId="77" fillId="0" borderId="23" xfId="111" applyFont="1" applyBorder="1" applyAlignment="1">
      <alignment horizontal="center" vertical="center" wrapText="1"/>
    </xf>
    <xf numFmtId="0" fontId="77" fillId="0" borderId="27" xfId="7" applyFont="1" applyBorder="1" applyAlignment="1">
      <alignment horizontal="center" vertical="center"/>
    </xf>
    <xf numFmtId="0" fontId="77" fillId="0" borderId="34" xfId="7" applyFont="1" applyBorder="1" applyAlignment="1">
      <alignment horizontal="center" vertical="center"/>
    </xf>
    <xf numFmtId="0" fontId="77" fillId="0" borderId="26" xfId="111" applyFont="1" applyBorder="1" applyAlignment="1">
      <alignment horizontal="center" vertical="center" wrapText="1"/>
    </xf>
    <xf numFmtId="0" fontId="77" fillId="0" borderId="24" xfId="111" applyFont="1" applyBorder="1" applyAlignment="1">
      <alignment horizontal="center" vertical="center" wrapText="1"/>
    </xf>
    <xf numFmtId="0" fontId="77" fillId="0" borderId="30" xfId="98" applyFont="1" applyBorder="1" applyAlignment="1">
      <alignment horizontal="center" vertical="center"/>
    </xf>
    <xf numFmtId="0" fontId="77" fillId="3" borderId="20" xfId="98" applyFont="1" applyFill="1" applyBorder="1" applyAlignment="1">
      <alignment horizontal="center" vertical="center" wrapText="1"/>
    </xf>
    <xf numFmtId="0" fontId="77" fillId="0" borderId="30" xfId="98" applyFont="1" applyBorder="1" applyAlignment="1">
      <alignment horizontal="center"/>
    </xf>
    <xf numFmtId="0" fontId="77" fillId="0" borderId="20" xfId="98" applyFont="1" applyBorder="1" applyAlignment="1">
      <alignment horizontal="center"/>
    </xf>
    <xf numFmtId="0" fontId="77" fillId="0" borderId="20" xfId="6" applyFont="1" applyFill="1" applyBorder="1" applyAlignment="1">
      <alignment horizontal="center" vertical="center" wrapText="1"/>
    </xf>
    <xf numFmtId="0" fontId="77" fillId="0" borderId="20" xfId="112" applyFont="1" applyFill="1" applyBorder="1" applyAlignment="1">
      <alignment horizontal="center" vertical="center"/>
    </xf>
    <xf numFmtId="0" fontId="77" fillId="0" borderId="30" xfId="98" applyFont="1" applyBorder="1" applyAlignment="1">
      <alignment horizontal="center" vertical="center" wrapText="1"/>
    </xf>
    <xf numFmtId="0" fontId="77" fillId="0" borderId="34" xfId="98" applyFont="1" applyBorder="1" applyAlignment="1">
      <alignment horizontal="center" vertical="center" wrapText="1"/>
    </xf>
    <xf numFmtId="0" fontId="77" fillId="0" borderId="27" xfId="98" applyFont="1" applyBorder="1" applyAlignment="1">
      <alignment horizontal="center" vertical="center" wrapText="1"/>
    </xf>
    <xf numFmtId="0" fontId="77" fillId="0" borderId="22" xfId="98" applyFont="1" applyBorder="1" applyAlignment="1">
      <alignment horizontal="center" vertical="center"/>
    </xf>
    <xf numFmtId="0" fontId="77" fillId="0" borderId="29" xfId="98" applyFont="1" applyBorder="1" applyAlignment="1"/>
    <xf numFmtId="0" fontId="77" fillId="0" borderId="26" xfId="98" applyFont="1" applyFill="1" applyBorder="1" applyAlignment="1">
      <alignment horizontal="center" vertical="center" wrapText="1"/>
    </xf>
    <xf numFmtId="0" fontId="77" fillId="0" borderId="32" xfId="98" applyFont="1" applyFill="1" applyBorder="1" applyAlignment="1">
      <alignment horizontal="center" vertical="center" wrapText="1"/>
    </xf>
    <xf numFmtId="0" fontId="77" fillId="0" borderId="26" xfId="111" applyFont="1" applyFill="1" applyBorder="1" applyAlignment="1">
      <alignment horizontal="center" vertical="center" wrapText="1"/>
    </xf>
    <xf numFmtId="0" fontId="77" fillId="0" borderId="24" xfId="111" applyFont="1" applyFill="1" applyBorder="1" applyAlignment="1">
      <alignment horizontal="center" vertical="center" wrapText="1"/>
    </xf>
    <xf numFmtId="0" fontId="77" fillId="0" borderId="24" xfId="98" applyFont="1" applyFill="1" applyBorder="1" applyAlignment="1">
      <alignment horizontal="center" vertical="center" wrapText="1"/>
    </xf>
    <xf numFmtId="0" fontId="77" fillId="8" borderId="18" xfId="98" applyFont="1" applyFill="1" applyBorder="1" applyAlignment="1">
      <alignment horizontal="center" vertical="center"/>
    </xf>
    <xf numFmtId="0" fontId="77" fillId="0" borderId="32" xfId="98" applyFont="1" applyBorder="1" applyAlignment="1"/>
    <xf numFmtId="0" fontId="77" fillId="8" borderId="22" xfId="98" applyFont="1" applyFill="1" applyBorder="1" applyAlignment="1">
      <alignment horizontal="center" vertical="center"/>
    </xf>
    <xf numFmtId="0" fontId="77" fillId="0" borderId="30" xfId="98" applyFont="1" applyFill="1" applyBorder="1" applyAlignment="1">
      <alignment horizontal="center"/>
    </xf>
    <xf numFmtId="0" fontId="51" fillId="2" borderId="0" xfId="3" applyFont="1" applyFill="1" applyBorder="1" applyAlignment="1">
      <alignment horizontal="left" vertical="center"/>
    </xf>
    <xf numFmtId="0" fontId="51" fillId="0" borderId="0" xfId="98" applyFont="1" applyFill="1" applyAlignment="1">
      <alignment horizontal="left"/>
    </xf>
    <xf numFmtId="0" fontId="51" fillId="0" borderId="0" xfId="98" applyFont="1" applyFill="1" applyAlignment="1">
      <alignment horizontal="left" vertical="center" wrapText="1" shrinkToFit="1"/>
    </xf>
    <xf numFmtId="0" fontId="51" fillId="3" borderId="0" xfId="98" applyFont="1" applyFill="1" applyBorder="1" applyAlignment="1">
      <alignment horizontal="left" vertical="center" wrapText="1" shrinkToFit="1"/>
    </xf>
    <xf numFmtId="0" fontId="77" fillId="0" borderId="25" xfId="98" applyFont="1" applyFill="1" applyBorder="1" applyAlignment="1">
      <alignment horizontal="center" vertical="center"/>
    </xf>
    <xf numFmtId="0" fontId="77" fillId="0" borderId="31" xfId="98" applyFont="1" applyFill="1" applyBorder="1" applyAlignment="1">
      <alignment horizontal="center" vertical="center"/>
    </xf>
    <xf numFmtId="0" fontId="77" fillId="0" borderId="26" xfId="98" applyFont="1" applyFill="1" applyBorder="1" applyAlignment="1">
      <alignment horizontal="center" vertical="center"/>
    </xf>
    <xf numFmtId="0" fontId="77" fillId="0" borderId="32" xfId="98" applyFont="1" applyFill="1" applyBorder="1" applyAlignment="1">
      <alignment horizontal="center" vertical="center"/>
    </xf>
    <xf numFmtId="0" fontId="51" fillId="2" borderId="0" xfId="98" applyFont="1" applyFill="1" applyAlignment="1">
      <alignment horizontal="left" vertical="center" wrapText="1"/>
    </xf>
    <xf numFmtId="0" fontId="51" fillId="0" borderId="0" xfId="98" applyFont="1" applyFill="1" applyAlignment="1">
      <alignment horizontal="left" vertical="center" wrapText="1"/>
    </xf>
    <xf numFmtId="0" fontId="77" fillId="0" borderId="37" xfId="98" applyFont="1" applyFill="1" applyBorder="1" applyAlignment="1">
      <alignment horizontal="center" vertical="center" wrapText="1"/>
    </xf>
    <xf numFmtId="0" fontId="77" fillId="0" borderId="35" xfId="98" applyFont="1" applyFill="1" applyBorder="1" applyAlignment="1">
      <alignment horizontal="center" vertical="center" wrapText="1"/>
    </xf>
    <xf numFmtId="0" fontId="77" fillId="0" borderId="20" xfId="98" applyFont="1" applyFill="1" applyBorder="1" applyAlignment="1">
      <alignment horizontal="center" vertical="center" wrapText="1"/>
    </xf>
    <xf numFmtId="0" fontId="51" fillId="0" borderId="0" xfId="98" applyFont="1" applyFill="1" applyBorder="1" applyAlignment="1">
      <alignment horizontal="left"/>
    </xf>
    <xf numFmtId="0" fontId="51" fillId="0" borderId="9" xfId="98" applyFont="1" applyFill="1" applyBorder="1" applyAlignment="1">
      <alignment horizontal="left"/>
    </xf>
    <xf numFmtId="0" fontId="86" fillId="0" borderId="0" xfId="98" applyFont="1" applyFill="1" applyAlignment="1">
      <alignment horizontal="left"/>
    </xf>
    <xf numFmtId="0" fontId="77" fillId="0" borderId="26" xfId="98" applyFont="1" applyBorder="1" applyAlignment="1">
      <alignment horizontal="center" vertical="center"/>
    </xf>
    <xf numFmtId="0" fontId="51" fillId="0" borderId="41" xfId="98" applyFont="1" applyFill="1" applyBorder="1" applyAlignment="1">
      <alignment horizontal="left" vertical="center" shrinkToFit="1"/>
    </xf>
    <xf numFmtId="0" fontId="51" fillId="0" borderId="9" xfId="98" applyFont="1" applyFill="1" applyBorder="1" applyAlignment="1">
      <alignment horizontal="left" vertical="center" shrinkToFit="1"/>
    </xf>
    <xf numFmtId="178" fontId="51" fillId="0" borderId="27" xfId="98" applyNumberFormat="1" applyFont="1" applyFill="1" applyBorder="1" applyAlignment="1">
      <alignment horizontal="left" vertical="center" shrinkToFit="1"/>
    </xf>
    <xf numFmtId="49" fontId="51" fillId="0" borderId="27" xfId="98" applyNumberFormat="1" applyFont="1" applyFill="1" applyBorder="1" applyAlignment="1">
      <alignment horizontal="left" vertical="center" shrinkToFit="1"/>
    </xf>
    <xf numFmtId="0" fontId="51" fillId="0" borderId="27" xfId="98" applyFont="1" applyFill="1" applyBorder="1" applyAlignment="1">
      <alignment horizontal="left" vertical="center" shrinkToFit="1"/>
    </xf>
    <xf numFmtId="0" fontId="77" fillId="0" borderId="18" xfId="98" applyFont="1" applyBorder="1" applyAlignment="1">
      <alignment horizontal="center" vertical="center"/>
    </xf>
    <xf numFmtId="0" fontId="77" fillId="0" borderId="20" xfId="98" applyFont="1" applyBorder="1" applyAlignment="1">
      <alignment horizontal="center" vertical="center" wrapText="1"/>
    </xf>
    <xf numFmtId="0" fontId="77" fillId="8" borderId="42" xfId="98" applyFont="1" applyFill="1" applyBorder="1" applyAlignment="1">
      <alignment horizontal="center" vertical="center"/>
    </xf>
    <xf numFmtId="0" fontId="77" fillId="0" borderId="0" xfId="98" applyFont="1" applyBorder="1" applyAlignment="1"/>
    <xf numFmtId="0" fontId="77" fillId="0" borderId="27" xfId="98" applyFont="1" applyBorder="1" applyAlignment="1">
      <alignment horizontal="center" vertical="center"/>
    </xf>
    <xf numFmtId="0" fontId="87" fillId="0" borderId="30" xfId="98" applyFont="1" applyFill="1" applyBorder="1" applyAlignment="1">
      <alignment horizontal="center" vertical="center" wrapText="1"/>
    </xf>
    <xf numFmtId="0" fontId="87" fillId="0" borderId="34" xfId="98" applyFont="1" applyFill="1" applyBorder="1" applyAlignment="1">
      <alignment horizontal="center" vertical="center" wrapText="1"/>
    </xf>
    <xf numFmtId="0" fontId="87" fillId="0" borderId="27" xfId="98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left" vertical="center" shrinkToFit="1"/>
    </xf>
    <xf numFmtId="0" fontId="77" fillId="0" borderId="34" xfId="98" applyFont="1" applyBorder="1" applyAlignment="1">
      <alignment horizontal="center" vertical="center"/>
    </xf>
    <xf numFmtId="0" fontId="77" fillId="0" borderId="30" xfId="7" applyFont="1" applyFill="1" applyBorder="1" applyAlignment="1">
      <alignment horizontal="center" vertical="center"/>
    </xf>
    <xf numFmtId="0" fontId="77" fillId="0" borderId="27" xfId="7" applyFont="1" applyFill="1" applyBorder="1" applyAlignment="1">
      <alignment horizontal="center" vertical="center"/>
    </xf>
    <xf numFmtId="0" fontId="77" fillId="0" borderId="20" xfId="7" applyFont="1" applyFill="1" applyBorder="1" applyAlignment="1">
      <alignment horizontal="center" vertical="center"/>
    </xf>
    <xf numFmtId="0" fontId="91" fillId="0" borderId="0" xfId="6" applyFont="1" applyBorder="1" applyAlignment="1">
      <alignment horizontal="center" vertical="center"/>
    </xf>
    <xf numFmtId="0" fontId="91" fillId="0" borderId="0" xfId="6" applyFont="1" applyFill="1" applyBorder="1" applyAlignment="1">
      <alignment horizontal="center" vertical="center"/>
    </xf>
    <xf numFmtId="0" fontId="43" fillId="0" borderId="0" xfId="98" applyFont="1" applyAlignment="1">
      <alignment horizontal="center" vertical="center"/>
    </xf>
    <xf numFmtId="0" fontId="43" fillId="0" borderId="0" xfId="98" applyFont="1" applyFill="1" applyAlignment="1">
      <alignment horizontal="center" vertical="center"/>
    </xf>
    <xf numFmtId="0" fontId="51" fillId="0" borderId="0" xfId="6" applyFont="1" applyFill="1" applyBorder="1" applyAlignment="1">
      <alignment horizontal="center" vertical="center"/>
    </xf>
    <xf numFmtId="0" fontId="51" fillId="0" borderId="0" xfId="6" applyFont="1" applyBorder="1" applyAlignment="1">
      <alignment horizontal="center" vertical="center"/>
    </xf>
    <xf numFmtId="0" fontId="86" fillId="0" borderId="0" xfId="3" applyFont="1" applyFill="1" applyBorder="1" applyAlignment="1">
      <alignment horizontal="left" vertical="center" shrinkToFit="1"/>
    </xf>
    <xf numFmtId="0" fontId="24" fillId="2" borderId="0" xfId="3" applyFont="1" applyFill="1" applyBorder="1" applyAlignment="1">
      <alignment horizontal="left" vertical="center"/>
    </xf>
    <xf numFmtId="49" fontId="5" fillId="0" borderId="30" xfId="422" applyNumberFormat="1" applyFont="1" applyBorder="1" applyAlignment="1">
      <alignment horizontal="center" vertical="center"/>
    </xf>
    <xf numFmtId="49" fontId="5" fillId="0" borderId="34" xfId="422" applyNumberFormat="1" applyFont="1" applyBorder="1" applyAlignment="1">
      <alignment horizontal="center" vertical="center"/>
    </xf>
    <xf numFmtId="0" fontId="60" fillId="0" borderId="30" xfId="7" applyFont="1" applyFill="1" applyBorder="1" applyAlignment="1">
      <alignment horizontal="center" vertical="center" wrapText="1"/>
    </xf>
    <xf numFmtId="0" fontId="60" fillId="0" borderId="34" xfId="7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vertical="center"/>
    </xf>
    <xf numFmtId="49" fontId="5" fillId="0" borderId="27" xfId="422" applyNumberFormat="1" applyFont="1" applyBorder="1" applyAlignment="1">
      <alignment horizontal="center" vertical="center"/>
    </xf>
    <xf numFmtId="0" fontId="60" fillId="0" borderId="30" xfId="7" applyFont="1" applyFill="1" applyBorder="1" applyAlignment="1">
      <alignment horizontal="center" vertical="center"/>
    </xf>
    <xf numFmtId="0" fontId="60" fillId="0" borderId="27" xfId="7" applyFont="1" applyFill="1" applyBorder="1" applyAlignment="1">
      <alignment horizontal="center" vertical="center"/>
    </xf>
    <xf numFmtId="0" fontId="60" fillId="0" borderId="34" xfId="7" applyFont="1" applyFill="1" applyBorder="1" applyAlignment="1">
      <alignment horizontal="center" vertical="center"/>
    </xf>
    <xf numFmtId="0" fontId="60" fillId="0" borderId="30" xfId="7" applyFont="1" applyBorder="1" applyAlignment="1">
      <alignment horizontal="center" vertical="center"/>
    </xf>
    <xf numFmtId="0" fontId="60" fillId="0" borderId="27" xfId="7" applyFont="1" applyBorder="1" applyAlignment="1">
      <alignment horizontal="center" vertical="center"/>
    </xf>
    <xf numFmtId="0" fontId="61" fillId="0" borderId="41" xfId="3" applyFont="1" applyFill="1" applyBorder="1" applyAlignment="1">
      <alignment horizontal="left" vertical="center" shrinkToFit="1"/>
    </xf>
    <xf numFmtId="0" fontId="61" fillId="0" borderId="0" xfId="3" applyFont="1" applyFill="1" applyBorder="1" applyAlignment="1">
      <alignment horizontal="left" vertical="center" shrinkToFit="1"/>
    </xf>
    <xf numFmtId="0" fontId="60" fillId="0" borderId="27" xfId="7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left" vertical="center" shrinkToFit="1"/>
    </xf>
    <xf numFmtId="0" fontId="24" fillId="0" borderId="0" xfId="6" applyFont="1" applyBorder="1" applyAlignment="1">
      <alignment horizontal="left" vertical="center" wrapText="1"/>
    </xf>
    <xf numFmtId="0" fontId="60" fillId="0" borderId="30" xfId="7" applyNumberFormat="1" applyFont="1" applyFill="1" applyBorder="1" applyAlignment="1">
      <alignment horizontal="center" vertical="center" wrapText="1"/>
    </xf>
    <xf numFmtId="0" fontId="21" fillId="0" borderId="27" xfId="98" applyFont="1" applyBorder="1" applyAlignment="1">
      <alignment horizontal="center"/>
    </xf>
    <xf numFmtId="0" fontId="61" fillId="2" borderId="0" xfId="3" applyFont="1" applyFill="1" applyBorder="1" applyAlignment="1">
      <alignment horizontal="left" vertical="center" shrinkToFit="1"/>
    </xf>
    <xf numFmtId="0" fontId="161" fillId="0" borderId="30" xfId="98" applyFont="1" applyBorder="1" applyAlignment="1">
      <alignment horizontal="center"/>
    </xf>
    <xf numFmtId="0" fontId="161" fillId="0" borderId="27" xfId="98" applyFont="1" applyBorder="1" applyAlignment="1">
      <alignment horizontal="center"/>
    </xf>
    <xf numFmtId="0" fontId="60" fillId="0" borderId="27" xfId="7" applyNumberFormat="1" applyFont="1" applyFill="1" applyBorder="1" applyAlignment="1">
      <alignment horizontal="center" vertical="center" wrapText="1"/>
    </xf>
    <xf numFmtId="0" fontId="60" fillId="0" borderId="34" xfId="7" applyNumberFormat="1" applyFont="1" applyFill="1" applyBorder="1" applyAlignment="1">
      <alignment horizontal="center" vertical="center" wrapText="1"/>
    </xf>
    <xf numFmtId="0" fontId="7" fillId="0" borderId="0" xfId="6" applyFont="1" applyBorder="1" applyAlignment="1">
      <alignment horizontal="center" vertical="center"/>
    </xf>
    <xf numFmtId="0" fontId="24" fillId="0" borderId="0" xfId="6" applyFont="1" applyBorder="1" applyAlignment="1">
      <alignment horizontal="center" vertical="center" wrapText="1"/>
    </xf>
    <xf numFmtId="0" fontId="60" fillId="0" borderId="3" xfId="7" applyFont="1" applyFill="1" applyBorder="1" applyAlignment="1">
      <alignment horizontal="center" vertical="center"/>
    </xf>
    <xf numFmtId="0" fontId="60" fillId="0" borderId="3" xfId="7" applyNumberFormat="1" applyFont="1" applyFill="1" applyBorder="1" applyAlignment="1">
      <alignment horizontal="center" vertical="center" wrapText="1"/>
    </xf>
    <xf numFmtId="0" fontId="60" fillId="0" borderId="30" xfId="7" applyFont="1" applyBorder="1" applyAlignment="1">
      <alignment horizontal="center" vertical="center" wrapText="1"/>
    </xf>
    <xf numFmtId="0" fontId="60" fillId="0" borderId="34" xfId="7" applyFont="1" applyBorder="1" applyAlignment="1">
      <alignment horizontal="center" vertical="center" wrapText="1"/>
    </xf>
    <xf numFmtId="49" fontId="5" fillId="0" borderId="3" xfId="422" applyNumberFormat="1" applyFont="1" applyFill="1" applyBorder="1" applyAlignment="1">
      <alignment horizontal="center" vertical="center"/>
    </xf>
    <xf numFmtId="0" fontId="60" fillId="0" borderId="27" xfId="7" applyFont="1" applyBorder="1" applyAlignment="1">
      <alignment horizontal="center" vertical="center" wrapText="1"/>
    </xf>
    <xf numFmtId="0" fontId="161" fillId="0" borderId="30" xfId="98" applyNumberFormat="1" applyFont="1" applyBorder="1" applyAlignment="1">
      <alignment horizontal="center" vertical="center"/>
    </xf>
    <xf numFmtId="0" fontId="161" fillId="0" borderId="34" xfId="98" applyNumberFormat="1" applyFont="1" applyBorder="1" applyAlignment="1">
      <alignment horizontal="center" vertical="center"/>
    </xf>
    <xf numFmtId="0" fontId="161" fillId="0" borderId="27" xfId="98" applyNumberFormat="1" applyFont="1" applyBorder="1" applyAlignment="1">
      <alignment horizontal="center" vertical="center"/>
    </xf>
    <xf numFmtId="0" fontId="24" fillId="0" borderId="0" xfId="98" applyFont="1" applyAlignment="1">
      <alignment horizontal="left"/>
    </xf>
    <xf numFmtId="0" fontId="61" fillId="0" borderId="0" xfId="98" applyFont="1" applyAlignment="1">
      <alignment horizontal="left"/>
    </xf>
    <xf numFmtId="0" fontId="60" fillId="5" borderId="30" xfId="7" applyFont="1" applyFill="1" applyBorder="1" applyAlignment="1">
      <alignment horizontal="center" vertical="center" wrapText="1"/>
    </xf>
    <xf numFmtId="0" fontId="60" fillId="5" borderId="34" xfId="7" applyFont="1" applyFill="1" applyBorder="1" applyAlignment="1">
      <alignment horizontal="center" vertical="center" wrapText="1"/>
    </xf>
    <xf numFmtId="0" fontId="60" fillId="5" borderId="27" xfId="7" applyFont="1" applyFill="1" applyBorder="1" applyAlignment="1">
      <alignment horizontal="center" vertical="center" wrapText="1"/>
    </xf>
    <xf numFmtId="49" fontId="60" fillId="0" borderId="30" xfId="7" applyNumberFormat="1" applyFont="1" applyFill="1" applyBorder="1" applyAlignment="1">
      <alignment horizontal="center" vertical="center"/>
    </xf>
    <xf numFmtId="49" fontId="60" fillId="0" borderId="27" xfId="7" applyNumberFormat="1" applyFont="1" applyFill="1" applyBorder="1" applyAlignment="1">
      <alignment horizontal="center" vertical="center"/>
    </xf>
    <xf numFmtId="0" fontId="60" fillId="0" borderId="3" xfId="7" applyFont="1" applyBorder="1" applyAlignment="1">
      <alignment horizontal="center" vertical="center" wrapText="1"/>
    </xf>
    <xf numFmtId="177" fontId="34" fillId="0" borderId="0" xfId="77" applyFont="1" applyAlignment="1">
      <alignment horizontal="left" vertical="center"/>
    </xf>
    <xf numFmtId="177" fontId="31" fillId="0" borderId="7" xfId="78" applyFont="1" applyFill="1" applyBorder="1" applyAlignment="1">
      <alignment horizontal="left" wrapText="1"/>
    </xf>
    <xf numFmtId="177" fontId="31" fillId="0" borderId="6" xfId="78" applyFont="1" applyFill="1" applyBorder="1" applyAlignment="1">
      <alignment horizontal="left" wrapText="1"/>
    </xf>
    <xf numFmtId="177" fontId="31" fillId="0" borderId="4" xfId="78" applyFont="1" applyFill="1" applyBorder="1" applyAlignment="1">
      <alignment horizontal="left" wrapText="1"/>
    </xf>
    <xf numFmtId="187" fontId="8" fillId="0" borderId="0" xfId="107" applyFont="1" applyBorder="1" applyAlignment="1">
      <alignment horizontal="center" vertical="center"/>
    </xf>
    <xf numFmtId="187" fontId="7" fillId="0" borderId="0" xfId="107" applyFont="1" applyBorder="1" applyAlignment="1">
      <alignment horizontal="left" vertical="center"/>
    </xf>
    <xf numFmtId="187" fontId="24" fillId="0" borderId="0" xfId="107" applyFont="1" applyBorder="1" applyAlignment="1">
      <alignment horizontal="left" vertical="center" wrapText="1"/>
    </xf>
    <xf numFmtId="187" fontId="24" fillId="0" borderId="0" xfId="107" applyFont="1" applyBorder="1" applyAlignment="1">
      <alignment horizontal="left" vertical="center"/>
    </xf>
    <xf numFmtId="187" fontId="63" fillId="2" borderId="0" xfId="100" applyFont="1" applyFill="1" applyBorder="1" applyAlignment="1">
      <alignment horizontal="left" vertical="center" shrinkToFit="1"/>
    </xf>
    <xf numFmtId="187" fontId="63" fillId="5" borderId="0" xfId="100" applyFont="1" applyFill="1" applyBorder="1" applyAlignment="1">
      <alignment horizontal="left" vertical="center" shrinkToFit="1"/>
    </xf>
    <xf numFmtId="187" fontId="62" fillId="0" borderId="3" xfId="101" applyFont="1" applyFill="1" applyBorder="1" applyAlignment="1">
      <alignment horizontal="center" vertical="center"/>
    </xf>
    <xf numFmtId="187" fontId="63" fillId="2" borderId="0" xfId="100" applyFont="1" applyFill="1" applyBorder="1" applyAlignment="1">
      <alignment vertical="center"/>
    </xf>
    <xf numFmtId="187" fontId="63" fillId="2" borderId="0" xfId="100" applyFont="1" applyFill="1" applyBorder="1" applyAlignment="1">
      <alignment horizontal="center" vertical="center"/>
    </xf>
    <xf numFmtId="187" fontId="62" fillId="0" borderId="3" xfId="101" applyFont="1" applyFill="1" applyBorder="1" applyAlignment="1">
      <alignment horizontal="center" vertical="center" wrapText="1"/>
    </xf>
    <xf numFmtId="187" fontId="62" fillId="0" borderId="7" xfId="101" applyFont="1" applyFill="1" applyBorder="1" applyAlignment="1">
      <alignment horizontal="center" vertical="center"/>
    </xf>
    <xf numFmtId="187" fontId="62" fillId="0" borderId="4" xfId="101" applyFont="1" applyFill="1" applyBorder="1" applyAlignment="1">
      <alignment horizontal="center" vertical="center"/>
    </xf>
    <xf numFmtId="187" fontId="62" fillId="0" borderId="7" xfId="101" applyFont="1" applyFill="1" applyBorder="1" applyAlignment="1">
      <alignment horizontal="center" vertical="center" wrapText="1"/>
    </xf>
    <xf numFmtId="187" fontId="62" fillId="0" borderId="4" xfId="101" applyFont="1" applyFill="1" applyBorder="1" applyAlignment="1">
      <alignment horizontal="center" vertical="center" wrapText="1"/>
    </xf>
    <xf numFmtId="187" fontId="62" fillId="0" borderId="6" xfId="101" applyFont="1" applyFill="1" applyBorder="1" applyAlignment="1">
      <alignment horizontal="center" vertical="center" wrapText="1"/>
    </xf>
    <xf numFmtId="187" fontId="63" fillId="0" borderId="14" xfId="100" applyFont="1" applyFill="1" applyBorder="1" applyAlignment="1">
      <alignment horizontal="left" vertical="center" shrinkToFit="1"/>
    </xf>
    <xf numFmtId="187" fontId="63" fillId="0" borderId="0" xfId="100" applyFont="1" applyFill="1" applyBorder="1" applyAlignment="1">
      <alignment horizontal="left" vertical="center" shrinkToFit="1"/>
    </xf>
    <xf numFmtId="49" fontId="73" fillId="0" borderId="3" xfId="103" applyNumberFormat="1" applyFont="1" applyBorder="1" applyAlignment="1">
      <alignment horizontal="center" vertical="center"/>
    </xf>
    <xf numFmtId="49" fontId="73" fillId="0" borderId="13" xfId="103" applyNumberFormat="1" applyFont="1" applyBorder="1" applyAlignment="1">
      <alignment horizontal="center" vertical="center"/>
    </xf>
    <xf numFmtId="187" fontId="62" fillId="0" borderId="3" xfId="101" applyFont="1" applyBorder="1" applyAlignment="1">
      <alignment horizontal="center" vertical="center"/>
    </xf>
    <xf numFmtId="187" fontId="66" fillId="2" borderId="0" xfId="105" applyNumberFormat="1" applyFont="1" applyFill="1" applyBorder="1" applyAlignment="1">
      <alignment horizontal="left" vertical="center"/>
    </xf>
    <xf numFmtId="187" fontId="62" fillId="0" borderId="7" xfId="101" applyNumberFormat="1" applyFont="1" applyFill="1" applyBorder="1" applyAlignment="1">
      <alignment horizontal="center" vertical="center" wrapText="1"/>
    </xf>
    <xf numFmtId="187" fontId="62" fillId="0" borderId="4" xfId="101" applyNumberFormat="1" applyFont="1" applyFill="1" applyBorder="1" applyAlignment="1">
      <alignment horizontal="center" vertical="center" wrapText="1"/>
    </xf>
    <xf numFmtId="187" fontId="63" fillId="5" borderId="0" xfId="100" applyFont="1" applyFill="1" applyBorder="1" applyAlignment="1">
      <alignment horizontal="left" vertical="center"/>
    </xf>
    <xf numFmtId="187" fontId="63" fillId="5" borderId="0" xfId="100" applyFont="1" applyFill="1" applyBorder="1" applyAlignment="1">
      <alignment horizontal="center" vertical="center"/>
    </xf>
    <xf numFmtId="187" fontId="62" fillId="0" borderId="7" xfId="101" applyFont="1" applyBorder="1" applyAlignment="1">
      <alignment horizontal="center" vertical="center"/>
    </xf>
    <xf numFmtId="187" fontId="62" fillId="0" borderId="6" xfId="101" applyFont="1" applyBorder="1" applyAlignment="1">
      <alignment horizontal="center" vertical="center"/>
    </xf>
    <xf numFmtId="187" fontId="62" fillId="0" borderId="4" xfId="101" applyFont="1" applyBorder="1" applyAlignment="1">
      <alignment horizontal="center" vertical="center"/>
    </xf>
    <xf numFmtId="187" fontId="62" fillId="0" borderId="7" xfId="101" applyFont="1" applyBorder="1" applyAlignment="1">
      <alignment horizontal="center" vertical="center" wrapText="1"/>
    </xf>
    <xf numFmtId="187" fontId="62" fillId="0" borderId="6" xfId="101" applyFont="1" applyBorder="1" applyAlignment="1">
      <alignment horizontal="center" vertical="center" wrapText="1"/>
    </xf>
    <xf numFmtId="187" fontId="62" fillId="0" borderId="4" xfId="101" applyFont="1" applyBorder="1" applyAlignment="1">
      <alignment horizontal="center" vertical="center" wrapText="1"/>
    </xf>
    <xf numFmtId="49" fontId="65" fillId="0" borderId="3" xfId="103" applyNumberFormat="1" applyFont="1" applyFill="1" applyBorder="1" applyAlignment="1">
      <alignment horizontal="center" vertical="center"/>
    </xf>
    <xf numFmtId="187" fontId="62" fillId="0" borderId="3" xfId="101" applyNumberFormat="1" applyFont="1" applyFill="1" applyBorder="1" applyAlignment="1">
      <alignment horizontal="center" vertical="center" wrapText="1"/>
    </xf>
    <xf numFmtId="187" fontId="62" fillId="5" borderId="11" xfId="101" applyFont="1" applyFill="1" applyBorder="1" applyAlignment="1">
      <alignment horizontal="center" vertical="center" wrapText="1"/>
    </xf>
    <xf numFmtId="49" fontId="65" fillId="0" borderId="7" xfId="103" applyNumberFormat="1" applyFont="1" applyFill="1" applyBorder="1" applyAlignment="1">
      <alignment horizontal="center" vertical="center"/>
    </xf>
    <xf numFmtId="49" fontId="65" fillId="0" borderId="4" xfId="103" applyNumberFormat="1" applyFont="1" applyFill="1" applyBorder="1" applyAlignment="1">
      <alignment horizontal="center" vertical="center"/>
    </xf>
    <xf numFmtId="187" fontId="70" fillId="0" borderId="3" xfId="101" applyNumberFormat="1" applyFont="1" applyFill="1" applyBorder="1" applyAlignment="1">
      <alignment horizontal="center" vertical="center" wrapText="1"/>
    </xf>
  </cellXfs>
  <cellStyles count="528">
    <cellStyle name="_ET_STYLE_NoName_00_" xfId="1"/>
    <cellStyle name="_ET_STYLE_NoName_00_ 10" xfId="424"/>
    <cellStyle name="_ET_STYLE_NoName_00_ 11" xfId="425"/>
    <cellStyle name="_ET_STYLE_NoName_00_ 12" xfId="426"/>
    <cellStyle name="_ET_STYLE_NoName_00_ 13" xfId="427"/>
    <cellStyle name="_ET_STYLE_NoName_00_ 14" xfId="428"/>
    <cellStyle name="_ET_STYLE_NoName_00_ 15" xfId="429"/>
    <cellStyle name="_ET_STYLE_NoName_00_ 16" xfId="430"/>
    <cellStyle name="_ET_STYLE_NoName_00_ 17" xfId="431"/>
    <cellStyle name="_ET_STYLE_NoName_00_ 2" xfId="432"/>
    <cellStyle name="_ET_STYLE_NoName_00_ 2 10" xfId="433"/>
    <cellStyle name="_ET_STYLE_NoName_00_ 2 11" xfId="434"/>
    <cellStyle name="_ET_STYLE_NoName_00_ 2 12" xfId="435"/>
    <cellStyle name="_ET_STYLE_NoName_00_ 2 13" xfId="436"/>
    <cellStyle name="_ET_STYLE_NoName_00_ 2 2" xfId="437"/>
    <cellStyle name="_ET_STYLE_NoName_00_ 2 3" xfId="438"/>
    <cellStyle name="_ET_STYLE_NoName_00_ 2 4" xfId="439"/>
    <cellStyle name="_ET_STYLE_NoName_00_ 2 5" xfId="440"/>
    <cellStyle name="_ET_STYLE_NoName_00_ 2 6" xfId="441"/>
    <cellStyle name="_ET_STYLE_NoName_00_ 2 7" xfId="442"/>
    <cellStyle name="_ET_STYLE_NoName_00_ 2 8" xfId="443"/>
    <cellStyle name="_ET_STYLE_NoName_00_ 2 9" xfId="444"/>
    <cellStyle name="_ET_STYLE_NoName_00_ 3" xfId="445"/>
    <cellStyle name="_ET_STYLE_NoName_00_ 3 10" xfId="446"/>
    <cellStyle name="_ET_STYLE_NoName_00_ 3 11" xfId="447"/>
    <cellStyle name="_ET_STYLE_NoName_00_ 3 12" xfId="448"/>
    <cellStyle name="_ET_STYLE_NoName_00_ 3 13" xfId="449"/>
    <cellStyle name="_ET_STYLE_NoName_00_ 3 2" xfId="450"/>
    <cellStyle name="_ET_STYLE_NoName_00_ 3 3" xfId="451"/>
    <cellStyle name="_ET_STYLE_NoName_00_ 3 4" xfId="452"/>
    <cellStyle name="_ET_STYLE_NoName_00_ 3 5" xfId="453"/>
    <cellStyle name="_ET_STYLE_NoName_00_ 3 6" xfId="454"/>
    <cellStyle name="_ET_STYLE_NoName_00_ 3 7" xfId="455"/>
    <cellStyle name="_ET_STYLE_NoName_00_ 3 8" xfId="456"/>
    <cellStyle name="_ET_STYLE_NoName_00_ 3 9" xfId="457"/>
    <cellStyle name="_ET_STYLE_NoName_00_ 4" xfId="458"/>
    <cellStyle name="_ET_STYLE_NoName_00_ 5" xfId="459"/>
    <cellStyle name="_ET_STYLE_NoName_00_ 6" xfId="460"/>
    <cellStyle name="_ET_STYLE_NoName_00_ 7" xfId="461"/>
    <cellStyle name="_ET_STYLE_NoName_00_ 8" xfId="462"/>
    <cellStyle name="_ET_STYLE_NoName_00_ 9" xfId="463"/>
    <cellStyle name="20% - Accent1" xfId="113"/>
    <cellStyle name="20% - Accent2" xfId="114"/>
    <cellStyle name="20% - Accent3" xfId="115"/>
    <cellStyle name="20% - Accent4" xfId="116"/>
    <cellStyle name="20% - Accent5" xfId="117"/>
    <cellStyle name="20% - Accent6" xfId="118"/>
    <cellStyle name="20% - 輔色1" xfId="177"/>
    <cellStyle name="20% - 輔色2" xfId="178"/>
    <cellStyle name="20% - 輔色3" xfId="179"/>
    <cellStyle name="20% - 輔色4" xfId="180"/>
    <cellStyle name="20% - 輔色5" xfId="181"/>
    <cellStyle name="20% - 輔色6" xfId="182"/>
    <cellStyle name="20% - 强调文字颜色 1 2" xfId="183"/>
    <cellStyle name="20% - 强调文字颜色 1 3" xfId="184"/>
    <cellStyle name="20% - 强调文字颜色 1 4" xfId="185"/>
    <cellStyle name="20% - 强调文字颜色 2 2" xfId="186"/>
    <cellStyle name="20% - 强调文字颜色 2 3" xfId="187"/>
    <cellStyle name="20% - 强调文字颜色 2 4" xfId="188"/>
    <cellStyle name="20% - 强调文字颜色 3 2" xfId="189"/>
    <cellStyle name="20% - 强调文字颜色 3 3" xfId="190"/>
    <cellStyle name="20% - 强调文字颜色 3 4" xfId="191"/>
    <cellStyle name="20% - 强调文字颜色 4 2" xfId="192"/>
    <cellStyle name="20% - 强调文字颜色 4 3" xfId="193"/>
    <cellStyle name="20% - 强调文字颜色 4 4" xfId="194"/>
    <cellStyle name="20% - 强调文字颜色 5 2" xfId="195"/>
    <cellStyle name="20% - 强调文字颜色 5 3" xfId="196"/>
    <cellStyle name="20% - 强调文字颜色 5 4" xfId="197"/>
    <cellStyle name="20% - 强调文字颜色 6 2" xfId="198"/>
    <cellStyle name="20% - 强调文字颜色 6 3" xfId="199"/>
    <cellStyle name="20% - 强调文字颜色 6 4" xfId="200"/>
    <cellStyle name="40% - Accent1" xfId="119"/>
    <cellStyle name="40% - Accent2" xfId="120"/>
    <cellStyle name="40% - Accent3" xfId="121"/>
    <cellStyle name="40% - Accent4" xfId="122"/>
    <cellStyle name="40% - Accent5" xfId="123"/>
    <cellStyle name="40% - Accent6" xfId="124"/>
    <cellStyle name="40% - 輔色1" xfId="201"/>
    <cellStyle name="40% - 輔色2" xfId="202"/>
    <cellStyle name="40% - 輔色3" xfId="203"/>
    <cellStyle name="40% - 輔色4" xfId="204"/>
    <cellStyle name="40% - 輔色5" xfId="205"/>
    <cellStyle name="40% - 輔色6" xfId="206"/>
    <cellStyle name="40% - 强调文字颜色 1 2" xfId="207"/>
    <cellStyle name="40% - 强调文字颜色 1 3" xfId="208"/>
    <cellStyle name="40% - 强调文字颜色 1 4" xfId="209"/>
    <cellStyle name="40% - 强调文字颜色 2 2" xfId="210"/>
    <cellStyle name="40% - 强调文字颜色 2 3" xfId="211"/>
    <cellStyle name="40% - 强调文字颜色 2 4" xfId="212"/>
    <cellStyle name="40% - 强调文字颜色 3 2" xfId="213"/>
    <cellStyle name="40% - 强调文字颜色 3 3" xfId="214"/>
    <cellStyle name="40% - 强调文字颜色 3 4" xfId="215"/>
    <cellStyle name="40% - 强调文字颜色 4 2" xfId="216"/>
    <cellStyle name="40% - 强调文字颜色 4 3" xfId="217"/>
    <cellStyle name="40% - 强调文字颜色 4 4" xfId="218"/>
    <cellStyle name="40% - 强调文字颜色 5 2" xfId="219"/>
    <cellStyle name="40% - 强调文字颜色 5 3" xfId="220"/>
    <cellStyle name="40% - 强调文字颜色 5 4" xfId="221"/>
    <cellStyle name="40% - 强调文字颜色 6 2" xfId="222"/>
    <cellStyle name="40% - 强调文字颜色 6 3" xfId="223"/>
    <cellStyle name="40% - 强调文字颜色 6 4" xfId="224"/>
    <cellStyle name="60% - Accent1" xfId="125"/>
    <cellStyle name="60% - Accent2" xfId="126"/>
    <cellStyle name="60% - Accent3" xfId="127"/>
    <cellStyle name="60% - Accent4" xfId="128"/>
    <cellStyle name="60% - Accent5" xfId="129"/>
    <cellStyle name="60% - Accent6" xfId="130"/>
    <cellStyle name="60% - 輔色1" xfId="225"/>
    <cellStyle name="60% - 輔色2" xfId="226"/>
    <cellStyle name="60% - 輔色3" xfId="227"/>
    <cellStyle name="60% - 輔色4" xfId="228"/>
    <cellStyle name="60% - 輔色5" xfId="229"/>
    <cellStyle name="60% - 輔色6" xfId="230"/>
    <cellStyle name="60% - 强调文字颜色 1 2" xfId="231"/>
    <cellStyle name="60% - 强调文字颜色 1 3" xfId="232"/>
    <cellStyle name="60% - 强调文字颜色 1 4" xfId="233"/>
    <cellStyle name="60% - 强调文字颜色 2 2" xfId="234"/>
    <cellStyle name="60% - 强调文字颜色 2 3" xfId="235"/>
    <cellStyle name="60% - 强调文字颜色 2 4" xfId="236"/>
    <cellStyle name="60% - 强调文字颜色 3 2" xfId="237"/>
    <cellStyle name="60% - 强调文字颜色 3 3" xfId="238"/>
    <cellStyle name="60% - 强调文字颜色 3 4" xfId="239"/>
    <cellStyle name="60% - 强调文字颜色 4 2" xfId="240"/>
    <cellStyle name="60% - 强调文字颜色 4 3" xfId="241"/>
    <cellStyle name="60% - 强调文字颜色 4 4" xfId="242"/>
    <cellStyle name="60% - 强调文字颜色 5 2" xfId="243"/>
    <cellStyle name="60% - 强调文字颜色 5 3" xfId="244"/>
    <cellStyle name="60% - 强调文字颜色 5 4" xfId="245"/>
    <cellStyle name="60% - 强调文字颜色 6 2" xfId="246"/>
    <cellStyle name="60% - 强调文字颜色 6 3" xfId="247"/>
    <cellStyle name="60% - 强调文字颜色 6 4" xfId="248"/>
    <cellStyle name="Accent1" xfId="131"/>
    <cellStyle name="Accent2" xfId="132"/>
    <cellStyle name="Accent3" xfId="133"/>
    <cellStyle name="Accent4" xfId="134"/>
    <cellStyle name="Accent5" xfId="135"/>
    <cellStyle name="Accent6" xfId="136"/>
    <cellStyle name="Bad" xfId="137"/>
    <cellStyle name="Calculation" xfId="138"/>
    <cellStyle name="Calculation 2" xfId="249"/>
    <cellStyle name="Calculation 3" xfId="250"/>
    <cellStyle name="Check Cell" xfId="139"/>
    <cellStyle name="Explanatory Text" xfId="140"/>
    <cellStyle name="Good" xfId="141"/>
    <cellStyle name="Heading 1" xfId="142"/>
    <cellStyle name="Heading 2" xfId="143"/>
    <cellStyle name="Heading 3" xfId="144"/>
    <cellStyle name="Heading 4" xfId="145"/>
    <cellStyle name="Input" xfId="146"/>
    <cellStyle name="Input 2" xfId="251"/>
    <cellStyle name="Input 3" xfId="252"/>
    <cellStyle name="Linked Cell" xfId="147"/>
    <cellStyle name="Neutral" xfId="148"/>
    <cellStyle name="Normal 2" xfId="85"/>
    <cellStyle name="Normal 2 4" xfId="253"/>
    <cellStyle name="Normal 22" xfId="86"/>
    <cellStyle name="Normal 3" xfId="254"/>
    <cellStyle name="Normal 34" xfId="464"/>
    <cellStyle name="Normal_ANDES" xfId="87"/>
    <cellStyle name="Note" xfId="149"/>
    <cellStyle name="Note 2" xfId="255"/>
    <cellStyle name="Note 3" xfId="256"/>
    <cellStyle name="Output" xfId="150"/>
    <cellStyle name="Output 2" xfId="257"/>
    <cellStyle name="Output 3" xfId="258"/>
    <cellStyle name="S2" xfId="151"/>
    <cellStyle name="S3" xfId="152"/>
    <cellStyle name="Style 1" xfId="2"/>
    <cellStyle name="Title" xfId="153"/>
    <cellStyle name="Total" xfId="154"/>
    <cellStyle name="Total 2" xfId="259"/>
    <cellStyle name="Total 3" xfId="260"/>
    <cellStyle name="Warning Text" xfId="155"/>
    <cellStyle name="備註" xfId="261"/>
    <cellStyle name="備註 2" xfId="262"/>
    <cellStyle name="備註 3" xfId="263"/>
    <cellStyle name="标题 1 2" xfId="264"/>
    <cellStyle name="标题 1 3" xfId="265"/>
    <cellStyle name="标题 1 4" xfId="266"/>
    <cellStyle name="标题 2 2" xfId="267"/>
    <cellStyle name="标题 2 3" xfId="268"/>
    <cellStyle name="标题 2 4" xfId="269"/>
    <cellStyle name="标题 3 2" xfId="270"/>
    <cellStyle name="标题 3 3" xfId="271"/>
    <cellStyle name="标题 3 4" xfId="272"/>
    <cellStyle name="标题 4 2" xfId="273"/>
    <cellStyle name="标题 4 3" xfId="274"/>
    <cellStyle name="标题 4 4" xfId="275"/>
    <cellStyle name="标题 5" xfId="276"/>
    <cellStyle name="标题 6" xfId="277"/>
    <cellStyle name="标题 7" xfId="278"/>
    <cellStyle name="標題" xfId="279"/>
    <cellStyle name="標題 1" xfId="280"/>
    <cellStyle name="標題 2" xfId="281"/>
    <cellStyle name="標題 3" xfId="282"/>
    <cellStyle name="標題 4" xfId="283"/>
    <cellStyle name="差 2" xfId="284"/>
    <cellStyle name="差 3" xfId="285"/>
    <cellStyle name="差 4" xfId="286"/>
    <cellStyle name="差_2015 TSL VSL'S +JOIN VENTURE LONGTERM SCHEDULE-5codes 0126" xfId="287"/>
    <cellStyle name="差_BMX 1022" xfId="288"/>
    <cellStyle name="差_BMX- CMA CGM" xfId="289"/>
    <cellStyle name="差_Book2" xfId="290"/>
    <cellStyle name="差_CAT joint venture" xfId="291"/>
    <cellStyle name="差_CIX" xfId="292"/>
    <cellStyle name="差_CIX2" xfId="293"/>
    <cellStyle name="差_CIX2 &amp; CKI &amp; AGI" xfId="294"/>
    <cellStyle name="差_CKA &amp; CAT 0429" xfId="295"/>
    <cellStyle name="差_CVX" xfId="296"/>
    <cellStyle name="差_FMX" xfId="297"/>
    <cellStyle name="差_IA2" xfId="298"/>
    <cellStyle name="差_IFX" xfId="299"/>
    <cellStyle name="差_IHS 0302" xfId="300"/>
    <cellStyle name="差_IHS-KMTC" xfId="301"/>
    <cellStyle name="差_ISH 0427" xfId="302"/>
    <cellStyle name="差_JTX-CMA CGM" xfId="303"/>
    <cellStyle name="差_KHP 2-SINOKOR" xfId="304"/>
    <cellStyle name="差_KHP2 0416" xfId="305"/>
    <cellStyle name="差_NEAX 0205" xfId="306"/>
    <cellStyle name="差_NSC 1119" xfId="307"/>
    <cellStyle name="差_Sheet1" xfId="308"/>
    <cellStyle name="差_VSM 1106" xfId="309"/>
    <cellStyle name="差_VTS 0820" xfId="310"/>
    <cellStyle name="差_WIN" xfId="311"/>
    <cellStyle name="差_WIN-SEACON" xfId="312"/>
    <cellStyle name="常规" xfId="0" builtinId="0"/>
    <cellStyle name="常规 10" xfId="98"/>
    <cellStyle name="常规 10 2" xfId="3"/>
    <cellStyle name="常规 10 2 10" xfId="465"/>
    <cellStyle name="常规 10 2 11" xfId="466"/>
    <cellStyle name="常规 10 2 12" xfId="467"/>
    <cellStyle name="常规 10 2 13" xfId="468"/>
    <cellStyle name="常规 10 2 14" xfId="469"/>
    <cellStyle name="常规 10 2 15" xfId="470"/>
    <cellStyle name="常规 10 2 16" xfId="471"/>
    <cellStyle name="常规 10 2 17" xfId="472"/>
    <cellStyle name="常规 10 2 2" xfId="55"/>
    <cellStyle name="常规 10 2 2 2" xfId="59"/>
    <cellStyle name="常规 10 2 2 3" xfId="62"/>
    <cellStyle name="常规 10 2 2 4" xfId="66"/>
    <cellStyle name="常规 10 2 2 5" xfId="70"/>
    <cellStyle name="常规 10 2 2 6" xfId="71"/>
    <cellStyle name="常规 10 2 2 7" xfId="74"/>
    <cellStyle name="常规 10 2 2 8" xfId="105"/>
    <cellStyle name="常规 10 2 2 9" xfId="170"/>
    <cellStyle name="常规 10 2 3" xfId="81"/>
    <cellStyle name="常规 10 2 3 2" xfId="167"/>
    <cellStyle name="常规 10 2 4" xfId="100"/>
    <cellStyle name="常规 10 2 5" xfId="473"/>
    <cellStyle name="常规 10 2 6" xfId="474"/>
    <cellStyle name="常规 10 2 7" xfId="475"/>
    <cellStyle name="常规 10 2 8" xfId="476"/>
    <cellStyle name="常规 10 2 9" xfId="477"/>
    <cellStyle name="常规 12" xfId="478"/>
    <cellStyle name="常规 13" xfId="99"/>
    <cellStyle name="常规 131" xfId="313"/>
    <cellStyle name="常规 132" xfId="314"/>
    <cellStyle name="常规 133" xfId="171"/>
    <cellStyle name="常规 134" xfId="315"/>
    <cellStyle name="常规 14" xfId="479"/>
    <cellStyle name="常规 15" xfId="480"/>
    <cellStyle name="常规 16" xfId="481"/>
    <cellStyle name="常规 163" xfId="316"/>
    <cellStyle name="常规 17" xfId="482"/>
    <cellStyle name="常规 18" xfId="483"/>
    <cellStyle name="常规 19" xfId="484"/>
    <cellStyle name="常规 2" xfId="4"/>
    <cellStyle name="常规 2 10" xfId="485"/>
    <cellStyle name="常规 2 11" xfId="486"/>
    <cellStyle name="常规 2 12" xfId="487"/>
    <cellStyle name="常规 2 13" xfId="488"/>
    <cellStyle name="常规 2 2" xfId="56"/>
    <cellStyle name="常规 2 2 2" xfId="60"/>
    <cellStyle name="常规 2 2 3" xfId="63"/>
    <cellStyle name="常规 2 2 4" xfId="67"/>
    <cellStyle name="常规 2 2 5" xfId="69"/>
    <cellStyle name="常规 2 2 6" xfId="72"/>
    <cellStyle name="常规 2 2 7" xfId="75"/>
    <cellStyle name="常规 2 2 8" xfId="96"/>
    <cellStyle name="常规 2 3" xfId="97"/>
    <cellStyle name="常规 2 3 2" xfId="110"/>
    <cellStyle name="常规 2 4" xfId="175"/>
    <cellStyle name="常规 2 5" xfId="489"/>
    <cellStyle name="常规 2 6" xfId="490"/>
    <cellStyle name="常规 2 7" xfId="491"/>
    <cellStyle name="常规 2 8" xfId="492"/>
    <cellStyle name="常规 2 9" xfId="493"/>
    <cellStyle name="常规 2_上海口岸船期表" xfId="88"/>
    <cellStyle name="常规 20" xfId="494"/>
    <cellStyle name="常规 21" xfId="495"/>
    <cellStyle name="常规 22" xfId="496"/>
    <cellStyle name="常规 23" xfId="497"/>
    <cellStyle name="常规 24" xfId="498"/>
    <cellStyle name="常规 25" xfId="499"/>
    <cellStyle name="常规 26" xfId="500"/>
    <cellStyle name="常规 3" xfId="77"/>
    <cellStyle name="常规 3 2" xfId="84"/>
    <cellStyle name="常规 3 3" xfId="317"/>
    <cellStyle name="常规 3 4" xfId="318"/>
    <cellStyle name="常规 35" xfId="156"/>
    <cellStyle name="常规 4" xfId="89"/>
    <cellStyle name="常规 4 2" xfId="102"/>
    <cellStyle name="常规 4 3" xfId="111"/>
    <cellStyle name="常规 42" xfId="157"/>
    <cellStyle name="常规 43" xfId="158"/>
    <cellStyle name="常规 47" xfId="90"/>
    <cellStyle name="常规 49" xfId="91"/>
    <cellStyle name="常规 49 2" xfId="319"/>
    <cellStyle name="常规 5" xfId="92"/>
    <cellStyle name="常规 5 2" xfId="165"/>
    <cellStyle name="常规 5 3" xfId="109"/>
    <cellStyle name="常规 56" xfId="159"/>
    <cellStyle name="常规 57" xfId="160"/>
    <cellStyle name="常规 6" xfId="104"/>
    <cellStyle name="常规 6 2" xfId="173"/>
    <cellStyle name="常规 60" xfId="161"/>
    <cellStyle name="常规 61" xfId="162"/>
    <cellStyle name="常规 7" xfId="172"/>
    <cellStyle name="常规 8" xfId="5"/>
    <cellStyle name="常规_CMA CGM SHIPPING SCHEDULE --BEX &amp; RUFEX2 2 3" xfId="106"/>
    <cellStyle name="常规_Sheet1" xfId="6"/>
    <cellStyle name="常规_Sheet1 2" xfId="80"/>
    <cellStyle name="常规_Sheet1 2 2" xfId="176"/>
    <cellStyle name="常规_Sheet1 3" xfId="174"/>
    <cellStyle name="常规_Sheet1 5" xfId="107"/>
    <cellStyle name="常规_Sheet1_1" xfId="7"/>
    <cellStyle name="常规_Sheet1_1 2" xfId="78"/>
    <cellStyle name="常规_Sheet1_1 3" xfId="101"/>
    <cellStyle name="常规_Sheet1_1 3 2" xfId="166"/>
    <cellStyle name="常规_Sheet1_10" xfId="8"/>
    <cellStyle name="常规_Sheet1_11" xfId="9"/>
    <cellStyle name="常规_Sheet1_12" xfId="10"/>
    <cellStyle name="常规_Sheet1_13" xfId="11"/>
    <cellStyle name="常规_Sheet1_14" xfId="12"/>
    <cellStyle name="常规_Sheet1_15" xfId="13"/>
    <cellStyle name="常规_Sheet1_16" xfId="14"/>
    <cellStyle name="常规_Sheet1_17" xfId="15"/>
    <cellStyle name="常规_Sheet1_18" xfId="16"/>
    <cellStyle name="常规_Sheet1_19" xfId="17"/>
    <cellStyle name="常规_Sheet1_2" xfId="112"/>
    <cellStyle name="常规_Sheet1_20" xfId="18"/>
    <cellStyle name="常规_Sheet1_21" xfId="19"/>
    <cellStyle name="常规_Sheet1_22" xfId="20"/>
    <cellStyle name="常规_Sheet1_23" xfId="21"/>
    <cellStyle name="常规_Sheet1_24" xfId="22"/>
    <cellStyle name="常规_Sheet1_25" xfId="23"/>
    <cellStyle name="常规_Sheet1_26" xfId="24"/>
    <cellStyle name="常规_Sheet1_27" xfId="25"/>
    <cellStyle name="常规_Sheet1_28" xfId="26"/>
    <cellStyle name="常规_Sheet1_29" xfId="27"/>
    <cellStyle name="常规_Sheet1_30" xfId="28"/>
    <cellStyle name="常规_Sheet1_31" xfId="29"/>
    <cellStyle name="常规_Sheet1_32" xfId="30"/>
    <cellStyle name="常规_Sheet1_33" xfId="31"/>
    <cellStyle name="常规_Sheet1_34" xfId="32"/>
    <cellStyle name="常规_Sheet1_35" xfId="33"/>
    <cellStyle name="常规_Sheet1_36" xfId="34"/>
    <cellStyle name="常规_Sheet1_37" xfId="35"/>
    <cellStyle name="常规_Sheet1_38" xfId="36"/>
    <cellStyle name="常规_Sheet1_39" xfId="37"/>
    <cellStyle name="常规_Sheet1_40" xfId="38"/>
    <cellStyle name="常规_Sheet1_41" xfId="39"/>
    <cellStyle name="常规_Sheet1_42" xfId="40"/>
    <cellStyle name="常规_Sheet1_43" xfId="41"/>
    <cellStyle name="常规_Sheet1_44" xfId="42"/>
    <cellStyle name="常规_Sheet1_44 2" xfId="168"/>
    <cellStyle name="常规_Sheet1_45" xfId="43"/>
    <cellStyle name="常规_Sheet1_46" xfId="44"/>
    <cellStyle name="常规_Sheet1_47" xfId="45"/>
    <cellStyle name="常规_Sheet1_48" xfId="46"/>
    <cellStyle name="常规_Sheet1_49" xfId="47"/>
    <cellStyle name="常规_Sheet1_50" xfId="48"/>
    <cellStyle name="常规_Sheet1_73" xfId="82"/>
    <cellStyle name="常规_Sheet1_73 2" xfId="94"/>
    <cellStyle name="常规_Sheet1_8" xfId="49"/>
    <cellStyle name="常规_Sheet1_9" xfId="50"/>
    <cellStyle name="常规_上海口岸船期表_57" xfId="93"/>
    <cellStyle name="常规_上海口岸船期表_63" xfId="83"/>
    <cellStyle name="常规_上海口岸船期表_64" xfId="79"/>
    <cellStyle name="常规_深圳口岸" xfId="169"/>
    <cellStyle name="常规_万达运通2012年8月份拼箱船期表" xfId="103"/>
    <cellStyle name="常规_万达运通2012年8月份拼箱船期表 2" xfId="422"/>
    <cellStyle name="超链接" xfId="95" builtinId="8"/>
    <cellStyle name="超链接 2" xfId="108"/>
    <cellStyle name="超链接 3" xfId="423"/>
    <cellStyle name="輔色1" xfId="320"/>
    <cellStyle name="輔色2" xfId="321"/>
    <cellStyle name="輔色3" xfId="322"/>
    <cellStyle name="輔色4" xfId="323"/>
    <cellStyle name="輔色5" xfId="324"/>
    <cellStyle name="輔色6" xfId="325"/>
    <cellStyle name="好 2" xfId="326"/>
    <cellStyle name="好 3" xfId="327"/>
    <cellStyle name="好 4" xfId="328"/>
    <cellStyle name="好_2015 TSL VSL'S +JOIN VENTURE LONGTERM SCHEDULE-5codes 0126" xfId="329"/>
    <cellStyle name="好_BMX 1022" xfId="330"/>
    <cellStyle name="好_BMX- CMA CGM" xfId="331"/>
    <cellStyle name="好_Book2" xfId="332"/>
    <cellStyle name="好_CAT joint venture" xfId="333"/>
    <cellStyle name="好_CIX" xfId="334"/>
    <cellStyle name="好_CIX2" xfId="335"/>
    <cellStyle name="好_CIX2 &amp; CKI &amp; AGI" xfId="336"/>
    <cellStyle name="好_CKA &amp; CAT 0429" xfId="337"/>
    <cellStyle name="好_CVX" xfId="338"/>
    <cellStyle name="好_FMX" xfId="339"/>
    <cellStyle name="好_IA2" xfId="340"/>
    <cellStyle name="好_IFX" xfId="341"/>
    <cellStyle name="好_IHS 0302" xfId="342"/>
    <cellStyle name="好_IHS-KMTC" xfId="343"/>
    <cellStyle name="好_ISH 0427" xfId="344"/>
    <cellStyle name="好_JTX-CMA CGM" xfId="345"/>
    <cellStyle name="好_KHP 2-SINOKOR" xfId="346"/>
    <cellStyle name="好_NEAX 0205" xfId="347"/>
    <cellStyle name="好_NSC 1119" xfId="348"/>
    <cellStyle name="好_Sheet1" xfId="349"/>
    <cellStyle name="好_VSM 1106" xfId="350"/>
    <cellStyle name="好_VTS 0820" xfId="351"/>
    <cellStyle name="好_WIN" xfId="352"/>
    <cellStyle name="好_WIN-SEACON" xfId="353"/>
    <cellStyle name="合計" xfId="354"/>
    <cellStyle name="合計 2" xfId="355"/>
    <cellStyle name="合計 3" xfId="356"/>
    <cellStyle name="壞" xfId="357"/>
    <cellStyle name="汇总 2" xfId="358"/>
    <cellStyle name="汇总 3" xfId="359"/>
    <cellStyle name="汇总 4" xfId="360"/>
    <cellStyle name="计算 2" xfId="361"/>
    <cellStyle name="计算 3" xfId="362"/>
    <cellStyle name="计算 4" xfId="363"/>
    <cellStyle name="計算方式" xfId="364"/>
    <cellStyle name="計算方式 2" xfId="365"/>
    <cellStyle name="計算方式 3" xfId="366"/>
    <cellStyle name="检查单元格 2" xfId="367"/>
    <cellStyle name="检查单元格 3" xfId="368"/>
    <cellStyle name="检查单元格 4" xfId="369"/>
    <cellStyle name="檢查儲存格" xfId="370"/>
    <cellStyle name="解释性文本 2" xfId="371"/>
    <cellStyle name="解释性文本 3" xfId="372"/>
    <cellStyle name="解释性文本 4" xfId="373"/>
    <cellStyle name="警告文本 2" xfId="374"/>
    <cellStyle name="警告文本 3" xfId="375"/>
    <cellStyle name="警告文本 4" xfId="376"/>
    <cellStyle name="警告文字" xfId="377"/>
    <cellStyle name="連結的儲存格" xfId="378"/>
    <cellStyle name="链接单元格 2" xfId="379"/>
    <cellStyle name="链接单元格 3" xfId="380"/>
    <cellStyle name="链接单元格 4" xfId="381"/>
    <cellStyle name="千位分隔 10" xfId="501"/>
    <cellStyle name="千位分隔 11" xfId="502"/>
    <cellStyle name="千位分隔 12" xfId="503"/>
    <cellStyle name="千位分隔 13" xfId="504"/>
    <cellStyle name="千位分隔 2" xfId="505"/>
    <cellStyle name="千位分隔 3" xfId="506"/>
    <cellStyle name="千位分隔 4" xfId="507"/>
    <cellStyle name="千位分隔 5" xfId="508"/>
    <cellStyle name="千位分隔 6" xfId="509"/>
    <cellStyle name="千位分隔 7" xfId="510"/>
    <cellStyle name="千位分隔 8" xfId="511"/>
    <cellStyle name="千位分隔 9" xfId="512"/>
    <cellStyle name="强调文字颜色 1 2" xfId="382"/>
    <cellStyle name="强调文字颜色 1 3" xfId="383"/>
    <cellStyle name="强调文字颜色 1 4" xfId="384"/>
    <cellStyle name="强调文字颜色 2 2" xfId="385"/>
    <cellStyle name="强调文字颜色 2 3" xfId="386"/>
    <cellStyle name="强调文字颜色 2 4" xfId="387"/>
    <cellStyle name="强调文字颜色 3 2" xfId="388"/>
    <cellStyle name="强调文字颜色 3 3" xfId="389"/>
    <cellStyle name="强调文字颜色 3 4" xfId="390"/>
    <cellStyle name="强调文字颜色 4 2" xfId="391"/>
    <cellStyle name="强调文字颜色 4 3" xfId="392"/>
    <cellStyle name="强调文字颜色 4 4" xfId="393"/>
    <cellStyle name="强调文字颜色 5 2" xfId="394"/>
    <cellStyle name="强调文字颜色 5 3" xfId="395"/>
    <cellStyle name="强调文字颜色 5 4" xfId="396"/>
    <cellStyle name="强调文字颜色 6 2" xfId="397"/>
    <cellStyle name="强调文字颜色 6 3" xfId="398"/>
    <cellStyle name="强调文字颜色 6 4" xfId="399"/>
    <cellStyle name="适中 2" xfId="400"/>
    <cellStyle name="适中 3" xfId="401"/>
    <cellStyle name="适中 4" xfId="402"/>
    <cellStyle name="输出 2" xfId="403"/>
    <cellStyle name="输出 3" xfId="404"/>
    <cellStyle name="输出 4" xfId="405"/>
    <cellStyle name="输入 2" xfId="406"/>
    <cellStyle name="输入 3" xfId="407"/>
    <cellStyle name="输入 4" xfId="408"/>
    <cellStyle name="輸出" xfId="409"/>
    <cellStyle name="輸出 2" xfId="410"/>
    <cellStyle name="輸出 3" xfId="411"/>
    <cellStyle name="輸入" xfId="412"/>
    <cellStyle name="輸入 2" xfId="413"/>
    <cellStyle name="輸入 3" xfId="414"/>
    <cellStyle name="說明文字" xfId="415"/>
    <cellStyle name="样式 1" xfId="54"/>
    <cellStyle name="样式 1 11" xfId="163"/>
    <cellStyle name="样式 1 2" xfId="57"/>
    <cellStyle name="样式 1 2 2" xfId="61"/>
    <cellStyle name="样式 1 2 3" xfId="64"/>
    <cellStyle name="样式 1 2 4" xfId="68"/>
    <cellStyle name="样式 1 2 5" xfId="65"/>
    <cellStyle name="样式 1 2 6" xfId="73"/>
    <cellStyle name="样式 1 2 7" xfId="76"/>
    <cellStyle name="样式 1 6" xfId="164"/>
    <cellStyle name="樣式 1" xfId="416"/>
    <cellStyle name="一般 2" xfId="513"/>
    <cellStyle name="一般 3" xfId="514"/>
    <cellStyle name="一般_2011 TSL VSL'S +JOIN VENTURE LONGTERM SCHEDULE-5codes 0907_KTH, CME, THI, THK and HPH" xfId="417"/>
    <cellStyle name="中等" xfId="418"/>
    <cellStyle name="注释 10" xfId="515"/>
    <cellStyle name="注释 11" xfId="516"/>
    <cellStyle name="注释 12" xfId="517"/>
    <cellStyle name="注释 13" xfId="518"/>
    <cellStyle name="注释 14" xfId="519"/>
    <cellStyle name="注释 15" xfId="520"/>
    <cellStyle name="注释 16" xfId="521"/>
    <cellStyle name="注释 17" xfId="522"/>
    <cellStyle name="注释 2" xfId="419"/>
    <cellStyle name="注释 3" xfId="420"/>
    <cellStyle name="注释 4" xfId="421"/>
    <cellStyle name="注释 5" xfId="523"/>
    <cellStyle name="注释 6" xfId="524"/>
    <cellStyle name="注释 7" xfId="525"/>
    <cellStyle name="注释 8" xfId="526"/>
    <cellStyle name="注释 9" xfId="527"/>
    <cellStyle name="표준" xfId="51"/>
    <cellStyle name="표준 13" xfId="52"/>
    <cellStyle name="표준 2" xfId="58"/>
    <cellStyle name="표준_Sheet3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133350</xdr:rowOff>
    </xdr:from>
    <xdr:to>
      <xdr:col>3</xdr:col>
      <xdr:colOff>200025</xdr:colOff>
      <xdr:row>0</xdr:row>
      <xdr:rowOff>685800</xdr:rowOff>
    </xdr:to>
    <xdr:pic>
      <xdr:nvPicPr>
        <xdr:cNvPr id="2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133350"/>
          <a:ext cx="857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371600" y="1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7</xdr:col>
      <xdr:colOff>304800</xdr:colOff>
      <xdr:row>388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>
        <a:xfrm>
          <a:off x="4800600" y="70037325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975732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33350"/>
          <a:ext cx="985257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https://my.maerskline.com/schedules/vesselresults?b.voyageCode=MP+THE+GRONK&amp;b.vesselFromDate=01%2F05%2F2018&amp;b.vesselToDate=26%2F06%2F2018&amp;b.vesselCode=H5K" TargetMode="External"/><Relationship Id="rId159" Type="http://schemas.openxmlformats.org/officeDocument/2006/relationships/hyperlink" Target="https://my.mcc.com.sg/schedules/" TargetMode="External"/><Relationship Id="rId170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https://www.cma-cgm.com/ebusiness/schedules/voyage/detail?voyageReference=0BX0PW1MA" TargetMode="External"/><Relationship Id="rId32" Type="http://schemas.openxmlformats.org/officeDocument/2006/relationships/hyperlink" Target="https://my.maerskline.com/schedules/" TargetMode="External"/><Relationship Id="rId53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https://my.mcc.com.sg/schedules/" TargetMode="External"/><Relationship Id="rId181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258" Type="http://schemas.openxmlformats.org/officeDocument/2006/relationships/drawing" Target="../drawings/drawing3.xml"/><Relationship Id="rId22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12" Type="http://schemas.openxmlformats.org/officeDocument/2006/relationships/hyperlink" Target="https://www.cma-cgm.com/ebusiness/schedules/voyage/detail?voyageReference=0BX0RW1MA" TargetMode="External"/><Relationship Id="rId33" Type="http://schemas.openxmlformats.org/officeDocument/2006/relationships/hyperlink" Target="https://my.maerskline.com/schedules/" TargetMode="External"/><Relationship Id="rId108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https://www.cma-cgm.com/ebusiness/schedules/voyage/detail?voyageReference=0GC0LW1MA" TargetMode="External"/><Relationship Id="rId75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1" Type="http://schemas.openxmlformats.org/officeDocument/2006/relationships/hyperlink" Target="https://my.mcc.com.sg/schedules/" TargetMode="External"/><Relationship Id="rId166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254" Type="http://schemas.openxmlformats.org/officeDocument/2006/relationships/hyperlink" Target="https://my.maerskline.com/schedules/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https://my.maerskline.com/schedules/vesselresults?b.voyageCode=MAERSK+IYO&amp;b.vesselFromDate=01%2F05%2F2018&amp;b.vesselToDate=26%2F06%2F2018&amp;b.vesselCode=G4J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13" Type="http://schemas.openxmlformats.org/officeDocument/2006/relationships/hyperlink" Target="https://www.cma-cgm.com/ebusiness/schedules/voyage/detail?voyageReference=0BX0TW1MA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https://my.maerskline.com/schedules/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https://www.cma-cgm.com/ebusiness/schedules/voyage/detail?voyageReference=0GC0NW1MA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2" Type="http://schemas.openxmlformats.org/officeDocument/2006/relationships/hyperlink" Target="https://www.cma-cgm.com/ebusiness/schedules/voyage/detail?voyageReference=305BXW" TargetMode="External"/><Relationship Id="rId29" Type="http://schemas.openxmlformats.org/officeDocument/2006/relationships/hyperlink" Target="https://my.maerskline.com/schedules/" TargetMode="External"/><Relationship Id="rId250" Type="http://schemas.openxmlformats.org/officeDocument/2006/relationships/hyperlink" Target="javascript:void(0);" TargetMode="External"/><Relationship Id="rId255" Type="http://schemas.openxmlformats.org/officeDocument/2006/relationships/hyperlink" Target="https://my.maerskline.com/schedules/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https://my.maerskline.com/schedules/vesselresults?b.voyageCode=SEAMAX+STAMFORD&amp;b.vesselFromDate=01%2F05%2F2018&amp;b.vesselToDate=26%2F06%2F2018&amp;b.vesselCode=I79" TargetMode="External"/><Relationship Id="rId157" Type="http://schemas.openxmlformats.org/officeDocument/2006/relationships/hyperlink" Target="https://my.mcc.com.sg/schedules/" TargetMode="External"/><Relationship Id="rId178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https://my.maerskline.com/schedules/" TargetMode="External"/><Relationship Id="rId35" Type="http://schemas.openxmlformats.org/officeDocument/2006/relationships/hyperlink" Target="https://my.maerskline.com/schedules/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256" Type="http://schemas.openxmlformats.org/officeDocument/2006/relationships/hyperlink" Target="https://my.maerskline.com/schedules/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https://www.cma-cgm.com/ebusiness/schedules/voyage/detail?voyageReference=0GC0FW1MA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https://my.maerskline.com/schedules/vesselresults?b.voyageCode=ALS+APOLLO&amp;b.vesselFromDate=01%2F05%2F2018&amp;b.vesselToDate=26%2F06%2F2018&amp;b.vesselCode=E5P" TargetMode="External"/><Relationship Id="rId158" Type="http://schemas.openxmlformats.org/officeDocument/2006/relationships/hyperlink" Target="https://my.mcc.com.sg/schedules/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https://my.maerskline.com/schedules/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https://www.cma-cgm.com/ebusiness/schedules/voyage/detail?voyageReference=0BX0NW1MA" TargetMode="External"/><Relationship Id="rId31" Type="http://schemas.openxmlformats.org/officeDocument/2006/relationships/hyperlink" Target="https://my.maerskline.com/schedules/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www.cma-cgm.com/ebusiness/schedules/voyage/detail?voyageReference=0BX0LW1MA" TargetMode="External"/><Relationship Id="rId180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printerSettings" Target="../printerSettings/printerSettings3.bin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52" Type="http://schemas.openxmlformats.org/officeDocument/2006/relationships/hyperlink" Target="https://my.maerskline.com/schedules/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https://www.cma-cgm.com/ebusiness/schedules/voyage/detail?voyageReference=0GC0HW1MA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https://my.maerskline.com/schedules/vesselresults?b.voyageCode=LAURA+MAERSK&amp;b.vesselFromDate=01%2F05%2F2018&amp;b.vesselToDate=26%2F06%2F2018&amp;b.vesselCode=268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37" Type="http://schemas.openxmlformats.org/officeDocument/2006/relationships/hyperlink" Target="https://my.maerskline.com/schedules/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53" Type="http://schemas.openxmlformats.org/officeDocument/2006/relationships/hyperlink" Target="https://my.maerskline.com/schedules/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https://www.cma-cgm.com/ebusiness/schedules/voyage/detail?voyageReference=0GC0JW1MA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https://my.maerskline.com/schedules/vesselresults?b.voyageCode=MONGOOSE+HUNTER&amp;b.vesselFromDate=01%2F05%2F2018&amp;b.vesselToDate=26%2F06%2F2018&amp;b.vesselCode=07I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https://my.maerskline.com/schedules/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http://elines.coscoshipping.com/NewEBWeb/public/sailingSchedules/javascript:void(0);" TargetMode="External"/><Relationship Id="rId21" Type="http://schemas.openxmlformats.org/officeDocument/2006/relationships/drawing" Target="../drawings/drawing5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http://elines.coscoshipping.com/NewEBWeb/public/sailingSchedules/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elines.coscoshipping.com/NewEBWeb/public/sailingSchedules/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28"/>
  <sheetViews>
    <sheetView tabSelected="1" zoomScale="80" zoomScaleSheetLayoutView="100" workbookViewId="0">
      <selection activeCell="I43" sqref="I43"/>
    </sheetView>
  </sheetViews>
  <sheetFormatPr defaultRowHeight="12"/>
  <cols>
    <col min="1" max="1" width="3.375" style="50" customWidth="1"/>
    <col min="2" max="2" width="9.625" style="51" customWidth="1"/>
    <col min="3" max="3" width="18" style="52" customWidth="1"/>
    <col min="4" max="4" width="22" style="50" customWidth="1"/>
    <col min="5" max="5" width="14.875" style="50" customWidth="1"/>
    <col min="6" max="6" width="15.625" style="50" customWidth="1"/>
    <col min="7" max="7" width="17.25" style="50" hidden="1" customWidth="1"/>
    <col min="8" max="8" width="16.125" style="53" customWidth="1"/>
    <col min="9" max="9" width="15.875" style="82" customWidth="1"/>
    <col min="10" max="16384" width="9" style="50"/>
  </cols>
  <sheetData>
    <row r="1" spans="1:226" s="1" customFormat="1" ht="63" customHeight="1">
      <c r="A1" s="715" t="s">
        <v>15</v>
      </c>
      <c r="B1" s="715"/>
      <c r="C1" s="715"/>
      <c r="D1" s="715"/>
      <c r="E1" s="715"/>
      <c r="F1" s="715"/>
      <c r="G1" s="715"/>
      <c r="H1" s="715"/>
      <c r="I1" s="715"/>
    </row>
    <row r="2" spans="1:226" s="2" customFormat="1" ht="18.75" customHeight="1">
      <c r="A2" s="54" t="s">
        <v>0</v>
      </c>
      <c r="B2" s="55" t="s">
        <v>1</v>
      </c>
      <c r="C2" s="56" t="s">
        <v>2</v>
      </c>
      <c r="D2" s="57" t="s">
        <v>3</v>
      </c>
      <c r="E2" s="57" t="s">
        <v>4</v>
      </c>
      <c r="F2" s="57" t="s">
        <v>5</v>
      </c>
      <c r="G2" s="58" t="s">
        <v>14</v>
      </c>
      <c r="H2" s="80" t="s">
        <v>6</v>
      </c>
      <c r="I2" s="58" t="s">
        <v>7</v>
      </c>
    </row>
    <row r="3" spans="1:226" s="3" customFormat="1" ht="15.6" customHeight="1">
      <c r="A3" s="5">
        <v>6</v>
      </c>
      <c r="B3" s="88" t="s">
        <v>13</v>
      </c>
      <c r="C3" s="89" t="s">
        <v>8</v>
      </c>
      <c r="D3" s="90" t="s">
        <v>25</v>
      </c>
      <c r="E3" s="89" t="s">
        <v>26</v>
      </c>
      <c r="F3" s="90" t="s">
        <v>24</v>
      </c>
      <c r="G3" s="91"/>
      <c r="H3" s="91">
        <v>43216</v>
      </c>
      <c r="I3" s="91">
        <v>43251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</row>
    <row r="4" spans="1:226" s="77" customFormat="1" ht="15.6" customHeight="1">
      <c r="A4" s="77">
        <v>6</v>
      </c>
      <c r="B4" s="88" t="s">
        <v>13</v>
      </c>
      <c r="C4" s="89" t="s">
        <v>8</v>
      </c>
      <c r="D4" s="90" t="s">
        <v>27</v>
      </c>
      <c r="E4" s="89" t="s">
        <v>28</v>
      </c>
      <c r="F4" s="90" t="s">
        <v>24</v>
      </c>
      <c r="G4" s="91"/>
      <c r="H4" s="91">
        <v>43223</v>
      </c>
      <c r="I4" s="91">
        <v>43258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</row>
    <row r="5" spans="1:226" s="77" customFormat="1" ht="15.6" customHeight="1">
      <c r="A5" s="77">
        <v>6</v>
      </c>
      <c r="B5" s="88" t="s">
        <v>13</v>
      </c>
      <c r="C5" s="89" t="s">
        <v>8</v>
      </c>
      <c r="D5" s="90" t="s">
        <v>29</v>
      </c>
      <c r="E5" s="89" t="s">
        <v>30</v>
      </c>
      <c r="F5" s="90" t="s">
        <v>24</v>
      </c>
      <c r="G5" s="91"/>
      <c r="H5" s="91">
        <v>43230</v>
      </c>
      <c r="I5" s="91">
        <v>43265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</row>
    <row r="6" spans="1:226" s="4" customFormat="1" ht="12.75">
      <c r="A6" s="5">
        <v>6</v>
      </c>
      <c r="B6" s="88" t="s">
        <v>13</v>
      </c>
      <c r="C6" s="89" t="s">
        <v>8</v>
      </c>
      <c r="D6" s="90" t="s">
        <v>31</v>
      </c>
      <c r="E6" s="89" t="s">
        <v>32</v>
      </c>
      <c r="F6" s="90" t="s">
        <v>24</v>
      </c>
      <c r="G6" s="91"/>
      <c r="H6" s="91">
        <v>43237</v>
      </c>
      <c r="I6" s="91">
        <v>43272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</row>
    <row r="7" spans="1:226" s="6" customFormat="1" ht="12.75">
      <c r="A7" s="5">
        <v>6</v>
      </c>
      <c r="B7" s="88" t="s">
        <v>9</v>
      </c>
      <c r="C7" s="89" t="s">
        <v>10</v>
      </c>
      <c r="D7" s="90" t="s">
        <v>33</v>
      </c>
      <c r="E7" s="89" t="s">
        <v>34</v>
      </c>
      <c r="F7" s="90" t="s">
        <v>19</v>
      </c>
      <c r="G7" s="91"/>
      <c r="H7" s="91">
        <v>43218</v>
      </c>
      <c r="I7" s="91">
        <v>43228</v>
      </c>
      <c r="J7" s="2"/>
      <c r="K7" s="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</row>
    <row r="8" spans="1:226" s="6" customFormat="1" ht="12.75">
      <c r="A8" s="5">
        <v>6</v>
      </c>
      <c r="B8" s="88" t="s">
        <v>9</v>
      </c>
      <c r="C8" s="89" t="s">
        <v>10</v>
      </c>
      <c r="D8" s="90" t="s">
        <v>35</v>
      </c>
      <c r="E8" s="89" t="s">
        <v>36</v>
      </c>
      <c r="F8" s="90" t="s">
        <v>19</v>
      </c>
      <c r="G8" s="91"/>
      <c r="H8" s="91">
        <v>43224</v>
      </c>
      <c r="I8" s="91">
        <v>43233</v>
      </c>
      <c r="J8" s="2"/>
      <c r="K8" s="2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</row>
    <row r="9" spans="1:226" s="2" customFormat="1" ht="15" customHeight="1">
      <c r="A9" s="5">
        <v>6</v>
      </c>
      <c r="B9" s="88" t="s">
        <v>9</v>
      </c>
      <c r="C9" s="89" t="s">
        <v>10</v>
      </c>
      <c r="D9" s="90" t="s">
        <v>37</v>
      </c>
      <c r="E9" s="89" t="s">
        <v>38</v>
      </c>
      <c r="F9" s="90" t="s">
        <v>19</v>
      </c>
      <c r="G9" s="91"/>
      <c r="H9" s="91">
        <v>43238</v>
      </c>
      <c r="I9" s="91">
        <v>43247</v>
      </c>
    </row>
    <row r="10" spans="1:226" s="2" customFormat="1" ht="15" customHeight="1">
      <c r="A10" s="5">
        <v>6</v>
      </c>
      <c r="B10" s="88" t="s">
        <v>9</v>
      </c>
      <c r="C10" s="89" t="s">
        <v>10</v>
      </c>
      <c r="D10" s="90" t="s">
        <v>39</v>
      </c>
      <c r="E10" s="89" t="s">
        <v>32</v>
      </c>
      <c r="F10" s="90" t="s">
        <v>19</v>
      </c>
      <c r="G10" s="91"/>
      <c r="H10" s="91">
        <v>43252</v>
      </c>
      <c r="I10" s="91">
        <v>43261</v>
      </c>
    </row>
    <row r="11" spans="1:226" s="2" customFormat="1" ht="15.75" customHeight="1">
      <c r="A11" s="5">
        <v>6</v>
      </c>
      <c r="B11" s="88" t="s">
        <v>9</v>
      </c>
      <c r="C11" s="89" t="s">
        <v>11</v>
      </c>
      <c r="D11" s="90" t="s">
        <v>41</v>
      </c>
      <c r="E11" s="89" t="s">
        <v>42</v>
      </c>
      <c r="F11" s="90" t="s">
        <v>17</v>
      </c>
      <c r="G11" s="91"/>
      <c r="H11" s="91">
        <v>43224</v>
      </c>
      <c r="I11" s="91">
        <v>43226</v>
      </c>
    </row>
    <row r="12" spans="1:226" s="2" customFormat="1" ht="15.75" customHeight="1">
      <c r="A12" s="77">
        <v>6</v>
      </c>
      <c r="B12" s="88" t="s">
        <v>9</v>
      </c>
      <c r="C12" s="89" t="s">
        <v>22</v>
      </c>
      <c r="D12" s="90" t="s">
        <v>41</v>
      </c>
      <c r="E12" s="89" t="s">
        <v>43</v>
      </c>
      <c r="F12" s="90" t="s">
        <v>21</v>
      </c>
      <c r="G12" s="91"/>
      <c r="H12" s="91">
        <v>43231</v>
      </c>
      <c r="I12" s="91">
        <v>43233</v>
      </c>
    </row>
    <row r="13" spans="1:226" s="2" customFormat="1" ht="15" customHeight="1">
      <c r="A13" s="77">
        <v>6</v>
      </c>
      <c r="B13" s="88" t="s">
        <v>9</v>
      </c>
      <c r="C13" s="89" t="s">
        <v>40</v>
      </c>
      <c r="D13" s="90" t="s">
        <v>41</v>
      </c>
      <c r="E13" s="89" t="s">
        <v>44</v>
      </c>
      <c r="F13" s="90" t="s">
        <v>17</v>
      </c>
      <c r="G13" s="91"/>
      <c r="H13" s="91">
        <v>43238</v>
      </c>
      <c r="I13" s="91">
        <v>43240</v>
      </c>
    </row>
    <row r="14" spans="1:226" s="2" customFormat="1" ht="15" customHeight="1">
      <c r="A14" s="77">
        <v>6</v>
      </c>
      <c r="B14" s="88" t="s">
        <v>9</v>
      </c>
      <c r="C14" s="89" t="s">
        <v>40</v>
      </c>
      <c r="D14" s="90" t="s">
        <v>41</v>
      </c>
      <c r="E14" s="89" t="s">
        <v>45</v>
      </c>
      <c r="F14" s="90" t="s">
        <v>17</v>
      </c>
      <c r="G14" s="91"/>
      <c r="H14" s="91">
        <v>43245</v>
      </c>
      <c r="I14" s="91">
        <v>43247</v>
      </c>
    </row>
    <row r="15" spans="1:226" s="2" customFormat="1" ht="15" customHeight="1">
      <c r="A15" s="77">
        <v>6</v>
      </c>
      <c r="B15" s="88" t="s">
        <v>9</v>
      </c>
      <c r="C15" s="89" t="s">
        <v>20</v>
      </c>
      <c r="D15" s="90" t="s">
        <v>46</v>
      </c>
      <c r="E15" s="89" t="s">
        <v>42</v>
      </c>
      <c r="F15" s="90" t="s">
        <v>18</v>
      </c>
      <c r="G15" s="91"/>
      <c r="H15" s="91">
        <v>43222</v>
      </c>
      <c r="I15" s="91">
        <v>43224</v>
      </c>
    </row>
    <row r="16" spans="1:226" s="2" customFormat="1" ht="15" customHeight="1">
      <c r="A16" s="77">
        <v>6</v>
      </c>
      <c r="B16" s="88" t="s">
        <v>9</v>
      </c>
      <c r="C16" s="89" t="s">
        <v>20</v>
      </c>
      <c r="D16" s="90" t="s">
        <v>46</v>
      </c>
      <c r="E16" s="89" t="s">
        <v>44</v>
      </c>
      <c r="F16" s="90" t="s">
        <v>18</v>
      </c>
      <c r="G16" s="91"/>
      <c r="H16" s="91">
        <v>43236</v>
      </c>
      <c r="I16" s="91">
        <v>43238</v>
      </c>
    </row>
    <row r="17" spans="1:9" s="2" customFormat="1" ht="15" customHeight="1">
      <c r="A17" s="77">
        <v>6</v>
      </c>
      <c r="B17" s="88" t="s">
        <v>9</v>
      </c>
      <c r="C17" s="89" t="s">
        <v>20</v>
      </c>
      <c r="D17" s="90" t="s">
        <v>46</v>
      </c>
      <c r="E17" s="89" t="s">
        <v>45</v>
      </c>
      <c r="F17" s="90" t="s">
        <v>18</v>
      </c>
      <c r="G17" s="91"/>
      <c r="H17" s="91">
        <v>43243</v>
      </c>
      <c r="I17" s="91">
        <v>43245</v>
      </c>
    </row>
    <row r="18" spans="1:9" s="2" customFormat="1" ht="15" customHeight="1">
      <c r="A18" s="77">
        <v>6</v>
      </c>
      <c r="B18" s="88" t="s">
        <v>9</v>
      </c>
      <c r="C18" s="89" t="s">
        <v>20</v>
      </c>
      <c r="D18" s="90" t="s">
        <v>46</v>
      </c>
      <c r="E18" s="89" t="s">
        <v>47</v>
      </c>
      <c r="F18" s="90" t="s">
        <v>18</v>
      </c>
      <c r="G18" s="91"/>
      <c r="H18" s="91">
        <v>43250</v>
      </c>
      <c r="I18" s="91">
        <v>43252</v>
      </c>
    </row>
    <row r="19" spans="1:9" s="2" customFormat="1" ht="15" customHeight="1">
      <c r="A19" s="77">
        <v>6</v>
      </c>
      <c r="B19" s="88" t="s">
        <v>9</v>
      </c>
      <c r="C19" s="89" t="s">
        <v>48</v>
      </c>
      <c r="D19" s="90" t="s">
        <v>49</v>
      </c>
      <c r="E19" s="89" t="s">
        <v>50</v>
      </c>
      <c r="F19" s="90" t="s">
        <v>16</v>
      </c>
      <c r="G19" s="91"/>
      <c r="H19" s="91">
        <v>43223</v>
      </c>
      <c r="I19" s="91">
        <v>43225</v>
      </c>
    </row>
    <row r="20" spans="1:9" s="2" customFormat="1" ht="15" customHeight="1">
      <c r="A20" s="77">
        <v>6</v>
      </c>
      <c r="B20" s="88" t="s">
        <v>9</v>
      </c>
      <c r="C20" s="89" t="s">
        <v>12</v>
      </c>
      <c r="D20" s="90" t="s">
        <v>51</v>
      </c>
      <c r="E20" s="89" t="s">
        <v>52</v>
      </c>
      <c r="F20" s="90" t="s">
        <v>23</v>
      </c>
      <c r="G20" s="91"/>
      <c r="H20" s="91">
        <v>43229</v>
      </c>
      <c r="I20" s="91">
        <v>43232</v>
      </c>
    </row>
    <row r="21" spans="1:9" s="2" customFormat="1" ht="15" customHeight="1">
      <c r="A21" s="77">
        <v>6</v>
      </c>
      <c r="B21" s="88" t="s">
        <v>9</v>
      </c>
      <c r="C21" s="89" t="s">
        <v>48</v>
      </c>
      <c r="D21" s="90" t="s">
        <v>49</v>
      </c>
      <c r="E21" s="89" t="s">
        <v>53</v>
      </c>
      <c r="F21" s="90" t="s">
        <v>23</v>
      </c>
      <c r="G21" s="91"/>
      <c r="H21" s="91">
        <v>43233</v>
      </c>
      <c r="I21" s="91">
        <v>43235</v>
      </c>
    </row>
    <row r="22" spans="1:9" s="2" customFormat="1" ht="15" customHeight="1">
      <c r="A22" s="77">
        <v>6</v>
      </c>
      <c r="B22" s="88" t="s">
        <v>9</v>
      </c>
      <c r="C22" s="89" t="s">
        <v>12</v>
      </c>
      <c r="D22" s="90" t="s">
        <v>51</v>
      </c>
      <c r="E22" s="89" t="s">
        <v>53</v>
      </c>
      <c r="F22" s="90" t="s">
        <v>23</v>
      </c>
      <c r="G22" s="91"/>
      <c r="H22" s="91">
        <v>43236</v>
      </c>
      <c r="I22" s="91">
        <v>43239</v>
      </c>
    </row>
    <row r="23" spans="1:9" s="2" customFormat="1" ht="15" customHeight="1">
      <c r="A23" s="77">
        <v>6</v>
      </c>
      <c r="B23" s="88" t="s">
        <v>9</v>
      </c>
      <c r="C23" s="89" t="s">
        <v>12</v>
      </c>
      <c r="D23" s="90" t="s">
        <v>54</v>
      </c>
      <c r="E23" s="89" t="s">
        <v>55</v>
      </c>
      <c r="F23" s="90" t="s">
        <v>23</v>
      </c>
      <c r="G23" s="91"/>
      <c r="H23" s="91">
        <v>43240</v>
      </c>
      <c r="I23" s="91">
        <v>43242</v>
      </c>
    </row>
    <row r="24" spans="1:9" s="2" customFormat="1" ht="15" customHeight="1">
      <c r="A24" s="77">
        <v>6</v>
      </c>
      <c r="B24" s="88" t="s">
        <v>9</v>
      </c>
      <c r="C24" s="89" t="s">
        <v>12</v>
      </c>
      <c r="D24" s="90" t="s">
        <v>51</v>
      </c>
      <c r="E24" s="89" t="s">
        <v>55</v>
      </c>
      <c r="F24" s="90" t="s">
        <v>23</v>
      </c>
      <c r="G24" s="91"/>
      <c r="H24" s="91">
        <v>43243</v>
      </c>
      <c r="I24" s="91">
        <v>43246</v>
      </c>
    </row>
    <row r="25" spans="1:9" s="2" customFormat="1" ht="15.75" customHeight="1">
      <c r="A25" s="77">
        <v>6</v>
      </c>
      <c r="B25" s="88" t="s">
        <v>9</v>
      </c>
      <c r="C25" s="89" t="s">
        <v>48</v>
      </c>
      <c r="D25" s="90" t="s">
        <v>54</v>
      </c>
      <c r="E25" s="90" t="s">
        <v>56</v>
      </c>
      <c r="F25" s="90" t="s">
        <v>16</v>
      </c>
      <c r="G25" s="91"/>
      <c r="H25" s="91">
        <v>43247</v>
      </c>
      <c r="I25" s="91">
        <v>43249</v>
      </c>
    </row>
    <row r="26" spans="1:9" s="2" customFormat="1" ht="15" customHeight="1">
      <c r="A26" s="77">
        <v>6</v>
      </c>
      <c r="B26" s="88" t="s">
        <v>9</v>
      </c>
      <c r="C26" s="89" t="s">
        <v>48</v>
      </c>
      <c r="D26" s="90" t="s">
        <v>51</v>
      </c>
      <c r="E26" s="90" t="s">
        <v>56</v>
      </c>
      <c r="F26" s="90" t="s">
        <v>16</v>
      </c>
      <c r="G26" s="91"/>
      <c r="H26" s="91">
        <v>43250</v>
      </c>
      <c r="I26" s="91">
        <v>43253</v>
      </c>
    </row>
    <row r="27" spans="1:9" s="2" customFormat="1" ht="15" customHeight="1">
      <c r="A27" s="5">
        <v>6</v>
      </c>
      <c r="B27" s="88" t="s">
        <v>9</v>
      </c>
      <c r="C27" s="89" t="s">
        <v>57</v>
      </c>
      <c r="D27" s="92" t="s">
        <v>58</v>
      </c>
      <c r="E27" s="92" t="s">
        <v>59</v>
      </c>
      <c r="F27" s="92" t="s">
        <v>60</v>
      </c>
      <c r="G27" s="92"/>
      <c r="H27" s="93">
        <v>43221</v>
      </c>
      <c r="I27" s="91">
        <v>43224</v>
      </c>
    </row>
    <row r="28" spans="1:9" s="2" customFormat="1" ht="15" customHeight="1">
      <c r="A28" s="5">
        <v>6</v>
      </c>
      <c r="B28" s="88" t="s">
        <v>9</v>
      </c>
      <c r="C28" s="89" t="s">
        <v>57</v>
      </c>
      <c r="D28" s="94" t="s">
        <v>61</v>
      </c>
      <c r="E28" s="94" t="s">
        <v>59</v>
      </c>
      <c r="F28" s="92" t="s">
        <v>60</v>
      </c>
      <c r="G28" s="92"/>
      <c r="H28" s="93">
        <v>43226</v>
      </c>
      <c r="I28" s="91">
        <v>43229</v>
      </c>
    </row>
    <row r="29" spans="1:9" s="2" customFormat="1" ht="14.25" customHeight="1">
      <c r="A29" s="5">
        <v>6</v>
      </c>
      <c r="B29" s="88" t="s">
        <v>9</v>
      </c>
      <c r="C29" s="89" t="s">
        <v>57</v>
      </c>
      <c r="D29" s="90" t="s">
        <v>58</v>
      </c>
      <c r="E29" s="90" t="s">
        <v>62</v>
      </c>
      <c r="F29" s="95" t="s">
        <v>60</v>
      </c>
      <c r="G29" s="95"/>
      <c r="H29" s="93">
        <v>43233</v>
      </c>
      <c r="I29" s="91">
        <v>43236</v>
      </c>
    </row>
    <row r="30" spans="1:9" s="2" customFormat="1" ht="14.25" customHeight="1">
      <c r="A30" s="5">
        <v>6</v>
      </c>
      <c r="B30" s="88" t="s">
        <v>9</v>
      </c>
      <c r="C30" s="89" t="s">
        <v>57</v>
      </c>
      <c r="D30" s="90" t="s">
        <v>63</v>
      </c>
      <c r="E30" s="90"/>
      <c r="F30" s="95" t="s">
        <v>60</v>
      </c>
      <c r="G30" s="95"/>
      <c r="H30" s="93">
        <v>43240</v>
      </c>
      <c r="I30" s="91">
        <v>43243</v>
      </c>
    </row>
    <row r="31" spans="1:9" s="2" customFormat="1" ht="12.75">
      <c r="A31" s="5">
        <v>6</v>
      </c>
      <c r="B31" s="64"/>
      <c r="C31" s="73"/>
      <c r="D31" s="69"/>
      <c r="E31" s="69"/>
      <c r="F31" s="72"/>
      <c r="G31" s="72"/>
      <c r="H31" s="81"/>
      <c r="I31" s="79"/>
    </row>
    <row r="32" spans="1:9" s="2" customFormat="1" ht="14.25" customHeight="1">
      <c r="A32" s="5">
        <v>6</v>
      </c>
      <c r="B32" s="64"/>
      <c r="C32" s="73"/>
      <c r="D32" s="69"/>
      <c r="E32" s="69"/>
      <c r="F32" s="72"/>
      <c r="G32" s="72"/>
      <c r="H32" s="81"/>
      <c r="I32" s="79"/>
    </row>
    <row r="33" spans="1:9" s="2" customFormat="1" ht="14.25" customHeight="1">
      <c r="A33" s="5">
        <v>6</v>
      </c>
      <c r="B33" s="64"/>
      <c r="C33" s="70"/>
      <c r="D33" s="69"/>
      <c r="E33" s="69"/>
      <c r="F33" s="72"/>
      <c r="G33" s="72"/>
      <c r="H33" s="81"/>
      <c r="I33" s="79"/>
    </row>
    <row r="34" spans="1:9" s="2" customFormat="1" ht="14.25" customHeight="1">
      <c r="A34" s="5">
        <v>6</v>
      </c>
      <c r="B34" s="64"/>
      <c r="C34" s="70"/>
      <c r="D34" s="69"/>
      <c r="E34" s="69"/>
      <c r="F34" s="72"/>
      <c r="G34" s="72"/>
      <c r="H34" s="81"/>
      <c r="I34" s="79"/>
    </row>
    <row r="35" spans="1:9" s="2" customFormat="1" ht="12.75">
      <c r="A35" s="5">
        <v>6</v>
      </c>
      <c r="B35" s="64"/>
      <c r="C35" s="70"/>
      <c r="D35" s="69"/>
      <c r="E35" s="69"/>
      <c r="F35" s="72"/>
      <c r="G35" s="72"/>
      <c r="H35" s="81"/>
      <c r="I35" s="79"/>
    </row>
    <row r="36" spans="1:9" s="2" customFormat="1" ht="14.25" customHeight="1">
      <c r="A36" s="5">
        <v>6</v>
      </c>
      <c r="B36" s="64"/>
      <c r="C36" s="70"/>
      <c r="D36" s="69"/>
      <c r="E36" s="69"/>
      <c r="F36" s="72"/>
      <c r="G36" s="72"/>
      <c r="H36" s="81"/>
      <c r="I36" s="79"/>
    </row>
    <row r="37" spans="1:9" s="2" customFormat="1" ht="14.25" customHeight="1">
      <c r="A37" s="5">
        <v>6</v>
      </c>
      <c r="B37" s="64"/>
      <c r="C37" s="70"/>
      <c r="D37" s="69"/>
      <c r="E37" s="69"/>
      <c r="F37" s="74"/>
      <c r="G37" s="74"/>
      <c r="H37" s="81"/>
      <c r="I37" s="79"/>
    </row>
    <row r="38" spans="1:9" s="2" customFormat="1" ht="12.75">
      <c r="A38" s="5">
        <v>6</v>
      </c>
      <c r="B38" s="64"/>
      <c r="C38" s="70"/>
      <c r="D38" s="69"/>
      <c r="E38" s="69"/>
      <c r="F38" s="69"/>
      <c r="G38" s="69"/>
      <c r="H38" s="81"/>
      <c r="I38" s="79"/>
    </row>
    <row r="39" spans="1:9" s="2" customFormat="1" ht="14.25" customHeight="1">
      <c r="A39" s="5">
        <v>6</v>
      </c>
      <c r="B39" s="64"/>
      <c r="C39" s="70"/>
      <c r="D39" s="69"/>
      <c r="E39" s="69"/>
      <c r="F39" s="72"/>
      <c r="G39" s="72"/>
      <c r="H39" s="81"/>
      <c r="I39" s="79"/>
    </row>
    <row r="40" spans="1:9" s="2" customFormat="1" ht="14.25" customHeight="1">
      <c r="A40" s="5">
        <v>6</v>
      </c>
      <c r="B40" s="64"/>
      <c r="C40" s="70"/>
      <c r="D40" s="69"/>
      <c r="E40" s="69"/>
      <c r="F40" s="72"/>
      <c r="G40" s="72"/>
      <c r="H40" s="81"/>
      <c r="I40" s="79"/>
    </row>
    <row r="41" spans="1:9" s="2" customFormat="1" ht="14.25" customHeight="1">
      <c r="A41" s="5">
        <v>6</v>
      </c>
      <c r="B41" s="64"/>
      <c r="C41" s="70"/>
      <c r="D41" s="69"/>
      <c r="E41" s="69"/>
      <c r="F41" s="72"/>
      <c r="G41" s="72"/>
      <c r="H41" s="81"/>
      <c r="I41" s="79"/>
    </row>
    <row r="42" spans="1:9" s="2" customFormat="1" ht="14.25" customHeight="1">
      <c r="A42" s="5">
        <v>6</v>
      </c>
      <c r="B42" s="64"/>
      <c r="C42" s="70"/>
      <c r="D42" s="69"/>
      <c r="E42" s="69"/>
      <c r="F42" s="72"/>
      <c r="G42" s="72"/>
      <c r="H42" s="81"/>
      <c r="I42" s="79"/>
    </row>
    <row r="43" spans="1:9" s="2" customFormat="1" ht="12.75">
      <c r="A43" s="5">
        <v>6</v>
      </c>
      <c r="B43" s="64"/>
      <c r="C43" s="70"/>
      <c r="D43" s="69"/>
      <c r="E43" s="69"/>
      <c r="F43" s="72"/>
      <c r="G43" s="72"/>
      <c r="H43" s="81"/>
      <c r="I43" s="79"/>
    </row>
    <row r="44" spans="1:9" s="2" customFormat="1" ht="14.25" customHeight="1">
      <c r="A44" s="5"/>
      <c r="B44" s="64"/>
      <c r="C44" s="70"/>
      <c r="D44" s="69"/>
      <c r="E44" s="69"/>
      <c r="F44" s="72"/>
      <c r="G44" s="72"/>
      <c r="H44" s="81"/>
      <c r="I44" s="79"/>
    </row>
    <row r="45" spans="1:9" s="2" customFormat="1" ht="14.25" customHeight="1">
      <c r="A45" s="77"/>
      <c r="B45" s="64"/>
      <c r="C45" s="70"/>
      <c r="D45" s="69"/>
      <c r="E45" s="69"/>
      <c r="F45" s="72"/>
      <c r="G45" s="72"/>
      <c r="H45" s="81"/>
      <c r="I45" s="79"/>
    </row>
    <row r="46" spans="1:9" s="2" customFormat="1" ht="14.25" customHeight="1">
      <c r="A46" s="5"/>
      <c r="B46" s="64"/>
      <c r="C46" s="70"/>
      <c r="D46" s="69"/>
      <c r="E46" s="69"/>
      <c r="F46" s="72"/>
      <c r="G46" s="72"/>
      <c r="H46" s="81"/>
      <c r="I46" s="79"/>
    </row>
    <row r="47" spans="1:9" s="2" customFormat="1" ht="14.25" customHeight="1">
      <c r="A47" s="5">
        <v>6</v>
      </c>
      <c r="B47" s="64"/>
      <c r="C47" s="70"/>
      <c r="D47" s="69"/>
      <c r="E47" s="69"/>
      <c r="F47" s="72"/>
      <c r="G47" s="72"/>
      <c r="H47" s="81"/>
      <c r="I47" s="79"/>
    </row>
    <row r="48" spans="1:9" s="2" customFormat="1" ht="14.25" customHeight="1">
      <c r="A48" s="5">
        <v>6</v>
      </c>
      <c r="B48" s="64"/>
      <c r="C48" s="70"/>
      <c r="D48" s="69"/>
      <c r="E48" s="69"/>
      <c r="F48" s="72"/>
      <c r="G48" s="72"/>
      <c r="H48" s="81"/>
      <c r="I48" s="79"/>
    </row>
    <row r="49" spans="1:9" s="2" customFormat="1" ht="14.25" customHeight="1">
      <c r="A49" s="5">
        <v>6</v>
      </c>
      <c r="B49" s="64"/>
      <c r="C49" s="70"/>
      <c r="D49" s="69"/>
      <c r="E49" s="69"/>
      <c r="F49" s="72"/>
      <c r="G49" s="72"/>
      <c r="H49" s="81"/>
      <c r="I49" s="79"/>
    </row>
    <row r="50" spans="1:9" s="2" customFormat="1" ht="14.25" customHeight="1">
      <c r="A50" s="5"/>
      <c r="B50" s="64"/>
      <c r="C50" s="70"/>
      <c r="D50" s="69"/>
      <c r="E50" s="69"/>
      <c r="F50" s="72"/>
      <c r="G50" s="72"/>
      <c r="H50" s="81"/>
      <c r="I50" s="79"/>
    </row>
    <row r="51" spans="1:9" s="2" customFormat="1" ht="14.25" customHeight="1">
      <c r="A51" s="5">
        <v>6</v>
      </c>
      <c r="B51" s="64"/>
      <c r="C51" s="70"/>
      <c r="D51" s="69"/>
      <c r="E51" s="69"/>
      <c r="F51" s="72"/>
      <c r="G51" s="72"/>
      <c r="H51" s="81"/>
      <c r="I51" s="79"/>
    </row>
    <row r="52" spans="1:9" s="2" customFormat="1" ht="14.25" customHeight="1">
      <c r="A52" s="5">
        <v>6</v>
      </c>
      <c r="B52" s="64"/>
      <c r="C52" s="70"/>
      <c r="D52" s="69"/>
      <c r="E52" s="69"/>
      <c r="F52" s="72"/>
      <c r="G52" s="72"/>
      <c r="H52" s="81"/>
      <c r="I52" s="79"/>
    </row>
    <row r="53" spans="1:9" s="2" customFormat="1" ht="12.75">
      <c r="A53" s="5">
        <v>6</v>
      </c>
      <c r="B53" s="64"/>
      <c r="C53" s="70"/>
      <c r="D53" s="69"/>
      <c r="E53" s="69"/>
      <c r="F53" s="72"/>
      <c r="G53" s="72"/>
      <c r="H53" s="81"/>
      <c r="I53" s="79"/>
    </row>
    <row r="54" spans="1:9" s="2" customFormat="1" ht="14.25" customHeight="1">
      <c r="A54" s="5"/>
      <c r="B54" s="64"/>
      <c r="C54" s="70"/>
      <c r="D54" s="69"/>
      <c r="E54" s="69"/>
      <c r="F54" s="72"/>
      <c r="G54" s="72"/>
      <c r="H54" s="81"/>
      <c r="I54" s="79"/>
    </row>
    <row r="55" spans="1:9" s="2" customFormat="1" ht="14.25" customHeight="1">
      <c r="A55" s="5"/>
      <c r="B55" s="64"/>
      <c r="C55" s="70"/>
      <c r="D55" s="69"/>
      <c r="E55" s="69"/>
      <c r="F55" s="72"/>
      <c r="G55" s="72"/>
      <c r="H55" s="81"/>
      <c r="I55" s="79"/>
    </row>
    <row r="56" spans="1:9" s="2" customFormat="1" ht="14.25" customHeight="1">
      <c r="A56" s="5">
        <v>6</v>
      </c>
      <c r="B56" s="64"/>
      <c r="C56" s="70"/>
      <c r="D56" s="69"/>
      <c r="E56" s="69"/>
      <c r="F56" s="72"/>
      <c r="G56" s="72"/>
      <c r="H56" s="81"/>
      <c r="I56" s="79"/>
    </row>
    <row r="57" spans="1:9" s="2" customFormat="1" ht="14.25" customHeight="1">
      <c r="A57" s="5">
        <v>6</v>
      </c>
      <c r="B57" s="64"/>
      <c r="C57" s="70"/>
      <c r="D57" s="69"/>
      <c r="E57" s="69"/>
      <c r="F57" s="72"/>
      <c r="G57" s="72"/>
      <c r="H57" s="81"/>
      <c r="I57" s="79"/>
    </row>
    <row r="58" spans="1:9" s="2" customFormat="1" ht="14.25" customHeight="1">
      <c r="A58" s="5">
        <v>6</v>
      </c>
      <c r="B58" s="64"/>
      <c r="C58" s="70"/>
      <c r="D58" s="69"/>
      <c r="E58" s="69"/>
      <c r="F58" s="72"/>
      <c r="G58" s="72"/>
      <c r="H58" s="81"/>
      <c r="I58" s="79"/>
    </row>
    <row r="59" spans="1:9" s="2" customFormat="1" ht="12.75">
      <c r="A59" s="5">
        <v>6</v>
      </c>
      <c r="B59" s="64"/>
      <c r="C59" s="75"/>
      <c r="D59" s="76"/>
      <c r="E59" s="71"/>
      <c r="F59" s="72"/>
      <c r="G59" s="72"/>
      <c r="H59" s="81"/>
      <c r="I59" s="79"/>
    </row>
    <row r="60" spans="1:9" s="2" customFormat="1" ht="12.75">
      <c r="A60" s="5">
        <v>6</v>
      </c>
      <c r="B60" s="64"/>
      <c r="C60" s="75"/>
      <c r="D60" s="71"/>
      <c r="E60" s="71"/>
      <c r="F60" s="72"/>
      <c r="G60" s="72"/>
      <c r="H60" s="81"/>
      <c r="I60" s="79"/>
    </row>
    <row r="61" spans="1:9" s="2" customFormat="1" ht="12.75">
      <c r="A61" s="5">
        <v>6</v>
      </c>
      <c r="B61" s="64"/>
      <c r="C61" s="70"/>
      <c r="D61" s="71"/>
      <c r="E61" s="71"/>
      <c r="F61" s="72"/>
      <c r="G61" s="72"/>
      <c r="H61" s="81"/>
      <c r="I61" s="79"/>
    </row>
    <row r="62" spans="1:9" s="2" customFormat="1" ht="14.25" customHeight="1">
      <c r="A62" s="5">
        <v>6</v>
      </c>
      <c r="B62" s="64"/>
      <c r="C62" s="70"/>
      <c r="D62" s="71"/>
      <c r="E62" s="71"/>
      <c r="F62" s="72"/>
      <c r="G62" s="72"/>
      <c r="H62" s="81"/>
      <c r="I62" s="79"/>
    </row>
    <row r="63" spans="1:9" s="2" customFormat="1" ht="14.25" customHeight="1">
      <c r="A63" s="5">
        <v>6</v>
      </c>
      <c r="B63" s="64"/>
      <c r="C63" s="70"/>
      <c r="D63" s="71"/>
      <c r="E63" s="71"/>
      <c r="F63" s="72"/>
      <c r="G63" s="72"/>
      <c r="H63" s="81"/>
      <c r="I63" s="79"/>
    </row>
    <row r="64" spans="1:9" s="2" customFormat="1" ht="14.25" customHeight="1">
      <c r="A64" s="5">
        <v>6</v>
      </c>
      <c r="B64" s="64"/>
      <c r="C64" s="70"/>
      <c r="D64" s="71"/>
      <c r="E64" s="71"/>
      <c r="F64" s="72"/>
      <c r="G64" s="72"/>
      <c r="H64" s="81"/>
      <c r="I64" s="79"/>
    </row>
    <row r="65" spans="1:11" s="2" customFormat="1" ht="14.25" customHeight="1">
      <c r="A65" s="5">
        <v>6</v>
      </c>
      <c r="B65" s="64"/>
      <c r="C65" s="70"/>
      <c r="D65" s="71"/>
      <c r="E65" s="71"/>
      <c r="F65" s="72"/>
      <c r="G65" s="72"/>
      <c r="H65" s="81"/>
      <c r="I65" s="79"/>
    </row>
    <row r="66" spans="1:11" s="2" customFormat="1" ht="12.75">
      <c r="A66" s="5">
        <v>6</v>
      </c>
      <c r="B66" s="64"/>
      <c r="C66" s="70"/>
      <c r="D66" s="71"/>
      <c r="E66" s="71"/>
      <c r="F66" s="72"/>
      <c r="G66" s="72"/>
      <c r="H66" s="81"/>
      <c r="I66" s="79"/>
    </row>
    <row r="67" spans="1:11" s="2" customFormat="1" ht="14.25" customHeight="1">
      <c r="A67" s="5">
        <v>6</v>
      </c>
      <c r="B67" s="64"/>
      <c r="C67" s="70"/>
      <c r="D67" s="69"/>
      <c r="E67" s="69"/>
      <c r="F67" s="72"/>
      <c r="G67" s="72"/>
      <c r="H67" s="81"/>
      <c r="I67" s="79"/>
    </row>
    <row r="68" spans="1:11" s="2" customFormat="1" ht="14.25" customHeight="1">
      <c r="A68" s="5">
        <v>6</v>
      </c>
      <c r="B68" s="64"/>
      <c r="C68" s="70"/>
      <c r="D68" s="69"/>
      <c r="E68" s="69"/>
      <c r="F68" s="72"/>
      <c r="G68" s="72"/>
      <c r="H68" s="81"/>
      <c r="I68" s="79"/>
    </row>
    <row r="69" spans="1:11" s="2" customFormat="1" ht="14.25" customHeight="1">
      <c r="A69" s="5">
        <v>6</v>
      </c>
      <c r="B69" s="64"/>
      <c r="C69" s="70"/>
      <c r="D69" s="69"/>
      <c r="E69" s="69"/>
      <c r="F69" s="72"/>
      <c r="G69" s="72"/>
      <c r="H69" s="81"/>
      <c r="I69" s="79"/>
    </row>
    <row r="70" spans="1:11" s="2" customFormat="1" ht="14.25" customHeight="1">
      <c r="A70" s="5">
        <v>6</v>
      </c>
      <c r="B70" s="64"/>
      <c r="C70" s="70"/>
      <c r="D70" s="76"/>
      <c r="E70" s="71"/>
      <c r="F70" s="72"/>
      <c r="G70" s="72"/>
      <c r="H70" s="81"/>
      <c r="I70" s="79"/>
    </row>
    <row r="71" spans="1:11" s="2" customFormat="1" ht="12.75">
      <c r="A71" s="5">
        <v>6</v>
      </c>
      <c r="B71" s="64"/>
      <c r="C71" s="62"/>
      <c r="D71" s="59"/>
      <c r="E71" s="61"/>
      <c r="F71" s="60"/>
      <c r="G71" s="60"/>
      <c r="H71" s="87"/>
      <c r="I71" s="78"/>
      <c r="J71" s="50"/>
    </row>
    <row r="72" spans="1:11" s="2" customFormat="1" ht="14.25" customHeight="1">
      <c r="A72" s="5">
        <v>6</v>
      </c>
      <c r="B72" s="64"/>
      <c r="C72" s="62"/>
      <c r="D72" s="59"/>
      <c r="E72" s="61"/>
      <c r="F72" s="60"/>
      <c r="G72" s="60"/>
      <c r="H72" s="87"/>
      <c r="I72" s="78"/>
      <c r="J72" s="50"/>
    </row>
    <row r="73" spans="1:11" s="2" customFormat="1" ht="14.25" customHeight="1">
      <c r="A73" s="5">
        <v>6</v>
      </c>
      <c r="B73" s="64"/>
      <c r="C73" s="62"/>
      <c r="D73" s="59"/>
      <c r="E73" s="61"/>
      <c r="F73" s="60"/>
      <c r="G73" s="60"/>
      <c r="H73" s="87"/>
      <c r="I73" s="78"/>
      <c r="J73" s="50"/>
    </row>
    <row r="74" spans="1:11" s="2" customFormat="1" ht="12.75">
      <c r="A74" s="5">
        <v>6</v>
      </c>
      <c r="B74" s="65"/>
      <c r="C74" s="62"/>
      <c r="D74" s="66"/>
      <c r="E74" s="66"/>
      <c r="F74" s="66"/>
      <c r="G74" s="66"/>
      <c r="H74" s="86"/>
      <c r="I74" s="78"/>
      <c r="J74" s="50"/>
    </row>
    <row r="75" spans="1:11" s="2" customFormat="1" ht="14.25" customHeight="1">
      <c r="A75" s="5">
        <v>6</v>
      </c>
      <c r="B75" s="65"/>
      <c r="C75" s="62"/>
      <c r="D75" s="66"/>
      <c r="E75" s="66"/>
      <c r="F75" s="66"/>
      <c r="G75" s="66"/>
      <c r="H75" s="86"/>
      <c r="I75" s="78"/>
      <c r="J75" s="50"/>
    </row>
    <row r="76" spans="1:11" s="2" customFormat="1" ht="14.25" customHeight="1">
      <c r="A76" s="5">
        <v>6</v>
      </c>
      <c r="B76" s="65"/>
      <c r="C76" s="62"/>
      <c r="D76" s="66"/>
      <c r="E76" s="66"/>
      <c r="F76" s="66"/>
      <c r="G76" s="66"/>
      <c r="H76" s="86"/>
      <c r="I76" s="78"/>
      <c r="J76" s="50"/>
    </row>
    <row r="77" spans="1:11" s="2" customFormat="1" ht="14.25" customHeight="1">
      <c r="A77" s="5">
        <v>6</v>
      </c>
      <c r="B77" s="65"/>
      <c r="C77" s="62"/>
      <c r="D77" s="66"/>
      <c r="E77" s="66"/>
      <c r="F77" s="66"/>
      <c r="G77" s="66"/>
      <c r="H77" s="86"/>
      <c r="I77" s="78"/>
      <c r="J77" s="50"/>
    </row>
    <row r="78" spans="1:11" s="2" customFormat="1" ht="14.25" customHeight="1">
      <c r="A78" s="5">
        <v>6</v>
      </c>
      <c r="B78" s="65"/>
      <c r="C78" s="62"/>
      <c r="D78" s="66"/>
      <c r="E78" s="66"/>
      <c r="F78" s="66"/>
      <c r="G78" s="66"/>
      <c r="H78" s="86"/>
      <c r="I78" s="78"/>
    </row>
    <row r="79" spans="1:11" s="2" customFormat="1" ht="12.75">
      <c r="A79" s="5">
        <v>6</v>
      </c>
      <c r="B79" s="65"/>
      <c r="C79" s="62"/>
      <c r="D79" s="66"/>
      <c r="E79" s="66"/>
      <c r="F79" s="66"/>
      <c r="G79" s="66"/>
      <c r="H79" s="86"/>
      <c r="I79" s="78"/>
      <c r="J79" s="50"/>
      <c r="K79" s="50"/>
    </row>
    <row r="80" spans="1:11" s="2" customFormat="1" ht="14.25" customHeight="1">
      <c r="A80" s="5">
        <v>6</v>
      </c>
      <c r="B80" s="65"/>
      <c r="C80" s="62"/>
      <c r="D80" s="66"/>
      <c r="E80" s="66"/>
      <c r="F80" s="66"/>
      <c r="G80" s="66"/>
      <c r="H80" s="86"/>
      <c r="I80" s="78"/>
      <c r="J80" s="50"/>
      <c r="K80" s="50"/>
    </row>
    <row r="81" spans="1:11" s="2" customFormat="1" ht="14.25" customHeight="1">
      <c r="A81" s="5">
        <v>6</v>
      </c>
      <c r="B81" s="65"/>
      <c r="C81" s="62"/>
      <c r="D81" s="66"/>
      <c r="E81" s="66"/>
      <c r="F81" s="66"/>
      <c r="G81" s="66"/>
      <c r="H81" s="86"/>
      <c r="I81" s="78"/>
      <c r="J81" s="50"/>
      <c r="K81" s="50"/>
    </row>
    <row r="82" spans="1:11" s="2" customFormat="1" ht="14.25" customHeight="1">
      <c r="A82" s="5">
        <v>6</v>
      </c>
      <c r="B82" s="65"/>
      <c r="C82" s="62"/>
      <c r="D82" s="66"/>
      <c r="E82" s="66"/>
      <c r="F82" s="66"/>
      <c r="G82" s="66"/>
      <c r="H82" s="86"/>
      <c r="I82" s="78"/>
      <c r="J82" s="50"/>
      <c r="K82" s="50"/>
    </row>
    <row r="83" spans="1:11" s="2" customFormat="1" ht="14.25" customHeight="1">
      <c r="A83" s="5">
        <v>6</v>
      </c>
      <c r="B83" s="65"/>
      <c r="C83" s="62"/>
      <c r="D83" s="66"/>
      <c r="E83" s="66"/>
      <c r="F83" s="66"/>
      <c r="G83" s="66"/>
      <c r="H83" s="86"/>
      <c r="I83" s="78"/>
      <c r="K83" s="50"/>
    </row>
    <row r="84" spans="1:11" s="2" customFormat="1" ht="12.75">
      <c r="A84" s="5">
        <v>6</v>
      </c>
      <c r="B84" s="65"/>
      <c r="C84" s="62"/>
      <c r="D84" s="66"/>
      <c r="E84" s="66"/>
      <c r="F84" s="66"/>
      <c r="G84" s="66"/>
      <c r="H84" s="86"/>
      <c r="I84" s="78"/>
      <c r="J84" s="50"/>
      <c r="K84" s="50"/>
    </row>
    <row r="85" spans="1:11" s="2" customFormat="1" ht="14.25" customHeight="1">
      <c r="A85" s="5">
        <v>6</v>
      </c>
      <c r="B85" s="65"/>
      <c r="C85" s="62"/>
      <c r="D85" s="66"/>
      <c r="E85" s="66"/>
      <c r="F85" s="66"/>
      <c r="G85" s="66"/>
      <c r="H85" s="86"/>
      <c r="I85" s="78"/>
      <c r="J85" s="50"/>
      <c r="K85" s="50"/>
    </row>
    <row r="86" spans="1:11" s="2" customFormat="1" ht="14.25" customHeight="1">
      <c r="A86" s="5">
        <v>6</v>
      </c>
      <c r="B86" s="65"/>
      <c r="C86" s="62"/>
      <c r="D86" s="66"/>
      <c r="E86" s="66"/>
      <c r="F86" s="66"/>
      <c r="G86" s="66"/>
      <c r="H86" s="86"/>
      <c r="I86" s="78"/>
      <c r="J86" s="50"/>
    </row>
    <row r="87" spans="1:11" s="2" customFormat="1" ht="14.25" customHeight="1">
      <c r="A87" s="5">
        <v>6</v>
      </c>
      <c r="B87" s="65"/>
      <c r="C87" s="62"/>
      <c r="D87" s="66"/>
      <c r="E87" s="66"/>
      <c r="F87" s="66"/>
      <c r="G87" s="66"/>
      <c r="H87" s="86"/>
      <c r="I87" s="78"/>
      <c r="J87" s="50"/>
      <c r="K87" s="50"/>
    </row>
    <row r="88" spans="1:11" s="2" customFormat="1" ht="14.25" customHeight="1">
      <c r="A88" s="5">
        <v>6</v>
      </c>
      <c r="B88" s="65"/>
      <c r="C88" s="62"/>
      <c r="D88" s="66"/>
      <c r="E88" s="66"/>
      <c r="F88" s="66"/>
      <c r="G88" s="66"/>
      <c r="H88" s="86"/>
      <c r="I88" s="78"/>
      <c r="K88" s="50"/>
    </row>
    <row r="89" spans="1:11" s="2" customFormat="1" ht="12.75">
      <c r="A89" s="5">
        <v>6</v>
      </c>
      <c r="B89" s="65"/>
      <c r="C89" s="62"/>
      <c r="D89" s="66"/>
      <c r="E89" s="66"/>
      <c r="F89" s="66"/>
      <c r="G89" s="66"/>
      <c r="H89" s="86"/>
      <c r="I89" s="78"/>
      <c r="J89" s="50"/>
      <c r="K89" s="50"/>
    </row>
    <row r="90" spans="1:11" s="2" customFormat="1" ht="14.25" customHeight="1">
      <c r="A90" s="5">
        <v>6</v>
      </c>
      <c r="B90" s="65"/>
      <c r="C90" s="62"/>
      <c r="D90" s="66"/>
      <c r="E90" s="66"/>
      <c r="F90" s="66"/>
      <c r="G90" s="66"/>
      <c r="H90" s="86"/>
      <c r="I90" s="78"/>
      <c r="J90" s="50"/>
      <c r="K90" s="50"/>
    </row>
    <row r="91" spans="1:11" s="2" customFormat="1" ht="14.25" customHeight="1">
      <c r="A91" s="5">
        <v>6</v>
      </c>
      <c r="B91" s="65"/>
      <c r="C91" s="62"/>
      <c r="D91" s="66"/>
      <c r="E91" s="66"/>
      <c r="F91" s="66"/>
      <c r="G91" s="66"/>
      <c r="H91" s="86"/>
      <c r="I91" s="78"/>
      <c r="J91" s="50"/>
    </row>
    <row r="92" spans="1:11" s="2" customFormat="1" ht="14.25" customHeight="1">
      <c r="A92" s="5">
        <v>6</v>
      </c>
      <c r="B92" s="65"/>
      <c r="C92" s="62"/>
      <c r="D92" s="66"/>
      <c r="E92" s="66"/>
      <c r="F92" s="66"/>
      <c r="G92" s="66"/>
      <c r="H92" s="86"/>
      <c r="I92" s="78"/>
      <c r="J92" s="50"/>
      <c r="K92" s="50"/>
    </row>
    <row r="93" spans="1:11" s="2" customFormat="1" ht="14.25" customHeight="1">
      <c r="A93" s="5">
        <v>6</v>
      </c>
      <c r="B93" s="65"/>
      <c r="C93" s="62"/>
      <c r="D93" s="66"/>
      <c r="E93" s="66"/>
      <c r="F93" s="66"/>
      <c r="G93" s="66"/>
      <c r="H93" s="86"/>
      <c r="I93" s="78"/>
      <c r="K93" s="50"/>
    </row>
    <row r="94" spans="1:11" s="2" customFormat="1" ht="12.75">
      <c r="A94" s="5">
        <v>6</v>
      </c>
      <c r="B94" s="65"/>
      <c r="C94" s="62"/>
      <c r="D94" s="66"/>
      <c r="E94" s="66"/>
      <c r="F94" s="66"/>
      <c r="G94" s="66"/>
      <c r="H94" s="86"/>
      <c r="I94" s="78"/>
      <c r="J94" s="7"/>
      <c r="K94" s="50"/>
    </row>
    <row r="95" spans="1:11" s="2" customFormat="1" ht="14.25" customHeight="1">
      <c r="A95" s="5">
        <v>6</v>
      </c>
      <c r="B95" s="65"/>
      <c r="C95" s="62"/>
      <c r="D95" s="66"/>
      <c r="E95" s="66"/>
      <c r="F95" s="66"/>
      <c r="G95" s="66"/>
      <c r="H95" s="86"/>
      <c r="I95" s="78"/>
      <c r="J95" s="7"/>
      <c r="K95" s="50"/>
    </row>
    <row r="96" spans="1:11" s="2" customFormat="1" ht="14.25" customHeight="1">
      <c r="A96" s="5">
        <v>6</v>
      </c>
      <c r="B96" s="65"/>
      <c r="C96" s="62"/>
      <c r="D96" s="66"/>
      <c r="E96" s="66"/>
      <c r="F96" s="66"/>
      <c r="G96" s="66"/>
      <c r="H96" s="86"/>
      <c r="I96" s="78"/>
      <c r="J96" s="7"/>
    </row>
    <row r="97" spans="1:11" s="2" customFormat="1" ht="14.25" customHeight="1">
      <c r="A97" s="5">
        <v>6</v>
      </c>
      <c r="B97" s="65"/>
      <c r="C97" s="62"/>
      <c r="D97" s="66"/>
      <c r="E97" s="66"/>
      <c r="F97" s="66"/>
      <c r="G97" s="66"/>
      <c r="H97" s="86"/>
      <c r="I97" s="78"/>
      <c r="J97" s="7"/>
      <c r="K97" s="50"/>
    </row>
    <row r="98" spans="1:11" s="2" customFormat="1" ht="12.75">
      <c r="A98" s="5">
        <v>6</v>
      </c>
      <c r="B98" s="65"/>
      <c r="C98" s="62"/>
      <c r="D98" s="66"/>
      <c r="E98" s="66"/>
      <c r="F98" s="66"/>
      <c r="G98" s="66"/>
      <c r="H98" s="86"/>
      <c r="I98" s="78"/>
      <c r="K98" s="50"/>
    </row>
    <row r="99" spans="1:11" s="2" customFormat="1" ht="14.25" customHeight="1">
      <c r="A99" s="5">
        <v>6</v>
      </c>
      <c r="B99" s="65"/>
      <c r="C99" s="62"/>
      <c r="D99" s="59"/>
      <c r="E99" s="59"/>
      <c r="F99" s="60"/>
      <c r="G99" s="60"/>
      <c r="H99" s="85"/>
      <c r="I99" s="78"/>
      <c r="K99" s="50"/>
    </row>
    <row r="100" spans="1:11" s="2" customFormat="1" ht="14.25" customHeight="1">
      <c r="A100" s="5">
        <v>6</v>
      </c>
      <c r="B100" s="65"/>
      <c r="C100" s="62"/>
      <c r="D100" s="59"/>
      <c r="E100" s="59"/>
      <c r="F100" s="60"/>
      <c r="G100" s="60"/>
      <c r="H100" s="85"/>
      <c r="I100" s="78"/>
      <c r="K100" s="50"/>
    </row>
    <row r="101" spans="1:11" s="2" customFormat="1" ht="14.25" customHeight="1">
      <c r="A101" s="5">
        <v>6</v>
      </c>
      <c r="B101" s="65"/>
      <c r="C101" s="62"/>
      <c r="D101" s="59"/>
      <c r="E101" s="59"/>
      <c r="F101" s="60"/>
      <c r="G101" s="60"/>
      <c r="H101" s="85"/>
      <c r="I101" s="78"/>
    </row>
    <row r="102" spans="1:11" s="2" customFormat="1" ht="14.25" customHeight="1">
      <c r="A102" s="5">
        <v>6</v>
      </c>
      <c r="B102" s="65"/>
      <c r="C102" s="62"/>
      <c r="D102" s="59"/>
      <c r="E102" s="59"/>
      <c r="F102" s="60"/>
      <c r="G102" s="60"/>
      <c r="H102" s="85"/>
      <c r="I102" s="78"/>
      <c r="K102" s="7"/>
    </row>
    <row r="103" spans="1:11" s="2" customFormat="1" ht="12.75">
      <c r="A103" s="5">
        <v>6</v>
      </c>
      <c r="B103" s="65"/>
      <c r="C103" s="62"/>
      <c r="D103" s="59"/>
      <c r="E103" s="59"/>
      <c r="F103" s="60"/>
      <c r="G103" s="60"/>
      <c r="H103" s="85"/>
      <c r="I103" s="78"/>
      <c r="K103" s="7"/>
    </row>
    <row r="104" spans="1:11" s="2" customFormat="1" ht="14.25" customHeight="1">
      <c r="A104" s="5">
        <v>6</v>
      </c>
      <c r="B104" s="65"/>
      <c r="C104" s="62"/>
      <c r="D104" s="59"/>
      <c r="E104" s="59"/>
      <c r="F104" s="60"/>
      <c r="G104" s="60"/>
      <c r="H104" s="85"/>
      <c r="I104" s="78"/>
      <c r="K104" s="7"/>
    </row>
    <row r="105" spans="1:11" s="2" customFormat="1" ht="14.25" customHeight="1">
      <c r="A105" s="5">
        <v>6</v>
      </c>
      <c r="B105" s="65"/>
      <c r="C105" s="62"/>
      <c r="D105" s="59"/>
      <c r="E105" s="59"/>
      <c r="F105" s="60"/>
      <c r="G105" s="60"/>
      <c r="H105" s="85"/>
      <c r="I105" s="78"/>
      <c r="K105" s="7"/>
    </row>
    <row r="106" spans="1:11" s="2" customFormat="1" ht="14.25" customHeight="1">
      <c r="A106" s="5">
        <v>6</v>
      </c>
      <c r="B106" s="65"/>
      <c r="C106" s="62"/>
      <c r="D106" s="59"/>
      <c r="E106" s="59"/>
      <c r="F106" s="60"/>
      <c r="G106" s="60"/>
      <c r="H106" s="85"/>
      <c r="I106" s="78"/>
    </row>
    <row r="107" spans="1:11" s="2" customFormat="1" ht="12.75">
      <c r="A107" s="5">
        <v>6</v>
      </c>
      <c r="B107" s="65"/>
      <c r="C107" s="62"/>
      <c r="D107" s="59"/>
      <c r="E107" s="59"/>
      <c r="F107" s="60"/>
      <c r="G107" s="60"/>
      <c r="H107" s="85"/>
      <c r="I107" s="78"/>
    </row>
    <row r="108" spans="1:11" s="2" customFormat="1" ht="14.25" customHeight="1">
      <c r="A108" s="5">
        <v>6</v>
      </c>
      <c r="B108" s="65"/>
      <c r="C108" s="62"/>
      <c r="D108" s="59"/>
      <c r="E108" s="59"/>
      <c r="F108" s="60"/>
      <c r="G108" s="60"/>
      <c r="H108" s="85"/>
      <c r="I108" s="78"/>
    </row>
    <row r="109" spans="1:11" s="2" customFormat="1" ht="14.25" customHeight="1">
      <c r="A109" s="5">
        <v>6</v>
      </c>
      <c r="B109" s="65"/>
      <c r="C109" s="62"/>
      <c r="D109" s="59"/>
      <c r="E109" s="59"/>
      <c r="F109" s="60"/>
      <c r="G109" s="60"/>
      <c r="H109" s="85"/>
      <c r="I109" s="78"/>
    </row>
    <row r="110" spans="1:11" s="2" customFormat="1" ht="14.25" customHeight="1">
      <c r="A110" s="5">
        <v>6</v>
      </c>
      <c r="B110" s="65"/>
      <c r="C110" s="62"/>
      <c r="D110" s="59"/>
      <c r="E110" s="59"/>
      <c r="F110" s="60"/>
      <c r="G110" s="60"/>
      <c r="H110" s="85"/>
      <c r="I110" s="78"/>
    </row>
    <row r="111" spans="1:11" s="2" customFormat="1" ht="12.75">
      <c r="A111" s="5">
        <v>6</v>
      </c>
      <c r="B111" s="65"/>
      <c r="C111" s="62"/>
      <c r="D111" s="59"/>
      <c r="E111" s="59"/>
      <c r="F111" s="60"/>
      <c r="G111" s="60"/>
      <c r="H111" s="85"/>
      <c r="I111" s="78"/>
    </row>
    <row r="112" spans="1:11" s="2" customFormat="1" ht="14.25" customHeight="1">
      <c r="A112" s="5">
        <v>6</v>
      </c>
      <c r="B112" s="65"/>
      <c r="C112" s="62"/>
      <c r="D112" s="59"/>
      <c r="E112" s="59"/>
      <c r="F112" s="60"/>
      <c r="G112" s="60"/>
      <c r="H112" s="85"/>
      <c r="I112" s="78"/>
    </row>
    <row r="113" spans="1:249" s="2" customFormat="1" ht="14.25" customHeight="1">
      <c r="A113" s="5">
        <v>6</v>
      </c>
      <c r="B113" s="65"/>
      <c r="C113" s="62"/>
      <c r="D113" s="59"/>
      <c r="E113" s="59"/>
      <c r="F113" s="60"/>
      <c r="G113" s="60"/>
      <c r="H113" s="85"/>
      <c r="I113" s="78"/>
    </row>
    <row r="114" spans="1:249" s="2" customFormat="1" ht="14.25" customHeight="1">
      <c r="A114" s="5">
        <v>6</v>
      </c>
      <c r="B114" s="65"/>
      <c r="C114" s="62"/>
      <c r="D114" s="59"/>
      <c r="E114" s="59"/>
      <c r="F114" s="60"/>
      <c r="G114" s="60"/>
      <c r="H114" s="85"/>
      <c r="I114" s="78"/>
    </row>
    <row r="115" spans="1:249" s="2" customFormat="1" ht="12.75">
      <c r="A115" s="5">
        <v>6</v>
      </c>
      <c r="B115" s="65"/>
      <c r="C115" s="62"/>
      <c r="D115" s="59"/>
      <c r="E115" s="59"/>
      <c r="F115" s="60"/>
      <c r="G115" s="60"/>
      <c r="H115" s="85"/>
      <c r="I115" s="78"/>
    </row>
    <row r="116" spans="1:249" s="2" customFormat="1" ht="14.25" customHeight="1">
      <c r="A116" s="5">
        <v>6</v>
      </c>
      <c r="B116" s="65"/>
      <c r="C116" s="62"/>
      <c r="D116" s="59"/>
      <c r="E116" s="59"/>
      <c r="F116" s="60"/>
      <c r="G116" s="60"/>
      <c r="H116" s="85"/>
      <c r="I116" s="78"/>
    </row>
    <row r="117" spans="1:249" s="2" customFormat="1" ht="14.25" customHeight="1">
      <c r="A117" s="5">
        <v>6</v>
      </c>
      <c r="B117" s="65"/>
      <c r="C117" s="62"/>
      <c r="D117" s="59"/>
      <c r="E117" s="59"/>
      <c r="F117" s="60"/>
      <c r="G117" s="60"/>
      <c r="H117" s="85"/>
      <c r="I117" s="78"/>
    </row>
    <row r="118" spans="1:249" s="2" customFormat="1" ht="14.25" customHeight="1">
      <c r="A118" s="5">
        <v>6</v>
      </c>
      <c r="B118" s="65"/>
      <c r="C118" s="62"/>
      <c r="D118" s="59"/>
      <c r="E118" s="59"/>
      <c r="F118" s="60"/>
      <c r="G118" s="60"/>
      <c r="H118" s="85"/>
      <c r="I118" s="78"/>
    </row>
    <row r="119" spans="1:249" s="2" customFormat="1" ht="12.75">
      <c r="A119" s="5">
        <v>6</v>
      </c>
      <c r="B119" s="65"/>
      <c r="C119" s="62"/>
      <c r="D119" s="59"/>
      <c r="E119" s="59"/>
      <c r="F119" s="60"/>
      <c r="G119" s="60"/>
      <c r="H119" s="85"/>
      <c r="I119" s="78"/>
    </row>
    <row r="120" spans="1:249" s="2" customFormat="1" ht="14.25" customHeight="1">
      <c r="A120" s="5">
        <v>6</v>
      </c>
      <c r="B120" s="65"/>
      <c r="C120" s="62"/>
      <c r="D120" s="59"/>
      <c r="E120" s="59"/>
      <c r="F120" s="60"/>
      <c r="G120" s="60"/>
      <c r="H120" s="85"/>
      <c r="I120" s="78"/>
    </row>
    <row r="121" spans="1:249" s="2" customFormat="1" ht="14.25" customHeight="1">
      <c r="A121" s="5">
        <v>6</v>
      </c>
      <c r="B121" s="65"/>
      <c r="C121" s="62"/>
      <c r="D121" s="59"/>
      <c r="E121" s="59"/>
      <c r="F121" s="60"/>
      <c r="G121" s="60"/>
      <c r="H121" s="85"/>
      <c r="I121" s="78"/>
    </row>
    <row r="122" spans="1:249" s="2" customFormat="1" ht="14.25" customHeight="1">
      <c r="A122" s="5">
        <v>6</v>
      </c>
      <c r="B122" s="65"/>
      <c r="C122" s="62"/>
      <c r="D122" s="59"/>
      <c r="E122" s="59"/>
      <c r="F122" s="60"/>
      <c r="G122" s="60"/>
      <c r="H122" s="85"/>
      <c r="I122" s="78"/>
    </row>
    <row r="123" spans="1:249" s="2" customFormat="1" ht="14.25" customHeight="1">
      <c r="A123" s="5">
        <v>6</v>
      </c>
      <c r="B123" s="65"/>
      <c r="C123" s="62"/>
      <c r="D123" s="59"/>
      <c r="E123" s="59"/>
      <c r="F123" s="60"/>
      <c r="G123" s="60"/>
      <c r="H123" s="85"/>
      <c r="I123" s="78"/>
    </row>
    <row r="124" spans="1:249" s="2" customFormat="1" ht="12.75">
      <c r="A124" s="5">
        <v>6</v>
      </c>
      <c r="B124" s="65"/>
      <c r="C124" s="62"/>
      <c r="D124" s="59"/>
      <c r="E124" s="59"/>
      <c r="F124" s="60"/>
      <c r="G124" s="60"/>
      <c r="H124" s="85"/>
      <c r="I124" s="78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</row>
    <row r="125" spans="1:249" s="2" customFormat="1" ht="12.75">
      <c r="A125" s="5">
        <v>6</v>
      </c>
      <c r="B125" s="65"/>
      <c r="C125" s="62"/>
      <c r="D125" s="59"/>
      <c r="E125" s="59"/>
      <c r="F125" s="60"/>
      <c r="G125" s="60"/>
      <c r="H125" s="85"/>
      <c r="I125" s="78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</row>
    <row r="126" spans="1:249" s="2" customFormat="1" ht="12.75">
      <c r="A126" s="5">
        <v>6</v>
      </c>
      <c r="B126" s="65"/>
      <c r="C126" s="62"/>
      <c r="D126" s="59"/>
      <c r="E126" s="59"/>
      <c r="F126" s="60"/>
      <c r="G126" s="60"/>
      <c r="H126" s="85"/>
      <c r="I126" s="78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</row>
    <row r="127" spans="1:249" s="2" customFormat="1" ht="12.75">
      <c r="A127" s="5">
        <v>6</v>
      </c>
      <c r="B127" s="65"/>
      <c r="C127" s="62"/>
      <c r="D127" s="59"/>
      <c r="E127" s="59"/>
      <c r="F127" s="60"/>
      <c r="G127" s="60"/>
      <c r="H127" s="85"/>
      <c r="I127" s="78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</row>
    <row r="128" spans="1:249" s="2" customFormat="1" ht="12.75">
      <c r="A128" s="5">
        <v>6</v>
      </c>
      <c r="B128" s="65"/>
      <c r="C128" s="62"/>
      <c r="D128" s="59"/>
      <c r="E128" s="59"/>
      <c r="F128" s="60"/>
      <c r="G128" s="60"/>
      <c r="H128" s="85"/>
      <c r="I128" s="78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</row>
    <row r="129" spans="1:249" s="2" customFormat="1" ht="12.75">
      <c r="A129" s="5">
        <v>6</v>
      </c>
      <c r="B129" s="65"/>
      <c r="C129" s="62"/>
      <c r="D129" s="59"/>
      <c r="E129" s="59"/>
      <c r="F129" s="60"/>
      <c r="G129" s="60"/>
      <c r="H129" s="85"/>
      <c r="I129" s="78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</row>
    <row r="130" spans="1:249" s="2" customFormat="1" ht="12.75">
      <c r="A130" s="5">
        <v>6</v>
      </c>
      <c r="B130" s="65"/>
      <c r="C130" s="62"/>
      <c r="D130" s="59"/>
      <c r="E130" s="59"/>
      <c r="F130" s="60"/>
      <c r="G130" s="60"/>
      <c r="H130" s="85"/>
      <c r="I130" s="78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</row>
    <row r="131" spans="1:249" s="2" customFormat="1" ht="12.75">
      <c r="A131" s="5">
        <v>6</v>
      </c>
      <c r="B131" s="65"/>
      <c r="C131" s="62"/>
      <c r="D131" s="59"/>
      <c r="E131" s="59"/>
      <c r="F131" s="60"/>
      <c r="G131" s="60"/>
      <c r="H131" s="85"/>
      <c r="I131" s="78"/>
    </row>
    <row r="132" spans="1:249" s="2" customFormat="1" ht="12.75">
      <c r="A132" s="5">
        <v>6</v>
      </c>
      <c r="B132" s="65"/>
      <c r="C132" s="62"/>
      <c r="D132" s="59"/>
      <c r="E132" s="59"/>
      <c r="F132" s="60"/>
      <c r="G132" s="60"/>
      <c r="H132" s="85"/>
      <c r="I132" s="78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</row>
    <row r="133" spans="1:249" s="2" customFormat="1" ht="12.75">
      <c r="A133" s="5">
        <v>6</v>
      </c>
      <c r="B133" s="65"/>
      <c r="C133" s="62"/>
      <c r="D133" s="59"/>
      <c r="E133" s="59"/>
      <c r="F133" s="60"/>
      <c r="G133" s="60"/>
      <c r="H133" s="85"/>
      <c r="I133" s="78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</row>
    <row r="134" spans="1:249" s="2" customFormat="1" ht="12.75">
      <c r="A134" s="5">
        <v>6</v>
      </c>
      <c r="B134" s="65"/>
      <c r="C134" s="62"/>
      <c r="D134" s="59"/>
      <c r="E134" s="59"/>
      <c r="F134" s="60"/>
      <c r="G134" s="60"/>
      <c r="H134" s="85"/>
      <c r="I134" s="78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</row>
    <row r="135" spans="1:249" s="2" customFormat="1" ht="12.75">
      <c r="A135" s="5">
        <v>6</v>
      </c>
      <c r="B135" s="65"/>
      <c r="C135" s="62"/>
      <c r="D135" s="59"/>
      <c r="E135" s="59"/>
      <c r="F135" s="60"/>
      <c r="G135" s="60"/>
      <c r="H135" s="85"/>
      <c r="I135" s="78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</row>
    <row r="136" spans="1:249" s="2" customFormat="1" ht="12.75">
      <c r="A136" s="5">
        <v>6</v>
      </c>
      <c r="B136" s="65"/>
      <c r="C136" s="62"/>
      <c r="D136" s="59"/>
      <c r="E136" s="59"/>
      <c r="F136" s="60"/>
      <c r="G136" s="60"/>
      <c r="H136" s="85"/>
      <c r="I136" s="78"/>
    </row>
    <row r="137" spans="1:249" s="2" customFormat="1" ht="12.75">
      <c r="A137" s="5">
        <v>6</v>
      </c>
      <c r="B137" s="65"/>
      <c r="C137" s="62"/>
      <c r="D137" s="59"/>
      <c r="E137" s="59"/>
      <c r="F137" s="60"/>
      <c r="G137" s="60"/>
      <c r="H137" s="85"/>
      <c r="I137" s="78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</row>
    <row r="138" spans="1:249" s="2" customFormat="1" ht="12.75">
      <c r="A138" s="5">
        <v>6</v>
      </c>
      <c r="B138" s="65"/>
      <c r="C138" s="62"/>
      <c r="D138" s="59"/>
      <c r="E138" s="59"/>
      <c r="F138" s="60"/>
      <c r="G138" s="60"/>
      <c r="H138" s="85"/>
      <c r="I138" s="78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</row>
    <row r="139" spans="1:249" s="2" customFormat="1" ht="12.75">
      <c r="A139" s="5">
        <v>6</v>
      </c>
      <c r="B139" s="65"/>
      <c r="C139" s="62"/>
      <c r="D139" s="59"/>
      <c r="E139" s="59"/>
      <c r="F139" s="60"/>
      <c r="G139" s="60"/>
      <c r="H139" s="85"/>
      <c r="I139" s="78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</row>
    <row r="140" spans="1:249" s="2" customFormat="1" ht="12.75">
      <c r="A140" s="5">
        <v>6</v>
      </c>
      <c r="B140" s="65"/>
      <c r="C140" s="62"/>
      <c r="D140" s="59"/>
      <c r="E140" s="59"/>
      <c r="F140" s="60"/>
      <c r="G140" s="60"/>
      <c r="H140" s="85"/>
      <c r="I140" s="78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</row>
    <row r="141" spans="1:249" s="2" customFormat="1" ht="12.75">
      <c r="A141" s="5">
        <v>6</v>
      </c>
      <c r="B141" s="65"/>
      <c r="C141" s="62"/>
      <c r="D141" s="59"/>
      <c r="E141" s="59"/>
      <c r="F141" s="60"/>
      <c r="G141" s="60"/>
      <c r="H141" s="85"/>
      <c r="I141" s="78"/>
    </row>
    <row r="142" spans="1:249" s="2" customFormat="1" ht="12.75">
      <c r="A142" s="5">
        <v>6</v>
      </c>
      <c r="B142" s="65"/>
      <c r="C142" s="62"/>
      <c r="D142" s="59"/>
      <c r="E142" s="59"/>
      <c r="F142" s="60"/>
      <c r="G142" s="60"/>
      <c r="H142" s="85"/>
      <c r="I142" s="78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</row>
    <row r="143" spans="1:249" s="2" customFormat="1" ht="12.75">
      <c r="A143" s="5">
        <v>6</v>
      </c>
      <c r="B143" s="65"/>
      <c r="C143" s="62"/>
      <c r="D143" s="59"/>
      <c r="E143" s="59"/>
      <c r="F143" s="60"/>
      <c r="G143" s="60"/>
      <c r="H143" s="85"/>
      <c r="I143" s="78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</row>
    <row r="144" spans="1:249" s="2" customFormat="1" ht="12.75">
      <c r="A144" s="5">
        <v>6</v>
      </c>
      <c r="B144" s="65"/>
      <c r="C144" s="62"/>
      <c r="D144" s="59"/>
      <c r="E144" s="59"/>
      <c r="F144" s="60"/>
      <c r="G144" s="60"/>
      <c r="H144" s="85"/>
      <c r="I144" s="78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</row>
    <row r="145" spans="1:249" s="2" customFormat="1" ht="12.75">
      <c r="A145" s="5">
        <v>6</v>
      </c>
      <c r="B145" s="65"/>
      <c r="C145" s="62"/>
      <c r="D145" s="59"/>
      <c r="E145" s="59"/>
      <c r="F145" s="60"/>
      <c r="G145" s="60"/>
      <c r="H145" s="85"/>
      <c r="I145" s="78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</row>
    <row r="146" spans="1:249" s="2" customFormat="1" ht="12.75">
      <c r="A146" s="5">
        <v>6</v>
      </c>
      <c r="B146" s="65"/>
      <c r="C146" s="62"/>
      <c r="D146" s="59"/>
      <c r="E146" s="59"/>
      <c r="F146" s="60"/>
      <c r="G146" s="60"/>
      <c r="H146" s="85"/>
      <c r="I146" s="78"/>
    </row>
    <row r="147" spans="1:249" s="7" customFormat="1" ht="12.75">
      <c r="A147" s="5">
        <v>6</v>
      </c>
      <c r="B147" s="65"/>
      <c r="C147" s="62"/>
      <c r="D147" s="59"/>
      <c r="E147" s="59"/>
      <c r="F147" s="60"/>
      <c r="G147" s="60"/>
      <c r="H147" s="85"/>
      <c r="I147" s="78"/>
      <c r="J147" s="2"/>
      <c r="K147" s="2"/>
    </row>
    <row r="148" spans="1:249" s="7" customFormat="1" ht="12.75">
      <c r="A148" s="5">
        <v>6</v>
      </c>
      <c r="B148" s="65"/>
      <c r="C148" s="62"/>
      <c r="D148" s="59"/>
      <c r="E148" s="59"/>
      <c r="F148" s="60"/>
      <c r="G148" s="60"/>
      <c r="H148" s="85"/>
      <c r="I148" s="78"/>
      <c r="J148" s="2"/>
      <c r="K148" s="2"/>
    </row>
    <row r="149" spans="1:249" s="7" customFormat="1" ht="12.75">
      <c r="A149" s="5">
        <v>6</v>
      </c>
      <c r="B149" s="65"/>
      <c r="C149" s="62"/>
      <c r="D149" s="59"/>
      <c r="E149" s="59"/>
      <c r="F149" s="60"/>
      <c r="G149" s="60"/>
      <c r="H149" s="85"/>
      <c r="I149" s="78"/>
      <c r="J149" s="2"/>
      <c r="K149" s="2"/>
    </row>
    <row r="150" spans="1:249" s="7" customFormat="1" ht="12.75">
      <c r="A150" s="5">
        <v>6</v>
      </c>
      <c r="B150" s="65"/>
      <c r="C150" s="62"/>
      <c r="D150" s="59"/>
      <c r="E150" s="59"/>
      <c r="F150" s="60"/>
      <c r="G150" s="60"/>
      <c r="H150" s="85"/>
      <c r="I150" s="78"/>
      <c r="J150" s="2"/>
      <c r="K150" s="2"/>
    </row>
    <row r="151" spans="1:249" s="2" customFormat="1" ht="12.75">
      <c r="A151" s="5">
        <v>6</v>
      </c>
      <c r="B151" s="65"/>
      <c r="C151" s="62"/>
      <c r="D151" s="59"/>
      <c r="E151" s="59"/>
      <c r="F151" s="60"/>
      <c r="G151" s="60"/>
      <c r="H151" s="85"/>
      <c r="I151" s="78"/>
    </row>
    <row r="152" spans="1:249" s="2" customFormat="1" ht="12.75">
      <c r="A152" s="5">
        <v>6</v>
      </c>
      <c r="B152" s="65"/>
      <c r="C152" s="62"/>
      <c r="D152" s="59"/>
      <c r="E152" s="59"/>
      <c r="F152" s="60"/>
      <c r="G152" s="60"/>
      <c r="H152" s="85"/>
      <c r="I152" s="78"/>
    </row>
    <row r="153" spans="1:249" s="2" customFormat="1" ht="12.75" customHeight="1">
      <c r="A153" s="5">
        <v>6</v>
      </c>
      <c r="B153" s="65"/>
      <c r="C153" s="62"/>
      <c r="D153" s="59"/>
      <c r="E153" s="59"/>
      <c r="F153" s="60"/>
      <c r="G153" s="60"/>
      <c r="H153" s="85"/>
      <c r="I153" s="78"/>
    </row>
    <row r="154" spans="1:249" s="2" customFormat="1" ht="12.75" customHeight="1">
      <c r="A154" s="5">
        <v>6</v>
      </c>
      <c r="B154" s="65"/>
      <c r="C154" s="62"/>
      <c r="D154" s="59"/>
      <c r="E154" s="59"/>
      <c r="F154" s="60"/>
      <c r="G154" s="60"/>
      <c r="H154" s="85"/>
      <c r="I154" s="78"/>
    </row>
    <row r="155" spans="1:249" s="2" customFormat="1" ht="12.75" customHeight="1">
      <c r="A155" s="5">
        <v>6</v>
      </c>
      <c r="B155" s="65"/>
      <c r="C155" s="62"/>
      <c r="D155" s="59"/>
      <c r="E155" s="59"/>
      <c r="F155" s="60"/>
      <c r="G155" s="60"/>
      <c r="H155" s="85"/>
      <c r="I155" s="78"/>
    </row>
    <row r="156" spans="1:249" s="2" customFormat="1" ht="12.75" customHeight="1">
      <c r="A156" s="5">
        <v>6</v>
      </c>
      <c r="B156" s="65"/>
      <c r="C156" s="62"/>
      <c r="D156" s="59"/>
      <c r="E156" s="59"/>
      <c r="F156" s="60"/>
      <c r="G156" s="60"/>
      <c r="H156" s="85"/>
      <c r="I156" s="78"/>
    </row>
    <row r="157" spans="1:249" s="2" customFormat="1" ht="12.75">
      <c r="A157" s="5">
        <v>6</v>
      </c>
      <c r="B157" s="65"/>
      <c r="C157" s="62"/>
      <c r="D157" s="59"/>
      <c r="E157" s="59"/>
      <c r="F157" s="60"/>
      <c r="G157" s="60"/>
      <c r="H157" s="85"/>
      <c r="I157" s="78"/>
    </row>
    <row r="158" spans="1:249" s="2" customFormat="1" ht="12.75" customHeight="1">
      <c r="A158" s="5">
        <v>6</v>
      </c>
      <c r="B158" s="65"/>
      <c r="C158" s="62"/>
      <c r="D158" s="59"/>
      <c r="E158" s="59"/>
      <c r="F158" s="60"/>
      <c r="G158" s="60"/>
      <c r="H158" s="85"/>
      <c r="I158" s="78"/>
    </row>
    <row r="159" spans="1:249" s="2" customFormat="1" ht="12.75" customHeight="1">
      <c r="A159" s="5">
        <v>6</v>
      </c>
      <c r="B159" s="65"/>
      <c r="C159" s="62"/>
      <c r="D159" s="59"/>
      <c r="E159" s="59"/>
      <c r="F159" s="60"/>
      <c r="G159" s="60"/>
      <c r="H159" s="85"/>
      <c r="I159" s="78"/>
    </row>
    <row r="160" spans="1:249" s="2" customFormat="1" ht="12.75" customHeight="1">
      <c r="A160" s="5">
        <v>6</v>
      </c>
      <c r="B160" s="65"/>
      <c r="C160" s="62"/>
      <c r="D160" s="59"/>
      <c r="E160" s="59"/>
      <c r="F160" s="60"/>
      <c r="G160" s="60"/>
      <c r="H160" s="85"/>
      <c r="I160" s="78"/>
    </row>
    <row r="161" spans="1:9" s="2" customFormat="1" ht="12.75" customHeight="1">
      <c r="A161" s="5">
        <v>6</v>
      </c>
      <c r="B161" s="65"/>
      <c r="C161" s="62"/>
      <c r="D161" s="59"/>
      <c r="E161" s="59"/>
      <c r="F161" s="60"/>
      <c r="G161" s="60"/>
      <c r="H161" s="85"/>
      <c r="I161" s="78"/>
    </row>
    <row r="162" spans="1:9" s="2" customFormat="1" ht="12.75">
      <c r="A162" s="5">
        <v>6</v>
      </c>
      <c r="B162" s="65"/>
      <c r="C162" s="62"/>
      <c r="D162" s="59"/>
      <c r="E162" s="59"/>
      <c r="F162" s="60"/>
      <c r="G162" s="60"/>
      <c r="H162" s="85"/>
      <c r="I162" s="78"/>
    </row>
    <row r="163" spans="1:9" s="2" customFormat="1" ht="12.75" customHeight="1">
      <c r="A163" s="5">
        <v>6</v>
      </c>
      <c r="B163" s="65"/>
      <c r="C163" s="62"/>
      <c r="D163" s="59"/>
      <c r="E163" s="59"/>
      <c r="F163" s="60"/>
      <c r="G163" s="60"/>
      <c r="H163" s="85"/>
      <c r="I163" s="78"/>
    </row>
    <row r="164" spans="1:9" s="2" customFormat="1" ht="12.75" customHeight="1">
      <c r="A164" s="5">
        <v>6</v>
      </c>
      <c r="B164" s="65"/>
      <c r="C164" s="62"/>
      <c r="D164" s="59"/>
      <c r="E164" s="59"/>
      <c r="F164" s="60"/>
      <c r="G164" s="60"/>
      <c r="H164" s="85"/>
      <c r="I164" s="78"/>
    </row>
    <row r="165" spans="1:9" s="2" customFormat="1" ht="12.75" customHeight="1">
      <c r="A165" s="5">
        <v>6</v>
      </c>
      <c r="B165" s="65"/>
      <c r="C165" s="62"/>
      <c r="D165" s="59"/>
      <c r="E165" s="59"/>
      <c r="F165" s="60"/>
      <c r="G165" s="60"/>
      <c r="H165" s="85"/>
      <c r="I165" s="78"/>
    </row>
    <row r="166" spans="1:9" s="2" customFormat="1" ht="12.75">
      <c r="A166" s="5">
        <v>6</v>
      </c>
      <c r="B166" s="65"/>
      <c r="C166" s="62"/>
      <c r="D166" s="59"/>
      <c r="E166" s="59"/>
      <c r="F166" s="60"/>
      <c r="G166" s="60"/>
      <c r="H166" s="85"/>
      <c r="I166" s="78"/>
    </row>
    <row r="167" spans="1:9" s="2" customFormat="1" ht="12.75" customHeight="1">
      <c r="A167" s="5">
        <v>6</v>
      </c>
      <c r="B167" s="65"/>
      <c r="C167" s="62"/>
      <c r="D167" s="59"/>
      <c r="E167" s="59"/>
      <c r="F167" s="60"/>
      <c r="G167" s="60"/>
      <c r="H167" s="85"/>
      <c r="I167" s="78"/>
    </row>
    <row r="168" spans="1:9" s="2" customFormat="1" ht="12.75" customHeight="1">
      <c r="A168" s="5">
        <v>6</v>
      </c>
      <c r="B168" s="65"/>
      <c r="C168" s="62"/>
      <c r="D168" s="59"/>
      <c r="E168" s="59"/>
      <c r="F168" s="60"/>
      <c r="G168" s="60"/>
      <c r="H168" s="85"/>
      <c r="I168" s="78"/>
    </row>
    <row r="169" spans="1:9" s="2" customFormat="1" ht="12.75" customHeight="1">
      <c r="A169" s="5">
        <v>6</v>
      </c>
      <c r="B169" s="65"/>
      <c r="C169" s="62"/>
      <c r="D169" s="59"/>
      <c r="E169" s="59"/>
      <c r="F169" s="60"/>
      <c r="G169" s="60"/>
      <c r="H169" s="85"/>
      <c r="I169" s="78"/>
    </row>
    <row r="170" spans="1:9" s="2" customFormat="1" ht="12.75" customHeight="1">
      <c r="A170" s="5">
        <v>6</v>
      </c>
      <c r="B170" s="65"/>
      <c r="C170" s="62"/>
      <c r="D170" s="59"/>
      <c r="E170" s="59"/>
      <c r="F170" s="60"/>
      <c r="G170" s="60"/>
      <c r="H170" s="85"/>
      <c r="I170" s="78"/>
    </row>
    <row r="171" spans="1:9" s="2" customFormat="1" ht="12.75">
      <c r="A171" s="5">
        <v>6</v>
      </c>
      <c r="B171" s="65"/>
      <c r="C171" s="62"/>
      <c r="D171" s="59"/>
      <c r="E171" s="59"/>
      <c r="F171" s="60"/>
      <c r="G171" s="60"/>
      <c r="H171" s="85"/>
      <c r="I171" s="78"/>
    </row>
    <row r="172" spans="1:9" s="2" customFormat="1" ht="12.75" customHeight="1">
      <c r="A172" s="5">
        <v>6</v>
      </c>
      <c r="B172" s="65"/>
      <c r="C172" s="62"/>
      <c r="D172" s="59"/>
      <c r="E172" s="59"/>
      <c r="F172" s="60"/>
      <c r="G172" s="60"/>
      <c r="H172" s="85"/>
      <c r="I172" s="78"/>
    </row>
    <row r="173" spans="1:9" s="2" customFormat="1" ht="12.75" customHeight="1">
      <c r="A173" s="5">
        <v>6</v>
      </c>
      <c r="B173" s="65"/>
      <c r="C173" s="62"/>
      <c r="D173" s="59"/>
      <c r="E173" s="59"/>
      <c r="F173" s="60"/>
      <c r="G173" s="60"/>
      <c r="H173" s="85"/>
      <c r="I173" s="78"/>
    </row>
    <row r="174" spans="1:9" s="2" customFormat="1" ht="12.75" customHeight="1">
      <c r="A174" s="5">
        <v>6</v>
      </c>
      <c r="B174" s="65"/>
      <c r="C174" s="62"/>
      <c r="D174" s="59"/>
      <c r="E174" s="59"/>
      <c r="F174" s="60"/>
      <c r="G174" s="60"/>
      <c r="H174" s="85"/>
      <c r="I174" s="78"/>
    </row>
    <row r="175" spans="1:9" s="2" customFormat="1" ht="12.75" customHeight="1">
      <c r="A175" s="5">
        <v>6</v>
      </c>
      <c r="B175" s="65"/>
      <c r="C175" s="62"/>
      <c r="D175" s="59"/>
      <c r="E175" s="59"/>
      <c r="F175" s="60"/>
      <c r="G175" s="60"/>
      <c r="H175" s="85"/>
      <c r="I175" s="78"/>
    </row>
    <row r="176" spans="1:9" s="2" customFormat="1" ht="12.75">
      <c r="A176" s="5">
        <v>6</v>
      </c>
      <c r="B176" s="65"/>
      <c r="C176" s="62"/>
      <c r="D176" s="59"/>
      <c r="E176" s="59"/>
      <c r="F176" s="60"/>
      <c r="G176" s="60"/>
      <c r="H176" s="85"/>
      <c r="I176" s="78"/>
    </row>
    <row r="177" spans="1:10" s="2" customFormat="1" ht="12.75" customHeight="1">
      <c r="A177" s="5">
        <v>6</v>
      </c>
      <c r="B177" s="65"/>
      <c r="C177" s="62"/>
      <c r="D177" s="59"/>
      <c r="E177" s="59"/>
      <c r="F177" s="60"/>
      <c r="G177" s="60"/>
      <c r="H177" s="85"/>
      <c r="I177" s="78"/>
    </row>
    <row r="178" spans="1:10" s="2" customFormat="1" ht="12.75" customHeight="1">
      <c r="A178" s="5">
        <v>6</v>
      </c>
      <c r="B178" s="65"/>
      <c r="C178" s="62"/>
      <c r="D178" s="59"/>
      <c r="E178" s="59"/>
      <c r="F178" s="60"/>
      <c r="G178" s="60"/>
      <c r="H178" s="85"/>
      <c r="I178" s="78"/>
    </row>
    <row r="179" spans="1:10" s="2" customFormat="1" ht="12.75" customHeight="1">
      <c r="A179" s="5">
        <v>6</v>
      </c>
      <c r="B179" s="65"/>
      <c r="C179" s="62"/>
      <c r="D179" s="59"/>
      <c r="E179" s="59"/>
      <c r="F179" s="60"/>
      <c r="G179" s="60"/>
      <c r="H179" s="85"/>
      <c r="I179" s="78"/>
    </row>
    <row r="180" spans="1:10" s="2" customFormat="1" ht="12.75">
      <c r="A180" s="5">
        <v>6</v>
      </c>
      <c r="B180" s="65"/>
      <c r="C180" s="62"/>
      <c r="D180" s="59"/>
      <c r="E180" s="59"/>
      <c r="F180" s="60"/>
      <c r="G180" s="60"/>
      <c r="H180" s="85"/>
      <c r="I180" s="78"/>
    </row>
    <row r="181" spans="1:10" s="2" customFormat="1" ht="12.75" customHeight="1">
      <c r="A181" s="5">
        <v>6</v>
      </c>
      <c r="B181" s="65"/>
      <c r="C181" s="62"/>
      <c r="D181" s="59"/>
      <c r="E181" s="59"/>
      <c r="F181" s="60"/>
      <c r="G181" s="60"/>
      <c r="H181" s="85"/>
      <c r="I181" s="78"/>
    </row>
    <row r="182" spans="1:10" s="2" customFormat="1" ht="12.75" customHeight="1">
      <c r="A182" s="5">
        <v>6</v>
      </c>
      <c r="B182" s="65"/>
      <c r="C182" s="62"/>
      <c r="D182" s="59"/>
      <c r="E182" s="59"/>
      <c r="F182" s="60"/>
      <c r="G182" s="60"/>
      <c r="H182" s="85"/>
      <c r="I182" s="78"/>
    </row>
    <row r="183" spans="1:10" s="2" customFormat="1" ht="12.75" customHeight="1">
      <c r="A183" s="5">
        <v>6</v>
      </c>
      <c r="B183" s="65"/>
      <c r="C183" s="62"/>
      <c r="D183" s="59"/>
      <c r="E183" s="59"/>
      <c r="F183" s="60"/>
      <c r="G183" s="60"/>
      <c r="H183" s="85"/>
      <c r="I183" s="78"/>
    </row>
    <row r="184" spans="1:10" s="2" customFormat="1" ht="12.75" customHeight="1">
      <c r="A184" s="5">
        <v>6</v>
      </c>
      <c r="B184" s="65"/>
      <c r="C184" s="62"/>
      <c r="D184" s="59"/>
      <c r="E184" s="59"/>
      <c r="F184" s="60"/>
      <c r="G184" s="60"/>
      <c r="H184" s="85"/>
      <c r="I184" s="78"/>
    </row>
    <row r="185" spans="1:10" s="2" customFormat="1" ht="12.75">
      <c r="A185" s="5">
        <v>6</v>
      </c>
      <c r="B185" s="65"/>
      <c r="C185" s="62"/>
      <c r="D185" s="59"/>
      <c r="E185" s="59"/>
      <c r="F185" s="60"/>
      <c r="G185" s="60"/>
      <c r="H185" s="85"/>
      <c r="I185" s="78"/>
    </row>
    <row r="186" spans="1:10" s="2" customFormat="1" ht="12.75" customHeight="1">
      <c r="A186" s="5">
        <v>6</v>
      </c>
      <c r="B186" s="65"/>
      <c r="C186" s="62"/>
      <c r="D186" s="59"/>
      <c r="E186" s="59"/>
      <c r="F186" s="60"/>
      <c r="G186" s="60"/>
      <c r="H186" s="85"/>
      <c r="I186" s="78"/>
    </row>
    <row r="187" spans="1:10" s="2" customFormat="1" ht="12.75" customHeight="1">
      <c r="A187" s="5">
        <v>6</v>
      </c>
      <c r="B187" s="65"/>
      <c r="C187" s="62"/>
      <c r="D187" s="59"/>
      <c r="E187" s="59"/>
      <c r="F187" s="60"/>
      <c r="G187" s="60"/>
      <c r="H187" s="85"/>
      <c r="I187" s="78"/>
    </row>
    <row r="188" spans="1:10" s="2" customFormat="1" ht="12.75" customHeight="1">
      <c r="A188" s="5">
        <v>6</v>
      </c>
      <c r="B188" s="65"/>
      <c r="C188" s="62"/>
      <c r="D188" s="66"/>
      <c r="E188" s="66"/>
      <c r="F188" s="66"/>
      <c r="G188" s="66"/>
      <c r="H188" s="86"/>
      <c r="I188" s="78"/>
      <c r="J188" s="8"/>
    </row>
    <row r="189" spans="1:10" s="2" customFormat="1" ht="12.75" customHeight="1">
      <c r="A189" s="5">
        <v>6</v>
      </c>
      <c r="B189" s="65"/>
      <c r="C189" s="62"/>
      <c r="D189" s="66"/>
      <c r="E189" s="66"/>
      <c r="F189" s="66"/>
      <c r="G189" s="66"/>
      <c r="H189" s="86"/>
      <c r="I189" s="78"/>
      <c r="J189" s="8"/>
    </row>
    <row r="190" spans="1:10" s="2" customFormat="1" ht="12.75">
      <c r="A190" s="5">
        <v>6</v>
      </c>
      <c r="B190" s="65"/>
      <c r="C190" s="62"/>
      <c r="D190" s="66"/>
      <c r="E190" s="66"/>
      <c r="F190" s="66"/>
      <c r="G190" s="66"/>
      <c r="H190" s="86"/>
      <c r="I190" s="78"/>
      <c r="J190" s="8"/>
    </row>
    <row r="191" spans="1:10" s="2" customFormat="1" ht="12.75" customHeight="1">
      <c r="A191" s="5">
        <v>6</v>
      </c>
      <c r="B191" s="65"/>
      <c r="C191" s="62"/>
      <c r="D191" s="66"/>
      <c r="E191" s="66"/>
      <c r="F191" s="66"/>
      <c r="G191" s="66"/>
      <c r="H191" s="86"/>
      <c r="I191" s="78"/>
      <c r="J191" s="8"/>
    </row>
    <row r="192" spans="1:10" s="2" customFormat="1" ht="12.75" customHeight="1">
      <c r="A192" s="5">
        <v>6</v>
      </c>
      <c r="B192" s="65"/>
      <c r="C192" s="62"/>
      <c r="D192" s="66"/>
      <c r="E192" s="66"/>
      <c r="F192" s="66"/>
      <c r="G192" s="66"/>
      <c r="H192" s="86"/>
      <c r="I192" s="78"/>
      <c r="J192" s="8"/>
    </row>
    <row r="193" spans="1:11" s="2" customFormat="1" ht="12.75" customHeight="1">
      <c r="A193" s="5">
        <v>6</v>
      </c>
      <c r="B193" s="65"/>
      <c r="C193" s="62"/>
      <c r="D193" s="66"/>
      <c r="E193" s="66"/>
      <c r="F193" s="66"/>
      <c r="G193" s="66"/>
      <c r="H193" s="86"/>
      <c r="I193" s="78"/>
      <c r="J193" s="8"/>
    </row>
    <row r="194" spans="1:11" s="2" customFormat="1" ht="12.75" customHeight="1">
      <c r="A194" s="5">
        <v>6</v>
      </c>
      <c r="B194" s="65"/>
      <c r="C194" s="62"/>
      <c r="D194" s="66"/>
      <c r="E194" s="66"/>
      <c r="F194" s="66"/>
      <c r="G194" s="66"/>
      <c r="H194" s="86"/>
      <c r="I194" s="78"/>
      <c r="J194" s="8"/>
    </row>
    <row r="195" spans="1:11" s="2" customFormat="1" ht="12.75">
      <c r="A195" s="5">
        <v>6</v>
      </c>
      <c r="B195" s="65"/>
      <c r="C195" s="62"/>
      <c r="D195" s="66"/>
      <c r="E195" s="66"/>
      <c r="F195" s="66"/>
      <c r="G195" s="66"/>
      <c r="H195" s="86"/>
      <c r="I195" s="78"/>
    </row>
    <row r="196" spans="1:11" s="2" customFormat="1" ht="12.75" customHeight="1">
      <c r="A196" s="5">
        <v>6</v>
      </c>
      <c r="B196" s="65"/>
      <c r="C196" s="62"/>
      <c r="D196" s="66"/>
      <c r="E196" s="66"/>
      <c r="F196" s="66"/>
      <c r="G196" s="66"/>
      <c r="H196" s="86"/>
      <c r="I196" s="78"/>
      <c r="J196" s="9"/>
      <c r="K196" s="8"/>
    </row>
    <row r="197" spans="1:11" s="2" customFormat="1" ht="12.75" customHeight="1">
      <c r="A197" s="5">
        <v>6</v>
      </c>
      <c r="B197" s="65"/>
      <c r="C197" s="62"/>
      <c r="D197" s="66"/>
      <c r="E197" s="66"/>
      <c r="F197" s="66"/>
      <c r="G197" s="66"/>
      <c r="H197" s="86"/>
      <c r="I197" s="78"/>
      <c r="J197" s="9"/>
      <c r="K197" s="8"/>
    </row>
    <row r="198" spans="1:11" s="2" customFormat="1" ht="12.75" customHeight="1">
      <c r="A198" s="5">
        <v>6</v>
      </c>
      <c r="B198" s="65"/>
      <c r="C198" s="62"/>
      <c r="D198" s="66"/>
      <c r="E198" s="66"/>
      <c r="F198" s="66"/>
      <c r="G198" s="66"/>
      <c r="H198" s="86"/>
      <c r="I198" s="78"/>
      <c r="J198" s="9"/>
      <c r="K198" s="8"/>
    </row>
    <row r="199" spans="1:11" s="2" customFormat="1" ht="12.75">
      <c r="A199" s="5">
        <v>6</v>
      </c>
      <c r="B199" s="65"/>
      <c r="C199" s="62"/>
      <c r="D199" s="66"/>
      <c r="E199" s="66"/>
      <c r="F199" s="66"/>
      <c r="G199" s="66"/>
      <c r="H199" s="86"/>
      <c r="I199" s="78"/>
      <c r="J199" s="9"/>
      <c r="K199" s="8"/>
    </row>
    <row r="200" spans="1:11" s="2" customFormat="1" ht="12.75" customHeight="1">
      <c r="A200" s="5">
        <v>6</v>
      </c>
      <c r="B200" s="65"/>
      <c r="C200" s="62"/>
      <c r="D200" s="66"/>
      <c r="E200" s="66"/>
      <c r="F200" s="66"/>
      <c r="G200" s="66"/>
      <c r="H200" s="86"/>
      <c r="I200" s="78"/>
      <c r="J200" s="9"/>
      <c r="K200" s="8"/>
    </row>
    <row r="201" spans="1:11" s="2" customFormat="1" ht="12.75" customHeight="1">
      <c r="A201" s="5">
        <v>6</v>
      </c>
      <c r="B201" s="65"/>
      <c r="C201" s="62"/>
      <c r="D201" s="66"/>
      <c r="E201" s="66"/>
      <c r="F201" s="66"/>
      <c r="G201" s="66"/>
      <c r="H201" s="86"/>
      <c r="I201" s="78"/>
      <c r="J201" s="9"/>
      <c r="K201" s="8"/>
    </row>
    <row r="202" spans="1:11" s="2" customFormat="1" ht="12.75" customHeight="1">
      <c r="A202" s="5">
        <v>6</v>
      </c>
      <c r="B202" s="65"/>
      <c r="C202" s="62"/>
      <c r="D202" s="66"/>
      <c r="E202" s="66"/>
      <c r="F202" s="66"/>
      <c r="G202" s="66"/>
      <c r="H202" s="86"/>
      <c r="I202" s="78"/>
      <c r="J202" s="9"/>
      <c r="K202" s="8"/>
    </row>
    <row r="203" spans="1:11" s="2" customFormat="1" ht="12.75">
      <c r="A203" s="5">
        <v>6</v>
      </c>
      <c r="B203" s="65"/>
      <c r="C203" s="62"/>
      <c r="D203" s="66"/>
      <c r="E203" s="66"/>
      <c r="F203" s="66"/>
      <c r="G203" s="66"/>
      <c r="H203" s="86"/>
      <c r="I203" s="78"/>
    </row>
    <row r="204" spans="1:11" s="2" customFormat="1" ht="12.75" customHeight="1">
      <c r="A204" s="5">
        <v>6</v>
      </c>
      <c r="B204" s="65"/>
      <c r="C204" s="62"/>
      <c r="D204" s="66"/>
      <c r="E204" s="66"/>
      <c r="F204" s="66"/>
      <c r="G204" s="66"/>
      <c r="H204" s="86"/>
      <c r="I204" s="78"/>
      <c r="J204" s="10"/>
      <c r="K204" s="9"/>
    </row>
    <row r="205" spans="1:11" s="2" customFormat="1" ht="12.75" customHeight="1">
      <c r="A205" s="5">
        <v>6</v>
      </c>
      <c r="B205" s="65"/>
      <c r="C205" s="62"/>
      <c r="D205" s="66"/>
      <c r="E205" s="66"/>
      <c r="F205" s="66"/>
      <c r="G205" s="66"/>
      <c r="H205" s="86"/>
      <c r="I205" s="78"/>
      <c r="J205" s="10"/>
      <c r="K205" s="9"/>
    </row>
    <row r="206" spans="1:11" s="2" customFormat="1" ht="12.75" customHeight="1">
      <c r="A206" s="5">
        <v>6</v>
      </c>
      <c r="B206" s="65"/>
      <c r="C206" s="62"/>
      <c r="D206" s="66"/>
      <c r="E206" s="66"/>
      <c r="F206" s="66"/>
      <c r="G206" s="66"/>
      <c r="H206" s="86"/>
      <c r="I206" s="78"/>
      <c r="J206" s="10"/>
      <c r="K206" s="9"/>
    </row>
    <row r="207" spans="1:11" s="2" customFormat="1" ht="12.75" customHeight="1">
      <c r="A207" s="5">
        <v>6</v>
      </c>
      <c r="B207" s="65"/>
      <c r="C207" s="62"/>
      <c r="D207" s="66"/>
      <c r="E207" s="66"/>
      <c r="F207" s="66"/>
      <c r="G207" s="66"/>
      <c r="H207" s="86"/>
      <c r="I207" s="78"/>
      <c r="K207" s="9"/>
    </row>
    <row r="208" spans="1:11" s="2" customFormat="1" ht="12.75">
      <c r="A208" s="5">
        <v>6</v>
      </c>
      <c r="B208" s="65"/>
      <c r="C208" s="62"/>
      <c r="D208" s="66"/>
      <c r="E208" s="66"/>
      <c r="F208" s="66"/>
      <c r="G208" s="66"/>
      <c r="H208" s="86"/>
      <c r="I208" s="78"/>
      <c r="J208" s="11"/>
      <c r="K208" s="9"/>
    </row>
    <row r="209" spans="1:11" s="2" customFormat="1" ht="12.75" customHeight="1">
      <c r="A209" s="5">
        <v>6</v>
      </c>
      <c r="B209" s="65"/>
      <c r="C209" s="62"/>
      <c r="D209" s="66"/>
      <c r="E209" s="66"/>
      <c r="F209" s="66"/>
      <c r="G209" s="66"/>
      <c r="H209" s="86"/>
      <c r="I209" s="78"/>
      <c r="J209" s="11"/>
      <c r="K209" s="9"/>
    </row>
    <row r="210" spans="1:11" s="2" customFormat="1" ht="12.75" customHeight="1">
      <c r="A210" s="5">
        <v>6</v>
      </c>
      <c r="B210" s="65"/>
      <c r="C210" s="62"/>
      <c r="D210" s="66"/>
      <c r="E210" s="66"/>
      <c r="F210" s="66"/>
      <c r="G210" s="66"/>
      <c r="H210" s="86"/>
      <c r="I210" s="78"/>
      <c r="J210" s="11"/>
      <c r="K210" s="9"/>
    </row>
    <row r="211" spans="1:11" s="2" customFormat="1" ht="12.75" customHeight="1">
      <c r="A211" s="5">
        <v>6</v>
      </c>
      <c r="B211" s="65"/>
      <c r="C211" s="62"/>
      <c r="D211" s="66"/>
      <c r="E211" s="66"/>
      <c r="F211" s="66"/>
      <c r="G211" s="66"/>
      <c r="H211" s="86"/>
      <c r="I211" s="78"/>
    </row>
    <row r="212" spans="1:11" s="2" customFormat="1" ht="12.75" customHeight="1">
      <c r="A212" s="5">
        <v>6</v>
      </c>
      <c r="B212" s="65"/>
      <c r="C212" s="62"/>
      <c r="D212" s="66"/>
      <c r="E212" s="67"/>
      <c r="F212" s="66"/>
      <c r="G212" s="66"/>
      <c r="H212" s="86"/>
      <c r="I212" s="78"/>
      <c r="J212" s="12"/>
      <c r="K212" s="10"/>
    </row>
    <row r="213" spans="1:11" s="2" customFormat="1" ht="12.75">
      <c r="A213" s="5">
        <v>6</v>
      </c>
      <c r="B213" s="65"/>
      <c r="C213" s="62"/>
      <c r="D213" s="66"/>
      <c r="E213" s="67"/>
      <c r="F213" s="66"/>
      <c r="G213" s="66"/>
      <c r="H213" s="86"/>
      <c r="I213" s="78"/>
      <c r="J213" s="12"/>
      <c r="K213" s="10"/>
    </row>
    <row r="214" spans="1:11" s="2" customFormat="1" ht="12.75" customHeight="1">
      <c r="A214" s="5">
        <v>6</v>
      </c>
      <c r="B214" s="65"/>
      <c r="C214" s="62"/>
      <c r="D214" s="66"/>
      <c r="E214" s="67"/>
      <c r="F214" s="66"/>
      <c r="G214" s="66"/>
      <c r="H214" s="86"/>
      <c r="I214" s="78"/>
      <c r="J214" s="12"/>
      <c r="K214" s="10"/>
    </row>
    <row r="215" spans="1:11" s="2" customFormat="1" ht="12.75" customHeight="1">
      <c r="A215" s="5">
        <v>6</v>
      </c>
      <c r="B215" s="65"/>
      <c r="C215" s="62"/>
      <c r="D215" s="66"/>
      <c r="E215" s="67"/>
      <c r="F215" s="66"/>
      <c r="G215" s="66"/>
      <c r="H215" s="86"/>
      <c r="I215" s="78"/>
      <c r="J215" s="12"/>
    </row>
    <row r="216" spans="1:11" s="2" customFormat="1" ht="12.75" customHeight="1">
      <c r="A216" s="5">
        <v>6</v>
      </c>
      <c r="B216" s="65"/>
      <c r="C216" s="62"/>
      <c r="D216" s="66"/>
      <c r="E216" s="67"/>
      <c r="F216" s="66"/>
      <c r="G216" s="66"/>
      <c r="H216" s="86"/>
      <c r="I216" s="78"/>
      <c r="J216" s="12"/>
      <c r="K216" s="11"/>
    </row>
    <row r="217" spans="1:11" s="2" customFormat="1" ht="12.75" customHeight="1">
      <c r="A217" s="5">
        <v>6</v>
      </c>
      <c r="B217" s="65"/>
      <c r="C217" s="62"/>
      <c r="D217" s="66"/>
      <c r="E217" s="66"/>
      <c r="F217" s="66"/>
      <c r="G217" s="66"/>
      <c r="H217" s="86"/>
      <c r="I217" s="78"/>
      <c r="J217" s="12"/>
      <c r="K217" s="11"/>
    </row>
    <row r="218" spans="1:11" s="2" customFormat="1" ht="12.75">
      <c r="A218" s="5">
        <v>6</v>
      </c>
      <c r="B218" s="65"/>
      <c r="C218" s="62"/>
      <c r="D218" s="66"/>
      <c r="E218" s="66"/>
      <c r="F218" s="66"/>
      <c r="G218" s="66"/>
      <c r="H218" s="86"/>
      <c r="I218" s="78"/>
      <c r="J218" s="12"/>
      <c r="K218" s="11"/>
    </row>
    <row r="219" spans="1:11" s="2" customFormat="1" ht="12.75" customHeight="1">
      <c r="A219" s="5">
        <v>6</v>
      </c>
      <c r="B219" s="65"/>
      <c r="C219" s="62"/>
      <c r="D219" s="66"/>
      <c r="E219" s="66"/>
      <c r="F219" s="66"/>
      <c r="G219" s="66"/>
      <c r="H219" s="86"/>
      <c r="I219" s="78"/>
      <c r="J219" s="12"/>
    </row>
    <row r="220" spans="1:11" s="2" customFormat="1" ht="12.75" customHeight="1">
      <c r="A220" s="5">
        <v>6</v>
      </c>
      <c r="B220" s="65"/>
      <c r="C220" s="62"/>
      <c r="D220" s="66"/>
      <c r="E220" s="66"/>
      <c r="F220" s="66"/>
      <c r="G220" s="66"/>
      <c r="H220" s="86"/>
      <c r="I220" s="78"/>
      <c r="K220" s="12"/>
    </row>
    <row r="221" spans="1:11" s="2" customFormat="1" ht="12.75" customHeight="1">
      <c r="A221" s="5">
        <v>6</v>
      </c>
      <c r="B221" s="65"/>
      <c r="C221" s="62"/>
      <c r="D221" s="66"/>
      <c r="E221" s="66"/>
      <c r="F221" s="66"/>
      <c r="G221" s="66"/>
      <c r="H221" s="86"/>
      <c r="I221" s="78"/>
      <c r="J221" s="13"/>
      <c r="K221" s="12"/>
    </row>
    <row r="222" spans="1:11" s="2" customFormat="1" ht="12.75" customHeight="1">
      <c r="A222" s="5">
        <v>6</v>
      </c>
      <c r="B222" s="65"/>
      <c r="C222" s="62"/>
      <c r="D222" s="66"/>
      <c r="E222" s="66"/>
      <c r="F222" s="66"/>
      <c r="G222" s="66"/>
      <c r="H222" s="86"/>
      <c r="I222" s="78"/>
      <c r="J222" s="13"/>
      <c r="K222" s="12"/>
    </row>
    <row r="223" spans="1:11" s="2" customFormat="1" ht="12.75">
      <c r="A223" s="5">
        <v>6</v>
      </c>
      <c r="B223" s="65"/>
      <c r="C223" s="62"/>
      <c r="D223" s="66"/>
      <c r="E223" s="66"/>
      <c r="F223" s="66"/>
      <c r="G223" s="66"/>
      <c r="H223" s="86"/>
      <c r="I223" s="78"/>
      <c r="J223" s="13"/>
      <c r="K223" s="12"/>
    </row>
    <row r="224" spans="1:11" s="2" customFormat="1" ht="12.75" customHeight="1">
      <c r="A224" s="5">
        <v>6</v>
      </c>
      <c r="B224" s="65"/>
      <c r="C224" s="62"/>
      <c r="D224" s="66"/>
      <c r="E224" s="66"/>
      <c r="F224" s="66"/>
      <c r="G224" s="66"/>
      <c r="H224" s="86"/>
      <c r="I224" s="78"/>
      <c r="J224" s="13"/>
      <c r="K224" s="12"/>
    </row>
    <row r="225" spans="1:11" s="2" customFormat="1" ht="12.75" customHeight="1">
      <c r="A225" s="5">
        <v>6</v>
      </c>
      <c r="B225" s="65"/>
      <c r="C225" s="62"/>
      <c r="D225" s="66"/>
      <c r="E225" s="66"/>
      <c r="F225" s="66"/>
      <c r="G225" s="66"/>
      <c r="H225" s="86"/>
      <c r="I225" s="78"/>
      <c r="K225" s="12"/>
    </row>
    <row r="226" spans="1:11" s="2" customFormat="1" ht="12.75" customHeight="1">
      <c r="A226" s="5">
        <v>6</v>
      </c>
      <c r="B226" s="65"/>
      <c r="C226" s="62"/>
      <c r="D226" s="66"/>
      <c r="E226" s="66"/>
      <c r="F226" s="66"/>
      <c r="G226" s="66"/>
      <c r="H226" s="86"/>
      <c r="I226" s="78"/>
      <c r="J226" s="14"/>
      <c r="K226" s="12"/>
    </row>
    <row r="227" spans="1:11" s="2" customFormat="1" ht="12.75" customHeight="1">
      <c r="A227" s="5">
        <v>6</v>
      </c>
      <c r="B227" s="65"/>
      <c r="C227" s="62"/>
      <c r="D227" s="66"/>
      <c r="E227" s="66"/>
      <c r="F227" s="66"/>
      <c r="G227" s="66"/>
      <c r="H227" s="86"/>
      <c r="I227" s="78"/>
      <c r="J227" s="14"/>
      <c r="K227" s="12"/>
    </row>
    <row r="228" spans="1:11" s="2" customFormat="1" ht="12.75">
      <c r="A228" s="5">
        <v>6</v>
      </c>
      <c r="B228" s="65"/>
      <c r="C228" s="62"/>
      <c r="D228" s="66"/>
      <c r="E228" s="66"/>
      <c r="F228" s="66"/>
      <c r="G228" s="66"/>
      <c r="H228" s="86"/>
      <c r="I228" s="78"/>
      <c r="J228" s="14"/>
    </row>
    <row r="229" spans="1:11" s="2" customFormat="1" ht="12.75" customHeight="1">
      <c r="A229" s="5">
        <v>6</v>
      </c>
      <c r="B229" s="65"/>
      <c r="C229" s="62"/>
      <c r="D229" s="66"/>
      <c r="E229" s="66"/>
      <c r="F229" s="66"/>
      <c r="G229" s="66"/>
      <c r="H229" s="86"/>
      <c r="I229" s="78"/>
      <c r="J229" s="14"/>
      <c r="K229" s="13"/>
    </row>
    <row r="230" spans="1:11" s="2" customFormat="1" ht="12.75" customHeight="1">
      <c r="A230" s="5">
        <v>6</v>
      </c>
      <c r="B230" s="65"/>
      <c r="C230" s="62"/>
      <c r="D230" s="66"/>
      <c r="E230" s="66"/>
      <c r="F230" s="66"/>
      <c r="G230" s="66"/>
      <c r="H230" s="86"/>
      <c r="I230" s="78"/>
      <c r="J230" s="14"/>
      <c r="K230" s="13"/>
    </row>
    <row r="231" spans="1:11" s="2" customFormat="1" ht="12.75" customHeight="1">
      <c r="A231" s="5">
        <v>6</v>
      </c>
      <c r="B231" s="65"/>
      <c r="C231" s="62"/>
      <c r="D231" s="66"/>
      <c r="E231" s="66"/>
      <c r="F231" s="66"/>
      <c r="G231" s="66"/>
      <c r="H231" s="86"/>
      <c r="I231" s="78"/>
      <c r="J231" s="14"/>
      <c r="K231" s="13"/>
    </row>
    <row r="232" spans="1:11" s="2" customFormat="1" ht="12.75" customHeight="1">
      <c r="A232" s="5">
        <v>6</v>
      </c>
      <c r="B232" s="65"/>
      <c r="C232" s="62"/>
      <c r="D232" s="66"/>
      <c r="E232" s="66"/>
      <c r="F232" s="66"/>
      <c r="G232" s="66"/>
      <c r="H232" s="86"/>
      <c r="I232" s="78"/>
      <c r="J232" s="14"/>
      <c r="K232" s="13"/>
    </row>
    <row r="233" spans="1:11" s="2" customFormat="1" ht="12.75">
      <c r="A233" s="5">
        <v>6</v>
      </c>
      <c r="B233" s="65"/>
      <c r="C233" s="62"/>
      <c r="D233" s="66"/>
      <c r="E233" s="66"/>
      <c r="F233" s="66"/>
      <c r="G233" s="66"/>
      <c r="H233" s="86"/>
      <c r="I233" s="78"/>
    </row>
    <row r="234" spans="1:11" s="2" customFormat="1" ht="12.75" customHeight="1">
      <c r="A234" s="5">
        <v>6</v>
      </c>
      <c r="B234" s="65"/>
      <c r="C234" s="62"/>
      <c r="D234" s="66"/>
      <c r="E234" s="66"/>
      <c r="F234" s="66"/>
      <c r="G234" s="66"/>
      <c r="H234" s="86"/>
      <c r="I234" s="78"/>
      <c r="J234" s="15"/>
      <c r="K234" s="14"/>
    </row>
    <row r="235" spans="1:11" s="2" customFormat="1" ht="12.75" customHeight="1">
      <c r="A235" s="5">
        <v>6</v>
      </c>
      <c r="B235" s="65"/>
      <c r="C235" s="62"/>
      <c r="D235" s="66"/>
      <c r="E235" s="66"/>
      <c r="F235" s="66"/>
      <c r="G235" s="66"/>
      <c r="H235" s="86"/>
      <c r="I235" s="78"/>
      <c r="J235" s="15"/>
      <c r="K235" s="14"/>
    </row>
    <row r="236" spans="1:11" s="2" customFormat="1" ht="12.75" customHeight="1">
      <c r="A236" s="5">
        <v>6</v>
      </c>
      <c r="B236" s="65"/>
      <c r="C236" s="62"/>
      <c r="D236" s="66"/>
      <c r="E236" s="66"/>
      <c r="F236" s="66"/>
      <c r="G236" s="66"/>
      <c r="H236" s="86"/>
      <c r="I236" s="78"/>
      <c r="J236" s="15"/>
      <c r="K236" s="14"/>
    </row>
    <row r="237" spans="1:11" s="2" customFormat="1" ht="12.75">
      <c r="A237" s="5">
        <v>6</v>
      </c>
      <c r="B237" s="65"/>
      <c r="C237" s="62"/>
      <c r="D237" s="66"/>
      <c r="E237" s="66"/>
      <c r="F237" s="66"/>
      <c r="G237" s="66"/>
      <c r="H237" s="86"/>
      <c r="I237" s="78"/>
      <c r="J237" s="15"/>
      <c r="K237" s="14"/>
    </row>
    <row r="238" spans="1:11" s="2" customFormat="1" ht="12.75" customHeight="1">
      <c r="A238" s="5">
        <v>6</v>
      </c>
      <c r="B238" s="65"/>
      <c r="C238" s="62"/>
      <c r="D238" s="66"/>
      <c r="E238" s="66"/>
      <c r="F238" s="66"/>
      <c r="G238" s="66"/>
      <c r="H238" s="86"/>
      <c r="I238" s="78"/>
      <c r="J238" s="15"/>
      <c r="K238" s="14"/>
    </row>
    <row r="239" spans="1:11" s="2" customFormat="1" ht="12.75" customHeight="1">
      <c r="A239" s="5">
        <v>6</v>
      </c>
      <c r="B239" s="65"/>
      <c r="C239" s="62"/>
      <c r="D239" s="66"/>
      <c r="E239" s="66"/>
      <c r="F239" s="66"/>
      <c r="G239" s="66"/>
      <c r="H239" s="86"/>
      <c r="I239" s="78"/>
      <c r="J239" s="15"/>
      <c r="K239" s="14"/>
    </row>
    <row r="240" spans="1:11" s="2" customFormat="1" ht="12.75" customHeight="1">
      <c r="A240" s="5">
        <v>6</v>
      </c>
      <c r="B240" s="65"/>
      <c r="C240" s="62"/>
      <c r="D240" s="66"/>
      <c r="E240" s="66"/>
      <c r="F240" s="66"/>
      <c r="G240" s="66"/>
      <c r="H240" s="86"/>
      <c r="I240" s="78"/>
      <c r="J240" s="15"/>
      <c r="K240" s="14"/>
    </row>
    <row r="241" spans="1:11" s="8" customFormat="1" ht="12.75">
      <c r="A241" s="5">
        <v>6</v>
      </c>
      <c r="B241" s="65"/>
      <c r="C241" s="62"/>
      <c r="D241" s="66"/>
      <c r="E241" s="66"/>
      <c r="F241" s="66"/>
      <c r="G241" s="66"/>
      <c r="H241" s="86"/>
      <c r="I241" s="78"/>
      <c r="J241" s="15"/>
      <c r="K241" s="2"/>
    </row>
    <row r="242" spans="1:11" s="8" customFormat="1" ht="12.75">
      <c r="A242" s="5">
        <v>6</v>
      </c>
      <c r="B242" s="65"/>
      <c r="C242" s="62"/>
      <c r="D242" s="66"/>
      <c r="E242" s="66"/>
      <c r="F242" s="66"/>
      <c r="G242" s="66"/>
      <c r="H242" s="86"/>
      <c r="I242" s="78"/>
      <c r="J242" s="2"/>
      <c r="K242" s="15"/>
    </row>
    <row r="243" spans="1:11" s="8" customFormat="1" ht="12.75">
      <c r="A243" s="5">
        <v>6</v>
      </c>
      <c r="B243" s="65"/>
      <c r="C243" s="62"/>
      <c r="D243" s="66"/>
      <c r="E243" s="66"/>
      <c r="F243" s="66"/>
      <c r="G243" s="66"/>
      <c r="H243" s="86"/>
      <c r="I243" s="78"/>
      <c r="J243" s="16"/>
      <c r="K243" s="15"/>
    </row>
    <row r="244" spans="1:11" s="8" customFormat="1" ht="12.75">
      <c r="A244" s="5">
        <v>6</v>
      </c>
      <c r="B244" s="65"/>
      <c r="C244" s="62"/>
      <c r="D244" s="66"/>
      <c r="E244" s="66"/>
      <c r="F244" s="66"/>
      <c r="G244" s="66"/>
      <c r="H244" s="86"/>
      <c r="I244" s="78"/>
      <c r="J244" s="16"/>
      <c r="K244" s="15"/>
    </row>
    <row r="245" spans="1:11" s="8" customFormat="1" ht="12.75">
      <c r="A245" s="5">
        <v>6</v>
      </c>
      <c r="B245" s="65"/>
      <c r="C245" s="62"/>
      <c r="D245" s="66"/>
      <c r="E245" s="66"/>
      <c r="F245" s="66"/>
      <c r="G245" s="66"/>
      <c r="H245" s="86"/>
      <c r="I245" s="78"/>
      <c r="J245" s="16"/>
      <c r="K245" s="15"/>
    </row>
    <row r="246" spans="1:11" s="8" customFormat="1" ht="12.75">
      <c r="A246" s="5">
        <v>6</v>
      </c>
      <c r="B246" s="65"/>
      <c r="C246" s="62"/>
      <c r="D246" s="66"/>
      <c r="E246" s="66"/>
      <c r="F246" s="66"/>
      <c r="G246" s="66"/>
      <c r="H246" s="86"/>
      <c r="I246" s="78"/>
      <c r="J246" s="16"/>
      <c r="K246" s="15"/>
    </row>
    <row r="247" spans="1:11" s="8" customFormat="1" ht="12.75">
      <c r="A247" s="5">
        <v>6</v>
      </c>
      <c r="B247" s="65"/>
      <c r="C247" s="62"/>
      <c r="D247" s="66"/>
      <c r="E247" s="66"/>
      <c r="F247" s="66"/>
      <c r="G247" s="66"/>
      <c r="H247" s="86"/>
      <c r="I247" s="78"/>
      <c r="J247" s="16"/>
      <c r="K247" s="15"/>
    </row>
    <row r="248" spans="1:11" s="2" customFormat="1" ht="12.75">
      <c r="A248" s="5">
        <v>6</v>
      </c>
      <c r="B248" s="65"/>
      <c r="C248" s="62"/>
      <c r="D248" s="66"/>
      <c r="E248" s="66"/>
      <c r="F248" s="66"/>
      <c r="G248" s="66"/>
      <c r="H248" s="86"/>
      <c r="I248" s="78"/>
      <c r="J248" s="16"/>
      <c r="K248" s="15"/>
    </row>
    <row r="249" spans="1:11" s="9" customFormat="1" ht="12.75">
      <c r="A249" s="5">
        <v>6</v>
      </c>
      <c r="B249" s="65"/>
      <c r="C249" s="62"/>
      <c r="D249" s="66"/>
      <c r="E249" s="66"/>
      <c r="F249" s="66"/>
      <c r="G249" s="66"/>
      <c r="H249" s="86"/>
      <c r="I249" s="78"/>
      <c r="J249" s="16"/>
      <c r="K249" s="15"/>
    </row>
    <row r="250" spans="1:11" s="9" customFormat="1" ht="12.75">
      <c r="A250" s="5">
        <v>6</v>
      </c>
      <c r="B250" s="65"/>
      <c r="C250" s="62"/>
      <c r="D250" s="66"/>
      <c r="E250" s="66"/>
      <c r="F250" s="66"/>
      <c r="G250" s="66"/>
      <c r="H250" s="86"/>
      <c r="I250" s="78"/>
      <c r="J250" s="2"/>
      <c r="K250" s="2"/>
    </row>
    <row r="251" spans="1:11" s="9" customFormat="1" ht="12.75">
      <c r="A251" s="5">
        <v>6</v>
      </c>
      <c r="B251" s="65"/>
      <c r="C251" s="62"/>
      <c r="D251" s="66"/>
      <c r="E251" s="66"/>
      <c r="F251" s="66"/>
      <c r="G251" s="66"/>
      <c r="H251" s="84"/>
      <c r="I251" s="78"/>
      <c r="J251" s="17"/>
      <c r="K251" s="16"/>
    </row>
    <row r="252" spans="1:11" s="9" customFormat="1" ht="12.75">
      <c r="A252" s="5">
        <v>6</v>
      </c>
      <c r="B252" s="65"/>
      <c r="C252" s="62"/>
      <c r="D252" s="66"/>
      <c r="E252" s="66"/>
      <c r="F252" s="66"/>
      <c r="G252" s="66"/>
      <c r="H252" s="84"/>
      <c r="I252" s="78"/>
      <c r="J252" s="17"/>
      <c r="K252" s="16"/>
    </row>
    <row r="253" spans="1:11" s="9" customFormat="1" ht="12.75">
      <c r="A253" s="5">
        <v>6</v>
      </c>
      <c r="B253" s="65"/>
      <c r="C253" s="62"/>
      <c r="D253" s="66"/>
      <c r="E253" s="66"/>
      <c r="F253" s="66"/>
      <c r="G253" s="66"/>
      <c r="H253" s="84"/>
      <c r="I253" s="78"/>
      <c r="J253" s="17"/>
      <c r="K253" s="16"/>
    </row>
    <row r="254" spans="1:11" s="9" customFormat="1" ht="12.75">
      <c r="A254" s="5">
        <v>6</v>
      </c>
      <c r="B254" s="65"/>
      <c r="C254" s="62"/>
      <c r="D254" s="66"/>
      <c r="E254" s="66"/>
      <c r="F254" s="66"/>
      <c r="G254" s="66"/>
      <c r="H254" s="84"/>
      <c r="I254" s="78"/>
      <c r="J254" s="17"/>
      <c r="K254" s="16"/>
    </row>
    <row r="255" spans="1:11" s="9" customFormat="1" ht="12.75">
      <c r="A255" s="5">
        <v>6</v>
      </c>
      <c r="B255" s="65"/>
      <c r="C255" s="62"/>
      <c r="D255" s="66"/>
      <c r="E255" s="66"/>
      <c r="F255" s="66"/>
      <c r="G255" s="66"/>
      <c r="H255" s="84"/>
      <c r="I255" s="78"/>
      <c r="J255" s="2"/>
      <c r="K255" s="16"/>
    </row>
    <row r="256" spans="1:11" s="2" customFormat="1" ht="12.75">
      <c r="A256" s="5">
        <v>6</v>
      </c>
      <c r="B256" s="65"/>
      <c r="C256" s="62"/>
      <c r="D256" s="66"/>
      <c r="E256" s="66"/>
      <c r="F256" s="66"/>
      <c r="G256" s="66"/>
      <c r="H256" s="84"/>
      <c r="I256" s="78"/>
      <c r="J256" s="18"/>
      <c r="K256" s="16"/>
    </row>
    <row r="257" spans="1:11" s="10" customFormat="1" ht="12.75">
      <c r="A257" s="5">
        <v>6</v>
      </c>
      <c r="B257" s="65"/>
      <c r="C257" s="62"/>
      <c r="D257" s="66"/>
      <c r="E257" s="66"/>
      <c r="F257" s="66"/>
      <c r="G257" s="66"/>
      <c r="H257" s="84"/>
      <c r="I257" s="78"/>
      <c r="J257" s="18"/>
      <c r="K257" s="16"/>
    </row>
    <row r="258" spans="1:11" s="10" customFormat="1" ht="12.75">
      <c r="A258" s="5">
        <v>6</v>
      </c>
      <c r="B258" s="65"/>
      <c r="C258" s="62"/>
      <c r="D258" s="66"/>
      <c r="E258" s="66"/>
      <c r="F258" s="66"/>
      <c r="G258" s="66"/>
      <c r="H258" s="84"/>
      <c r="I258" s="78"/>
      <c r="J258" s="18"/>
      <c r="K258" s="2"/>
    </row>
    <row r="259" spans="1:11" s="10" customFormat="1" ht="12.75">
      <c r="A259" s="5">
        <v>6</v>
      </c>
      <c r="B259" s="65"/>
      <c r="C259" s="62"/>
      <c r="D259" s="66"/>
      <c r="E259" s="66"/>
      <c r="F259" s="66"/>
      <c r="G259" s="66"/>
      <c r="H259" s="84"/>
      <c r="I259" s="78"/>
      <c r="J259" s="18"/>
      <c r="K259" s="17"/>
    </row>
    <row r="260" spans="1:11" s="2" customFormat="1" ht="12.75">
      <c r="A260" s="5">
        <v>6</v>
      </c>
      <c r="B260" s="65"/>
      <c r="C260" s="62"/>
      <c r="D260" s="66"/>
      <c r="E260" s="66"/>
      <c r="F260" s="66"/>
      <c r="G260" s="66"/>
      <c r="H260" s="84"/>
      <c r="I260" s="78"/>
      <c r="K260" s="17"/>
    </row>
    <row r="261" spans="1:11" s="11" customFormat="1" ht="12.75">
      <c r="A261" s="5">
        <v>6</v>
      </c>
      <c r="B261" s="65"/>
      <c r="C261" s="62"/>
      <c r="D261" s="66"/>
      <c r="E261" s="66"/>
      <c r="F261" s="66"/>
      <c r="G261" s="66"/>
      <c r="H261" s="84"/>
      <c r="I261" s="78"/>
      <c r="J261" s="19"/>
      <c r="K261" s="17"/>
    </row>
    <row r="262" spans="1:11" s="11" customFormat="1" ht="12.75">
      <c r="A262" s="5">
        <v>6</v>
      </c>
      <c r="B262" s="65"/>
      <c r="C262" s="62"/>
      <c r="D262" s="66"/>
      <c r="E262" s="66"/>
      <c r="F262" s="66"/>
      <c r="G262" s="66"/>
      <c r="H262" s="84"/>
      <c r="I262" s="78"/>
      <c r="J262" s="19"/>
      <c r="K262" s="17"/>
    </row>
    <row r="263" spans="1:11" s="11" customFormat="1" ht="12.75">
      <c r="A263" s="5">
        <v>6</v>
      </c>
      <c r="B263" s="65"/>
      <c r="C263" s="62"/>
      <c r="D263" s="66"/>
      <c r="E263" s="66"/>
      <c r="F263" s="66"/>
      <c r="G263" s="66"/>
      <c r="H263" s="84"/>
      <c r="I263" s="78"/>
      <c r="J263" s="19"/>
      <c r="K263" s="2"/>
    </row>
    <row r="264" spans="1:11" s="2" customFormat="1" ht="12.75">
      <c r="A264" s="5">
        <v>6</v>
      </c>
      <c r="B264" s="65"/>
      <c r="C264" s="62"/>
      <c r="D264" s="66"/>
      <c r="E264" s="66"/>
      <c r="F264" s="66"/>
      <c r="G264" s="66"/>
      <c r="H264" s="84"/>
      <c r="I264" s="78"/>
      <c r="J264" s="19"/>
      <c r="K264" s="18"/>
    </row>
    <row r="265" spans="1:11" s="12" customFormat="1" ht="12.75">
      <c r="A265" s="5">
        <v>6</v>
      </c>
      <c r="B265" s="65"/>
      <c r="C265" s="62"/>
      <c r="D265" s="66"/>
      <c r="E265" s="66"/>
      <c r="F265" s="66"/>
      <c r="G265" s="66"/>
      <c r="H265" s="84"/>
      <c r="I265" s="78"/>
      <c r="J265" s="2"/>
      <c r="K265" s="18"/>
    </row>
    <row r="266" spans="1:11" s="12" customFormat="1" ht="12.75">
      <c r="A266" s="5">
        <v>6</v>
      </c>
      <c r="B266" s="65"/>
      <c r="C266" s="62"/>
      <c r="D266" s="59"/>
      <c r="E266" s="59"/>
      <c r="F266" s="60"/>
      <c r="G266" s="60"/>
      <c r="H266" s="85"/>
      <c r="I266" s="78"/>
      <c r="J266" s="2"/>
      <c r="K266" s="18"/>
    </row>
    <row r="267" spans="1:11" s="12" customFormat="1" ht="12.75">
      <c r="A267" s="5">
        <v>6</v>
      </c>
      <c r="B267" s="65"/>
      <c r="C267" s="62"/>
      <c r="D267" s="59"/>
      <c r="E267" s="59"/>
      <c r="F267" s="60"/>
      <c r="G267" s="60"/>
      <c r="H267" s="85"/>
      <c r="I267" s="78"/>
      <c r="J267" s="2"/>
      <c r="K267" s="18"/>
    </row>
    <row r="268" spans="1:11" s="12" customFormat="1" ht="12.75">
      <c r="A268" s="5">
        <v>6</v>
      </c>
      <c r="B268" s="65"/>
      <c r="C268" s="62"/>
      <c r="D268" s="59"/>
      <c r="E268" s="59"/>
      <c r="F268" s="60"/>
      <c r="G268" s="60"/>
      <c r="H268" s="85"/>
      <c r="I268" s="78"/>
      <c r="J268" s="2"/>
      <c r="K268" s="2"/>
    </row>
    <row r="269" spans="1:11" s="12" customFormat="1" ht="12.75">
      <c r="A269" s="5">
        <v>6</v>
      </c>
      <c r="B269" s="65"/>
      <c r="C269" s="62"/>
      <c r="D269" s="59"/>
      <c r="E269" s="59"/>
      <c r="F269" s="60"/>
      <c r="G269" s="60"/>
      <c r="H269" s="85"/>
      <c r="I269" s="78"/>
      <c r="J269" s="2"/>
      <c r="K269" s="19"/>
    </row>
    <row r="270" spans="1:11" s="12" customFormat="1" ht="12.75">
      <c r="A270" s="5">
        <v>6</v>
      </c>
      <c r="B270" s="65"/>
      <c r="C270" s="62"/>
      <c r="D270" s="59"/>
      <c r="E270" s="59"/>
      <c r="F270" s="60"/>
      <c r="G270" s="60"/>
      <c r="H270" s="85"/>
      <c r="I270" s="78"/>
      <c r="J270" s="2"/>
      <c r="K270" s="19"/>
    </row>
    <row r="271" spans="1:11" s="12" customFormat="1" ht="12.75">
      <c r="A271" s="5">
        <v>6</v>
      </c>
      <c r="B271" s="65"/>
      <c r="C271" s="62"/>
      <c r="D271" s="59"/>
      <c r="E271" s="59"/>
      <c r="F271" s="60"/>
      <c r="G271" s="60"/>
      <c r="H271" s="85"/>
      <c r="I271" s="78"/>
      <c r="J271" s="2"/>
      <c r="K271" s="19"/>
    </row>
    <row r="272" spans="1:11" s="12" customFormat="1" ht="12.75">
      <c r="A272" s="5">
        <v>6</v>
      </c>
      <c r="B272" s="65"/>
      <c r="C272" s="62"/>
      <c r="D272" s="59"/>
      <c r="E272" s="59"/>
      <c r="F272" s="60"/>
      <c r="G272" s="60"/>
      <c r="H272" s="85"/>
      <c r="I272" s="78"/>
      <c r="J272" s="2"/>
      <c r="K272" s="19"/>
    </row>
    <row r="273" spans="1:11" s="2" customFormat="1" ht="12.75">
      <c r="A273" s="5">
        <v>6</v>
      </c>
      <c r="B273" s="65"/>
      <c r="C273" s="62"/>
      <c r="D273" s="59"/>
      <c r="E273" s="59"/>
      <c r="F273" s="60"/>
      <c r="G273" s="60"/>
      <c r="H273" s="85"/>
      <c r="I273" s="78"/>
    </row>
    <row r="274" spans="1:11" s="13" customFormat="1" ht="12.75">
      <c r="A274" s="5">
        <v>6</v>
      </c>
      <c r="B274" s="65"/>
      <c r="C274" s="62"/>
      <c r="D274" s="59"/>
      <c r="E274" s="59"/>
      <c r="F274" s="60"/>
      <c r="G274" s="60"/>
      <c r="H274" s="85"/>
      <c r="I274" s="78"/>
      <c r="J274" s="2"/>
      <c r="K274" s="2"/>
    </row>
    <row r="275" spans="1:11" s="13" customFormat="1" ht="12.75">
      <c r="A275" s="5">
        <v>6</v>
      </c>
      <c r="B275" s="65"/>
      <c r="C275" s="62"/>
      <c r="D275" s="59"/>
      <c r="E275" s="59"/>
      <c r="F275" s="60"/>
      <c r="G275" s="60"/>
      <c r="H275" s="85"/>
      <c r="I275" s="78"/>
      <c r="J275" s="2"/>
      <c r="K275" s="2"/>
    </row>
    <row r="276" spans="1:11" s="13" customFormat="1" ht="12.75">
      <c r="A276" s="5">
        <v>6</v>
      </c>
      <c r="B276" s="65"/>
      <c r="C276" s="62"/>
      <c r="D276" s="59"/>
      <c r="E276" s="59"/>
      <c r="F276" s="60"/>
      <c r="G276" s="60"/>
      <c r="H276" s="85"/>
      <c r="I276" s="78"/>
      <c r="J276" s="2"/>
      <c r="K276" s="2"/>
    </row>
    <row r="277" spans="1:11" s="13" customFormat="1" ht="12.75">
      <c r="A277" s="5">
        <v>6</v>
      </c>
      <c r="B277" s="65"/>
      <c r="C277" s="62"/>
      <c r="D277" s="59"/>
      <c r="E277" s="59"/>
      <c r="F277" s="60"/>
      <c r="G277" s="60"/>
      <c r="H277" s="85"/>
      <c r="I277" s="78"/>
      <c r="J277" s="2"/>
      <c r="K277" s="2"/>
    </row>
    <row r="278" spans="1:11" s="2" customFormat="1" ht="12.75">
      <c r="A278" s="5">
        <v>6</v>
      </c>
      <c r="B278" s="65"/>
      <c r="C278" s="62"/>
      <c r="D278" s="59"/>
      <c r="E278" s="59"/>
      <c r="F278" s="60"/>
      <c r="G278" s="60"/>
      <c r="H278" s="85"/>
      <c r="I278" s="78"/>
    </row>
    <row r="279" spans="1:11" s="14" customFormat="1" ht="12.75">
      <c r="A279" s="5">
        <v>6</v>
      </c>
      <c r="B279" s="65"/>
      <c r="C279" s="62"/>
      <c r="D279" s="59"/>
      <c r="E279" s="59"/>
      <c r="F279" s="60"/>
      <c r="G279" s="60"/>
      <c r="H279" s="85"/>
      <c r="I279" s="78"/>
      <c r="J279" s="2"/>
      <c r="K279" s="2"/>
    </row>
    <row r="280" spans="1:11" s="14" customFormat="1" ht="12.75">
      <c r="A280" s="5">
        <v>6</v>
      </c>
      <c r="B280" s="65"/>
      <c r="C280" s="62"/>
      <c r="D280" s="59"/>
      <c r="E280" s="59"/>
      <c r="F280" s="60"/>
      <c r="G280" s="60"/>
      <c r="H280" s="85"/>
      <c r="I280" s="78"/>
      <c r="J280" s="2"/>
      <c r="K280" s="2"/>
    </row>
    <row r="281" spans="1:11" s="14" customFormat="1" ht="12.75">
      <c r="A281" s="5">
        <v>6</v>
      </c>
      <c r="B281" s="65"/>
      <c r="C281" s="62"/>
      <c r="D281" s="59"/>
      <c r="E281" s="59"/>
      <c r="F281" s="60"/>
      <c r="G281" s="60"/>
      <c r="H281" s="85"/>
      <c r="I281" s="78"/>
      <c r="J281" s="2"/>
      <c r="K281" s="2"/>
    </row>
    <row r="282" spans="1:11" s="14" customFormat="1" ht="12.75">
      <c r="A282" s="5">
        <v>6</v>
      </c>
      <c r="B282" s="65"/>
      <c r="C282" s="62"/>
      <c r="D282" s="59"/>
      <c r="E282" s="59"/>
      <c r="F282" s="60"/>
      <c r="G282" s="60"/>
      <c r="H282" s="85"/>
      <c r="I282" s="78"/>
      <c r="J282" s="2"/>
      <c r="K282" s="2"/>
    </row>
    <row r="283" spans="1:11" s="14" customFormat="1" ht="12.75">
      <c r="A283" s="5">
        <v>6</v>
      </c>
      <c r="B283" s="65"/>
      <c r="C283" s="62"/>
      <c r="D283" s="59"/>
      <c r="E283" s="59"/>
      <c r="F283" s="60"/>
      <c r="G283" s="60"/>
      <c r="H283" s="85"/>
      <c r="I283" s="78"/>
      <c r="J283" s="2"/>
      <c r="K283" s="2"/>
    </row>
    <row r="284" spans="1:11" s="14" customFormat="1" ht="12.75">
      <c r="A284" s="5">
        <v>6</v>
      </c>
      <c r="B284" s="65"/>
      <c r="C284" s="62"/>
      <c r="D284" s="59"/>
      <c r="E284" s="59"/>
      <c r="F284" s="60"/>
      <c r="G284" s="60"/>
      <c r="H284" s="85"/>
      <c r="I284" s="78"/>
      <c r="J284" s="2"/>
      <c r="K284" s="2"/>
    </row>
    <row r="285" spans="1:11" s="14" customFormat="1" ht="12.75">
      <c r="A285" s="5">
        <v>6</v>
      </c>
      <c r="B285" s="65"/>
      <c r="C285" s="62"/>
      <c r="D285" s="59"/>
      <c r="E285" s="59"/>
      <c r="F285" s="60"/>
      <c r="G285" s="60"/>
      <c r="H285" s="85"/>
      <c r="I285" s="78"/>
      <c r="J285" s="2"/>
      <c r="K285" s="2"/>
    </row>
    <row r="286" spans="1:11" s="2" customFormat="1" ht="12.75">
      <c r="A286" s="5">
        <v>6</v>
      </c>
      <c r="B286" s="65"/>
      <c r="C286" s="62"/>
      <c r="D286" s="59"/>
      <c r="E286" s="59"/>
      <c r="F286" s="60"/>
      <c r="G286" s="60"/>
      <c r="H286" s="85"/>
      <c r="I286" s="78"/>
    </row>
    <row r="287" spans="1:11" s="15" customFormat="1" ht="12.75">
      <c r="A287" s="5">
        <v>6</v>
      </c>
      <c r="B287" s="65"/>
      <c r="C287" s="62"/>
      <c r="D287" s="59"/>
      <c r="E287" s="59"/>
      <c r="F287" s="60"/>
      <c r="G287" s="60"/>
      <c r="H287" s="85"/>
      <c r="I287" s="78"/>
      <c r="J287" s="2"/>
      <c r="K287" s="2"/>
    </row>
    <row r="288" spans="1:11" s="15" customFormat="1" ht="12.75">
      <c r="A288" s="5">
        <v>6</v>
      </c>
      <c r="B288" s="65"/>
      <c r="C288" s="62"/>
      <c r="D288" s="59"/>
      <c r="E288" s="59"/>
      <c r="F288" s="60"/>
      <c r="G288" s="60"/>
      <c r="H288" s="85"/>
      <c r="I288" s="78"/>
      <c r="J288" s="2"/>
      <c r="K288" s="2"/>
    </row>
    <row r="289" spans="1:11" s="15" customFormat="1" ht="12.75">
      <c r="A289" s="5">
        <v>6</v>
      </c>
      <c r="B289" s="65"/>
      <c r="C289" s="62"/>
      <c r="D289" s="59"/>
      <c r="E289" s="59"/>
      <c r="F289" s="60"/>
      <c r="G289" s="60"/>
      <c r="H289" s="85"/>
      <c r="I289" s="78"/>
      <c r="J289" s="2"/>
      <c r="K289" s="2"/>
    </row>
    <row r="290" spans="1:11" s="15" customFormat="1" ht="12.75">
      <c r="A290" s="5">
        <v>6</v>
      </c>
      <c r="B290" s="65"/>
      <c r="C290" s="62"/>
      <c r="D290" s="59"/>
      <c r="E290" s="59"/>
      <c r="F290" s="60"/>
      <c r="G290" s="60"/>
      <c r="H290" s="85"/>
      <c r="I290" s="78"/>
      <c r="J290" s="2"/>
      <c r="K290" s="2"/>
    </row>
    <row r="291" spans="1:11" s="15" customFormat="1" ht="12.75">
      <c r="A291" s="5">
        <v>6</v>
      </c>
      <c r="B291" s="65"/>
      <c r="C291" s="62"/>
      <c r="D291" s="59"/>
      <c r="E291" s="59"/>
      <c r="F291" s="60"/>
      <c r="G291" s="60"/>
      <c r="H291" s="85"/>
      <c r="I291" s="78"/>
      <c r="J291" s="2"/>
      <c r="K291" s="2"/>
    </row>
    <row r="292" spans="1:11" s="15" customFormat="1" ht="12.75">
      <c r="A292" s="5">
        <v>6</v>
      </c>
      <c r="B292" s="65"/>
      <c r="C292" s="62"/>
      <c r="D292" s="59"/>
      <c r="E292" s="59"/>
      <c r="F292" s="60"/>
      <c r="G292" s="60"/>
      <c r="H292" s="85"/>
      <c r="I292" s="78"/>
      <c r="J292" s="2"/>
      <c r="K292" s="2"/>
    </row>
    <row r="293" spans="1:11" s="15" customFormat="1" ht="12.75">
      <c r="A293" s="5">
        <v>6</v>
      </c>
      <c r="B293" s="65"/>
      <c r="C293" s="62"/>
      <c r="D293" s="59"/>
      <c r="E293" s="59"/>
      <c r="F293" s="60"/>
      <c r="G293" s="60"/>
      <c r="H293" s="85"/>
      <c r="I293" s="78"/>
      <c r="J293" s="2"/>
      <c r="K293" s="2"/>
    </row>
    <row r="294" spans="1:11" s="15" customFormat="1" ht="12.75">
      <c r="A294" s="5">
        <v>6</v>
      </c>
      <c r="B294" s="65"/>
      <c r="C294" s="62"/>
      <c r="D294" s="59"/>
      <c r="E294" s="59"/>
      <c r="F294" s="60"/>
      <c r="G294" s="60"/>
      <c r="H294" s="85"/>
      <c r="I294" s="78"/>
      <c r="J294" s="2"/>
      <c r="K294" s="2"/>
    </row>
    <row r="295" spans="1:11" s="2" customFormat="1" ht="12.75">
      <c r="A295" s="5">
        <v>6</v>
      </c>
      <c r="B295" s="65"/>
      <c r="C295" s="62"/>
      <c r="D295" s="59"/>
      <c r="E295" s="59"/>
      <c r="F295" s="60"/>
      <c r="G295" s="60"/>
      <c r="H295" s="85"/>
      <c r="I295" s="78"/>
    </row>
    <row r="296" spans="1:11" s="16" customFormat="1" ht="12.75">
      <c r="A296" s="5">
        <v>6</v>
      </c>
      <c r="B296" s="65"/>
      <c r="C296" s="62"/>
      <c r="D296" s="59"/>
      <c r="E296" s="59"/>
      <c r="F296" s="60"/>
      <c r="G296" s="60"/>
      <c r="H296" s="85"/>
      <c r="I296" s="78"/>
      <c r="J296" s="2"/>
      <c r="K296" s="2"/>
    </row>
    <row r="297" spans="1:11" s="16" customFormat="1" ht="12.75">
      <c r="A297" s="5">
        <v>6</v>
      </c>
      <c r="B297" s="65"/>
      <c r="C297" s="62"/>
      <c r="D297" s="59"/>
      <c r="E297" s="59"/>
      <c r="F297" s="60"/>
      <c r="G297" s="60"/>
      <c r="H297" s="85"/>
      <c r="I297" s="78"/>
      <c r="J297" s="2"/>
      <c r="K297" s="2"/>
    </row>
    <row r="298" spans="1:11" s="16" customFormat="1" ht="12.75">
      <c r="A298" s="5">
        <v>6</v>
      </c>
      <c r="B298" s="65"/>
      <c r="C298" s="62"/>
      <c r="D298" s="59"/>
      <c r="E298" s="59"/>
      <c r="F298" s="60"/>
      <c r="G298" s="60"/>
      <c r="H298" s="85"/>
      <c r="I298" s="78"/>
      <c r="J298" s="2"/>
      <c r="K298" s="2"/>
    </row>
    <row r="299" spans="1:11" s="16" customFormat="1" ht="12.75">
      <c r="A299" s="5">
        <v>6</v>
      </c>
      <c r="B299" s="65"/>
      <c r="C299" s="62"/>
      <c r="D299" s="59"/>
      <c r="E299" s="59"/>
      <c r="F299" s="60"/>
      <c r="G299" s="60"/>
      <c r="H299" s="85"/>
      <c r="I299" s="78"/>
      <c r="J299" s="2"/>
      <c r="K299" s="2"/>
    </row>
    <row r="300" spans="1:11" s="16" customFormat="1" ht="12.75">
      <c r="A300" s="5">
        <v>6</v>
      </c>
      <c r="B300" s="65"/>
      <c r="C300" s="62"/>
      <c r="D300" s="59"/>
      <c r="E300" s="59"/>
      <c r="F300" s="60"/>
      <c r="G300" s="60"/>
      <c r="H300" s="85"/>
      <c r="I300" s="78"/>
      <c r="J300" s="2"/>
      <c r="K300" s="2"/>
    </row>
    <row r="301" spans="1:11" s="16" customFormat="1" ht="12.75">
      <c r="A301" s="5">
        <v>6</v>
      </c>
      <c r="B301" s="65"/>
      <c r="C301" s="62"/>
      <c r="D301" s="59"/>
      <c r="E301" s="59"/>
      <c r="F301" s="60"/>
      <c r="G301" s="60"/>
      <c r="H301" s="85"/>
      <c r="I301" s="78"/>
      <c r="J301" s="2"/>
      <c r="K301" s="2"/>
    </row>
    <row r="302" spans="1:11" s="16" customFormat="1" ht="12.75">
      <c r="A302" s="5">
        <v>6</v>
      </c>
      <c r="B302" s="65"/>
      <c r="C302" s="62"/>
      <c r="D302" s="59"/>
      <c r="E302" s="59"/>
      <c r="F302" s="60"/>
      <c r="G302" s="60"/>
      <c r="H302" s="85"/>
      <c r="I302" s="78"/>
      <c r="J302" s="2"/>
      <c r="K302" s="2"/>
    </row>
    <row r="303" spans="1:11" s="2" customFormat="1" ht="12.75">
      <c r="A303" s="5">
        <v>6</v>
      </c>
      <c r="B303" s="65"/>
      <c r="C303" s="62"/>
      <c r="D303" s="59"/>
      <c r="E303" s="59"/>
      <c r="F303" s="60"/>
      <c r="G303" s="60"/>
      <c r="H303" s="85"/>
      <c r="I303" s="78"/>
    </row>
    <row r="304" spans="1:11" s="17" customFormat="1" ht="12.75">
      <c r="A304" s="5">
        <v>6</v>
      </c>
      <c r="B304" s="65"/>
      <c r="C304" s="62"/>
      <c r="D304" s="59"/>
      <c r="E304" s="59"/>
      <c r="F304" s="60"/>
      <c r="G304" s="60"/>
      <c r="H304" s="85"/>
      <c r="I304" s="78"/>
      <c r="J304" s="2"/>
      <c r="K304" s="2"/>
    </row>
    <row r="305" spans="1:11" s="17" customFormat="1" ht="12.75">
      <c r="A305" s="5">
        <v>6</v>
      </c>
      <c r="B305" s="65"/>
      <c r="C305" s="62"/>
      <c r="D305" s="59"/>
      <c r="E305" s="59"/>
      <c r="F305" s="60"/>
      <c r="G305" s="60"/>
      <c r="H305" s="85"/>
      <c r="I305" s="78"/>
      <c r="J305" s="2"/>
      <c r="K305" s="2"/>
    </row>
    <row r="306" spans="1:11" s="17" customFormat="1" ht="12.75">
      <c r="A306" s="5">
        <v>6</v>
      </c>
      <c r="B306" s="65"/>
      <c r="C306" s="62"/>
      <c r="D306" s="59"/>
      <c r="E306" s="59"/>
      <c r="F306" s="60"/>
      <c r="G306" s="60"/>
      <c r="H306" s="85"/>
      <c r="I306" s="78"/>
      <c r="J306" s="2"/>
      <c r="K306" s="2"/>
    </row>
    <row r="307" spans="1:11" s="17" customFormat="1" ht="12.75">
      <c r="A307" s="5">
        <v>6</v>
      </c>
      <c r="B307" s="65"/>
      <c r="C307" s="62"/>
      <c r="D307" s="59"/>
      <c r="E307" s="59"/>
      <c r="F307" s="60"/>
      <c r="G307" s="60"/>
      <c r="H307" s="85"/>
      <c r="I307" s="78"/>
      <c r="J307" s="2"/>
      <c r="K307" s="2"/>
    </row>
    <row r="308" spans="1:11" s="2" customFormat="1" ht="12.75">
      <c r="A308" s="5">
        <v>6</v>
      </c>
      <c r="B308" s="65"/>
      <c r="C308" s="62"/>
      <c r="D308" s="59"/>
      <c r="E308" s="59"/>
      <c r="F308" s="60"/>
      <c r="G308" s="60"/>
      <c r="H308" s="85"/>
      <c r="I308" s="78"/>
    </row>
    <row r="309" spans="1:11" s="18" customFormat="1" ht="12.75">
      <c r="A309" s="5">
        <v>6</v>
      </c>
      <c r="B309" s="65"/>
      <c r="C309" s="62"/>
      <c r="D309" s="59"/>
      <c r="E309" s="59"/>
      <c r="F309" s="60"/>
      <c r="G309" s="60"/>
      <c r="H309" s="85"/>
      <c r="I309" s="78"/>
      <c r="J309" s="2"/>
      <c r="K309" s="2"/>
    </row>
    <row r="310" spans="1:11" s="18" customFormat="1" ht="12.75">
      <c r="A310" s="5">
        <v>6</v>
      </c>
      <c r="B310" s="65"/>
      <c r="C310" s="62"/>
      <c r="D310" s="59"/>
      <c r="E310" s="59"/>
      <c r="F310" s="60"/>
      <c r="G310" s="60"/>
      <c r="H310" s="85"/>
      <c r="I310" s="78"/>
      <c r="J310" s="2"/>
      <c r="K310" s="2"/>
    </row>
    <row r="311" spans="1:11" s="18" customFormat="1" ht="12.75">
      <c r="A311" s="5">
        <v>6</v>
      </c>
      <c r="B311" s="65"/>
      <c r="C311" s="62"/>
      <c r="D311" s="59"/>
      <c r="E311" s="59"/>
      <c r="F311" s="60"/>
      <c r="G311" s="60"/>
      <c r="H311" s="85"/>
      <c r="I311" s="78"/>
      <c r="J311" s="2"/>
      <c r="K311" s="2"/>
    </row>
    <row r="312" spans="1:11" s="18" customFormat="1" ht="12.75">
      <c r="A312" s="5">
        <v>6</v>
      </c>
      <c r="B312" s="65"/>
      <c r="C312" s="62"/>
      <c r="D312" s="59"/>
      <c r="E312" s="59"/>
      <c r="F312" s="60"/>
      <c r="G312" s="60"/>
      <c r="H312" s="85"/>
      <c r="I312" s="78"/>
      <c r="J312" s="2"/>
      <c r="K312" s="2"/>
    </row>
    <row r="313" spans="1:11" s="2" customFormat="1" ht="12.75">
      <c r="A313" s="5">
        <v>6</v>
      </c>
      <c r="B313" s="65"/>
      <c r="C313" s="62"/>
      <c r="D313" s="59"/>
      <c r="E313" s="59"/>
      <c r="F313" s="60"/>
      <c r="G313" s="60"/>
      <c r="H313" s="85"/>
      <c r="I313" s="78"/>
    </row>
    <row r="314" spans="1:11" s="19" customFormat="1" ht="12.75">
      <c r="A314" s="5">
        <v>6</v>
      </c>
      <c r="B314" s="65"/>
      <c r="C314" s="62"/>
      <c r="D314" s="59"/>
      <c r="E314" s="59"/>
      <c r="F314" s="60"/>
      <c r="G314" s="60"/>
      <c r="H314" s="85"/>
      <c r="I314" s="78"/>
      <c r="J314" s="2"/>
      <c r="K314" s="2"/>
    </row>
    <row r="315" spans="1:11" s="19" customFormat="1" ht="12.75">
      <c r="A315" s="5">
        <v>6</v>
      </c>
      <c r="B315" s="65"/>
      <c r="C315" s="62"/>
      <c r="D315" s="59"/>
      <c r="E315" s="59"/>
      <c r="F315" s="60"/>
      <c r="G315" s="60"/>
      <c r="H315" s="85"/>
      <c r="I315" s="78"/>
      <c r="J315" s="2"/>
      <c r="K315" s="2"/>
    </row>
    <row r="316" spans="1:11" s="19" customFormat="1" ht="12.75">
      <c r="A316" s="5">
        <v>6</v>
      </c>
      <c r="B316" s="65"/>
      <c r="C316" s="62"/>
      <c r="D316" s="59"/>
      <c r="E316" s="59"/>
      <c r="F316" s="60"/>
      <c r="G316" s="60"/>
      <c r="H316" s="85"/>
      <c r="I316" s="78"/>
      <c r="J316" s="2"/>
      <c r="K316" s="2"/>
    </row>
    <row r="317" spans="1:11" s="19" customFormat="1" ht="12.75">
      <c r="A317" s="5">
        <v>6</v>
      </c>
      <c r="B317" s="65"/>
      <c r="C317" s="62"/>
      <c r="D317" s="59"/>
      <c r="E317" s="59"/>
      <c r="F317" s="60"/>
      <c r="G317" s="60"/>
      <c r="H317" s="85"/>
      <c r="I317" s="78"/>
      <c r="J317" s="2"/>
      <c r="K317" s="2"/>
    </row>
    <row r="318" spans="1:11" s="2" customFormat="1" ht="12.75">
      <c r="A318" s="5">
        <v>6</v>
      </c>
      <c r="B318" s="65"/>
      <c r="C318" s="62"/>
      <c r="D318" s="59"/>
      <c r="E318" s="59"/>
      <c r="F318" s="60"/>
      <c r="G318" s="60"/>
      <c r="H318" s="85"/>
      <c r="I318" s="78"/>
    </row>
    <row r="319" spans="1:11" s="2" customFormat="1" ht="12.75">
      <c r="A319" s="5">
        <v>6</v>
      </c>
      <c r="B319" s="65"/>
      <c r="C319" s="62"/>
      <c r="D319" s="59"/>
      <c r="E319" s="59"/>
      <c r="F319" s="60"/>
      <c r="G319" s="60"/>
      <c r="H319" s="85"/>
      <c r="I319" s="78"/>
    </row>
    <row r="320" spans="1:11" s="2" customFormat="1" ht="12.75" customHeight="1">
      <c r="A320" s="5">
        <v>6</v>
      </c>
      <c r="B320" s="65"/>
      <c r="C320" s="62"/>
      <c r="D320" s="59"/>
      <c r="E320" s="59"/>
      <c r="F320" s="60"/>
      <c r="G320" s="60"/>
      <c r="H320" s="85"/>
      <c r="I320" s="78"/>
    </row>
    <row r="321" spans="1:9" s="2" customFormat="1" ht="12.75" customHeight="1">
      <c r="A321" s="5">
        <v>6</v>
      </c>
      <c r="B321" s="65"/>
      <c r="C321" s="62"/>
      <c r="D321" s="68"/>
      <c r="E321" s="59"/>
      <c r="F321" s="60"/>
      <c r="G321" s="60"/>
      <c r="H321" s="85"/>
      <c r="I321" s="78"/>
    </row>
    <row r="322" spans="1:9" s="2" customFormat="1" ht="12.75">
      <c r="A322" s="5">
        <v>6</v>
      </c>
      <c r="B322" s="65"/>
      <c r="C322" s="62"/>
      <c r="D322" s="59"/>
      <c r="E322" s="59"/>
      <c r="F322" s="60"/>
      <c r="G322" s="60"/>
      <c r="H322" s="83"/>
      <c r="I322" s="78"/>
    </row>
    <row r="323" spans="1:9" s="2" customFormat="1" ht="12.75" customHeight="1">
      <c r="A323" s="5">
        <v>6</v>
      </c>
      <c r="B323" s="65"/>
      <c r="C323" s="62"/>
      <c r="D323" s="59"/>
      <c r="E323" s="59"/>
      <c r="F323" s="60"/>
      <c r="G323" s="60"/>
      <c r="H323" s="83"/>
      <c r="I323" s="78"/>
    </row>
    <row r="324" spans="1:9" s="2" customFormat="1" ht="12.75" customHeight="1">
      <c r="A324" s="5">
        <v>6</v>
      </c>
      <c r="B324" s="65"/>
      <c r="C324" s="62"/>
      <c r="D324" s="59"/>
      <c r="E324" s="59"/>
      <c r="F324" s="60"/>
      <c r="G324" s="60"/>
      <c r="H324" s="83"/>
      <c r="I324" s="78"/>
    </row>
    <row r="325" spans="1:9" s="2" customFormat="1" ht="12.75" customHeight="1">
      <c r="A325" s="5">
        <v>6</v>
      </c>
      <c r="B325" s="65"/>
      <c r="C325" s="62"/>
      <c r="D325" s="59"/>
      <c r="E325" s="59"/>
      <c r="F325" s="60"/>
      <c r="G325" s="60"/>
      <c r="H325" s="83"/>
      <c r="I325" s="78"/>
    </row>
    <row r="326" spans="1:9" s="2" customFormat="1" ht="12.75">
      <c r="A326" s="5">
        <v>6</v>
      </c>
      <c r="B326" s="65"/>
      <c r="C326" s="62"/>
      <c r="D326" s="59"/>
      <c r="E326" s="59"/>
      <c r="F326" s="60"/>
      <c r="G326" s="60"/>
      <c r="H326" s="83"/>
      <c r="I326" s="78"/>
    </row>
    <row r="327" spans="1:9" s="2" customFormat="1" ht="12.75" customHeight="1">
      <c r="A327" s="5">
        <v>6</v>
      </c>
      <c r="B327" s="65"/>
      <c r="C327" s="62"/>
      <c r="D327" s="59"/>
      <c r="E327" s="59"/>
      <c r="F327" s="60"/>
      <c r="G327" s="60"/>
      <c r="H327" s="85"/>
      <c r="I327" s="78"/>
    </row>
    <row r="328" spans="1:9" s="2" customFormat="1" ht="12.75" customHeight="1">
      <c r="A328" s="5">
        <v>6</v>
      </c>
      <c r="B328" s="65"/>
      <c r="C328" s="62"/>
      <c r="D328" s="59"/>
      <c r="E328" s="59"/>
      <c r="F328" s="60"/>
      <c r="G328" s="60"/>
      <c r="H328" s="85"/>
      <c r="I328" s="78"/>
    </row>
    <row r="329" spans="1:9" s="2" customFormat="1" ht="12.75" customHeight="1">
      <c r="A329" s="5">
        <v>6</v>
      </c>
      <c r="B329" s="65"/>
      <c r="C329" s="62"/>
      <c r="D329" s="59"/>
      <c r="E329" s="59"/>
      <c r="F329" s="60"/>
      <c r="G329" s="60"/>
      <c r="H329" s="85"/>
      <c r="I329" s="78"/>
    </row>
    <row r="330" spans="1:9" s="2" customFormat="1" ht="12.75">
      <c r="A330" s="5">
        <v>6</v>
      </c>
      <c r="B330" s="65"/>
      <c r="C330" s="62"/>
      <c r="D330" s="59"/>
      <c r="E330" s="59"/>
      <c r="F330" s="60"/>
      <c r="G330" s="60"/>
      <c r="H330" s="85"/>
      <c r="I330" s="78"/>
    </row>
    <row r="331" spans="1:9" s="2" customFormat="1" ht="12.75" customHeight="1">
      <c r="A331" s="5">
        <v>6</v>
      </c>
      <c r="B331" s="65"/>
      <c r="C331" s="62"/>
      <c r="D331" s="59"/>
      <c r="E331" s="59"/>
      <c r="F331" s="60"/>
      <c r="G331" s="60"/>
      <c r="H331" s="85"/>
      <c r="I331" s="78"/>
    </row>
    <row r="332" spans="1:9" s="2" customFormat="1" ht="12.75" customHeight="1">
      <c r="A332" s="5">
        <v>6</v>
      </c>
      <c r="B332" s="65"/>
      <c r="C332" s="62"/>
      <c r="D332" s="59"/>
      <c r="E332" s="59"/>
      <c r="F332" s="60"/>
      <c r="G332" s="60"/>
      <c r="H332" s="85"/>
      <c r="I332" s="78"/>
    </row>
    <row r="333" spans="1:9" s="2" customFormat="1" ht="12.75" customHeight="1">
      <c r="A333" s="5">
        <v>6</v>
      </c>
      <c r="B333" s="65"/>
      <c r="C333" s="62"/>
      <c r="D333" s="59"/>
      <c r="E333" s="59"/>
      <c r="F333" s="60"/>
      <c r="G333" s="60"/>
      <c r="H333" s="85"/>
      <c r="I333" s="78"/>
    </row>
    <row r="334" spans="1:9" s="2" customFormat="1" ht="12.75" customHeight="1">
      <c r="A334" s="5">
        <v>6</v>
      </c>
      <c r="B334" s="65"/>
      <c r="C334" s="62"/>
      <c r="D334" s="59"/>
      <c r="E334" s="59"/>
      <c r="F334" s="60"/>
      <c r="G334" s="60"/>
      <c r="H334" s="85"/>
      <c r="I334" s="78"/>
    </row>
    <row r="335" spans="1:9" s="2" customFormat="1" ht="12.75">
      <c r="A335" s="5">
        <v>6</v>
      </c>
      <c r="B335" s="65"/>
      <c r="C335" s="62"/>
      <c r="D335" s="59"/>
      <c r="E335" s="59"/>
      <c r="F335" s="60"/>
      <c r="G335" s="60"/>
      <c r="H335" s="85"/>
      <c r="I335" s="78"/>
    </row>
    <row r="336" spans="1:9" s="2" customFormat="1" ht="12.75" customHeight="1">
      <c r="A336" s="5">
        <v>6</v>
      </c>
      <c r="B336" s="65"/>
      <c r="C336" s="62"/>
      <c r="D336" s="59"/>
      <c r="E336" s="59"/>
      <c r="F336" s="60"/>
      <c r="G336" s="60"/>
      <c r="H336" s="85"/>
      <c r="I336" s="78"/>
    </row>
    <row r="337" spans="1:9" s="2" customFormat="1" ht="12.75" customHeight="1">
      <c r="A337" s="5">
        <v>6</v>
      </c>
      <c r="B337" s="65"/>
      <c r="C337" s="62"/>
      <c r="D337" s="59"/>
      <c r="E337" s="59"/>
      <c r="F337" s="60"/>
      <c r="G337" s="60"/>
      <c r="H337" s="85"/>
      <c r="I337" s="78"/>
    </row>
    <row r="338" spans="1:9" s="2" customFormat="1" ht="12.75" customHeight="1">
      <c r="A338" s="5">
        <v>6</v>
      </c>
      <c r="B338" s="65"/>
      <c r="C338" s="62"/>
      <c r="D338" s="59"/>
      <c r="E338" s="59"/>
      <c r="F338" s="60"/>
      <c r="G338" s="60"/>
      <c r="H338" s="85"/>
      <c r="I338" s="78"/>
    </row>
    <row r="339" spans="1:9" s="2" customFormat="1" ht="12.75">
      <c r="A339" s="5">
        <v>6</v>
      </c>
      <c r="B339" s="65"/>
      <c r="C339" s="62"/>
      <c r="D339" s="59"/>
      <c r="E339" s="59"/>
      <c r="F339" s="60"/>
      <c r="G339" s="60"/>
      <c r="H339" s="85"/>
      <c r="I339" s="78"/>
    </row>
    <row r="340" spans="1:9" s="2" customFormat="1" ht="12.75" customHeight="1">
      <c r="A340" s="5">
        <v>6</v>
      </c>
      <c r="B340" s="65"/>
      <c r="C340" s="62"/>
      <c r="D340" s="68"/>
      <c r="E340" s="59"/>
      <c r="F340" s="60"/>
      <c r="G340" s="60"/>
      <c r="H340" s="85"/>
      <c r="I340" s="78"/>
    </row>
    <row r="341" spans="1:9" s="2" customFormat="1" ht="12.75" customHeight="1">
      <c r="A341" s="5">
        <v>6</v>
      </c>
      <c r="B341" s="65"/>
      <c r="C341" s="62"/>
      <c r="D341" s="59"/>
      <c r="E341" s="59"/>
      <c r="F341" s="60"/>
      <c r="G341" s="60"/>
      <c r="H341" s="85"/>
      <c r="I341" s="78"/>
    </row>
    <row r="342" spans="1:9" s="2" customFormat="1" ht="12.75" customHeight="1">
      <c r="A342" s="5">
        <v>6</v>
      </c>
      <c r="B342" s="65"/>
      <c r="C342" s="62"/>
      <c r="D342" s="59"/>
      <c r="E342" s="59"/>
      <c r="F342" s="60"/>
      <c r="G342" s="60"/>
      <c r="H342" s="85"/>
      <c r="I342" s="78"/>
    </row>
    <row r="343" spans="1:9" s="2" customFormat="1" ht="12.75" customHeight="1">
      <c r="A343" s="5">
        <v>6</v>
      </c>
      <c r="B343" s="65"/>
      <c r="C343" s="62"/>
      <c r="D343" s="59"/>
      <c r="E343" s="59"/>
      <c r="F343" s="60"/>
      <c r="G343" s="60"/>
      <c r="H343" s="85"/>
      <c r="I343" s="78"/>
    </row>
    <row r="344" spans="1:9" s="2" customFormat="1" ht="12.75">
      <c r="A344" s="5">
        <v>6</v>
      </c>
      <c r="B344" s="65"/>
      <c r="C344" s="62"/>
      <c r="D344" s="59"/>
      <c r="E344" s="59"/>
      <c r="F344" s="60"/>
      <c r="G344" s="60"/>
      <c r="H344" s="85"/>
      <c r="I344" s="78"/>
    </row>
    <row r="345" spans="1:9" s="2" customFormat="1" ht="12.75" customHeight="1">
      <c r="A345" s="5">
        <v>6</v>
      </c>
      <c r="B345" s="65"/>
      <c r="C345" s="62"/>
      <c r="D345" s="59"/>
      <c r="E345" s="59"/>
      <c r="F345" s="60"/>
      <c r="G345" s="60"/>
      <c r="H345" s="83"/>
      <c r="I345" s="78"/>
    </row>
    <row r="346" spans="1:9" s="2" customFormat="1" ht="12.75" customHeight="1">
      <c r="A346" s="5">
        <v>6</v>
      </c>
      <c r="B346" s="65"/>
      <c r="C346" s="62"/>
      <c r="D346" s="59"/>
      <c r="E346" s="59"/>
      <c r="F346" s="60"/>
      <c r="G346" s="60"/>
      <c r="H346" s="83"/>
      <c r="I346" s="78"/>
    </row>
    <row r="347" spans="1:9" s="2" customFormat="1" ht="12.75" customHeight="1">
      <c r="A347" s="5">
        <v>6</v>
      </c>
      <c r="B347" s="65"/>
      <c r="C347" s="62"/>
      <c r="D347" s="59"/>
      <c r="E347" s="59"/>
      <c r="F347" s="60"/>
      <c r="G347" s="60"/>
      <c r="H347" s="83"/>
      <c r="I347" s="78"/>
    </row>
    <row r="348" spans="1:9" s="2" customFormat="1" ht="12.75">
      <c r="A348" s="5">
        <v>6</v>
      </c>
      <c r="B348" s="65"/>
      <c r="C348" s="62"/>
      <c r="D348" s="59"/>
      <c r="E348" s="59"/>
      <c r="F348" s="60"/>
      <c r="G348" s="60"/>
      <c r="H348" s="83"/>
      <c r="I348" s="78"/>
    </row>
    <row r="349" spans="1:9" s="2" customFormat="1" ht="12.75" customHeight="1">
      <c r="A349" s="5">
        <v>6</v>
      </c>
      <c r="B349" s="65"/>
      <c r="C349" s="62"/>
      <c r="D349" s="59"/>
      <c r="E349" s="59"/>
      <c r="F349" s="60"/>
      <c r="G349" s="60"/>
      <c r="H349" s="83"/>
      <c r="I349" s="78"/>
    </row>
    <row r="350" spans="1:9" s="2" customFormat="1" ht="12.75" customHeight="1">
      <c r="A350" s="5">
        <v>6</v>
      </c>
      <c r="B350" s="65"/>
      <c r="C350" s="62"/>
      <c r="D350" s="59"/>
      <c r="E350" s="59"/>
      <c r="F350" s="60"/>
      <c r="G350" s="60"/>
      <c r="H350" s="83"/>
      <c r="I350" s="78"/>
    </row>
    <row r="351" spans="1:9" s="2" customFormat="1" ht="12.75" customHeight="1">
      <c r="A351" s="5">
        <v>6</v>
      </c>
      <c r="B351" s="65"/>
      <c r="C351" s="62"/>
      <c r="D351" s="59"/>
      <c r="E351" s="59"/>
      <c r="F351" s="60"/>
      <c r="G351" s="60"/>
      <c r="H351" s="83"/>
      <c r="I351" s="78"/>
    </row>
    <row r="352" spans="1:9" s="2" customFormat="1" ht="12.75" customHeight="1">
      <c r="A352" s="5">
        <v>6</v>
      </c>
      <c r="B352" s="65"/>
      <c r="C352" s="62"/>
      <c r="D352" s="59"/>
      <c r="E352" s="59"/>
      <c r="F352" s="60"/>
      <c r="G352" s="60"/>
      <c r="H352" s="83"/>
      <c r="I352" s="78"/>
    </row>
    <row r="353" spans="1:10" s="2" customFormat="1" ht="12.75">
      <c r="A353" s="5">
        <v>6</v>
      </c>
      <c r="B353" s="65"/>
      <c r="C353" s="62"/>
      <c r="D353" s="59"/>
      <c r="E353" s="59"/>
      <c r="F353" s="60"/>
      <c r="G353" s="60"/>
      <c r="H353" s="85"/>
      <c r="I353" s="78"/>
    </row>
    <row r="354" spans="1:10" s="2" customFormat="1" ht="12.75" customHeight="1">
      <c r="A354" s="5">
        <v>6</v>
      </c>
      <c r="B354" s="65"/>
      <c r="C354" s="62"/>
      <c r="D354" s="59"/>
      <c r="E354" s="59"/>
      <c r="F354" s="60"/>
      <c r="G354" s="60"/>
      <c r="H354" s="85"/>
      <c r="I354" s="78"/>
    </row>
    <row r="355" spans="1:10" s="2" customFormat="1" ht="12.75" customHeight="1">
      <c r="A355" s="5">
        <v>6</v>
      </c>
      <c r="B355" s="65"/>
      <c r="C355" s="62"/>
      <c r="D355" s="59"/>
      <c r="E355" s="59"/>
      <c r="F355" s="60"/>
      <c r="G355" s="60"/>
      <c r="H355" s="85"/>
      <c r="I355" s="78"/>
    </row>
    <row r="356" spans="1:10" s="2" customFormat="1" ht="12.75" customHeight="1">
      <c r="A356" s="5">
        <v>6</v>
      </c>
      <c r="B356" s="65"/>
      <c r="C356" s="62"/>
      <c r="D356" s="59"/>
      <c r="E356" s="59"/>
      <c r="F356" s="60"/>
      <c r="G356" s="60"/>
      <c r="H356" s="85"/>
      <c r="I356" s="78"/>
    </row>
    <row r="357" spans="1:10" s="2" customFormat="1" ht="12.75" customHeight="1">
      <c r="A357" s="5">
        <v>6</v>
      </c>
      <c r="B357" s="65"/>
      <c r="C357" s="62"/>
      <c r="D357" s="59"/>
      <c r="E357" s="59"/>
      <c r="F357" s="60"/>
      <c r="G357" s="60"/>
      <c r="H357" s="85"/>
      <c r="I357" s="78"/>
    </row>
    <row r="358" spans="1:10" s="2" customFormat="1" ht="12.75">
      <c r="A358" s="5">
        <v>6</v>
      </c>
      <c r="B358" s="65"/>
      <c r="C358" s="62"/>
      <c r="D358" s="59"/>
      <c r="E358" s="59"/>
      <c r="F358" s="60"/>
      <c r="G358" s="60"/>
      <c r="H358" s="85"/>
      <c r="I358" s="78"/>
    </row>
    <row r="359" spans="1:10" s="2" customFormat="1" ht="12.75" customHeight="1">
      <c r="A359" s="5">
        <v>6</v>
      </c>
      <c r="B359" s="65"/>
      <c r="C359" s="62"/>
      <c r="D359" s="59"/>
      <c r="E359" s="59"/>
      <c r="F359" s="60"/>
      <c r="G359" s="60"/>
      <c r="H359" s="85"/>
      <c r="I359" s="78"/>
    </row>
    <row r="360" spans="1:10" s="2" customFormat="1" ht="12.75" customHeight="1">
      <c r="A360" s="5">
        <v>6</v>
      </c>
      <c r="B360" s="65"/>
      <c r="C360" s="62"/>
      <c r="D360" s="59"/>
      <c r="E360" s="59"/>
      <c r="F360" s="60"/>
      <c r="G360" s="60"/>
      <c r="H360" s="85"/>
      <c r="I360" s="78"/>
    </row>
    <row r="361" spans="1:10" s="2" customFormat="1" ht="12.75" customHeight="1">
      <c r="A361" s="5">
        <v>6</v>
      </c>
      <c r="B361" s="65"/>
      <c r="C361" s="62"/>
      <c r="D361" s="59"/>
      <c r="E361" s="59"/>
      <c r="F361" s="60"/>
      <c r="G361" s="60"/>
      <c r="H361" s="85"/>
      <c r="I361" s="78"/>
    </row>
    <row r="362" spans="1:10" s="2" customFormat="1" ht="12.75">
      <c r="A362" s="5">
        <v>6</v>
      </c>
      <c r="B362" s="65"/>
      <c r="C362" s="62"/>
      <c r="D362" s="59"/>
      <c r="E362" s="59"/>
      <c r="F362" s="60"/>
      <c r="G362" s="60"/>
      <c r="H362" s="85"/>
      <c r="I362" s="78"/>
    </row>
    <row r="363" spans="1:10" s="2" customFormat="1" ht="12.75" customHeight="1">
      <c r="A363" s="5">
        <v>6</v>
      </c>
      <c r="B363" s="65"/>
      <c r="C363" s="62"/>
      <c r="D363" s="59"/>
      <c r="E363" s="59"/>
      <c r="F363" s="60"/>
      <c r="G363" s="60"/>
      <c r="H363" s="85"/>
      <c r="I363" s="78"/>
    </row>
    <row r="364" spans="1:10" s="2" customFormat="1" ht="12.75" customHeight="1">
      <c r="A364" s="5">
        <v>6</v>
      </c>
      <c r="B364" s="65"/>
      <c r="C364" s="62"/>
      <c r="D364" s="59"/>
      <c r="E364" s="59"/>
      <c r="F364" s="60"/>
      <c r="G364" s="60"/>
      <c r="H364" s="85"/>
      <c r="I364" s="78"/>
    </row>
    <row r="365" spans="1:10" s="2" customFormat="1" ht="12.75" customHeight="1">
      <c r="A365" s="5">
        <v>6</v>
      </c>
      <c r="B365" s="65"/>
      <c r="C365" s="62"/>
      <c r="D365" s="68"/>
      <c r="E365" s="59"/>
      <c r="F365" s="60"/>
      <c r="G365" s="60"/>
      <c r="H365" s="85"/>
      <c r="I365" s="78"/>
    </row>
    <row r="366" spans="1:10" s="2" customFormat="1" ht="12.75">
      <c r="A366" s="5">
        <v>6</v>
      </c>
      <c r="B366" s="65"/>
      <c r="C366" s="62"/>
      <c r="D366" s="66"/>
      <c r="E366" s="66"/>
      <c r="F366" s="66"/>
      <c r="G366" s="66"/>
      <c r="H366" s="84"/>
      <c r="I366" s="78"/>
      <c r="J366" s="20"/>
    </row>
    <row r="367" spans="1:10" s="2" customFormat="1" ht="12.75" customHeight="1">
      <c r="A367" s="5">
        <v>6</v>
      </c>
      <c r="B367" s="65"/>
      <c r="C367" s="62"/>
      <c r="D367" s="66"/>
      <c r="E367" s="66"/>
      <c r="F367" s="66"/>
      <c r="G367" s="66"/>
      <c r="H367" s="84"/>
      <c r="I367" s="78"/>
      <c r="J367" s="20"/>
    </row>
    <row r="368" spans="1:10" s="2" customFormat="1" ht="12.75" customHeight="1">
      <c r="A368" s="5">
        <v>6</v>
      </c>
      <c r="B368" s="65"/>
      <c r="C368" s="62"/>
      <c r="D368" s="66"/>
      <c r="E368" s="66"/>
      <c r="F368" s="66"/>
      <c r="G368" s="66"/>
      <c r="H368" s="84"/>
      <c r="I368" s="78"/>
      <c r="J368" s="20"/>
    </row>
    <row r="369" spans="1:11" s="2" customFormat="1" ht="12.75" customHeight="1">
      <c r="A369" s="5">
        <v>6</v>
      </c>
      <c r="B369" s="65"/>
      <c r="C369" s="62"/>
      <c r="D369" s="66"/>
      <c r="E369" s="66"/>
      <c r="F369" s="66"/>
      <c r="G369" s="66"/>
      <c r="H369" s="84"/>
      <c r="I369" s="78"/>
    </row>
    <row r="370" spans="1:11" s="2" customFormat="1" ht="12.75">
      <c r="A370" s="5">
        <v>6</v>
      </c>
      <c r="B370" s="65"/>
      <c r="C370" s="62"/>
      <c r="D370" s="66"/>
      <c r="E370" s="66"/>
      <c r="F370" s="66"/>
      <c r="G370" s="66"/>
      <c r="H370" s="84"/>
      <c r="I370" s="78"/>
      <c r="J370" s="21"/>
    </row>
    <row r="371" spans="1:11" s="2" customFormat="1" ht="12.75" customHeight="1">
      <c r="A371" s="5">
        <v>6</v>
      </c>
      <c r="B371" s="65"/>
      <c r="C371" s="62"/>
      <c r="D371" s="66"/>
      <c r="E371" s="66"/>
      <c r="F371" s="66"/>
      <c r="G371" s="66"/>
      <c r="H371" s="84"/>
      <c r="I371" s="78"/>
      <c r="J371" s="21"/>
    </row>
    <row r="372" spans="1:11" s="2" customFormat="1" ht="12.75" customHeight="1">
      <c r="A372" s="5">
        <v>6</v>
      </c>
      <c r="B372" s="65"/>
      <c r="C372" s="62"/>
      <c r="D372" s="66"/>
      <c r="E372" s="66"/>
      <c r="F372" s="66"/>
      <c r="G372" s="66"/>
      <c r="H372" s="84"/>
      <c r="I372" s="78"/>
      <c r="J372" s="21"/>
    </row>
    <row r="373" spans="1:11" s="2" customFormat="1" ht="12.75" customHeight="1">
      <c r="A373" s="5">
        <v>6</v>
      </c>
      <c r="B373" s="65"/>
      <c r="C373" s="62"/>
      <c r="D373" s="66"/>
      <c r="E373" s="66"/>
      <c r="F373" s="66"/>
      <c r="G373" s="66"/>
      <c r="H373" s="84"/>
      <c r="I373" s="78"/>
      <c r="J373" s="21"/>
    </row>
    <row r="374" spans="1:11" s="2" customFormat="1" ht="12.75" customHeight="1">
      <c r="A374" s="5">
        <v>6</v>
      </c>
      <c r="B374" s="65"/>
      <c r="C374" s="62"/>
      <c r="D374" s="66"/>
      <c r="E374" s="66"/>
      <c r="F374" s="66"/>
      <c r="G374" s="66"/>
      <c r="H374" s="84"/>
      <c r="I374" s="78"/>
      <c r="K374" s="20"/>
    </row>
    <row r="375" spans="1:11" s="2" customFormat="1" ht="12.75">
      <c r="A375" s="5">
        <v>6</v>
      </c>
      <c r="B375" s="65"/>
      <c r="C375" s="62"/>
      <c r="D375" s="66"/>
      <c r="E375" s="66"/>
      <c r="F375" s="66"/>
      <c r="G375" s="66"/>
      <c r="H375" s="84"/>
      <c r="I375" s="78"/>
      <c r="J375" s="22"/>
      <c r="K375" s="20"/>
    </row>
    <row r="376" spans="1:11" s="2" customFormat="1" ht="12.75" customHeight="1">
      <c r="A376" s="5">
        <v>6</v>
      </c>
      <c r="B376" s="65"/>
      <c r="C376" s="62"/>
      <c r="D376" s="66"/>
      <c r="E376" s="66"/>
      <c r="F376" s="66"/>
      <c r="G376" s="66"/>
      <c r="H376" s="84"/>
      <c r="I376" s="78"/>
      <c r="J376" s="22"/>
      <c r="K376" s="20"/>
    </row>
    <row r="377" spans="1:11" s="2" customFormat="1" ht="12.75" customHeight="1">
      <c r="A377" s="5">
        <v>6</v>
      </c>
      <c r="B377" s="65"/>
      <c r="C377" s="62"/>
      <c r="D377" s="66"/>
      <c r="E377" s="66"/>
      <c r="F377" s="66"/>
      <c r="G377" s="66"/>
      <c r="H377" s="84"/>
      <c r="I377" s="78"/>
      <c r="J377" s="22"/>
    </row>
    <row r="378" spans="1:11" s="2" customFormat="1" ht="12.75" customHeight="1">
      <c r="A378" s="5">
        <v>6</v>
      </c>
      <c r="B378" s="65"/>
      <c r="C378" s="62"/>
      <c r="D378" s="66"/>
      <c r="E378" s="66"/>
      <c r="F378" s="66"/>
      <c r="G378" s="66"/>
      <c r="H378" s="84"/>
      <c r="I378" s="78"/>
      <c r="J378" s="22"/>
      <c r="K378" s="21"/>
    </row>
    <row r="379" spans="1:11" s="2" customFormat="1" ht="12.75" customHeight="1">
      <c r="A379" s="5">
        <v>6</v>
      </c>
      <c r="B379" s="65"/>
      <c r="C379" s="62"/>
      <c r="D379" s="66"/>
      <c r="E379" s="66"/>
      <c r="F379" s="66"/>
      <c r="G379" s="66"/>
      <c r="H379" s="84"/>
      <c r="I379" s="78"/>
      <c r="K379" s="21"/>
    </row>
    <row r="380" spans="1:11" s="2" customFormat="1" ht="12.75">
      <c r="A380" s="5">
        <v>6</v>
      </c>
      <c r="B380" s="65"/>
      <c r="C380" s="62"/>
      <c r="D380" s="66"/>
      <c r="E380" s="66"/>
      <c r="F380" s="66"/>
      <c r="G380" s="66"/>
      <c r="H380" s="84"/>
      <c r="I380" s="78"/>
      <c r="J380" s="23"/>
      <c r="K380" s="21"/>
    </row>
    <row r="381" spans="1:11" s="2" customFormat="1" ht="12.75" customHeight="1">
      <c r="A381" s="5">
        <v>6</v>
      </c>
      <c r="B381" s="65"/>
      <c r="C381" s="62"/>
      <c r="D381" s="66"/>
      <c r="E381" s="66"/>
      <c r="F381" s="66"/>
      <c r="G381" s="66"/>
      <c r="H381" s="84"/>
      <c r="I381" s="78"/>
      <c r="J381" s="23"/>
      <c r="K381" s="21"/>
    </row>
    <row r="382" spans="1:11" s="2" customFormat="1" ht="12.75" customHeight="1">
      <c r="A382" s="5">
        <v>6</v>
      </c>
      <c r="B382" s="65"/>
      <c r="C382" s="62"/>
      <c r="D382" s="66"/>
      <c r="E382" s="66"/>
      <c r="F382" s="66"/>
      <c r="G382" s="66"/>
      <c r="H382" s="84"/>
      <c r="I382" s="78"/>
      <c r="J382" s="23"/>
    </row>
    <row r="383" spans="1:11" s="2" customFormat="1" ht="12.75" customHeight="1">
      <c r="A383" s="5">
        <v>6</v>
      </c>
      <c r="B383" s="65"/>
      <c r="C383" s="62"/>
      <c r="D383" s="66"/>
      <c r="E383" s="66"/>
      <c r="F383" s="66"/>
      <c r="G383" s="66"/>
      <c r="H383" s="84"/>
      <c r="I383" s="78"/>
      <c r="J383" s="23"/>
      <c r="K383" s="22"/>
    </row>
    <row r="384" spans="1:11" s="2" customFormat="1" ht="12.75" customHeight="1">
      <c r="A384" s="5">
        <v>6</v>
      </c>
      <c r="B384" s="65"/>
      <c r="C384" s="62"/>
      <c r="D384" s="66"/>
      <c r="E384" s="66"/>
      <c r="F384" s="66"/>
      <c r="G384" s="66"/>
      <c r="H384" s="84"/>
      <c r="I384" s="78"/>
      <c r="K384" s="22"/>
    </row>
    <row r="385" spans="1:11" s="2" customFormat="1" ht="12.75">
      <c r="A385" s="5">
        <v>6</v>
      </c>
      <c r="B385" s="65"/>
      <c r="C385" s="62"/>
      <c r="D385" s="66"/>
      <c r="E385" s="66"/>
      <c r="F385" s="66"/>
      <c r="G385" s="66"/>
      <c r="H385" s="84"/>
      <c r="I385" s="78"/>
      <c r="J385" s="24"/>
      <c r="K385" s="22"/>
    </row>
    <row r="386" spans="1:11" s="2" customFormat="1" ht="12.75" customHeight="1">
      <c r="A386" s="5">
        <v>6</v>
      </c>
      <c r="B386" s="65"/>
      <c r="C386" s="62"/>
      <c r="D386" s="66"/>
      <c r="E386" s="66"/>
      <c r="F386" s="66"/>
      <c r="G386" s="66"/>
      <c r="H386" s="84"/>
      <c r="I386" s="78"/>
      <c r="J386" s="24"/>
      <c r="K386" s="22"/>
    </row>
    <row r="387" spans="1:11" s="2" customFormat="1" ht="12.75" customHeight="1">
      <c r="A387" s="5">
        <v>6</v>
      </c>
      <c r="B387" s="65"/>
      <c r="C387" s="62"/>
      <c r="D387" s="66"/>
      <c r="E387" s="66"/>
      <c r="F387" s="66"/>
      <c r="G387" s="66"/>
      <c r="H387" s="84"/>
      <c r="I387" s="78"/>
      <c r="J387" s="24"/>
    </row>
    <row r="388" spans="1:11" s="2" customFormat="1" ht="12.75" customHeight="1">
      <c r="A388" s="5">
        <v>6</v>
      </c>
      <c r="B388" s="65"/>
      <c r="C388" s="62"/>
      <c r="D388" s="66"/>
      <c r="E388" s="66"/>
      <c r="F388" s="66"/>
      <c r="G388" s="66"/>
      <c r="H388" s="84"/>
      <c r="I388" s="78"/>
      <c r="J388" s="24"/>
      <c r="K388" s="23"/>
    </row>
    <row r="389" spans="1:11" s="2" customFormat="1" ht="12.75">
      <c r="A389" s="5">
        <v>6</v>
      </c>
      <c r="B389" s="65"/>
      <c r="C389" s="62"/>
      <c r="D389" s="66"/>
      <c r="E389" s="66"/>
      <c r="F389" s="66"/>
      <c r="G389" s="66"/>
      <c r="H389" s="84"/>
      <c r="I389" s="78"/>
      <c r="K389" s="23"/>
    </row>
    <row r="390" spans="1:11" s="2" customFormat="1" ht="12.75" customHeight="1">
      <c r="A390" s="5">
        <v>6</v>
      </c>
      <c r="B390" s="65"/>
      <c r="C390" s="62"/>
      <c r="D390" s="66"/>
      <c r="E390" s="66"/>
      <c r="F390" s="66"/>
      <c r="G390" s="66"/>
      <c r="H390" s="84"/>
      <c r="I390" s="78"/>
      <c r="J390" s="25"/>
      <c r="K390" s="23"/>
    </row>
    <row r="391" spans="1:11" s="2" customFormat="1" ht="12.75" customHeight="1">
      <c r="A391" s="5">
        <v>6</v>
      </c>
      <c r="B391" s="65"/>
      <c r="C391" s="62"/>
      <c r="D391" s="66"/>
      <c r="E391" s="66"/>
      <c r="F391" s="66"/>
      <c r="G391" s="66"/>
      <c r="H391" s="84"/>
      <c r="I391" s="78"/>
      <c r="J391" s="25"/>
      <c r="K391" s="23"/>
    </row>
    <row r="392" spans="1:11" s="2" customFormat="1" ht="12.75" customHeight="1">
      <c r="A392" s="5">
        <v>6</v>
      </c>
      <c r="B392" s="65"/>
      <c r="C392" s="62"/>
      <c r="D392" s="66"/>
      <c r="E392" s="66"/>
      <c r="F392" s="66"/>
      <c r="G392" s="66"/>
      <c r="H392" s="84"/>
      <c r="I392" s="78"/>
      <c r="J392" s="25"/>
    </row>
    <row r="393" spans="1:11" s="2" customFormat="1" ht="12.75" customHeight="1">
      <c r="A393" s="5">
        <v>6</v>
      </c>
      <c r="B393" s="65"/>
      <c r="C393" s="62"/>
      <c r="D393" s="66"/>
      <c r="E393" s="66"/>
      <c r="F393" s="66"/>
      <c r="G393" s="66"/>
      <c r="H393" s="84"/>
      <c r="I393" s="78"/>
      <c r="J393" s="25"/>
      <c r="K393" s="24"/>
    </row>
    <row r="394" spans="1:11" s="2" customFormat="1" ht="12.75">
      <c r="A394" s="5">
        <v>6</v>
      </c>
      <c r="B394" s="65"/>
      <c r="C394" s="62"/>
      <c r="D394" s="66"/>
      <c r="E394" s="66"/>
      <c r="F394" s="66"/>
      <c r="G394" s="66"/>
      <c r="H394" s="84"/>
      <c r="I394" s="78"/>
      <c r="K394" s="24"/>
    </row>
    <row r="395" spans="1:11" s="2" customFormat="1" ht="12.75" customHeight="1">
      <c r="A395" s="5">
        <v>6</v>
      </c>
      <c r="B395" s="65"/>
      <c r="C395" s="62"/>
      <c r="D395" s="66"/>
      <c r="E395" s="66"/>
      <c r="F395" s="66"/>
      <c r="G395" s="66"/>
      <c r="H395" s="84"/>
      <c r="I395" s="78"/>
      <c r="J395" s="26"/>
      <c r="K395" s="24"/>
    </row>
    <row r="396" spans="1:11" s="2" customFormat="1" ht="12.75" customHeight="1">
      <c r="A396" s="5">
        <v>6</v>
      </c>
      <c r="B396" s="65"/>
      <c r="C396" s="62"/>
      <c r="D396" s="66"/>
      <c r="E396" s="66"/>
      <c r="F396" s="66"/>
      <c r="G396" s="66"/>
      <c r="H396" s="84"/>
      <c r="I396" s="78"/>
      <c r="J396" s="26"/>
      <c r="K396" s="24"/>
    </row>
    <row r="397" spans="1:11" s="2" customFormat="1" ht="12.75" customHeight="1">
      <c r="A397" s="5">
        <v>6</v>
      </c>
      <c r="B397" s="65"/>
      <c r="C397" s="62"/>
      <c r="D397" s="66"/>
      <c r="E397" s="66"/>
      <c r="F397" s="66"/>
      <c r="G397" s="66"/>
      <c r="H397" s="84"/>
      <c r="I397" s="78"/>
      <c r="J397" s="26"/>
    </row>
    <row r="398" spans="1:11" s="2" customFormat="1" ht="12.75">
      <c r="A398" s="5">
        <v>6</v>
      </c>
      <c r="B398" s="65"/>
      <c r="C398" s="62"/>
      <c r="D398" s="66"/>
      <c r="E398" s="66"/>
      <c r="F398" s="66"/>
      <c r="G398" s="66"/>
      <c r="H398" s="84"/>
      <c r="I398" s="78"/>
      <c r="J398" s="26"/>
      <c r="K398" s="25"/>
    </row>
    <row r="399" spans="1:11" s="2" customFormat="1" ht="12.75" customHeight="1">
      <c r="A399" s="5">
        <v>6</v>
      </c>
      <c r="B399" s="65"/>
      <c r="C399" s="62"/>
      <c r="D399" s="66"/>
      <c r="E399" s="66"/>
      <c r="F399" s="66"/>
      <c r="G399" s="66"/>
      <c r="H399" s="84"/>
      <c r="I399" s="78"/>
      <c r="J399" s="27"/>
      <c r="K399" s="25"/>
    </row>
    <row r="400" spans="1:11" s="2" customFormat="1" ht="12.75" customHeight="1">
      <c r="A400" s="5">
        <v>6</v>
      </c>
      <c r="B400" s="65"/>
      <c r="C400" s="62"/>
      <c r="D400" s="66"/>
      <c r="E400" s="66"/>
      <c r="F400" s="66"/>
      <c r="G400" s="66"/>
      <c r="H400" s="84"/>
      <c r="I400" s="78"/>
      <c r="J400" s="27"/>
      <c r="K400" s="25"/>
    </row>
    <row r="401" spans="1:11" s="2" customFormat="1" ht="12.75" customHeight="1">
      <c r="A401" s="5">
        <v>6</v>
      </c>
      <c r="B401" s="65"/>
      <c r="C401" s="62"/>
      <c r="D401" s="66"/>
      <c r="E401" s="66"/>
      <c r="F401" s="66"/>
      <c r="G401" s="66"/>
      <c r="H401" s="84"/>
      <c r="I401" s="78"/>
      <c r="J401" s="27"/>
      <c r="K401" s="25"/>
    </row>
    <row r="402" spans="1:11" s="2" customFormat="1" ht="12.75">
      <c r="A402" s="5">
        <v>6</v>
      </c>
      <c r="B402" s="65"/>
      <c r="C402" s="62"/>
      <c r="D402" s="66"/>
      <c r="E402" s="66"/>
      <c r="F402" s="66"/>
      <c r="G402" s="66"/>
      <c r="H402" s="84"/>
      <c r="I402" s="78"/>
      <c r="J402" s="27"/>
    </row>
    <row r="403" spans="1:11" s="2" customFormat="1" ht="12.75" customHeight="1">
      <c r="A403" s="5">
        <v>6</v>
      </c>
      <c r="B403" s="65"/>
      <c r="C403" s="62"/>
      <c r="D403" s="66"/>
      <c r="E403" s="66"/>
      <c r="F403" s="66"/>
      <c r="G403" s="66"/>
      <c r="H403" s="84"/>
      <c r="I403" s="78"/>
      <c r="J403" s="27"/>
      <c r="K403" s="26"/>
    </row>
    <row r="404" spans="1:11" s="2" customFormat="1" ht="12.75" customHeight="1">
      <c r="A404" s="5">
        <v>6</v>
      </c>
      <c r="B404" s="65"/>
      <c r="C404" s="62"/>
      <c r="D404" s="66"/>
      <c r="E404" s="66"/>
      <c r="F404" s="66"/>
      <c r="G404" s="66"/>
      <c r="H404" s="84"/>
      <c r="I404" s="78"/>
      <c r="J404" s="27"/>
      <c r="K404" s="26"/>
    </row>
    <row r="405" spans="1:11" s="2" customFormat="1" ht="12.75" customHeight="1">
      <c r="A405" s="5">
        <v>6</v>
      </c>
      <c r="B405" s="65"/>
      <c r="C405" s="62"/>
      <c r="D405" s="66"/>
      <c r="E405" s="66"/>
      <c r="F405" s="66"/>
      <c r="G405" s="66"/>
      <c r="H405" s="84"/>
      <c r="I405" s="78"/>
      <c r="J405" s="27"/>
      <c r="K405" s="26"/>
    </row>
    <row r="406" spans="1:11" s="2" customFormat="1" ht="12.75">
      <c r="A406" s="5">
        <v>6</v>
      </c>
      <c r="B406" s="65"/>
      <c r="C406" s="62"/>
      <c r="D406" s="66"/>
      <c r="E406" s="66"/>
      <c r="F406" s="66"/>
      <c r="G406" s="66"/>
      <c r="H406" s="84"/>
      <c r="I406" s="78"/>
      <c r="K406" s="26"/>
    </row>
    <row r="407" spans="1:11" s="2" customFormat="1" ht="12.75" customHeight="1">
      <c r="A407" s="5">
        <v>6</v>
      </c>
      <c r="B407" s="65"/>
      <c r="C407" s="62"/>
      <c r="D407" s="66"/>
      <c r="E407" s="66"/>
      <c r="F407" s="66"/>
      <c r="G407" s="66"/>
      <c r="H407" s="84"/>
      <c r="I407" s="78"/>
      <c r="J407" s="28"/>
      <c r="K407" s="27"/>
    </row>
    <row r="408" spans="1:11" s="2" customFormat="1" ht="12.75" customHeight="1">
      <c r="A408" s="5">
        <v>6</v>
      </c>
      <c r="B408" s="65"/>
      <c r="C408" s="62"/>
      <c r="D408" s="66"/>
      <c r="E408" s="66"/>
      <c r="F408" s="66"/>
      <c r="G408" s="66"/>
      <c r="H408" s="84"/>
      <c r="I408" s="78"/>
      <c r="J408" s="28"/>
      <c r="K408" s="27"/>
    </row>
    <row r="409" spans="1:11" s="2" customFormat="1" ht="12.75" customHeight="1">
      <c r="A409" s="5">
        <v>6</v>
      </c>
      <c r="B409" s="65"/>
      <c r="C409" s="62"/>
      <c r="D409" s="66"/>
      <c r="E409" s="66"/>
      <c r="F409" s="66"/>
      <c r="G409" s="66"/>
      <c r="H409" s="84"/>
      <c r="I409" s="78"/>
      <c r="J409" s="28"/>
      <c r="K409" s="27"/>
    </row>
    <row r="410" spans="1:11" s="2" customFormat="1" ht="12.75">
      <c r="A410" s="5">
        <v>6</v>
      </c>
      <c r="B410" s="65"/>
      <c r="C410" s="62"/>
      <c r="D410" s="66"/>
      <c r="E410" s="66"/>
      <c r="F410" s="66"/>
      <c r="G410" s="66"/>
      <c r="H410" s="84"/>
      <c r="I410" s="78"/>
      <c r="J410" s="28"/>
      <c r="K410" s="27"/>
    </row>
    <row r="411" spans="1:11" s="2" customFormat="1" ht="12.75" customHeight="1">
      <c r="A411" s="5">
        <v>6</v>
      </c>
      <c r="B411" s="65"/>
      <c r="C411" s="62"/>
      <c r="D411" s="66"/>
      <c r="E411" s="66"/>
      <c r="F411" s="66"/>
      <c r="G411" s="66"/>
      <c r="H411" s="84"/>
      <c r="I411" s="78"/>
      <c r="J411" s="28"/>
      <c r="K411" s="27"/>
    </row>
    <row r="412" spans="1:11" s="2" customFormat="1" ht="12.75" customHeight="1">
      <c r="A412" s="5">
        <v>6</v>
      </c>
      <c r="B412" s="65"/>
      <c r="C412" s="62"/>
      <c r="D412" s="66"/>
      <c r="E412" s="66"/>
      <c r="F412" s="66"/>
      <c r="G412" s="66"/>
      <c r="H412" s="84"/>
      <c r="I412" s="78"/>
      <c r="J412" s="28"/>
      <c r="K412" s="27"/>
    </row>
    <row r="413" spans="1:11" s="2" customFormat="1" ht="12.75" customHeight="1">
      <c r="A413" s="5">
        <v>6</v>
      </c>
      <c r="B413" s="65"/>
      <c r="C413" s="62"/>
      <c r="D413" s="66"/>
      <c r="E413" s="66"/>
      <c r="F413" s="66"/>
      <c r="G413" s="66"/>
      <c r="H413" s="84"/>
      <c r="I413" s="78"/>
      <c r="J413" s="28"/>
      <c r="K413" s="27"/>
    </row>
    <row r="414" spans="1:11" s="2" customFormat="1" ht="12.75">
      <c r="A414" s="5">
        <v>6</v>
      </c>
      <c r="B414" s="65"/>
      <c r="C414" s="62"/>
      <c r="D414" s="66"/>
      <c r="E414" s="66"/>
      <c r="F414" s="66"/>
      <c r="G414" s="66"/>
      <c r="H414" s="84"/>
      <c r="I414" s="78"/>
      <c r="J414" s="28"/>
    </row>
    <row r="415" spans="1:11" s="2" customFormat="1" ht="12.75" customHeight="1">
      <c r="A415" s="5">
        <v>6</v>
      </c>
      <c r="B415" s="65"/>
      <c r="C415" s="62"/>
      <c r="D415" s="66"/>
      <c r="E415" s="66"/>
      <c r="F415" s="66"/>
      <c r="G415" s="66"/>
      <c r="H415" s="84"/>
      <c r="I415" s="78"/>
      <c r="K415" s="28"/>
    </row>
    <row r="416" spans="1:11" s="2" customFormat="1" ht="12.75" customHeight="1">
      <c r="A416" s="5">
        <v>6</v>
      </c>
      <c r="B416" s="65"/>
      <c r="C416" s="62"/>
      <c r="D416" s="66"/>
      <c r="E416" s="66"/>
      <c r="F416" s="66"/>
      <c r="G416" s="66"/>
      <c r="H416" s="84"/>
      <c r="I416" s="78"/>
      <c r="J416" s="29"/>
      <c r="K416" s="28"/>
    </row>
    <row r="417" spans="1:11" s="2" customFormat="1" ht="12.75" customHeight="1">
      <c r="A417" s="5">
        <v>6</v>
      </c>
      <c r="B417" s="65"/>
      <c r="C417" s="62"/>
      <c r="D417" s="66"/>
      <c r="E417" s="66"/>
      <c r="F417" s="66"/>
      <c r="G417" s="66"/>
      <c r="H417" s="84"/>
      <c r="I417" s="78"/>
      <c r="J417" s="29"/>
      <c r="K417" s="28"/>
    </row>
    <row r="418" spans="1:11" s="2" customFormat="1" ht="12.75" customHeight="1">
      <c r="A418" s="5">
        <v>6</v>
      </c>
      <c r="B418" s="65"/>
      <c r="C418" s="62"/>
      <c r="D418" s="66"/>
      <c r="E418" s="66"/>
      <c r="F418" s="66"/>
      <c r="G418" s="66"/>
      <c r="H418" s="84"/>
      <c r="I418" s="78"/>
      <c r="J418" s="29"/>
      <c r="K418" s="28"/>
    </row>
    <row r="419" spans="1:11" s="20" customFormat="1" ht="12.75">
      <c r="A419" s="5">
        <v>6</v>
      </c>
      <c r="B419" s="65"/>
      <c r="C419" s="62"/>
      <c r="D419" s="66"/>
      <c r="E419" s="66"/>
      <c r="F419" s="66"/>
      <c r="G419" s="66"/>
      <c r="H419" s="84"/>
      <c r="I419" s="78"/>
      <c r="J419" s="29"/>
      <c r="K419" s="28"/>
    </row>
    <row r="420" spans="1:11" s="20" customFormat="1" ht="12.75">
      <c r="A420" s="5">
        <v>6</v>
      </c>
      <c r="B420" s="65"/>
      <c r="C420" s="62"/>
      <c r="D420" s="66"/>
      <c r="E420" s="66"/>
      <c r="F420" s="66"/>
      <c r="G420" s="66"/>
      <c r="H420" s="84"/>
      <c r="I420" s="78"/>
      <c r="J420" s="29"/>
      <c r="K420" s="28"/>
    </row>
    <row r="421" spans="1:11" s="20" customFormat="1" ht="12.75">
      <c r="A421" s="5">
        <v>6</v>
      </c>
      <c r="B421" s="65"/>
      <c r="C421" s="62"/>
      <c r="D421" s="66"/>
      <c r="E421" s="66"/>
      <c r="F421" s="66"/>
      <c r="G421" s="66"/>
      <c r="H421" s="84"/>
      <c r="I421" s="78"/>
      <c r="J421" s="29"/>
      <c r="K421" s="28"/>
    </row>
    <row r="422" spans="1:11" s="2" customFormat="1" ht="12.75">
      <c r="A422" s="5">
        <v>6</v>
      </c>
      <c r="B422" s="65"/>
      <c r="C422" s="62"/>
      <c r="D422" s="66"/>
      <c r="E422" s="66"/>
      <c r="F422" s="66"/>
      <c r="G422" s="66"/>
      <c r="H422" s="84"/>
      <c r="I422" s="78"/>
      <c r="J422" s="29"/>
      <c r="K422" s="28"/>
    </row>
    <row r="423" spans="1:11" s="21" customFormat="1" ht="12.75">
      <c r="A423" s="5">
        <v>6</v>
      </c>
      <c r="B423" s="65"/>
      <c r="C423" s="62"/>
      <c r="D423" s="66"/>
      <c r="E423" s="66"/>
      <c r="F423" s="66"/>
      <c r="G423" s="66"/>
      <c r="H423" s="84"/>
      <c r="I423" s="78"/>
      <c r="J423" s="2"/>
      <c r="K423" s="2"/>
    </row>
    <row r="424" spans="1:11" s="21" customFormat="1" ht="12.75">
      <c r="A424" s="5">
        <v>6</v>
      </c>
      <c r="B424" s="65"/>
      <c r="C424" s="62"/>
      <c r="D424" s="66"/>
      <c r="E424" s="66"/>
      <c r="F424" s="66"/>
      <c r="G424" s="66"/>
      <c r="H424" s="84"/>
      <c r="I424" s="78"/>
      <c r="J424" s="30"/>
      <c r="K424" s="29"/>
    </row>
    <row r="425" spans="1:11" s="21" customFormat="1" ht="12.75">
      <c r="A425" s="5">
        <v>6</v>
      </c>
      <c r="B425" s="65"/>
      <c r="C425" s="62"/>
      <c r="D425" s="66"/>
      <c r="E425" s="66"/>
      <c r="F425" s="66"/>
      <c r="G425" s="66"/>
      <c r="H425" s="84"/>
      <c r="I425" s="78"/>
      <c r="J425" s="30"/>
      <c r="K425" s="29"/>
    </row>
    <row r="426" spans="1:11" s="21" customFormat="1" ht="12.75">
      <c r="A426" s="5">
        <v>6</v>
      </c>
      <c r="B426" s="65"/>
      <c r="C426" s="62"/>
      <c r="D426" s="66"/>
      <c r="E426" s="66"/>
      <c r="F426" s="66"/>
      <c r="G426" s="66"/>
      <c r="H426" s="84"/>
      <c r="I426" s="78"/>
      <c r="J426" s="30"/>
      <c r="K426" s="29"/>
    </row>
    <row r="427" spans="1:11" s="2" customFormat="1" ht="12.75">
      <c r="A427" s="5">
        <v>6</v>
      </c>
      <c r="B427" s="65"/>
      <c r="C427" s="62"/>
      <c r="D427" s="66"/>
      <c r="E427" s="66"/>
      <c r="F427" s="66"/>
      <c r="G427" s="66"/>
      <c r="H427" s="84"/>
      <c r="I427" s="78"/>
      <c r="J427" s="30"/>
      <c r="K427" s="29"/>
    </row>
    <row r="428" spans="1:11" s="22" customFormat="1" ht="12.75">
      <c r="A428" s="5">
        <v>6</v>
      </c>
      <c r="B428" s="65"/>
      <c r="C428" s="62"/>
      <c r="D428" s="66"/>
      <c r="E428" s="66"/>
      <c r="F428" s="66"/>
      <c r="G428" s="66"/>
      <c r="H428" s="84"/>
      <c r="I428" s="78"/>
      <c r="J428" s="30"/>
      <c r="K428" s="29"/>
    </row>
    <row r="429" spans="1:11" s="22" customFormat="1" ht="12.75">
      <c r="A429" s="5">
        <v>6</v>
      </c>
      <c r="B429" s="65"/>
      <c r="C429" s="62"/>
      <c r="D429" s="66"/>
      <c r="E429" s="66"/>
      <c r="F429" s="66"/>
      <c r="G429" s="66"/>
      <c r="H429" s="84"/>
      <c r="I429" s="78"/>
      <c r="J429" s="30"/>
      <c r="K429" s="29"/>
    </row>
    <row r="430" spans="1:11" s="22" customFormat="1" ht="12.75">
      <c r="A430" s="5">
        <v>6</v>
      </c>
      <c r="B430" s="65"/>
      <c r="C430" s="62"/>
      <c r="D430" s="66"/>
      <c r="E430" s="66"/>
      <c r="F430" s="66"/>
      <c r="G430" s="66"/>
      <c r="H430" s="84"/>
      <c r="I430" s="78"/>
      <c r="J430" s="30"/>
      <c r="K430" s="29"/>
    </row>
    <row r="431" spans="1:11" s="22" customFormat="1" ht="12.75">
      <c r="A431" s="5">
        <v>6</v>
      </c>
      <c r="B431" s="65"/>
      <c r="C431" s="62"/>
      <c r="D431" s="66"/>
      <c r="E431" s="66"/>
      <c r="F431" s="66"/>
      <c r="G431" s="66"/>
      <c r="H431" s="84"/>
      <c r="I431" s="78"/>
      <c r="J431" s="2"/>
      <c r="K431" s="2"/>
    </row>
    <row r="432" spans="1:11" s="2" customFormat="1" ht="12.75">
      <c r="A432" s="5">
        <v>6</v>
      </c>
      <c r="B432" s="65"/>
      <c r="C432" s="62"/>
      <c r="D432" s="66"/>
      <c r="E432" s="66"/>
      <c r="F432" s="66"/>
      <c r="G432" s="66"/>
      <c r="H432" s="84"/>
      <c r="I432" s="78"/>
      <c r="J432" s="31"/>
      <c r="K432" s="30"/>
    </row>
    <row r="433" spans="1:11" s="23" customFormat="1" ht="12.75">
      <c r="A433" s="5">
        <v>6</v>
      </c>
      <c r="B433" s="65"/>
      <c r="C433" s="62"/>
      <c r="D433" s="66"/>
      <c r="E433" s="66"/>
      <c r="F433" s="66"/>
      <c r="G433" s="66"/>
      <c r="H433" s="84"/>
      <c r="I433" s="78"/>
      <c r="J433" s="31"/>
      <c r="K433" s="30"/>
    </row>
    <row r="434" spans="1:11" s="23" customFormat="1" ht="12.75">
      <c r="A434" s="5">
        <v>6</v>
      </c>
      <c r="B434" s="65"/>
      <c r="C434" s="62"/>
      <c r="D434" s="66"/>
      <c r="E434" s="66"/>
      <c r="F434" s="66"/>
      <c r="G434" s="66"/>
      <c r="H434" s="84"/>
      <c r="I434" s="78"/>
      <c r="J434" s="31"/>
      <c r="K434" s="30"/>
    </row>
    <row r="435" spans="1:11" s="23" customFormat="1" ht="12.75">
      <c r="A435" s="5">
        <v>6</v>
      </c>
      <c r="B435" s="65"/>
      <c r="C435" s="62"/>
      <c r="D435" s="66"/>
      <c r="E435" s="66"/>
      <c r="F435" s="66"/>
      <c r="G435" s="66"/>
      <c r="H435" s="84"/>
      <c r="I435" s="78"/>
      <c r="J435" s="31"/>
      <c r="K435" s="30"/>
    </row>
    <row r="436" spans="1:11" s="23" customFormat="1" ht="12.75">
      <c r="A436" s="5">
        <v>6</v>
      </c>
      <c r="B436" s="65"/>
      <c r="C436" s="62"/>
      <c r="D436" s="66"/>
      <c r="E436" s="66"/>
      <c r="F436" s="66"/>
      <c r="G436" s="66"/>
      <c r="H436" s="84"/>
      <c r="I436" s="78"/>
      <c r="J436" s="31"/>
      <c r="K436" s="30"/>
    </row>
    <row r="437" spans="1:11" s="2" customFormat="1" ht="12.75">
      <c r="A437" s="5">
        <v>6</v>
      </c>
      <c r="B437" s="65"/>
      <c r="C437" s="62"/>
      <c r="D437" s="66"/>
      <c r="E437" s="66"/>
      <c r="F437" s="66"/>
      <c r="G437" s="66"/>
      <c r="H437" s="84"/>
      <c r="I437" s="78"/>
      <c r="J437" s="31"/>
      <c r="K437" s="30"/>
    </row>
    <row r="438" spans="1:11" s="24" customFormat="1" ht="12.75">
      <c r="A438" s="5">
        <v>6</v>
      </c>
      <c r="B438" s="65"/>
      <c r="C438" s="62"/>
      <c r="D438" s="66"/>
      <c r="E438" s="66"/>
      <c r="F438" s="66"/>
      <c r="G438" s="66"/>
      <c r="H438" s="84"/>
      <c r="I438" s="78"/>
      <c r="J438" s="31"/>
      <c r="K438" s="30"/>
    </row>
    <row r="439" spans="1:11" s="24" customFormat="1" ht="12.75">
      <c r="A439" s="5">
        <v>6</v>
      </c>
      <c r="B439" s="65"/>
      <c r="C439" s="62"/>
      <c r="D439" s="66"/>
      <c r="E439" s="66"/>
      <c r="F439" s="66"/>
      <c r="G439" s="66"/>
      <c r="H439" s="84"/>
      <c r="I439" s="78"/>
      <c r="J439" s="31"/>
      <c r="K439" s="2"/>
    </row>
    <row r="440" spans="1:11" s="24" customFormat="1" ht="12.75">
      <c r="A440" s="5">
        <v>6</v>
      </c>
      <c r="B440" s="65"/>
      <c r="C440" s="62"/>
      <c r="D440" s="66"/>
      <c r="E440" s="66"/>
      <c r="F440" s="66"/>
      <c r="G440" s="66"/>
      <c r="H440" s="84"/>
      <c r="I440" s="78"/>
      <c r="J440" s="2"/>
      <c r="K440" s="31"/>
    </row>
    <row r="441" spans="1:11" s="24" customFormat="1" ht="12.75">
      <c r="A441" s="5">
        <v>6</v>
      </c>
      <c r="B441" s="65"/>
      <c r="C441" s="62"/>
      <c r="D441" s="66"/>
      <c r="E441" s="66"/>
      <c r="F441" s="66"/>
      <c r="G441" s="66"/>
      <c r="H441" s="84"/>
      <c r="I441" s="78"/>
      <c r="J441" s="32"/>
      <c r="K441" s="31"/>
    </row>
    <row r="442" spans="1:11" s="2" customFormat="1" ht="12.75">
      <c r="A442" s="5">
        <v>6</v>
      </c>
      <c r="B442" s="65"/>
      <c r="C442" s="62"/>
      <c r="D442" s="66"/>
      <c r="E442" s="66"/>
      <c r="F442" s="66"/>
      <c r="G442" s="66"/>
      <c r="H442" s="84"/>
      <c r="I442" s="78"/>
      <c r="J442" s="32"/>
      <c r="K442" s="31"/>
    </row>
    <row r="443" spans="1:11" s="25" customFormat="1" ht="12.75">
      <c r="A443" s="5">
        <v>6</v>
      </c>
      <c r="B443" s="65"/>
      <c r="C443" s="62"/>
      <c r="D443" s="66"/>
      <c r="E443" s="66"/>
      <c r="F443" s="66"/>
      <c r="G443" s="66"/>
      <c r="H443" s="84"/>
      <c r="I443" s="78"/>
      <c r="J443" s="32"/>
      <c r="K443" s="31"/>
    </row>
    <row r="444" spans="1:11" s="25" customFormat="1" ht="12.75">
      <c r="A444" s="5">
        <v>6</v>
      </c>
      <c r="B444" s="65"/>
      <c r="C444" s="62"/>
      <c r="D444" s="66"/>
      <c r="E444" s="66"/>
      <c r="F444" s="66"/>
      <c r="G444" s="66"/>
      <c r="H444" s="84"/>
      <c r="I444" s="78"/>
      <c r="J444" s="2"/>
      <c r="K444" s="31"/>
    </row>
    <row r="445" spans="1:11" s="25" customFormat="1" ht="12.75">
      <c r="A445" s="5">
        <v>6</v>
      </c>
      <c r="B445" s="65"/>
      <c r="C445" s="62"/>
      <c r="D445" s="66"/>
      <c r="E445" s="66"/>
      <c r="F445" s="66"/>
      <c r="G445" s="66"/>
      <c r="H445" s="84"/>
      <c r="I445" s="78"/>
      <c r="J445" s="33"/>
      <c r="K445" s="31"/>
    </row>
    <row r="446" spans="1:11" s="25" customFormat="1" ht="12.75">
      <c r="A446" s="5">
        <v>6</v>
      </c>
      <c r="B446" s="65"/>
      <c r="C446" s="62"/>
      <c r="D446" s="66"/>
      <c r="E446" s="66"/>
      <c r="F446" s="66"/>
      <c r="G446" s="66"/>
      <c r="H446" s="84"/>
      <c r="I446" s="78"/>
      <c r="J446" s="33"/>
      <c r="K446" s="31"/>
    </row>
    <row r="447" spans="1:11" s="2" customFormat="1" ht="12.75">
      <c r="A447" s="5">
        <v>6</v>
      </c>
      <c r="B447" s="65"/>
      <c r="C447" s="62"/>
      <c r="D447" s="66"/>
      <c r="E447" s="66"/>
      <c r="F447" s="66"/>
      <c r="G447" s="66"/>
      <c r="H447" s="84"/>
      <c r="I447" s="78"/>
      <c r="J447" s="33"/>
      <c r="K447" s="31"/>
    </row>
    <row r="448" spans="1:11" s="26" customFormat="1" ht="12.75">
      <c r="A448" s="5">
        <v>6</v>
      </c>
      <c r="B448" s="65"/>
      <c r="C448" s="62"/>
      <c r="D448" s="66"/>
      <c r="E448" s="66"/>
      <c r="F448" s="66"/>
      <c r="G448" s="66"/>
      <c r="H448" s="84"/>
      <c r="I448" s="78"/>
      <c r="J448" s="2"/>
      <c r="K448" s="2"/>
    </row>
    <row r="449" spans="1:11" s="26" customFormat="1" ht="12.75">
      <c r="A449" s="5">
        <v>6</v>
      </c>
      <c r="B449" s="65"/>
      <c r="C449" s="62"/>
      <c r="D449" s="66"/>
      <c r="E449" s="66"/>
      <c r="F449" s="66"/>
      <c r="G449" s="66"/>
      <c r="H449" s="84"/>
      <c r="I449" s="78"/>
      <c r="J449" s="34"/>
      <c r="K449" s="32"/>
    </row>
    <row r="450" spans="1:11" s="26" customFormat="1" ht="12.75">
      <c r="A450" s="5">
        <v>6</v>
      </c>
      <c r="B450" s="65"/>
      <c r="C450" s="62"/>
      <c r="D450" s="66"/>
      <c r="E450" s="66"/>
      <c r="F450" s="66"/>
      <c r="G450" s="66"/>
      <c r="H450" s="84"/>
      <c r="I450" s="78"/>
      <c r="J450" s="34"/>
      <c r="K450" s="32"/>
    </row>
    <row r="451" spans="1:11" s="26" customFormat="1" ht="12.75">
      <c r="A451" s="5">
        <v>6</v>
      </c>
      <c r="B451" s="65"/>
      <c r="C451" s="62"/>
      <c r="D451" s="66"/>
      <c r="E451" s="66"/>
      <c r="F451" s="66"/>
      <c r="G451" s="66"/>
      <c r="H451" s="84"/>
      <c r="I451" s="78"/>
      <c r="J451" s="34"/>
      <c r="K451" s="32"/>
    </row>
    <row r="452" spans="1:11" s="27" customFormat="1" ht="12.75">
      <c r="A452" s="5">
        <v>6</v>
      </c>
      <c r="B452" s="65"/>
      <c r="C452" s="62"/>
      <c r="D452" s="66"/>
      <c r="E452" s="66"/>
      <c r="F452" s="66"/>
      <c r="G452" s="66"/>
      <c r="H452" s="84"/>
      <c r="I452" s="78"/>
      <c r="J452" s="34"/>
      <c r="K452" s="2"/>
    </row>
    <row r="453" spans="1:11" s="27" customFormat="1" ht="12.75">
      <c r="A453" s="5">
        <v>6</v>
      </c>
      <c r="B453" s="65"/>
      <c r="C453" s="62"/>
      <c r="D453" s="66"/>
      <c r="E453" s="66"/>
      <c r="F453" s="66"/>
      <c r="G453" s="66"/>
      <c r="H453" s="84"/>
      <c r="I453" s="78"/>
      <c r="J453" s="34"/>
      <c r="K453" s="33"/>
    </row>
    <row r="454" spans="1:11" s="27" customFormat="1" ht="12.75">
      <c r="A454" s="5">
        <v>6</v>
      </c>
      <c r="B454" s="65"/>
      <c r="C454" s="62"/>
      <c r="D454" s="66"/>
      <c r="E454" s="66"/>
      <c r="F454" s="66"/>
      <c r="G454" s="66"/>
      <c r="H454" s="84"/>
      <c r="I454" s="78"/>
      <c r="J454" s="34"/>
      <c r="K454" s="33"/>
    </row>
    <row r="455" spans="1:11" s="27" customFormat="1" ht="12.75">
      <c r="A455" s="5">
        <v>6</v>
      </c>
      <c r="B455" s="65"/>
      <c r="C455" s="62"/>
      <c r="D455" s="66"/>
      <c r="E455" s="66"/>
      <c r="F455" s="66"/>
      <c r="G455" s="66"/>
      <c r="H455" s="84"/>
      <c r="I455" s="78"/>
      <c r="J455" s="34"/>
      <c r="K455" s="33"/>
    </row>
    <row r="456" spans="1:11" s="27" customFormat="1" ht="12.75">
      <c r="A456" s="5">
        <v>6</v>
      </c>
      <c r="B456" s="65"/>
      <c r="C456" s="62"/>
      <c r="D456" s="66"/>
      <c r="E456" s="66"/>
      <c r="F456" s="66"/>
      <c r="G456" s="66"/>
      <c r="H456" s="84"/>
      <c r="I456" s="78"/>
      <c r="J456" s="34"/>
      <c r="K456" s="2"/>
    </row>
    <row r="457" spans="1:11" s="27" customFormat="1" ht="12.75">
      <c r="A457" s="5">
        <v>6</v>
      </c>
      <c r="B457" s="65"/>
      <c r="C457" s="62"/>
      <c r="D457" s="66"/>
      <c r="E457" s="66"/>
      <c r="F457" s="66"/>
      <c r="G457" s="66"/>
      <c r="H457" s="84"/>
      <c r="I457" s="78"/>
      <c r="J457" s="34"/>
      <c r="K457" s="34"/>
    </row>
    <row r="458" spans="1:11" s="27" customFormat="1" ht="12.75">
      <c r="A458" s="5">
        <v>6</v>
      </c>
      <c r="B458" s="65"/>
      <c r="C458" s="62"/>
      <c r="D458" s="66"/>
      <c r="E458" s="66"/>
      <c r="F458" s="66"/>
      <c r="G458" s="66"/>
      <c r="H458" s="84"/>
      <c r="I458" s="78"/>
      <c r="J458" s="2"/>
      <c r="K458" s="34"/>
    </row>
    <row r="459" spans="1:11" s="2" customFormat="1" ht="12.75">
      <c r="A459" s="5">
        <v>6</v>
      </c>
      <c r="B459" s="65"/>
      <c r="C459" s="62"/>
      <c r="D459" s="66"/>
      <c r="E459" s="66"/>
      <c r="F459" s="66"/>
      <c r="G459" s="66"/>
      <c r="H459" s="84"/>
      <c r="I459" s="78"/>
      <c r="J459" s="35"/>
      <c r="K459" s="34"/>
    </row>
    <row r="460" spans="1:11" s="28" customFormat="1" ht="12.75">
      <c r="A460" s="5">
        <v>6</v>
      </c>
      <c r="B460" s="65"/>
      <c r="C460" s="62"/>
      <c r="D460" s="66"/>
      <c r="E460" s="66"/>
      <c r="F460" s="66"/>
      <c r="G460" s="66"/>
      <c r="H460" s="84"/>
      <c r="I460" s="78"/>
      <c r="J460" s="35"/>
      <c r="K460" s="34"/>
    </row>
    <row r="461" spans="1:11" s="28" customFormat="1" ht="12.75">
      <c r="A461" s="5">
        <v>6</v>
      </c>
      <c r="B461" s="65"/>
      <c r="C461" s="62"/>
      <c r="D461" s="66"/>
      <c r="E461" s="66"/>
      <c r="F461" s="66"/>
      <c r="G461" s="66"/>
      <c r="H461" s="84"/>
      <c r="I461" s="78"/>
      <c r="J461" s="35"/>
      <c r="K461" s="34"/>
    </row>
    <row r="462" spans="1:11" s="28" customFormat="1" ht="12.75">
      <c r="A462" s="5">
        <v>6</v>
      </c>
      <c r="B462" s="65"/>
      <c r="C462" s="62"/>
      <c r="D462" s="66"/>
      <c r="E462" s="66"/>
      <c r="F462" s="66"/>
      <c r="G462" s="66"/>
      <c r="H462" s="84"/>
      <c r="I462" s="78"/>
      <c r="J462" s="2"/>
      <c r="K462" s="34"/>
    </row>
    <row r="463" spans="1:11" s="28" customFormat="1" ht="12.75">
      <c r="A463" s="5">
        <v>6</v>
      </c>
      <c r="B463" s="65"/>
      <c r="C463" s="62"/>
      <c r="D463" s="66"/>
      <c r="E463" s="66"/>
      <c r="F463" s="66"/>
      <c r="G463" s="66"/>
      <c r="H463" s="84"/>
      <c r="I463" s="78"/>
      <c r="J463" s="36"/>
      <c r="K463" s="34"/>
    </row>
    <row r="464" spans="1:11" s="28" customFormat="1" ht="12.75">
      <c r="A464" s="5">
        <v>6</v>
      </c>
      <c r="B464" s="65"/>
      <c r="C464" s="62"/>
      <c r="D464" s="66"/>
      <c r="E464" s="66"/>
      <c r="F464" s="66"/>
      <c r="G464" s="66"/>
      <c r="H464" s="84"/>
      <c r="I464" s="78"/>
      <c r="J464" s="36"/>
      <c r="K464" s="34"/>
    </row>
    <row r="465" spans="1:11" s="28" customFormat="1" ht="12.75">
      <c r="A465" s="5">
        <v>6</v>
      </c>
      <c r="B465" s="65"/>
      <c r="C465" s="62"/>
      <c r="D465" s="66"/>
      <c r="E465" s="66"/>
      <c r="F465" s="66"/>
      <c r="G465" s="66"/>
      <c r="H465" s="84"/>
      <c r="I465" s="78"/>
      <c r="J465" s="36"/>
      <c r="K465" s="34"/>
    </row>
    <row r="466" spans="1:11" s="28" customFormat="1" ht="12.75">
      <c r="A466" s="5">
        <v>6</v>
      </c>
      <c r="B466" s="65"/>
      <c r="C466" s="62"/>
      <c r="D466" s="66"/>
      <c r="E466" s="66"/>
      <c r="F466" s="66"/>
      <c r="G466" s="66"/>
      <c r="H466" s="84"/>
      <c r="I466" s="78"/>
      <c r="J466" s="2"/>
      <c r="K466" s="2"/>
    </row>
    <row r="467" spans="1:11" s="28" customFormat="1" ht="12.75">
      <c r="A467" s="5">
        <v>6</v>
      </c>
      <c r="B467" s="65"/>
      <c r="C467" s="62"/>
      <c r="D467" s="66"/>
      <c r="E467" s="66"/>
      <c r="F467" s="66"/>
      <c r="G467" s="66"/>
      <c r="H467" s="84"/>
      <c r="I467" s="78"/>
      <c r="J467" s="37"/>
      <c r="K467" s="35"/>
    </row>
    <row r="468" spans="1:11" s="2" customFormat="1" ht="12.75">
      <c r="A468" s="5">
        <v>6</v>
      </c>
      <c r="B468" s="65"/>
      <c r="C468" s="62"/>
      <c r="D468" s="66"/>
      <c r="E468" s="66"/>
      <c r="F468" s="66"/>
      <c r="G468" s="66"/>
      <c r="H468" s="84"/>
      <c r="I468" s="78"/>
      <c r="J468" s="37"/>
      <c r="K468" s="35"/>
    </row>
    <row r="469" spans="1:11" s="29" customFormat="1" ht="12.75">
      <c r="A469" s="5">
        <v>6</v>
      </c>
      <c r="B469" s="65"/>
      <c r="C469" s="62"/>
      <c r="D469" s="66"/>
      <c r="E469" s="66"/>
      <c r="F469" s="66"/>
      <c r="G469" s="66"/>
      <c r="H469" s="84"/>
      <c r="I469" s="78"/>
      <c r="J469" s="37"/>
      <c r="K469" s="35"/>
    </row>
    <row r="470" spans="1:11" s="29" customFormat="1" ht="12.75">
      <c r="A470" s="5">
        <v>6</v>
      </c>
      <c r="B470" s="65"/>
      <c r="C470" s="62"/>
      <c r="D470" s="66"/>
      <c r="E470" s="66"/>
      <c r="F470" s="66"/>
      <c r="G470" s="66"/>
      <c r="H470" s="84"/>
      <c r="I470" s="78"/>
      <c r="J470" s="37"/>
      <c r="K470" s="2"/>
    </row>
    <row r="471" spans="1:11" s="29" customFormat="1" ht="12.75">
      <c r="A471" s="5">
        <v>6</v>
      </c>
      <c r="B471" s="65"/>
      <c r="C471" s="62"/>
      <c r="D471" s="66"/>
      <c r="E471" s="66"/>
      <c r="F471" s="66"/>
      <c r="G471" s="66"/>
      <c r="H471" s="84"/>
      <c r="I471" s="78"/>
      <c r="J471" s="2"/>
      <c r="K471" s="36"/>
    </row>
    <row r="472" spans="1:11" s="29" customFormat="1" ht="12.75">
      <c r="A472" s="5">
        <v>6</v>
      </c>
      <c r="B472" s="65"/>
      <c r="C472" s="66"/>
      <c r="D472" s="66"/>
      <c r="E472" s="66"/>
      <c r="F472" s="66"/>
      <c r="G472" s="66"/>
      <c r="H472" s="84"/>
      <c r="I472" s="78"/>
      <c r="J472" s="38"/>
      <c r="K472" s="36"/>
    </row>
    <row r="473" spans="1:11" s="29" customFormat="1" ht="12.75">
      <c r="A473" s="5">
        <v>6</v>
      </c>
      <c r="B473" s="65"/>
      <c r="C473" s="66"/>
      <c r="D473" s="66"/>
      <c r="E473" s="66"/>
      <c r="F473" s="66"/>
      <c r="G473" s="66"/>
      <c r="H473" s="84"/>
      <c r="I473" s="78"/>
      <c r="J473" s="38"/>
      <c r="K473" s="36"/>
    </row>
    <row r="474" spans="1:11" s="29" customFormat="1" ht="12.75">
      <c r="A474" s="5">
        <v>6</v>
      </c>
      <c r="B474" s="65"/>
      <c r="C474" s="66"/>
      <c r="D474" s="66"/>
      <c r="E474" s="66"/>
      <c r="F474" s="66"/>
      <c r="G474" s="66"/>
      <c r="H474" s="84"/>
      <c r="I474" s="78"/>
      <c r="J474" s="38"/>
      <c r="K474" s="2"/>
    </row>
    <row r="475" spans="1:11" s="29" customFormat="1" ht="12.75">
      <c r="A475" s="5">
        <v>6</v>
      </c>
      <c r="B475" s="65"/>
      <c r="C475" s="66"/>
      <c r="D475" s="66"/>
      <c r="E475" s="66"/>
      <c r="F475" s="66"/>
      <c r="G475" s="66"/>
      <c r="H475" s="84"/>
      <c r="I475" s="78"/>
      <c r="J475" s="2"/>
      <c r="K475" s="37"/>
    </row>
    <row r="476" spans="1:11" s="2" customFormat="1" ht="12.75">
      <c r="A476" s="5">
        <v>6</v>
      </c>
      <c r="B476" s="65"/>
      <c r="C476" s="62"/>
      <c r="D476" s="66"/>
      <c r="E476" s="66"/>
      <c r="F476" s="66"/>
      <c r="G476" s="66"/>
      <c r="H476" s="84"/>
      <c r="I476" s="78"/>
      <c r="J476" s="39"/>
      <c r="K476" s="37"/>
    </row>
    <row r="477" spans="1:11" s="30" customFormat="1" ht="12.75">
      <c r="A477" s="5">
        <v>6</v>
      </c>
      <c r="B477" s="65"/>
      <c r="C477" s="62"/>
      <c r="D477" s="66"/>
      <c r="E477" s="66"/>
      <c r="F477" s="66"/>
      <c r="G477" s="66"/>
      <c r="H477" s="84"/>
      <c r="I477" s="78"/>
      <c r="J477" s="39"/>
      <c r="K477" s="37"/>
    </row>
    <row r="478" spans="1:11" s="30" customFormat="1" ht="12.75">
      <c r="A478" s="5">
        <v>6</v>
      </c>
      <c r="B478" s="65"/>
      <c r="C478" s="62"/>
      <c r="D478" s="66"/>
      <c r="E478" s="66"/>
      <c r="F478" s="66"/>
      <c r="G478" s="66"/>
      <c r="H478" s="84"/>
      <c r="I478" s="78"/>
      <c r="J478" s="39"/>
      <c r="K478" s="37"/>
    </row>
    <row r="479" spans="1:11" s="30" customFormat="1" ht="12.75">
      <c r="A479" s="5">
        <v>6</v>
      </c>
      <c r="B479" s="65"/>
      <c r="C479" s="62"/>
      <c r="D479" s="66"/>
      <c r="E479" s="66"/>
      <c r="F479" s="66"/>
      <c r="G479" s="66"/>
      <c r="H479" s="84"/>
      <c r="I479" s="78"/>
      <c r="J479" s="39"/>
      <c r="K479" s="2"/>
    </row>
    <row r="480" spans="1:11" s="30" customFormat="1" ht="12.75">
      <c r="A480" s="5">
        <v>6</v>
      </c>
      <c r="B480" s="65"/>
      <c r="C480" s="62"/>
      <c r="D480" s="66"/>
      <c r="E480" s="66"/>
      <c r="F480" s="66"/>
      <c r="G480" s="66"/>
      <c r="H480" s="84"/>
      <c r="I480" s="78"/>
      <c r="J480" s="2"/>
      <c r="K480" s="38"/>
    </row>
    <row r="481" spans="1:11" s="30" customFormat="1" ht="12.75">
      <c r="A481" s="5">
        <v>6</v>
      </c>
      <c r="B481" s="65"/>
      <c r="C481" s="62"/>
      <c r="D481" s="66"/>
      <c r="E481" s="66"/>
      <c r="F481" s="66"/>
      <c r="G481" s="66"/>
      <c r="H481" s="84"/>
      <c r="I481" s="78"/>
      <c r="J481" s="40"/>
      <c r="K481" s="38"/>
    </row>
    <row r="482" spans="1:11" s="30" customFormat="1" ht="12.75">
      <c r="A482" s="5">
        <v>6</v>
      </c>
      <c r="B482" s="65"/>
      <c r="C482" s="62"/>
      <c r="D482" s="66"/>
      <c r="E482" s="66"/>
      <c r="F482" s="66"/>
      <c r="G482" s="66"/>
      <c r="H482" s="84"/>
      <c r="I482" s="78"/>
      <c r="J482" s="40"/>
      <c r="K482" s="38"/>
    </row>
    <row r="483" spans="1:11" s="30" customFormat="1" ht="12.75">
      <c r="A483" s="5">
        <v>6</v>
      </c>
      <c r="B483" s="65"/>
      <c r="C483" s="62"/>
      <c r="D483" s="66"/>
      <c r="E483" s="66"/>
      <c r="F483" s="66"/>
      <c r="G483" s="66"/>
      <c r="H483" s="84"/>
      <c r="I483" s="78"/>
      <c r="J483" s="40"/>
      <c r="K483" s="2"/>
    </row>
    <row r="484" spans="1:11" s="2" customFormat="1" ht="12.75">
      <c r="A484" s="5">
        <v>6</v>
      </c>
      <c r="B484" s="65"/>
      <c r="C484" s="62"/>
      <c r="D484" s="66"/>
      <c r="E484" s="66"/>
      <c r="F484" s="66"/>
      <c r="G484" s="66"/>
      <c r="H484" s="84"/>
      <c r="I484" s="78"/>
      <c r="J484" s="40"/>
      <c r="K484" s="39"/>
    </row>
    <row r="485" spans="1:11" s="31" customFormat="1" ht="12.75">
      <c r="A485" s="5">
        <v>6</v>
      </c>
      <c r="B485" s="65"/>
      <c r="C485" s="62"/>
      <c r="D485" s="66"/>
      <c r="E485" s="66"/>
      <c r="F485" s="66"/>
      <c r="G485" s="66"/>
      <c r="H485" s="84"/>
      <c r="I485" s="78"/>
      <c r="J485" s="2"/>
      <c r="K485" s="39"/>
    </row>
    <row r="486" spans="1:11" s="31" customFormat="1" ht="12.75">
      <c r="A486" s="5">
        <v>6</v>
      </c>
      <c r="B486" s="65"/>
      <c r="C486" s="62"/>
      <c r="D486" s="66"/>
      <c r="E486" s="66"/>
      <c r="F486" s="66"/>
      <c r="G486" s="66"/>
      <c r="H486" s="84"/>
      <c r="I486" s="78"/>
      <c r="J486" s="41"/>
      <c r="K486" s="39"/>
    </row>
    <row r="487" spans="1:11" s="31" customFormat="1" ht="12.75">
      <c r="A487" s="5">
        <v>6</v>
      </c>
      <c r="B487" s="65"/>
      <c r="C487" s="62"/>
      <c r="D487" s="66"/>
      <c r="E487" s="66"/>
      <c r="F487" s="66"/>
      <c r="G487" s="66"/>
      <c r="H487" s="84"/>
      <c r="I487" s="78"/>
      <c r="J487" s="41"/>
      <c r="K487" s="39"/>
    </row>
    <row r="488" spans="1:11" s="31" customFormat="1" ht="12.75">
      <c r="A488" s="5">
        <v>6</v>
      </c>
      <c r="B488" s="65"/>
      <c r="C488" s="62"/>
      <c r="D488" s="66"/>
      <c r="E488" s="66"/>
      <c r="F488" s="66"/>
      <c r="G488" s="66"/>
      <c r="H488" s="84"/>
      <c r="I488" s="78"/>
      <c r="J488" s="41"/>
      <c r="K488" s="2"/>
    </row>
    <row r="489" spans="1:11" s="31" customFormat="1" ht="12.75">
      <c r="A489" s="5">
        <v>6</v>
      </c>
      <c r="B489" s="65"/>
      <c r="C489" s="62"/>
      <c r="D489" s="66"/>
      <c r="E489" s="66"/>
      <c r="F489" s="66"/>
      <c r="G489" s="66"/>
      <c r="H489" s="84"/>
      <c r="I489" s="78"/>
      <c r="J489" s="41"/>
      <c r="K489" s="40"/>
    </row>
    <row r="490" spans="1:11" s="31" customFormat="1" ht="12.75">
      <c r="A490" s="5">
        <v>6</v>
      </c>
      <c r="B490" s="65"/>
      <c r="C490" s="62"/>
      <c r="D490" s="66"/>
      <c r="E490" s="66"/>
      <c r="F490" s="66"/>
      <c r="G490" s="66"/>
      <c r="H490" s="84"/>
      <c r="I490" s="78"/>
      <c r="J490" s="2"/>
      <c r="K490" s="40"/>
    </row>
    <row r="491" spans="1:11" s="31" customFormat="1" ht="12.75">
      <c r="A491" s="5">
        <v>6</v>
      </c>
      <c r="B491" s="65"/>
      <c r="C491" s="62"/>
      <c r="D491" s="66"/>
      <c r="E491" s="66"/>
      <c r="F491" s="66"/>
      <c r="G491" s="66"/>
      <c r="H491" s="84"/>
      <c r="I491" s="78"/>
      <c r="J491" s="42"/>
      <c r="K491" s="40"/>
    </row>
    <row r="492" spans="1:11" s="31" customFormat="1" ht="12.75">
      <c r="A492" s="5">
        <v>6</v>
      </c>
      <c r="B492" s="65"/>
      <c r="C492" s="62"/>
      <c r="D492" s="66"/>
      <c r="E492" s="66"/>
      <c r="F492" s="66"/>
      <c r="G492" s="66"/>
      <c r="H492" s="84"/>
      <c r="I492" s="78"/>
      <c r="J492" s="42"/>
      <c r="K492" s="40"/>
    </row>
    <row r="493" spans="1:11" s="2" customFormat="1" ht="12.75">
      <c r="A493" s="5">
        <v>6</v>
      </c>
      <c r="B493" s="65"/>
      <c r="C493" s="62"/>
      <c r="D493" s="66"/>
      <c r="E493" s="66"/>
      <c r="F493" s="66"/>
      <c r="G493" s="66"/>
      <c r="H493" s="84"/>
      <c r="I493" s="78"/>
      <c r="J493" s="42"/>
    </row>
    <row r="494" spans="1:11" s="32" customFormat="1" ht="12.75">
      <c r="A494" s="5">
        <v>6</v>
      </c>
      <c r="B494" s="65"/>
      <c r="C494" s="62"/>
      <c r="D494" s="66"/>
      <c r="E494" s="66"/>
      <c r="F494" s="66"/>
      <c r="G494" s="66"/>
      <c r="H494" s="84"/>
      <c r="I494" s="78"/>
      <c r="J494" s="42"/>
      <c r="K494" s="41"/>
    </row>
    <row r="495" spans="1:11" s="32" customFormat="1" ht="12.75">
      <c r="A495" s="5">
        <v>6</v>
      </c>
      <c r="B495" s="65"/>
      <c r="C495" s="62"/>
      <c r="D495" s="66"/>
      <c r="E495" s="66"/>
      <c r="F495" s="66"/>
      <c r="G495" s="66"/>
      <c r="H495" s="84"/>
      <c r="I495" s="78"/>
      <c r="J495" s="2"/>
      <c r="K495" s="41"/>
    </row>
    <row r="496" spans="1:11" s="32" customFormat="1" ht="12.75">
      <c r="A496" s="5">
        <v>6</v>
      </c>
      <c r="B496" s="65"/>
      <c r="C496" s="62"/>
      <c r="D496" s="66"/>
      <c r="E496" s="66"/>
      <c r="F496" s="66"/>
      <c r="G496" s="66"/>
      <c r="H496" s="84"/>
      <c r="I496" s="78"/>
      <c r="J496" s="43"/>
      <c r="K496" s="41"/>
    </row>
    <row r="497" spans="1:11" s="2" customFormat="1" ht="12.75">
      <c r="A497" s="5">
        <v>6</v>
      </c>
      <c r="B497" s="65"/>
      <c r="C497" s="62"/>
      <c r="D497" s="66"/>
      <c r="E497" s="66"/>
      <c r="F497" s="66"/>
      <c r="G497" s="66"/>
      <c r="H497" s="84"/>
      <c r="I497" s="78"/>
      <c r="J497" s="43"/>
      <c r="K497" s="41"/>
    </row>
    <row r="498" spans="1:11" s="33" customFormat="1" ht="12.75">
      <c r="A498" s="5">
        <v>6</v>
      </c>
      <c r="B498" s="65"/>
      <c r="C498" s="62"/>
      <c r="D498" s="66"/>
      <c r="E498" s="66"/>
      <c r="F498" s="66"/>
      <c r="G498" s="66"/>
      <c r="H498" s="84"/>
      <c r="I498" s="78"/>
      <c r="J498" s="43"/>
      <c r="K498" s="2"/>
    </row>
    <row r="499" spans="1:11" s="33" customFormat="1" ht="12.75">
      <c r="A499" s="5">
        <v>6</v>
      </c>
      <c r="B499" s="65"/>
      <c r="C499" s="62"/>
      <c r="D499" s="66"/>
      <c r="E499" s="66"/>
      <c r="F499" s="66"/>
      <c r="G499" s="66"/>
      <c r="H499" s="84"/>
      <c r="I499" s="78"/>
      <c r="J499" s="43"/>
      <c r="K499" s="42"/>
    </row>
    <row r="500" spans="1:11" s="33" customFormat="1" ht="12.75">
      <c r="A500" s="5">
        <v>6</v>
      </c>
      <c r="B500" s="65"/>
      <c r="C500" s="62"/>
      <c r="D500" s="66"/>
      <c r="E500" s="66"/>
      <c r="F500" s="66"/>
      <c r="G500" s="66"/>
      <c r="H500" s="84"/>
      <c r="I500" s="78"/>
      <c r="J500" s="43"/>
      <c r="K500" s="42"/>
    </row>
    <row r="501" spans="1:11" s="2" customFormat="1" ht="12.75">
      <c r="A501" s="5">
        <v>6</v>
      </c>
      <c r="B501" s="65"/>
      <c r="C501" s="62"/>
      <c r="D501" s="66"/>
      <c r="E501" s="66"/>
      <c r="F501" s="66"/>
      <c r="G501" s="66"/>
      <c r="H501" s="84"/>
      <c r="I501" s="78"/>
      <c r="J501" s="43"/>
      <c r="K501" s="42"/>
    </row>
    <row r="502" spans="1:11" s="34" customFormat="1" ht="12.75">
      <c r="A502" s="5">
        <v>6</v>
      </c>
      <c r="B502" s="65"/>
      <c r="C502" s="62"/>
      <c r="D502" s="66"/>
      <c r="E502" s="66"/>
      <c r="F502" s="66"/>
      <c r="G502" s="66"/>
      <c r="H502" s="84"/>
      <c r="I502" s="78"/>
      <c r="J502" s="43"/>
      <c r="K502" s="42"/>
    </row>
    <row r="503" spans="1:11" s="34" customFormat="1" ht="12.75">
      <c r="A503" s="5">
        <v>6</v>
      </c>
      <c r="B503" s="65"/>
      <c r="C503" s="62"/>
      <c r="D503" s="66"/>
      <c r="E503" s="66"/>
      <c r="F503" s="66"/>
      <c r="G503" s="66"/>
      <c r="H503" s="84"/>
      <c r="I503" s="78"/>
      <c r="J503" s="43"/>
      <c r="K503" s="2"/>
    </row>
    <row r="504" spans="1:11" s="34" customFormat="1" ht="12.75">
      <c r="A504" s="5">
        <v>6</v>
      </c>
      <c r="B504" s="65"/>
      <c r="C504" s="62"/>
      <c r="D504" s="66"/>
      <c r="E504" s="66"/>
      <c r="F504" s="66"/>
      <c r="G504" s="66"/>
      <c r="H504" s="84"/>
      <c r="I504" s="78"/>
      <c r="J504" s="43"/>
      <c r="K504" s="43"/>
    </row>
    <row r="505" spans="1:11" s="34" customFormat="1" ht="12.75">
      <c r="A505" s="5">
        <v>6</v>
      </c>
      <c r="B505" s="65"/>
      <c r="C505" s="62"/>
      <c r="D505" s="66"/>
      <c r="E505" s="66"/>
      <c r="F505" s="66"/>
      <c r="G505" s="66"/>
      <c r="H505" s="84"/>
      <c r="I505" s="78"/>
      <c r="J505" s="43"/>
      <c r="K505" s="43"/>
    </row>
    <row r="506" spans="1:11" s="34" customFormat="1" ht="12.75">
      <c r="A506" s="5">
        <v>6</v>
      </c>
      <c r="B506" s="65"/>
      <c r="C506" s="62"/>
      <c r="D506" s="66"/>
      <c r="E506" s="66"/>
      <c r="F506" s="66"/>
      <c r="G506" s="66"/>
      <c r="H506" s="84"/>
      <c r="I506" s="78"/>
      <c r="J506" s="43"/>
      <c r="K506" s="43"/>
    </row>
    <row r="507" spans="1:11" s="34" customFormat="1" ht="12.75">
      <c r="A507" s="5">
        <v>6</v>
      </c>
      <c r="B507" s="65"/>
      <c r="C507" s="62"/>
      <c r="D507" s="66"/>
      <c r="E507" s="66"/>
      <c r="F507" s="66"/>
      <c r="G507" s="66"/>
      <c r="H507" s="84"/>
      <c r="I507" s="78"/>
      <c r="J507" s="43"/>
      <c r="K507" s="43"/>
    </row>
    <row r="508" spans="1:11" s="34" customFormat="1" ht="12.75">
      <c r="A508" s="5">
        <v>6</v>
      </c>
      <c r="B508" s="65"/>
      <c r="C508" s="62"/>
      <c r="D508" s="66"/>
      <c r="E508" s="66"/>
      <c r="F508" s="66"/>
      <c r="G508" s="66"/>
      <c r="H508" s="84"/>
      <c r="I508" s="78"/>
      <c r="J508" s="43"/>
      <c r="K508" s="43"/>
    </row>
    <row r="509" spans="1:11" s="34" customFormat="1" ht="12.75">
      <c r="A509" s="5">
        <v>6</v>
      </c>
      <c r="B509" s="65"/>
      <c r="C509" s="62"/>
      <c r="D509" s="66"/>
      <c r="E509" s="66"/>
      <c r="F509" s="66"/>
      <c r="G509" s="66"/>
      <c r="H509" s="84"/>
      <c r="I509" s="78"/>
      <c r="J509" s="43"/>
      <c r="K509" s="43"/>
    </row>
    <row r="510" spans="1:11" s="34" customFormat="1" ht="12.75">
      <c r="A510" s="5">
        <v>6</v>
      </c>
      <c r="B510" s="65"/>
      <c r="C510" s="62"/>
      <c r="D510" s="66"/>
      <c r="E510" s="66"/>
      <c r="F510" s="66"/>
      <c r="G510" s="66"/>
      <c r="H510" s="84"/>
      <c r="I510" s="78"/>
      <c r="J510" s="43"/>
      <c r="K510" s="43"/>
    </row>
    <row r="511" spans="1:11" s="2" customFormat="1" ht="12.75">
      <c r="A511" s="5">
        <v>6</v>
      </c>
      <c r="B511" s="65"/>
      <c r="C511" s="62"/>
      <c r="D511" s="66"/>
      <c r="E511" s="66"/>
      <c r="F511" s="66"/>
      <c r="G511" s="66"/>
      <c r="H511" s="84"/>
      <c r="I511" s="78"/>
      <c r="J511" s="43"/>
      <c r="K511" s="43"/>
    </row>
    <row r="512" spans="1:11" s="35" customFormat="1" ht="12.75">
      <c r="A512" s="5">
        <v>6</v>
      </c>
      <c r="B512" s="65"/>
      <c r="C512" s="62"/>
      <c r="D512" s="66"/>
      <c r="E512" s="66"/>
      <c r="F512" s="66"/>
      <c r="G512" s="66"/>
      <c r="H512" s="84"/>
      <c r="I512" s="78"/>
      <c r="J512" s="43"/>
      <c r="K512" s="43"/>
    </row>
    <row r="513" spans="1:11" s="35" customFormat="1" ht="12.75">
      <c r="A513" s="5">
        <v>6</v>
      </c>
      <c r="B513" s="65"/>
      <c r="C513" s="62"/>
      <c r="D513" s="66"/>
      <c r="E513" s="66"/>
      <c r="F513" s="66"/>
      <c r="G513" s="66"/>
      <c r="H513" s="84"/>
      <c r="I513" s="78"/>
      <c r="J513" s="43"/>
      <c r="K513" s="43"/>
    </row>
    <row r="514" spans="1:11" s="35" customFormat="1" ht="12.75">
      <c r="A514" s="5">
        <v>6</v>
      </c>
      <c r="B514" s="65"/>
      <c r="C514" s="62"/>
      <c r="D514" s="66"/>
      <c r="E514" s="66"/>
      <c r="F514" s="66"/>
      <c r="G514" s="66"/>
      <c r="H514" s="84"/>
      <c r="I514" s="78"/>
      <c r="J514" s="43"/>
      <c r="K514" s="43"/>
    </row>
    <row r="515" spans="1:11" s="2" customFormat="1" ht="12.75">
      <c r="A515" s="5">
        <v>6</v>
      </c>
      <c r="B515" s="65"/>
      <c r="C515" s="62"/>
      <c r="D515" s="66"/>
      <c r="E515" s="66"/>
      <c r="F515" s="66"/>
      <c r="G515" s="66"/>
      <c r="H515" s="84"/>
      <c r="I515" s="78"/>
      <c r="J515" s="43"/>
      <c r="K515" s="43"/>
    </row>
    <row r="516" spans="1:11" s="36" customFormat="1" ht="12.75">
      <c r="A516" s="5">
        <v>6</v>
      </c>
      <c r="B516" s="65"/>
      <c r="C516" s="62"/>
      <c r="D516" s="66"/>
      <c r="E516" s="66"/>
      <c r="F516" s="66"/>
      <c r="G516" s="66"/>
      <c r="H516" s="84"/>
      <c r="I516" s="78"/>
      <c r="J516" s="43"/>
      <c r="K516" s="43"/>
    </row>
    <row r="517" spans="1:11" s="36" customFormat="1" ht="12.75">
      <c r="A517" s="5">
        <v>6</v>
      </c>
      <c r="B517" s="65"/>
      <c r="C517" s="62"/>
      <c r="D517" s="66"/>
      <c r="E517" s="66"/>
      <c r="F517" s="66"/>
      <c r="G517" s="66"/>
      <c r="H517" s="84"/>
      <c r="I517" s="78"/>
      <c r="J517" s="43"/>
      <c r="K517" s="43"/>
    </row>
    <row r="518" spans="1:11" s="36" customFormat="1" ht="12.75">
      <c r="A518" s="5">
        <v>6</v>
      </c>
      <c r="B518" s="65"/>
      <c r="C518" s="62"/>
      <c r="D518" s="66"/>
      <c r="E518" s="66"/>
      <c r="F518" s="66"/>
      <c r="G518" s="66"/>
      <c r="H518" s="84"/>
      <c r="I518" s="78"/>
      <c r="J518" s="43"/>
      <c r="K518" s="43"/>
    </row>
    <row r="519" spans="1:11" s="2" customFormat="1" ht="12.75">
      <c r="A519" s="5">
        <v>6</v>
      </c>
      <c r="B519" s="65"/>
      <c r="C519" s="62"/>
      <c r="D519" s="66"/>
      <c r="E519" s="66"/>
      <c r="F519" s="66"/>
      <c r="G519" s="66"/>
      <c r="H519" s="84"/>
      <c r="I519" s="78"/>
      <c r="K519" s="43"/>
    </row>
    <row r="520" spans="1:11" s="37" customFormat="1" ht="12.75">
      <c r="A520" s="5">
        <v>6</v>
      </c>
      <c r="B520" s="65"/>
      <c r="C520" s="62"/>
      <c r="D520" s="66"/>
      <c r="E520" s="66"/>
      <c r="F520" s="66"/>
      <c r="G520" s="66"/>
      <c r="H520" s="84"/>
      <c r="I520" s="78"/>
      <c r="J520" s="44"/>
      <c r="K520" s="43"/>
    </row>
    <row r="521" spans="1:11" s="37" customFormat="1" ht="12.75">
      <c r="A521" s="5">
        <v>6</v>
      </c>
      <c r="B521" s="65"/>
      <c r="C521" s="62"/>
      <c r="D521" s="66"/>
      <c r="E521" s="66"/>
      <c r="F521" s="66"/>
      <c r="G521" s="66"/>
      <c r="H521" s="84"/>
      <c r="I521" s="78"/>
      <c r="J521" s="44"/>
      <c r="K521" s="43"/>
    </row>
    <row r="522" spans="1:11" s="37" customFormat="1" ht="12.75">
      <c r="A522" s="5">
        <v>6</v>
      </c>
      <c r="B522" s="65"/>
      <c r="C522" s="62"/>
      <c r="D522" s="66"/>
      <c r="E522" s="66"/>
      <c r="F522" s="66"/>
      <c r="G522" s="66"/>
      <c r="H522" s="84"/>
      <c r="I522" s="78"/>
      <c r="J522" s="44"/>
      <c r="K522" s="43"/>
    </row>
    <row r="523" spans="1:11" s="37" customFormat="1" ht="12.75">
      <c r="A523" s="5">
        <v>6</v>
      </c>
      <c r="B523" s="65"/>
      <c r="C523" s="62"/>
      <c r="D523" s="66"/>
      <c r="E523" s="66"/>
      <c r="F523" s="66"/>
      <c r="G523" s="66"/>
      <c r="H523" s="84"/>
      <c r="I523" s="78"/>
      <c r="J523" s="44"/>
      <c r="K523" s="43"/>
    </row>
    <row r="524" spans="1:11" s="2" customFormat="1" ht="12.75">
      <c r="A524" s="5">
        <v>6</v>
      </c>
      <c r="B524" s="65"/>
      <c r="C524" s="62"/>
      <c r="D524" s="66"/>
      <c r="E524" s="66"/>
      <c r="F524" s="66"/>
      <c r="G524" s="66"/>
      <c r="H524" s="84"/>
      <c r="I524" s="78"/>
      <c r="K524" s="43"/>
    </row>
    <row r="525" spans="1:11" s="38" customFormat="1" ht="12.75">
      <c r="A525" s="5">
        <v>6</v>
      </c>
      <c r="B525" s="65"/>
      <c r="C525" s="62"/>
      <c r="D525" s="66"/>
      <c r="E525" s="66"/>
      <c r="F525" s="66"/>
      <c r="G525" s="66"/>
      <c r="H525" s="84"/>
      <c r="I525" s="78"/>
      <c r="J525" s="45"/>
      <c r="K525" s="43"/>
    </row>
    <row r="526" spans="1:11" s="38" customFormat="1" ht="12.75">
      <c r="A526" s="5">
        <v>6</v>
      </c>
      <c r="B526" s="65"/>
      <c r="C526" s="62"/>
      <c r="D526" s="66"/>
      <c r="E526" s="66"/>
      <c r="F526" s="66"/>
      <c r="G526" s="66"/>
      <c r="H526" s="84"/>
      <c r="I526" s="78"/>
      <c r="J526" s="45"/>
      <c r="K526" s="43"/>
    </row>
    <row r="527" spans="1:11" s="38" customFormat="1" ht="12.75">
      <c r="A527" s="5">
        <v>6</v>
      </c>
      <c r="B527" s="65"/>
      <c r="C527" s="62"/>
      <c r="D527" s="66"/>
      <c r="E527" s="66"/>
      <c r="F527" s="66"/>
      <c r="G527" s="66"/>
      <c r="H527" s="84"/>
      <c r="I527" s="78"/>
      <c r="J527" s="45"/>
      <c r="K527" s="2"/>
    </row>
    <row r="528" spans="1:11" s="2" customFormat="1" ht="12.75">
      <c r="A528" s="5">
        <v>6</v>
      </c>
      <c r="B528" s="65"/>
      <c r="C528" s="62"/>
      <c r="D528" s="66"/>
      <c r="E528" s="66"/>
      <c r="F528" s="66"/>
      <c r="G528" s="66"/>
      <c r="H528" s="84"/>
      <c r="I528" s="78"/>
      <c r="K528" s="44"/>
    </row>
    <row r="529" spans="1:11" s="39" customFormat="1" ht="12.75">
      <c r="A529" s="5">
        <v>6</v>
      </c>
      <c r="B529" s="65"/>
      <c r="C529" s="62"/>
      <c r="D529" s="66"/>
      <c r="E529" s="66"/>
      <c r="F529" s="66"/>
      <c r="G529" s="66"/>
      <c r="H529" s="84"/>
      <c r="I529" s="78"/>
      <c r="J529" s="46"/>
      <c r="K529" s="44"/>
    </row>
    <row r="530" spans="1:11" s="39" customFormat="1" ht="12.75">
      <c r="A530" s="5">
        <v>6</v>
      </c>
      <c r="B530" s="65"/>
      <c r="C530" s="62"/>
      <c r="D530" s="66"/>
      <c r="E530" s="66"/>
      <c r="F530" s="66"/>
      <c r="G530" s="66"/>
      <c r="H530" s="84"/>
      <c r="I530" s="78"/>
      <c r="J530" s="46"/>
      <c r="K530" s="44"/>
    </row>
    <row r="531" spans="1:11" s="39" customFormat="1" ht="12.75">
      <c r="A531" s="5">
        <v>6</v>
      </c>
      <c r="B531" s="65"/>
      <c r="C531" s="62"/>
      <c r="D531" s="66"/>
      <c r="E531" s="66"/>
      <c r="F531" s="66"/>
      <c r="G531" s="66"/>
      <c r="H531" s="84"/>
      <c r="I531" s="78"/>
      <c r="J531" s="46"/>
      <c r="K531" s="44"/>
    </row>
    <row r="532" spans="1:11" s="39" customFormat="1" ht="12.75">
      <c r="A532" s="5">
        <v>6</v>
      </c>
      <c r="B532" s="65"/>
      <c r="C532" s="62"/>
      <c r="D532" s="66"/>
      <c r="E532" s="66"/>
      <c r="F532" s="66"/>
      <c r="G532" s="66"/>
      <c r="H532" s="84"/>
      <c r="I532" s="78"/>
      <c r="J532" s="46"/>
      <c r="K532" s="2"/>
    </row>
    <row r="533" spans="1:11" s="2" customFormat="1" ht="12.75">
      <c r="A533" s="5">
        <v>6</v>
      </c>
      <c r="B533" s="65"/>
      <c r="C533" s="62"/>
      <c r="D533" s="66"/>
      <c r="E533" s="66"/>
      <c r="F533" s="66"/>
      <c r="G533" s="66"/>
      <c r="H533" s="84"/>
      <c r="I533" s="78"/>
      <c r="J533" s="46"/>
      <c r="K533" s="45"/>
    </row>
    <row r="534" spans="1:11" s="40" customFormat="1" ht="12.75">
      <c r="A534" s="5">
        <v>6</v>
      </c>
      <c r="B534" s="65"/>
      <c r="C534" s="62"/>
      <c r="D534" s="66"/>
      <c r="E534" s="66"/>
      <c r="F534" s="66"/>
      <c r="G534" s="66"/>
      <c r="H534" s="84"/>
      <c r="I534" s="78"/>
      <c r="J534" s="46"/>
      <c r="K534" s="45"/>
    </row>
    <row r="535" spans="1:11" s="40" customFormat="1" ht="12.75">
      <c r="A535" s="5">
        <v>6</v>
      </c>
      <c r="B535" s="65"/>
      <c r="C535" s="62"/>
      <c r="D535" s="66"/>
      <c r="E535" s="66"/>
      <c r="F535" s="66"/>
      <c r="G535" s="66"/>
      <c r="H535" s="84"/>
      <c r="I535" s="78"/>
      <c r="J535" s="46"/>
      <c r="K535" s="45"/>
    </row>
    <row r="536" spans="1:11" s="40" customFormat="1" ht="12.75">
      <c r="A536" s="5">
        <v>6</v>
      </c>
      <c r="B536" s="65"/>
      <c r="C536" s="62"/>
      <c r="D536" s="66"/>
      <c r="E536" s="66"/>
      <c r="F536" s="66"/>
      <c r="G536" s="66"/>
      <c r="H536" s="84"/>
      <c r="I536" s="78"/>
      <c r="J536" s="46"/>
      <c r="K536" s="2"/>
    </row>
    <row r="537" spans="1:11" s="40" customFormat="1" ht="12.75">
      <c r="A537" s="5">
        <v>6</v>
      </c>
      <c r="B537" s="65"/>
      <c r="C537" s="62"/>
      <c r="D537" s="66"/>
      <c r="E537" s="66"/>
      <c r="F537" s="66"/>
      <c r="G537" s="66"/>
      <c r="H537" s="84"/>
      <c r="I537" s="78"/>
      <c r="J537" s="46"/>
      <c r="K537" s="46"/>
    </row>
    <row r="538" spans="1:11" s="2" customFormat="1" ht="12.75">
      <c r="A538" s="5">
        <v>6</v>
      </c>
      <c r="B538" s="65"/>
      <c r="C538" s="62"/>
      <c r="D538" s="66"/>
      <c r="E538" s="66"/>
      <c r="F538" s="66"/>
      <c r="G538" s="66"/>
      <c r="H538" s="84"/>
      <c r="I538" s="78"/>
      <c r="J538" s="46"/>
      <c r="K538" s="46"/>
    </row>
    <row r="539" spans="1:11" s="41" customFormat="1" ht="12.75">
      <c r="A539" s="5">
        <v>6</v>
      </c>
      <c r="B539" s="65"/>
      <c r="C539" s="62"/>
      <c r="D539" s="66"/>
      <c r="E539" s="66"/>
      <c r="F539" s="66"/>
      <c r="G539" s="66"/>
      <c r="H539" s="84"/>
      <c r="I539" s="78"/>
      <c r="J539" s="46"/>
      <c r="K539" s="46"/>
    </row>
    <row r="540" spans="1:11" s="41" customFormat="1" ht="12.75">
      <c r="A540" s="5">
        <v>6</v>
      </c>
      <c r="B540" s="65"/>
      <c r="C540" s="62"/>
      <c r="D540" s="66"/>
      <c r="E540" s="66"/>
      <c r="F540" s="66"/>
      <c r="G540" s="66"/>
      <c r="H540" s="84"/>
      <c r="I540" s="78"/>
      <c r="J540" s="46"/>
      <c r="K540" s="46"/>
    </row>
    <row r="541" spans="1:11" s="41" customFormat="1" ht="12.75">
      <c r="A541" s="5">
        <v>6</v>
      </c>
      <c r="B541" s="65"/>
      <c r="C541" s="62"/>
      <c r="D541" s="66"/>
      <c r="E541" s="66"/>
      <c r="F541" s="66"/>
      <c r="G541" s="66"/>
      <c r="H541" s="84"/>
      <c r="I541" s="78"/>
      <c r="J541" s="46"/>
      <c r="K541" s="46"/>
    </row>
    <row r="542" spans="1:11" s="41" customFormat="1" ht="12.75">
      <c r="A542" s="5">
        <v>6</v>
      </c>
      <c r="B542" s="65"/>
      <c r="C542" s="62"/>
      <c r="D542" s="66"/>
      <c r="E542" s="66"/>
      <c r="F542" s="66"/>
      <c r="G542" s="66"/>
      <c r="H542" s="84"/>
      <c r="I542" s="78"/>
      <c r="J542" s="46"/>
      <c r="K542" s="46"/>
    </row>
    <row r="543" spans="1:11" s="2" customFormat="1" ht="12.75">
      <c r="A543" s="5">
        <v>6</v>
      </c>
      <c r="B543" s="65"/>
      <c r="C543" s="62"/>
      <c r="D543" s="66"/>
      <c r="E543" s="66"/>
      <c r="F543" s="66"/>
      <c r="G543" s="66"/>
      <c r="H543" s="84"/>
      <c r="I543" s="78"/>
      <c r="K543" s="46"/>
    </row>
    <row r="544" spans="1:11" s="42" customFormat="1" ht="12.75">
      <c r="A544" s="5">
        <v>6</v>
      </c>
      <c r="B544" s="65"/>
      <c r="C544" s="62"/>
      <c r="D544" s="66"/>
      <c r="E544" s="66"/>
      <c r="F544" s="66"/>
      <c r="G544" s="66"/>
      <c r="H544" s="84"/>
      <c r="I544" s="78"/>
      <c r="J544" s="47"/>
      <c r="K544" s="46"/>
    </row>
    <row r="545" spans="1:11" s="42" customFormat="1" ht="12.75">
      <c r="A545" s="5">
        <v>6</v>
      </c>
      <c r="B545" s="65"/>
      <c r="C545" s="62"/>
      <c r="D545" s="66"/>
      <c r="E545" s="66"/>
      <c r="F545" s="66"/>
      <c r="G545" s="66"/>
      <c r="H545" s="84"/>
      <c r="I545" s="78"/>
      <c r="J545" s="47"/>
      <c r="K545" s="46"/>
    </row>
    <row r="546" spans="1:11" s="42" customFormat="1" ht="12.75">
      <c r="A546" s="5">
        <v>6</v>
      </c>
      <c r="B546" s="65"/>
      <c r="C546" s="62"/>
      <c r="D546" s="66"/>
      <c r="E546" s="66"/>
      <c r="F546" s="66"/>
      <c r="G546" s="66"/>
      <c r="H546" s="84"/>
      <c r="I546" s="78"/>
      <c r="J546" s="47"/>
      <c r="K546" s="46"/>
    </row>
    <row r="547" spans="1:11" s="42" customFormat="1" ht="12.75">
      <c r="A547" s="5">
        <v>6</v>
      </c>
      <c r="B547" s="65"/>
      <c r="C547" s="62"/>
      <c r="D547" s="66"/>
      <c r="E547" s="66"/>
      <c r="F547" s="66"/>
      <c r="G547" s="66"/>
      <c r="H547" s="84"/>
      <c r="I547" s="78"/>
      <c r="J547" s="47"/>
      <c r="K547" s="46"/>
    </row>
    <row r="548" spans="1:11" s="2" customFormat="1" ht="12.75">
      <c r="A548" s="5">
        <v>6</v>
      </c>
      <c r="B548" s="65"/>
      <c r="C548" s="62"/>
      <c r="D548" s="66"/>
      <c r="E548" s="66"/>
      <c r="F548" s="66"/>
      <c r="G548" s="66"/>
      <c r="H548" s="84"/>
      <c r="I548" s="78"/>
      <c r="K548" s="46"/>
    </row>
    <row r="549" spans="1:11" s="43" customFormat="1" ht="12.75">
      <c r="A549" s="5">
        <v>6</v>
      </c>
      <c r="B549" s="65"/>
      <c r="C549" s="62"/>
      <c r="D549" s="66"/>
      <c r="E549" s="66"/>
      <c r="F549" s="66"/>
      <c r="G549" s="66"/>
      <c r="H549" s="84"/>
      <c r="I549" s="78"/>
      <c r="J549" s="48"/>
      <c r="K549" s="46"/>
    </row>
    <row r="550" spans="1:11" s="43" customFormat="1" ht="12.75">
      <c r="A550" s="5">
        <v>6</v>
      </c>
      <c r="B550" s="65"/>
      <c r="C550" s="62"/>
      <c r="D550" s="66"/>
      <c r="E550" s="66"/>
      <c r="F550" s="66"/>
      <c r="G550" s="66"/>
      <c r="H550" s="84"/>
      <c r="I550" s="78"/>
      <c r="J550" s="48"/>
      <c r="K550" s="46"/>
    </row>
    <row r="551" spans="1:11" s="43" customFormat="1" ht="12.75">
      <c r="A551" s="5">
        <v>6</v>
      </c>
      <c r="B551" s="65"/>
      <c r="C551" s="62"/>
      <c r="D551" s="66"/>
      <c r="E551" s="66"/>
      <c r="F551" s="66"/>
      <c r="G551" s="66"/>
      <c r="H551" s="84"/>
      <c r="I551" s="78"/>
      <c r="J551" s="48"/>
      <c r="K551" s="2"/>
    </row>
    <row r="552" spans="1:11" s="43" customFormat="1" ht="12.75">
      <c r="A552" s="5">
        <v>6</v>
      </c>
      <c r="B552" s="65"/>
      <c r="C552" s="62"/>
      <c r="D552" s="66"/>
      <c r="E552" s="66"/>
      <c r="F552" s="66"/>
      <c r="G552" s="66"/>
      <c r="H552" s="84"/>
      <c r="I552" s="78"/>
      <c r="J552" s="48"/>
      <c r="K552" s="47"/>
    </row>
    <row r="553" spans="1:11" s="43" customFormat="1" ht="12.75">
      <c r="A553" s="5">
        <v>6</v>
      </c>
      <c r="B553" s="65"/>
      <c r="C553" s="62"/>
      <c r="D553" s="66"/>
      <c r="E553" s="66"/>
      <c r="F553" s="66"/>
      <c r="G553" s="66"/>
      <c r="H553" s="84"/>
      <c r="I553" s="78"/>
      <c r="J553" s="2"/>
      <c r="K553" s="47"/>
    </row>
    <row r="554" spans="1:11" s="43" customFormat="1" ht="12.75">
      <c r="A554" s="5">
        <v>6</v>
      </c>
      <c r="B554" s="65"/>
      <c r="C554" s="62"/>
      <c r="D554" s="66"/>
      <c r="E554" s="66"/>
      <c r="F554" s="66"/>
      <c r="G554" s="66"/>
      <c r="H554" s="84"/>
      <c r="I554" s="78"/>
      <c r="J554" s="49"/>
      <c r="K554" s="47"/>
    </row>
    <row r="555" spans="1:11" s="43" customFormat="1" ht="12.75">
      <c r="A555" s="5">
        <v>6</v>
      </c>
      <c r="B555" s="65"/>
      <c r="C555" s="62"/>
      <c r="D555" s="66"/>
      <c r="E555" s="66"/>
      <c r="F555" s="66"/>
      <c r="G555" s="66"/>
      <c r="H555" s="84"/>
      <c r="I555" s="78"/>
      <c r="J555" s="49"/>
      <c r="K555" s="47"/>
    </row>
    <row r="556" spans="1:11" s="43" customFormat="1" ht="12.75">
      <c r="A556" s="5">
        <v>6</v>
      </c>
      <c r="B556" s="65"/>
      <c r="C556" s="62"/>
      <c r="D556" s="66"/>
      <c r="E556" s="66"/>
      <c r="F556" s="66"/>
      <c r="G556" s="66"/>
      <c r="H556" s="84"/>
      <c r="I556" s="78"/>
      <c r="J556" s="49"/>
      <c r="K556" s="2"/>
    </row>
    <row r="557" spans="1:11" s="43" customFormat="1" ht="12.75">
      <c r="A557" s="5">
        <v>6</v>
      </c>
      <c r="B557" s="65"/>
      <c r="C557" s="62"/>
      <c r="D557" s="66"/>
      <c r="E557" s="66"/>
      <c r="F557" s="66"/>
      <c r="G557" s="66"/>
      <c r="H557" s="84"/>
      <c r="I557" s="78"/>
      <c r="J557" s="49"/>
      <c r="K557" s="48"/>
    </row>
    <row r="558" spans="1:11" s="43" customFormat="1" ht="12.75">
      <c r="A558" s="5">
        <v>6</v>
      </c>
      <c r="B558" s="65"/>
      <c r="C558" s="62"/>
      <c r="D558" s="66"/>
      <c r="E558" s="66"/>
      <c r="F558" s="66"/>
      <c r="G558" s="66"/>
      <c r="H558" s="84"/>
      <c r="I558" s="78"/>
      <c r="J558" s="49"/>
      <c r="K558" s="48"/>
    </row>
    <row r="559" spans="1:11" s="43" customFormat="1" ht="12.75">
      <c r="A559" s="5">
        <v>6</v>
      </c>
      <c r="B559" s="65"/>
      <c r="C559" s="62"/>
      <c r="D559" s="66"/>
      <c r="E559" s="66"/>
      <c r="F559" s="66"/>
      <c r="G559" s="66"/>
      <c r="H559" s="84"/>
      <c r="I559" s="78"/>
      <c r="J559" s="49"/>
      <c r="K559" s="48"/>
    </row>
    <row r="560" spans="1:11" s="43" customFormat="1" ht="12.75">
      <c r="A560" s="5">
        <v>6</v>
      </c>
      <c r="B560" s="65"/>
      <c r="C560" s="62"/>
      <c r="D560" s="66"/>
      <c r="E560" s="66"/>
      <c r="F560" s="66"/>
      <c r="G560" s="66"/>
      <c r="H560" s="84"/>
      <c r="I560" s="78"/>
      <c r="J560" s="49"/>
      <c r="K560" s="48"/>
    </row>
    <row r="561" spans="1:11" s="43" customFormat="1" ht="12.75">
      <c r="A561" s="5">
        <v>6</v>
      </c>
      <c r="B561" s="65"/>
      <c r="C561" s="62"/>
      <c r="D561" s="66"/>
      <c r="E561" s="66"/>
      <c r="F561" s="66"/>
      <c r="G561" s="66"/>
      <c r="H561" s="84"/>
      <c r="I561" s="78"/>
      <c r="J561" s="49"/>
      <c r="K561" s="2"/>
    </row>
    <row r="562" spans="1:11" s="43" customFormat="1" ht="12.75">
      <c r="A562" s="5">
        <v>6</v>
      </c>
      <c r="B562" s="65"/>
      <c r="C562" s="62"/>
      <c r="D562" s="66"/>
      <c r="E562" s="66"/>
      <c r="F562" s="66"/>
      <c r="G562" s="66"/>
      <c r="H562" s="84"/>
      <c r="I562" s="78"/>
      <c r="J562" s="49"/>
      <c r="K562" s="49"/>
    </row>
    <row r="563" spans="1:11" s="43" customFormat="1" ht="12.75">
      <c r="A563" s="5">
        <v>6</v>
      </c>
      <c r="B563" s="65"/>
      <c r="C563" s="62"/>
      <c r="D563" s="66"/>
      <c r="E563" s="66"/>
      <c r="F563" s="66"/>
      <c r="G563" s="66"/>
      <c r="H563" s="84"/>
      <c r="I563" s="78"/>
      <c r="J563" s="2"/>
      <c r="K563" s="49"/>
    </row>
    <row r="564" spans="1:11" s="43" customFormat="1" ht="12.75">
      <c r="A564" s="5">
        <v>6</v>
      </c>
      <c r="B564" s="65"/>
      <c r="C564" s="62"/>
      <c r="D564" s="59"/>
      <c r="E564" s="59"/>
      <c r="F564" s="60"/>
      <c r="G564" s="60"/>
      <c r="H564" s="85"/>
      <c r="I564" s="78"/>
      <c r="J564" s="2"/>
      <c r="K564" s="49"/>
    </row>
    <row r="565" spans="1:11" s="43" customFormat="1" ht="12.75">
      <c r="A565" s="5">
        <v>6</v>
      </c>
      <c r="B565" s="65"/>
      <c r="C565" s="62"/>
      <c r="D565" s="59"/>
      <c r="E565" s="59"/>
      <c r="F565" s="60"/>
      <c r="G565" s="60"/>
      <c r="H565" s="85"/>
      <c r="I565" s="78"/>
      <c r="J565" s="2"/>
      <c r="K565" s="49"/>
    </row>
    <row r="566" spans="1:11" s="43" customFormat="1" ht="12.75">
      <c r="A566" s="5">
        <v>6</v>
      </c>
      <c r="B566" s="65"/>
      <c r="C566" s="62"/>
      <c r="D566" s="59"/>
      <c r="E566" s="59"/>
      <c r="F566" s="60"/>
      <c r="G566" s="60"/>
      <c r="H566" s="85"/>
      <c r="I566" s="78"/>
      <c r="J566" s="2"/>
      <c r="K566" s="49"/>
    </row>
    <row r="567" spans="1:11" s="43" customFormat="1" ht="12.75">
      <c r="A567" s="5">
        <v>6</v>
      </c>
      <c r="B567" s="65"/>
      <c r="C567" s="62"/>
      <c r="D567" s="59"/>
      <c r="E567" s="59"/>
      <c r="F567" s="60"/>
      <c r="G567" s="60"/>
      <c r="H567" s="85"/>
      <c r="I567" s="78"/>
      <c r="J567" s="2"/>
      <c r="K567" s="49"/>
    </row>
    <row r="568" spans="1:11" s="43" customFormat="1" ht="12.75">
      <c r="A568" s="5">
        <v>6</v>
      </c>
      <c r="B568" s="65"/>
      <c r="C568" s="62"/>
      <c r="D568" s="59"/>
      <c r="E568" s="59"/>
      <c r="F568" s="60"/>
      <c r="G568" s="60"/>
      <c r="H568" s="85"/>
      <c r="I568" s="78"/>
      <c r="J568" s="2"/>
      <c r="K568" s="49"/>
    </row>
    <row r="569" spans="1:11" s="43" customFormat="1" ht="12.75">
      <c r="A569" s="5">
        <v>6</v>
      </c>
      <c r="B569" s="65"/>
      <c r="C569" s="62"/>
      <c r="D569" s="59"/>
      <c r="E569" s="59"/>
      <c r="F569" s="60"/>
      <c r="G569" s="60"/>
      <c r="H569" s="85"/>
      <c r="I569" s="78"/>
      <c r="J569" s="2"/>
      <c r="K569" s="49"/>
    </row>
    <row r="570" spans="1:11" s="43" customFormat="1" ht="12.75">
      <c r="A570" s="5">
        <v>6</v>
      </c>
      <c r="B570" s="65"/>
      <c r="C570" s="62"/>
      <c r="D570" s="59"/>
      <c r="E570" s="59"/>
      <c r="F570" s="60"/>
      <c r="G570" s="60"/>
      <c r="H570" s="85"/>
      <c r="I570" s="78"/>
      <c r="J570" s="2"/>
      <c r="K570" s="49"/>
    </row>
    <row r="571" spans="1:11" s="43" customFormat="1" ht="12.75">
      <c r="A571" s="5">
        <v>6</v>
      </c>
      <c r="B571" s="65"/>
      <c r="C571" s="62"/>
      <c r="D571" s="59"/>
      <c r="E571" s="59"/>
      <c r="F571" s="60"/>
      <c r="G571" s="60"/>
      <c r="H571" s="85"/>
      <c r="I571" s="78"/>
      <c r="J571" s="2"/>
      <c r="K571" s="2"/>
    </row>
    <row r="572" spans="1:11" s="2" customFormat="1" ht="12.75">
      <c r="A572" s="5">
        <v>6</v>
      </c>
      <c r="B572" s="65"/>
      <c r="C572" s="62"/>
      <c r="D572" s="59"/>
      <c r="E572" s="59"/>
      <c r="F572" s="60"/>
      <c r="G572" s="60"/>
      <c r="H572" s="85"/>
      <c r="I572" s="78"/>
    </row>
    <row r="573" spans="1:11" s="44" customFormat="1" ht="12.75">
      <c r="A573" s="5">
        <v>6</v>
      </c>
      <c r="B573" s="65"/>
      <c r="C573" s="62"/>
      <c r="D573" s="59"/>
      <c r="E573" s="59"/>
      <c r="F573" s="60"/>
      <c r="G573" s="60"/>
      <c r="H573" s="85"/>
      <c r="I573" s="78"/>
      <c r="J573" s="2"/>
      <c r="K573" s="2"/>
    </row>
    <row r="574" spans="1:11" s="44" customFormat="1" ht="12.75">
      <c r="A574" s="5">
        <v>6</v>
      </c>
      <c r="B574" s="65"/>
      <c r="C574" s="62"/>
      <c r="D574" s="59"/>
      <c r="E574" s="59"/>
      <c r="F574" s="60"/>
      <c r="G574" s="60"/>
      <c r="H574" s="85"/>
      <c r="I574" s="78"/>
      <c r="J574" s="2"/>
      <c r="K574" s="2"/>
    </row>
    <row r="575" spans="1:11" s="44" customFormat="1" ht="12.75">
      <c r="A575" s="5">
        <v>6</v>
      </c>
      <c r="B575" s="65"/>
      <c r="C575" s="62"/>
      <c r="D575" s="59"/>
      <c r="E575" s="59"/>
      <c r="F575" s="60"/>
      <c r="G575" s="60"/>
      <c r="H575" s="85"/>
      <c r="I575" s="78"/>
      <c r="J575" s="50"/>
      <c r="K575" s="2"/>
    </row>
    <row r="576" spans="1:11" s="44" customFormat="1" ht="12.75">
      <c r="A576" s="5">
        <v>6</v>
      </c>
      <c r="B576" s="51"/>
      <c r="C576" s="52"/>
      <c r="D576" s="50"/>
      <c r="E576" s="50"/>
      <c r="F576" s="50"/>
      <c r="G576" s="50"/>
      <c r="H576" s="53"/>
      <c r="I576" s="82"/>
      <c r="J576" s="50"/>
      <c r="K576" s="2"/>
    </row>
    <row r="577" spans="1:11" s="2" customFormat="1" ht="12.75">
      <c r="A577" s="5">
        <v>6</v>
      </c>
      <c r="B577" s="51"/>
      <c r="C577" s="52"/>
      <c r="D577" s="50"/>
      <c r="E577" s="50"/>
      <c r="F577" s="50"/>
      <c r="G577" s="50"/>
      <c r="H577" s="53"/>
      <c r="I577" s="82"/>
      <c r="J577" s="50"/>
    </row>
    <row r="578" spans="1:11" s="45" customFormat="1" ht="12.75">
      <c r="A578" s="5">
        <v>6</v>
      </c>
      <c r="B578" s="51"/>
      <c r="C578" s="52"/>
      <c r="D578" s="50"/>
      <c r="E578" s="50"/>
      <c r="F578" s="50"/>
      <c r="G578" s="50"/>
      <c r="H578" s="53"/>
      <c r="I578" s="82"/>
      <c r="J578" s="50"/>
      <c r="K578" s="2"/>
    </row>
    <row r="579" spans="1:11" s="45" customFormat="1" ht="12.75">
      <c r="A579" s="5">
        <v>6</v>
      </c>
      <c r="B579" s="51"/>
      <c r="C579" s="52"/>
      <c r="D579" s="50"/>
      <c r="E579" s="50"/>
      <c r="F579" s="50"/>
      <c r="G579" s="50"/>
      <c r="H579" s="53"/>
      <c r="I579" s="82"/>
      <c r="J579" s="50"/>
      <c r="K579" s="2"/>
    </row>
    <row r="580" spans="1:11" s="45" customFormat="1" ht="12.75">
      <c r="A580" s="5">
        <v>6</v>
      </c>
      <c r="B580" s="51"/>
      <c r="C580" s="52"/>
      <c r="D580" s="50"/>
      <c r="E580" s="50"/>
      <c r="F580" s="50"/>
      <c r="G580" s="50"/>
      <c r="H580" s="53"/>
      <c r="I580" s="82"/>
      <c r="J580" s="50"/>
      <c r="K580" s="2"/>
    </row>
    <row r="581" spans="1:11" s="2" customFormat="1" ht="12.75">
      <c r="A581" s="5">
        <v>6</v>
      </c>
      <c r="B581" s="51"/>
      <c r="C581" s="52"/>
      <c r="D581" s="50"/>
      <c r="E581" s="50"/>
      <c r="F581" s="50"/>
      <c r="G581" s="50"/>
      <c r="H581" s="53"/>
      <c r="I581" s="82"/>
      <c r="J581" s="50"/>
    </row>
    <row r="582" spans="1:11" s="46" customFormat="1" ht="12.75">
      <c r="A582" s="5">
        <v>6</v>
      </c>
      <c r="B582" s="51"/>
      <c r="C582" s="52"/>
      <c r="D582" s="50"/>
      <c r="E582" s="50"/>
      <c r="F582" s="50"/>
      <c r="G582" s="50"/>
      <c r="H582" s="53"/>
      <c r="I582" s="82"/>
      <c r="J582" s="50"/>
      <c r="K582" s="2"/>
    </row>
    <row r="583" spans="1:11" s="46" customFormat="1" ht="12.75">
      <c r="A583" s="5">
        <v>6</v>
      </c>
      <c r="B583" s="51"/>
      <c r="C583" s="52"/>
      <c r="D583" s="50"/>
      <c r="E583" s="50"/>
      <c r="F583" s="50"/>
      <c r="G583" s="50"/>
      <c r="H583" s="53"/>
      <c r="I583" s="82"/>
      <c r="J583" s="50"/>
      <c r="K583" s="50"/>
    </row>
    <row r="584" spans="1:11" s="46" customFormat="1" ht="12.75">
      <c r="A584" s="5">
        <v>6</v>
      </c>
      <c r="B584" s="51"/>
      <c r="C584" s="52"/>
      <c r="D584" s="50"/>
      <c r="E584" s="50"/>
      <c r="F584" s="50"/>
      <c r="G584" s="50"/>
      <c r="H584" s="53"/>
      <c r="I584" s="82"/>
      <c r="J584" s="50"/>
      <c r="K584" s="50"/>
    </row>
    <row r="585" spans="1:11" s="46" customFormat="1" ht="12.75">
      <c r="A585" s="5">
        <v>6</v>
      </c>
      <c r="B585" s="51"/>
      <c r="C585" s="52"/>
      <c r="D585" s="50"/>
      <c r="E585" s="50"/>
      <c r="F585" s="50"/>
      <c r="G585" s="50"/>
      <c r="H585" s="53"/>
      <c r="I585" s="82"/>
      <c r="J585" s="50"/>
      <c r="K585" s="50"/>
    </row>
    <row r="586" spans="1:11" s="46" customFormat="1" ht="12.75">
      <c r="A586" s="5">
        <v>6</v>
      </c>
      <c r="B586" s="51"/>
      <c r="C586" s="52"/>
      <c r="D586" s="50"/>
      <c r="E586" s="50"/>
      <c r="F586" s="50"/>
      <c r="G586" s="50"/>
      <c r="H586" s="53"/>
      <c r="I586" s="82"/>
      <c r="J586" s="50"/>
      <c r="K586" s="50"/>
    </row>
    <row r="587" spans="1:11" s="46" customFormat="1" ht="12.75">
      <c r="A587" s="5">
        <v>6</v>
      </c>
      <c r="B587" s="51"/>
      <c r="C587" s="52"/>
      <c r="D587" s="50"/>
      <c r="E587" s="50"/>
      <c r="F587" s="50"/>
      <c r="G587" s="50"/>
      <c r="H587" s="53"/>
      <c r="I587" s="82"/>
      <c r="J587" s="50"/>
      <c r="K587" s="50"/>
    </row>
    <row r="588" spans="1:11" s="46" customFormat="1" ht="12.75">
      <c r="A588" s="5">
        <v>6</v>
      </c>
      <c r="B588" s="51"/>
      <c r="C588" s="52"/>
      <c r="D588" s="50"/>
      <c r="E588" s="50"/>
      <c r="F588" s="50"/>
      <c r="G588" s="50"/>
      <c r="H588" s="53"/>
      <c r="I588" s="82"/>
      <c r="J588" s="50"/>
      <c r="K588" s="50"/>
    </row>
    <row r="589" spans="1:11" s="46" customFormat="1" ht="12.75">
      <c r="A589" s="5">
        <v>6</v>
      </c>
      <c r="B589" s="51"/>
      <c r="C589" s="52"/>
      <c r="D589" s="50"/>
      <c r="E589" s="50"/>
      <c r="F589" s="50"/>
      <c r="G589" s="50"/>
      <c r="H589" s="53"/>
      <c r="I589" s="82"/>
      <c r="J589" s="50"/>
      <c r="K589" s="50"/>
    </row>
    <row r="590" spans="1:11" s="46" customFormat="1" ht="12.75">
      <c r="A590" s="5">
        <v>6</v>
      </c>
      <c r="B590" s="51"/>
      <c r="C590" s="52"/>
      <c r="D590" s="50"/>
      <c r="E590" s="50"/>
      <c r="F590" s="50"/>
      <c r="G590" s="50"/>
      <c r="H590" s="53"/>
      <c r="I590" s="82"/>
      <c r="J590" s="50"/>
      <c r="K590" s="50"/>
    </row>
    <row r="591" spans="1:11" s="46" customFormat="1" ht="12.75">
      <c r="A591" s="5">
        <v>6</v>
      </c>
      <c r="B591" s="51"/>
      <c r="C591" s="52"/>
      <c r="D591" s="50"/>
      <c r="E591" s="50"/>
      <c r="F591" s="50"/>
      <c r="G591" s="50"/>
      <c r="H591" s="53"/>
      <c r="I591" s="82"/>
      <c r="J591" s="50"/>
      <c r="K591" s="50"/>
    </row>
    <row r="592" spans="1:11" s="46" customFormat="1" ht="12.75">
      <c r="A592" s="5">
        <v>6</v>
      </c>
      <c r="B592" s="51"/>
      <c r="C592" s="52"/>
      <c r="D592" s="50"/>
      <c r="E592" s="50"/>
      <c r="F592" s="50"/>
      <c r="G592" s="50"/>
      <c r="H592" s="53"/>
      <c r="I592" s="82"/>
      <c r="J592" s="50"/>
      <c r="K592" s="50"/>
    </row>
    <row r="593" spans="1:11" s="46" customFormat="1" ht="12.75">
      <c r="A593" s="5">
        <v>6</v>
      </c>
      <c r="B593" s="51"/>
      <c r="C593" s="52"/>
      <c r="D593" s="50"/>
      <c r="E593" s="50"/>
      <c r="F593" s="50"/>
      <c r="G593" s="50"/>
      <c r="H593" s="53"/>
      <c r="I593" s="82"/>
      <c r="J593" s="50"/>
      <c r="K593" s="50"/>
    </row>
    <row r="594" spans="1:11" s="46" customFormat="1" ht="12.75">
      <c r="A594" s="5">
        <v>6</v>
      </c>
      <c r="B594" s="51"/>
      <c r="C594" s="52"/>
      <c r="D594" s="50"/>
      <c r="E594" s="50"/>
      <c r="F594" s="50"/>
      <c r="G594" s="50"/>
      <c r="H594" s="53"/>
      <c r="I594" s="82"/>
      <c r="J594" s="50"/>
      <c r="K594" s="50"/>
    </row>
    <row r="595" spans="1:11" s="46" customFormat="1" ht="12.75">
      <c r="A595" s="5">
        <v>6</v>
      </c>
      <c r="B595" s="51"/>
      <c r="C595" s="52"/>
      <c r="D595" s="50"/>
      <c r="E595" s="50"/>
      <c r="F595" s="50"/>
      <c r="G595" s="50"/>
      <c r="H595" s="53"/>
      <c r="I595" s="82"/>
      <c r="J595" s="50"/>
      <c r="K595" s="50"/>
    </row>
    <row r="596" spans="1:11" s="2" customFormat="1" ht="12.75">
      <c r="A596" s="5">
        <v>6</v>
      </c>
      <c r="B596" s="51"/>
      <c r="C596" s="52"/>
      <c r="D596" s="50"/>
      <c r="E596" s="50"/>
      <c r="F596" s="50"/>
      <c r="G596" s="50"/>
      <c r="H596" s="53"/>
      <c r="I596" s="82"/>
      <c r="J596" s="50"/>
      <c r="K596" s="50"/>
    </row>
    <row r="597" spans="1:11" s="47" customFormat="1" ht="12.75">
      <c r="A597" s="5">
        <v>6</v>
      </c>
      <c r="B597" s="51"/>
      <c r="C597" s="52"/>
      <c r="D597" s="50"/>
      <c r="E597" s="50"/>
      <c r="F597" s="50"/>
      <c r="G597" s="50"/>
      <c r="H597" s="53"/>
      <c r="I597" s="82"/>
      <c r="J597" s="50"/>
      <c r="K597" s="50"/>
    </row>
    <row r="598" spans="1:11" s="47" customFormat="1" ht="12.75">
      <c r="A598" s="5">
        <v>6</v>
      </c>
      <c r="B598" s="51"/>
      <c r="C598" s="52"/>
      <c r="D598" s="50"/>
      <c r="E598" s="50"/>
      <c r="F598" s="50"/>
      <c r="G598" s="50"/>
      <c r="H598" s="53"/>
      <c r="I598" s="82"/>
      <c r="J598" s="50"/>
      <c r="K598" s="50"/>
    </row>
    <row r="599" spans="1:11" s="47" customFormat="1" ht="12.75">
      <c r="A599" s="5">
        <v>6</v>
      </c>
      <c r="B599" s="51"/>
      <c r="C599" s="52"/>
      <c r="D599" s="50"/>
      <c r="E599" s="50"/>
      <c r="F599" s="50"/>
      <c r="G599" s="50"/>
      <c r="H599" s="53"/>
      <c r="I599" s="82"/>
      <c r="J599" s="50"/>
      <c r="K599" s="50"/>
    </row>
    <row r="600" spans="1:11" s="47" customFormat="1" ht="12.75">
      <c r="A600" s="5">
        <v>6</v>
      </c>
      <c r="B600" s="51"/>
      <c r="C600" s="52"/>
      <c r="D600" s="50"/>
      <c r="E600" s="50"/>
      <c r="F600" s="50"/>
      <c r="G600" s="50"/>
      <c r="H600" s="53"/>
      <c r="I600" s="82"/>
      <c r="J600" s="50"/>
      <c r="K600" s="50"/>
    </row>
    <row r="601" spans="1:11" s="2" customFormat="1" ht="12.75">
      <c r="A601" s="5">
        <v>6</v>
      </c>
      <c r="B601" s="51"/>
      <c r="C601" s="52"/>
      <c r="D601" s="50"/>
      <c r="E601" s="50"/>
      <c r="F601" s="50"/>
      <c r="G601" s="50"/>
      <c r="H601" s="53"/>
      <c r="I601" s="82"/>
      <c r="J601" s="50"/>
      <c r="K601" s="50"/>
    </row>
    <row r="602" spans="1:11" s="48" customFormat="1" ht="12.75">
      <c r="A602" s="5">
        <v>6</v>
      </c>
      <c r="B602" s="51"/>
      <c r="C602" s="52"/>
      <c r="D602" s="50"/>
      <c r="E602" s="50"/>
      <c r="F602" s="50"/>
      <c r="G602" s="50"/>
      <c r="H602" s="53"/>
      <c r="I602" s="82"/>
      <c r="J602" s="50"/>
      <c r="K602" s="50"/>
    </row>
    <row r="603" spans="1:11" s="48" customFormat="1" ht="12.75">
      <c r="A603" s="5">
        <v>6</v>
      </c>
      <c r="B603" s="51"/>
      <c r="C603" s="52"/>
      <c r="D603" s="50"/>
      <c r="E603" s="50"/>
      <c r="F603" s="50"/>
      <c r="G603" s="50"/>
      <c r="H603" s="53"/>
      <c r="I603" s="82"/>
      <c r="J603" s="50"/>
      <c r="K603" s="50"/>
    </row>
    <row r="604" spans="1:11" s="48" customFormat="1" ht="12.75">
      <c r="A604" s="5">
        <v>6</v>
      </c>
      <c r="B604" s="51"/>
      <c r="C604" s="52"/>
      <c r="D604" s="50"/>
      <c r="E604" s="50"/>
      <c r="F604" s="50"/>
      <c r="G604" s="50"/>
      <c r="H604" s="53"/>
      <c r="I604" s="82"/>
      <c r="J604" s="50"/>
      <c r="K604" s="50"/>
    </row>
    <row r="605" spans="1:11" s="48" customFormat="1" ht="12.75">
      <c r="A605" s="5">
        <v>6</v>
      </c>
      <c r="B605" s="51"/>
      <c r="C605" s="52"/>
      <c r="D605" s="50"/>
      <c r="E605" s="50"/>
      <c r="F605" s="50"/>
      <c r="G605" s="50"/>
      <c r="H605" s="53"/>
      <c r="I605" s="82"/>
      <c r="J605" s="50"/>
      <c r="K605" s="50"/>
    </row>
    <row r="606" spans="1:11" s="2" customFormat="1" ht="16.5" customHeight="1">
      <c r="A606" s="5">
        <v>6</v>
      </c>
      <c r="B606" s="51"/>
      <c r="C606" s="52"/>
      <c r="D606" s="50"/>
      <c r="E606" s="50"/>
      <c r="F606" s="50"/>
      <c r="G606" s="50"/>
      <c r="H606" s="53"/>
      <c r="I606" s="82"/>
      <c r="J606" s="50"/>
      <c r="K606" s="50"/>
    </row>
    <row r="607" spans="1:11" s="49" customFormat="1" ht="12.75">
      <c r="A607" s="5">
        <v>6</v>
      </c>
      <c r="B607" s="51"/>
      <c r="C607" s="52"/>
      <c r="D607" s="50"/>
      <c r="E607" s="50"/>
      <c r="F607" s="50"/>
      <c r="G607" s="50"/>
      <c r="H607" s="53"/>
      <c r="I607" s="82"/>
      <c r="J607" s="50"/>
      <c r="K607" s="50"/>
    </row>
    <row r="608" spans="1:11" s="49" customFormat="1" ht="12.75">
      <c r="A608" s="5">
        <v>6</v>
      </c>
      <c r="B608" s="51"/>
      <c r="C608" s="52"/>
      <c r="D608" s="50"/>
      <c r="E608" s="50"/>
      <c r="F608" s="50"/>
      <c r="G608" s="50"/>
      <c r="H608" s="53"/>
      <c r="I608" s="82"/>
      <c r="J608" s="50"/>
      <c r="K608" s="50"/>
    </row>
    <row r="609" spans="1:11" s="49" customFormat="1" ht="12.75">
      <c r="A609" s="5">
        <v>6</v>
      </c>
      <c r="B609" s="51"/>
      <c r="C609" s="52"/>
      <c r="D609" s="50"/>
      <c r="E609" s="50"/>
      <c r="F609" s="50"/>
      <c r="G609" s="50"/>
      <c r="H609" s="53"/>
      <c r="I609" s="82"/>
      <c r="J609" s="50"/>
      <c r="K609" s="50"/>
    </row>
    <row r="610" spans="1:11" s="49" customFormat="1" ht="12.75">
      <c r="A610" s="5">
        <v>6</v>
      </c>
      <c r="B610" s="51"/>
      <c r="C610" s="52"/>
      <c r="D610" s="50"/>
      <c r="E610" s="50"/>
      <c r="F610" s="50"/>
      <c r="G610" s="50"/>
      <c r="H610" s="53"/>
      <c r="I610" s="82"/>
      <c r="J610" s="50"/>
      <c r="K610" s="50"/>
    </row>
    <row r="611" spans="1:11" s="49" customFormat="1" ht="12.75">
      <c r="A611" s="5">
        <v>6</v>
      </c>
      <c r="B611" s="51"/>
      <c r="C611" s="52"/>
      <c r="D611" s="50"/>
      <c r="E611" s="50"/>
      <c r="F611" s="50"/>
      <c r="G611" s="50"/>
      <c r="H611" s="53"/>
      <c r="I611" s="82"/>
      <c r="J611" s="50"/>
      <c r="K611" s="50"/>
    </row>
    <row r="612" spans="1:11" s="49" customFormat="1" ht="12.75">
      <c r="A612" s="5">
        <v>6</v>
      </c>
      <c r="B612" s="51"/>
      <c r="C612" s="52"/>
      <c r="D612" s="50"/>
      <c r="E612" s="50"/>
      <c r="F612" s="50"/>
      <c r="G612" s="50"/>
      <c r="H612" s="53"/>
      <c r="I612" s="82"/>
      <c r="J612" s="50"/>
      <c r="K612" s="50"/>
    </row>
    <row r="613" spans="1:11" s="49" customFormat="1" ht="12.75">
      <c r="A613" s="5">
        <v>6</v>
      </c>
      <c r="B613" s="51"/>
      <c r="C613" s="52"/>
      <c r="D613" s="50"/>
      <c r="E613" s="50"/>
      <c r="F613" s="50"/>
      <c r="G613" s="50"/>
      <c r="H613" s="53"/>
      <c r="I613" s="82"/>
      <c r="J613" s="50"/>
      <c r="K613" s="50"/>
    </row>
    <row r="614" spans="1:11" s="49" customFormat="1" ht="12.75">
      <c r="A614" s="5">
        <v>6</v>
      </c>
      <c r="B614" s="51"/>
      <c r="C614" s="52"/>
      <c r="D614" s="50"/>
      <c r="E614" s="50"/>
      <c r="F614" s="50"/>
      <c r="G614" s="50"/>
      <c r="H614" s="53"/>
      <c r="I614" s="82"/>
      <c r="J614" s="50"/>
      <c r="K614" s="50"/>
    </row>
    <row r="615" spans="1:11" s="49" customFormat="1" ht="12.75">
      <c r="A615" s="5">
        <v>6</v>
      </c>
      <c r="B615" s="51"/>
      <c r="C615" s="52"/>
      <c r="D615" s="50"/>
      <c r="E615" s="50"/>
      <c r="F615" s="50"/>
      <c r="G615" s="50"/>
      <c r="H615" s="53"/>
      <c r="I615" s="82"/>
      <c r="J615" s="50"/>
      <c r="K615" s="50"/>
    </row>
    <row r="616" spans="1:11" s="2" customFormat="1" ht="12.75">
      <c r="A616" s="5">
        <v>6</v>
      </c>
      <c r="B616" s="51"/>
      <c r="C616" s="52"/>
      <c r="D616" s="50"/>
      <c r="E616" s="50"/>
      <c r="F616" s="50"/>
      <c r="G616" s="50"/>
      <c r="H616" s="53"/>
      <c r="I616" s="82"/>
      <c r="J616" s="50"/>
      <c r="K616" s="50"/>
    </row>
    <row r="617" spans="1:11" s="2" customFormat="1" ht="12.75">
      <c r="A617" s="5">
        <v>6</v>
      </c>
      <c r="B617" s="51"/>
      <c r="C617" s="52"/>
      <c r="D617" s="50"/>
      <c r="E617" s="50"/>
      <c r="F617" s="50"/>
      <c r="G617" s="50"/>
      <c r="H617" s="53"/>
      <c r="I617" s="82"/>
      <c r="J617" s="50"/>
      <c r="K617" s="50"/>
    </row>
    <row r="618" spans="1:11" s="2" customFormat="1" ht="12.75" customHeight="1">
      <c r="A618" s="5">
        <v>6</v>
      </c>
      <c r="B618" s="51"/>
      <c r="C618" s="52"/>
      <c r="D618" s="50"/>
      <c r="E618" s="50"/>
      <c r="F618" s="50"/>
      <c r="G618" s="50"/>
      <c r="H618" s="53"/>
      <c r="I618" s="82"/>
      <c r="J618" s="50"/>
      <c r="K618" s="50"/>
    </row>
    <row r="619" spans="1:11" s="2" customFormat="1" ht="12.75" customHeight="1">
      <c r="A619" s="5">
        <v>6</v>
      </c>
      <c r="B619" s="51"/>
      <c r="C619" s="52"/>
      <c r="D619" s="50"/>
      <c r="E619" s="50"/>
      <c r="F619" s="50"/>
      <c r="G619" s="50"/>
      <c r="H619" s="53"/>
      <c r="I619" s="82"/>
      <c r="J619" s="50"/>
      <c r="K619" s="50"/>
    </row>
    <row r="620" spans="1:11" s="2" customFormat="1" ht="12.75" customHeight="1">
      <c r="A620" s="5">
        <v>6</v>
      </c>
      <c r="B620" s="51"/>
      <c r="C620" s="52"/>
      <c r="D620" s="50"/>
      <c r="E620" s="50"/>
      <c r="F620" s="50"/>
      <c r="G620" s="50"/>
      <c r="H620" s="53"/>
      <c r="I620" s="82"/>
      <c r="J620" s="50"/>
      <c r="K620" s="50"/>
    </row>
    <row r="621" spans="1:11" s="2" customFormat="1" ht="12.75">
      <c r="A621" s="5">
        <v>6</v>
      </c>
      <c r="B621" s="51"/>
      <c r="C621" s="52"/>
      <c r="D621" s="50"/>
      <c r="E621" s="50"/>
      <c r="F621" s="50"/>
      <c r="G621" s="50"/>
      <c r="H621" s="53"/>
      <c r="I621" s="82"/>
      <c r="J621" s="50"/>
      <c r="K621" s="50"/>
    </row>
    <row r="622" spans="1:11" s="2" customFormat="1" ht="12.75" customHeight="1">
      <c r="A622" s="5">
        <v>6</v>
      </c>
      <c r="B622" s="51"/>
      <c r="C622" s="52"/>
      <c r="D622" s="50"/>
      <c r="E622" s="50"/>
      <c r="F622" s="50"/>
      <c r="G622" s="50"/>
      <c r="H622" s="53"/>
      <c r="I622" s="82"/>
      <c r="J622" s="50"/>
      <c r="K622" s="50"/>
    </row>
    <row r="623" spans="1:11" s="2" customFormat="1" ht="12.75" customHeight="1">
      <c r="A623" s="50"/>
      <c r="B623" s="51"/>
      <c r="C623" s="52"/>
      <c r="D623" s="50"/>
      <c r="E623" s="50"/>
      <c r="F623" s="50"/>
      <c r="G623" s="50"/>
      <c r="H623" s="53"/>
      <c r="I623" s="82"/>
      <c r="J623" s="50"/>
      <c r="K623" s="50"/>
    </row>
    <row r="624" spans="1:11" s="2" customFormat="1" ht="12.75" customHeight="1">
      <c r="A624" s="50"/>
      <c r="B624" s="51"/>
      <c r="C624" s="52"/>
      <c r="D624" s="50"/>
      <c r="E624" s="50"/>
      <c r="F624" s="50"/>
      <c r="G624" s="50"/>
      <c r="H624" s="53"/>
      <c r="I624" s="82"/>
      <c r="J624" s="50"/>
      <c r="K624" s="50"/>
    </row>
    <row r="625" spans="1:11" s="2" customFormat="1">
      <c r="A625" s="50"/>
      <c r="B625" s="51"/>
      <c r="C625" s="52"/>
      <c r="D625" s="50"/>
      <c r="E625" s="50"/>
      <c r="F625" s="50"/>
      <c r="G625" s="50"/>
      <c r="H625" s="53"/>
      <c r="I625" s="82"/>
      <c r="J625" s="50"/>
      <c r="K625" s="50"/>
    </row>
    <row r="626" spans="1:11" s="2" customFormat="1" ht="12.75" customHeight="1">
      <c r="A626" s="50"/>
      <c r="B626" s="51"/>
      <c r="C626" s="52"/>
      <c r="D626" s="50"/>
      <c r="E626" s="50"/>
      <c r="F626" s="50"/>
      <c r="G626" s="50"/>
      <c r="H626" s="53"/>
      <c r="I626" s="82"/>
      <c r="J626" s="50"/>
      <c r="K626" s="50"/>
    </row>
    <row r="627" spans="1:11" s="2" customFormat="1" ht="12.75" customHeight="1">
      <c r="A627" s="50"/>
      <c r="B627" s="51"/>
      <c r="C627" s="52"/>
      <c r="D627" s="50"/>
      <c r="E627" s="50"/>
      <c r="F627" s="50"/>
      <c r="G627" s="50"/>
      <c r="H627" s="53"/>
      <c r="I627" s="82"/>
      <c r="J627" s="50"/>
      <c r="K627" s="50"/>
    </row>
    <row r="628" spans="1:11" ht="12.75" customHeight="1"/>
  </sheetData>
  <autoFilter ref="A2:I620">
    <filterColumn colId="6"/>
  </autoFilter>
  <mergeCells count="1">
    <mergeCell ref="A1:I1"/>
  </mergeCells>
  <phoneticPr fontId="22" type="noConversion"/>
  <pageMargins left="0.98" right="0.39" top="0.79" bottom="0.59" header="0.39" footer="0.51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2"/>
  <sheetViews>
    <sheetView workbookViewId="0">
      <selection activeCell="B4" sqref="B4"/>
    </sheetView>
  </sheetViews>
  <sheetFormatPr defaultColWidth="9" defaultRowHeight="14.25"/>
  <cols>
    <col min="1" max="1" width="15.25" style="143" customWidth="1"/>
    <col min="2" max="2" width="29.625" style="144" customWidth="1"/>
    <col min="3" max="3" width="11" style="144" customWidth="1"/>
    <col min="4" max="4" width="16.125" style="143" customWidth="1"/>
    <col min="5" max="5" width="14.625" style="143" customWidth="1"/>
    <col min="6" max="6" width="18.5" style="143" customWidth="1"/>
    <col min="7" max="7" width="16.375" style="143" customWidth="1"/>
    <col min="8" max="8" width="16.125" style="143" customWidth="1"/>
    <col min="9" max="16384" width="9" style="143"/>
  </cols>
  <sheetData>
    <row r="1" spans="1:11" ht="62.25" customHeight="1">
      <c r="A1" s="740" t="s">
        <v>1218</v>
      </c>
      <c r="B1" s="740"/>
      <c r="C1" s="740"/>
      <c r="D1" s="740"/>
      <c r="E1" s="740"/>
      <c r="F1" s="741"/>
      <c r="G1" s="740"/>
      <c r="H1" s="198"/>
      <c r="I1" s="185"/>
      <c r="J1" s="738"/>
      <c r="K1" s="738"/>
    </row>
    <row r="2" spans="1:11" ht="36" customHeight="1">
      <c r="A2" s="739" t="s">
        <v>1217</v>
      </c>
      <c r="B2" s="739"/>
      <c r="C2" s="142"/>
      <c r="D2" s="141"/>
      <c r="E2" s="141"/>
      <c r="F2" s="141"/>
      <c r="G2" s="247" t="s">
        <v>1216</v>
      </c>
      <c r="H2" s="198"/>
      <c r="I2" s="185"/>
      <c r="J2" s="246"/>
      <c r="K2" s="137"/>
    </row>
    <row r="3" spans="1:11" ht="23.25" customHeight="1">
      <c r="A3" s="739" t="s">
        <v>1215</v>
      </c>
      <c r="B3" s="739"/>
      <c r="C3" s="739"/>
      <c r="D3" s="739"/>
      <c r="E3" s="739"/>
      <c r="F3" s="739"/>
      <c r="G3" s="739"/>
      <c r="H3" s="198"/>
      <c r="I3" s="185"/>
      <c r="J3" s="246"/>
      <c r="K3" s="137"/>
    </row>
    <row r="4" spans="1:11" ht="15">
      <c r="A4" s="131" t="s">
        <v>140</v>
      </c>
      <c r="B4" s="132"/>
      <c r="C4" s="132"/>
      <c r="D4" s="131"/>
      <c r="E4" s="131"/>
      <c r="F4" s="131"/>
      <c r="G4" s="131"/>
      <c r="H4" s="178"/>
    </row>
    <row r="5" spans="1:11" ht="15">
      <c r="A5" s="130" t="s">
        <v>8</v>
      </c>
      <c r="B5" s="112"/>
      <c r="C5" s="112"/>
      <c r="D5" s="130"/>
      <c r="E5" s="130"/>
      <c r="F5" s="130"/>
      <c r="G5" s="198"/>
      <c r="H5" s="245"/>
    </row>
    <row r="6" spans="1:11" ht="15">
      <c r="A6" s="130"/>
      <c r="B6" s="729" t="s">
        <v>158</v>
      </c>
      <c r="C6" s="729" t="s">
        <v>157</v>
      </c>
      <c r="D6" s="731" t="s">
        <v>80</v>
      </c>
      <c r="E6" s="104" t="s">
        <v>156</v>
      </c>
      <c r="F6" s="104" t="s">
        <v>156</v>
      </c>
      <c r="G6" s="201" t="s">
        <v>1160</v>
      </c>
    </row>
    <row r="7" spans="1:11">
      <c r="B7" s="730"/>
      <c r="C7" s="730"/>
      <c r="D7" s="732"/>
      <c r="E7" s="104" t="s">
        <v>153</v>
      </c>
      <c r="F7" s="104" t="s">
        <v>76</v>
      </c>
      <c r="G7" s="201" t="s">
        <v>75</v>
      </c>
    </row>
    <row r="8" spans="1:11" ht="16.5" customHeight="1">
      <c r="B8" s="182" t="s">
        <v>683</v>
      </c>
      <c r="C8" s="182" t="s">
        <v>682</v>
      </c>
      <c r="D8" s="733" t="s">
        <v>681</v>
      </c>
      <c r="E8" s="101">
        <f>F8-5</f>
        <v>43217</v>
      </c>
      <c r="F8" s="101">
        <v>43222</v>
      </c>
      <c r="G8" s="101">
        <f>F8+34</f>
        <v>43256</v>
      </c>
    </row>
    <row r="9" spans="1:11">
      <c r="B9" s="197" t="s">
        <v>680</v>
      </c>
      <c r="C9" s="196" t="s">
        <v>679</v>
      </c>
      <c r="D9" s="733"/>
      <c r="E9" s="101">
        <f t="shared" ref="E9:F12" si="0">E8+7</f>
        <v>43224</v>
      </c>
      <c r="F9" s="101">
        <f t="shared" si="0"/>
        <v>43229</v>
      </c>
      <c r="G9" s="101">
        <f>F9+33</f>
        <v>43262</v>
      </c>
    </row>
    <row r="10" spans="1:11">
      <c r="B10" s="197" t="s">
        <v>678</v>
      </c>
      <c r="C10" s="196" t="s">
        <v>677</v>
      </c>
      <c r="D10" s="733"/>
      <c r="E10" s="101">
        <f t="shared" si="0"/>
        <v>43231</v>
      </c>
      <c r="F10" s="101">
        <f t="shared" si="0"/>
        <v>43236</v>
      </c>
      <c r="G10" s="101">
        <f>F10+33</f>
        <v>43269</v>
      </c>
      <c r="H10" s="244"/>
    </row>
    <row r="11" spans="1:11">
      <c r="B11" s="197" t="s">
        <v>676</v>
      </c>
      <c r="C11" s="196" t="s">
        <v>675</v>
      </c>
      <c r="D11" s="733"/>
      <c r="E11" s="101">
        <f t="shared" si="0"/>
        <v>43238</v>
      </c>
      <c r="F11" s="101">
        <f t="shared" si="0"/>
        <v>43243</v>
      </c>
      <c r="G11" s="101">
        <f>F11+33</f>
        <v>43276</v>
      </c>
    </row>
    <row r="12" spans="1:11">
      <c r="B12" s="196" t="s">
        <v>674</v>
      </c>
      <c r="C12" s="196" t="s">
        <v>673</v>
      </c>
      <c r="D12" s="733"/>
      <c r="E12" s="101">
        <f t="shared" si="0"/>
        <v>43245</v>
      </c>
      <c r="F12" s="101">
        <f t="shared" si="0"/>
        <v>43250</v>
      </c>
      <c r="G12" s="101">
        <f>F12+33</f>
        <v>43283</v>
      </c>
    </row>
    <row r="13" spans="1:11">
      <c r="B13" s="143"/>
      <c r="C13" s="143"/>
    </row>
    <row r="14" spans="1:11">
      <c r="B14" s="729" t="s">
        <v>158</v>
      </c>
      <c r="C14" s="729" t="s">
        <v>157</v>
      </c>
      <c r="D14" s="731" t="s">
        <v>80</v>
      </c>
      <c r="E14" s="104" t="s">
        <v>156</v>
      </c>
      <c r="F14" s="104" t="s">
        <v>156</v>
      </c>
      <c r="G14" s="104" t="s">
        <v>1160</v>
      </c>
    </row>
    <row r="15" spans="1:11">
      <c r="B15" s="730"/>
      <c r="C15" s="730"/>
      <c r="D15" s="732"/>
      <c r="E15" s="104" t="s">
        <v>153</v>
      </c>
      <c r="F15" s="104" t="s">
        <v>76</v>
      </c>
      <c r="G15" s="104" t="s">
        <v>75</v>
      </c>
    </row>
    <row r="16" spans="1:11" ht="16.5" customHeight="1">
      <c r="B16" s="196" t="s">
        <v>1158</v>
      </c>
      <c r="C16" s="196" t="s">
        <v>1076</v>
      </c>
      <c r="D16" s="725" t="s">
        <v>1157</v>
      </c>
      <c r="E16" s="101">
        <f>F16-5</f>
        <v>43221</v>
      </c>
      <c r="F16" s="101">
        <v>43226</v>
      </c>
      <c r="G16" s="101">
        <f>F16+28</f>
        <v>43254</v>
      </c>
    </row>
    <row r="17" spans="1:7">
      <c r="B17" s="196" t="s">
        <v>1156</v>
      </c>
      <c r="C17" s="196" t="s">
        <v>1076</v>
      </c>
      <c r="D17" s="726"/>
      <c r="E17" s="101">
        <f t="shared" ref="E17:F19" si="1">E16+7</f>
        <v>43228</v>
      </c>
      <c r="F17" s="101">
        <f t="shared" si="1"/>
        <v>43233</v>
      </c>
      <c r="G17" s="101">
        <f>F17+28</f>
        <v>43261</v>
      </c>
    </row>
    <row r="18" spans="1:7">
      <c r="B18" s="196" t="s">
        <v>1155</v>
      </c>
      <c r="C18" s="196" t="s">
        <v>1154</v>
      </c>
      <c r="D18" s="726"/>
      <c r="E18" s="101">
        <f t="shared" si="1"/>
        <v>43235</v>
      </c>
      <c r="F18" s="101">
        <f t="shared" si="1"/>
        <v>43240</v>
      </c>
      <c r="G18" s="101">
        <f>F18+28</f>
        <v>43268</v>
      </c>
    </row>
    <row r="19" spans="1:7">
      <c r="B19" s="196" t="s">
        <v>1153</v>
      </c>
      <c r="C19" s="196" t="s">
        <v>1152</v>
      </c>
      <c r="D19" s="727"/>
      <c r="E19" s="101">
        <f t="shared" si="1"/>
        <v>43242</v>
      </c>
      <c r="F19" s="101">
        <f t="shared" si="1"/>
        <v>43247</v>
      </c>
      <c r="G19" s="101">
        <f>F19+28</f>
        <v>43275</v>
      </c>
    </row>
    <row r="20" spans="1:7">
      <c r="B20" s="143"/>
      <c r="C20" s="143"/>
    </row>
    <row r="21" spans="1:7">
      <c r="B21" s="729" t="s">
        <v>158</v>
      </c>
      <c r="C21" s="729" t="s">
        <v>157</v>
      </c>
      <c r="D21" s="731" t="s">
        <v>80</v>
      </c>
      <c r="E21" s="104" t="s">
        <v>156</v>
      </c>
      <c r="F21" s="104" t="s">
        <v>156</v>
      </c>
      <c r="G21" s="104" t="s">
        <v>1160</v>
      </c>
    </row>
    <row r="22" spans="1:7">
      <c r="B22" s="730"/>
      <c r="C22" s="730"/>
      <c r="D22" s="732"/>
      <c r="E22" s="104" t="s">
        <v>153</v>
      </c>
      <c r="F22" s="104" t="s">
        <v>76</v>
      </c>
      <c r="G22" s="104" t="s">
        <v>75</v>
      </c>
    </row>
    <row r="23" spans="1:7" ht="16.5" customHeight="1">
      <c r="B23" s="196" t="s">
        <v>1092</v>
      </c>
      <c r="C23" s="196" t="s">
        <v>1091</v>
      </c>
      <c r="D23" s="725" t="s">
        <v>1090</v>
      </c>
      <c r="E23" s="101">
        <f>F23-4</f>
        <v>43221</v>
      </c>
      <c r="F23" s="101">
        <v>43225</v>
      </c>
      <c r="G23" s="101">
        <f>F23+33</f>
        <v>43258</v>
      </c>
    </row>
    <row r="24" spans="1:7">
      <c r="B24" s="196" t="s">
        <v>1089</v>
      </c>
      <c r="C24" s="196" t="s">
        <v>1088</v>
      </c>
      <c r="D24" s="726"/>
      <c r="E24" s="101">
        <f t="shared" ref="E24:F26" si="2">E23+7</f>
        <v>43228</v>
      </c>
      <c r="F24" s="101">
        <f t="shared" si="2"/>
        <v>43232</v>
      </c>
      <c r="G24" s="101">
        <f>F24+33</f>
        <v>43265</v>
      </c>
    </row>
    <row r="25" spans="1:7">
      <c r="B25" s="196" t="s">
        <v>1087</v>
      </c>
      <c r="C25" s="196" t="s">
        <v>1086</v>
      </c>
      <c r="D25" s="726"/>
      <c r="E25" s="101">
        <f t="shared" si="2"/>
        <v>43235</v>
      </c>
      <c r="F25" s="101">
        <f t="shared" si="2"/>
        <v>43239</v>
      </c>
      <c r="G25" s="101">
        <f>F25+33</f>
        <v>43272</v>
      </c>
    </row>
    <row r="26" spans="1:7">
      <c r="B26" s="196" t="s">
        <v>1085</v>
      </c>
      <c r="C26" s="196" t="s">
        <v>1084</v>
      </c>
      <c r="D26" s="727"/>
      <c r="E26" s="101">
        <f t="shared" si="2"/>
        <v>43242</v>
      </c>
      <c r="F26" s="101">
        <f t="shared" si="2"/>
        <v>43246</v>
      </c>
      <c r="G26" s="101">
        <f>F26+33</f>
        <v>43279</v>
      </c>
    </row>
    <row r="27" spans="1:7">
      <c r="B27" s="243"/>
      <c r="C27" s="235"/>
      <c r="E27" s="117"/>
      <c r="F27" s="117"/>
      <c r="G27" s="117"/>
    </row>
    <row r="28" spans="1:7" ht="15">
      <c r="A28" s="136" t="s">
        <v>1214</v>
      </c>
      <c r="B28" s="143"/>
      <c r="C28" s="143"/>
      <c r="E28" s="130"/>
      <c r="F28" s="130"/>
      <c r="G28" s="198"/>
    </row>
    <row r="29" spans="1:7">
      <c r="B29" s="729" t="s">
        <v>158</v>
      </c>
      <c r="C29" s="729" t="s">
        <v>157</v>
      </c>
      <c r="D29" s="731" t="s">
        <v>80</v>
      </c>
      <c r="E29" s="104" t="s">
        <v>156</v>
      </c>
      <c r="F29" s="104" t="s">
        <v>156</v>
      </c>
      <c r="G29" s="104" t="s">
        <v>1213</v>
      </c>
    </row>
    <row r="30" spans="1:7">
      <c r="B30" s="730"/>
      <c r="C30" s="730"/>
      <c r="D30" s="732"/>
      <c r="E30" s="104" t="s">
        <v>153</v>
      </c>
      <c r="F30" s="104" t="s">
        <v>76</v>
      </c>
      <c r="G30" s="104" t="s">
        <v>75</v>
      </c>
    </row>
    <row r="31" spans="1:7" ht="16.5" customHeight="1">
      <c r="B31" s="182" t="s">
        <v>683</v>
      </c>
      <c r="C31" s="182" t="s">
        <v>682</v>
      </c>
      <c r="D31" s="733" t="s">
        <v>681</v>
      </c>
      <c r="E31" s="101">
        <f>F31-5</f>
        <v>43217</v>
      </c>
      <c r="F31" s="101">
        <v>43222</v>
      </c>
      <c r="G31" s="101">
        <f>F31+30</f>
        <v>43252</v>
      </c>
    </row>
    <row r="32" spans="1:7">
      <c r="B32" s="197" t="s">
        <v>680</v>
      </c>
      <c r="C32" s="196" t="s">
        <v>679</v>
      </c>
      <c r="D32" s="733"/>
      <c r="E32" s="101">
        <f t="shared" ref="E32:F35" si="3">E31+7</f>
        <v>43224</v>
      </c>
      <c r="F32" s="101">
        <f t="shared" si="3"/>
        <v>43229</v>
      </c>
      <c r="G32" s="101">
        <f>F32+30</f>
        <v>43259</v>
      </c>
    </row>
    <row r="33" spans="1:7">
      <c r="B33" s="197" t="s">
        <v>678</v>
      </c>
      <c r="C33" s="196" t="s">
        <v>677</v>
      </c>
      <c r="D33" s="733"/>
      <c r="E33" s="101">
        <f t="shared" si="3"/>
        <v>43231</v>
      </c>
      <c r="F33" s="101">
        <f t="shared" si="3"/>
        <v>43236</v>
      </c>
      <c r="G33" s="101">
        <f>F33+30</f>
        <v>43266</v>
      </c>
    </row>
    <row r="34" spans="1:7">
      <c r="B34" s="197" t="s">
        <v>676</v>
      </c>
      <c r="C34" s="196" t="s">
        <v>675</v>
      </c>
      <c r="D34" s="733"/>
      <c r="E34" s="101">
        <f t="shared" si="3"/>
        <v>43238</v>
      </c>
      <c r="F34" s="101">
        <f t="shared" si="3"/>
        <v>43243</v>
      </c>
      <c r="G34" s="101">
        <f>F34+30</f>
        <v>43273</v>
      </c>
    </row>
    <row r="35" spans="1:7">
      <c r="B35" s="196" t="s">
        <v>674</v>
      </c>
      <c r="C35" s="196" t="s">
        <v>673</v>
      </c>
      <c r="D35" s="733"/>
      <c r="E35" s="101">
        <f t="shared" si="3"/>
        <v>43245</v>
      </c>
      <c r="F35" s="101">
        <f t="shared" si="3"/>
        <v>43250</v>
      </c>
      <c r="G35" s="101">
        <f>F35+30</f>
        <v>43280</v>
      </c>
    </row>
    <row r="36" spans="1:7">
      <c r="B36" s="143"/>
      <c r="C36" s="143"/>
    </row>
    <row r="37" spans="1:7">
      <c r="B37" s="729" t="s">
        <v>158</v>
      </c>
      <c r="C37" s="729" t="s">
        <v>157</v>
      </c>
      <c r="D37" s="731" t="s">
        <v>80</v>
      </c>
      <c r="E37" s="104" t="s">
        <v>156</v>
      </c>
      <c r="F37" s="104" t="s">
        <v>156</v>
      </c>
      <c r="G37" s="201" t="s">
        <v>1212</v>
      </c>
    </row>
    <row r="38" spans="1:7">
      <c r="B38" s="730"/>
      <c r="C38" s="730"/>
      <c r="D38" s="732"/>
      <c r="E38" s="104" t="s">
        <v>153</v>
      </c>
      <c r="F38" s="104" t="s">
        <v>76</v>
      </c>
      <c r="G38" s="201" t="s">
        <v>75</v>
      </c>
    </row>
    <row r="39" spans="1:7" ht="16.5" customHeight="1">
      <c r="B39" s="182" t="s">
        <v>1211</v>
      </c>
      <c r="C39" s="182" t="s">
        <v>1206</v>
      </c>
      <c r="D39" s="733" t="s">
        <v>1210</v>
      </c>
      <c r="E39" s="101">
        <f>F39-5</f>
        <v>43216</v>
      </c>
      <c r="F39" s="101">
        <v>43221</v>
      </c>
      <c r="G39" s="101">
        <f>F39+29</f>
        <v>43250</v>
      </c>
    </row>
    <row r="40" spans="1:7">
      <c r="B40" s="197" t="s">
        <v>1209</v>
      </c>
      <c r="C40" s="196" t="s">
        <v>1140</v>
      </c>
      <c r="D40" s="733"/>
      <c r="E40" s="101">
        <f t="shared" ref="E40:F43" si="4">E39+7</f>
        <v>43223</v>
      </c>
      <c r="F40" s="101">
        <f t="shared" si="4"/>
        <v>43228</v>
      </c>
      <c r="G40" s="101">
        <f>F40+29</f>
        <v>43257</v>
      </c>
    </row>
    <row r="41" spans="1:7">
      <c r="B41" s="197" t="s">
        <v>1208</v>
      </c>
      <c r="C41" s="196" t="s">
        <v>1152</v>
      </c>
      <c r="D41" s="733"/>
      <c r="E41" s="101">
        <f t="shared" si="4"/>
        <v>43230</v>
      </c>
      <c r="F41" s="101">
        <f t="shared" si="4"/>
        <v>43235</v>
      </c>
      <c r="G41" s="101">
        <f>F41+29</f>
        <v>43264</v>
      </c>
    </row>
    <row r="42" spans="1:7">
      <c r="B42" s="197" t="s">
        <v>1207</v>
      </c>
      <c r="C42" s="196" t="s">
        <v>1206</v>
      </c>
      <c r="D42" s="733"/>
      <c r="E42" s="101">
        <f t="shared" si="4"/>
        <v>43237</v>
      </c>
      <c r="F42" s="101">
        <f t="shared" si="4"/>
        <v>43242</v>
      </c>
      <c r="G42" s="101">
        <f>F42+29</f>
        <v>43271</v>
      </c>
    </row>
    <row r="43" spans="1:7">
      <c r="B43" s="196" t="s">
        <v>1205</v>
      </c>
      <c r="C43" s="196" t="s">
        <v>1152</v>
      </c>
      <c r="D43" s="733"/>
      <c r="E43" s="101">
        <f t="shared" si="4"/>
        <v>43244</v>
      </c>
      <c r="F43" s="101">
        <f t="shared" si="4"/>
        <v>43249</v>
      </c>
      <c r="G43" s="101">
        <f>F43+29</f>
        <v>43278</v>
      </c>
    </row>
    <row r="44" spans="1:7" ht="15">
      <c r="B44" s="130"/>
      <c r="C44" s="130"/>
      <c r="D44" s="130"/>
      <c r="E44" s="130"/>
      <c r="F44" s="130"/>
      <c r="G44" s="117"/>
    </row>
    <row r="45" spans="1:7" ht="15">
      <c r="A45" s="136" t="s">
        <v>1204</v>
      </c>
      <c r="B45" s="130"/>
      <c r="C45" s="130"/>
      <c r="D45" s="130"/>
      <c r="E45" s="130"/>
      <c r="F45" s="130"/>
      <c r="G45" s="213"/>
    </row>
    <row r="46" spans="1:7">
      <c r="B46" s="729" t="s">
        <v>158</v>
      </c>
      <c r="C46" s="729" t="s">
        <v>157</v>
      </c>
      <c r="D46" s="731" t="s">
        <v>80</v>
      </c>
      <c r="E46" s="104" t="s">
        <v>156</v>
      </c>
      <c r="F46" s="104" t="s">
        <v>156</v>
      </c>
      <c r="G46" s="104" t="s">
        <v>1203</v>
      </c>
    </row>
    <row r="47" spans="1:7">
      <c r="B47" s="730"/>
      <c r="C47" s="730"/>
      <c r="D47" s="732"/>
      <c r="E47" s="104" t="s">
        <v>153</v>
      </c>
      <c r="F47" s="104" t="s">
        <v>76</v>
      </c>
      <c r="G47" s="104" t="s">
        <v>75</v>
      </c>
    </row>
    <row r="48" spans="1:7" ht="16.5" customHeight="1">
      <c r="B48" s="196" t="s">
        <v>1182</v>
      </c>
      <c r="C48" s="196" t="s">
        <v>1181</v>
      </c>
      <c r="D48" s="725" t="s">
        <v>1180</v>
      </c>
      <c r="E48" s="101">
        <f>F48-4</f>
        <v>43221</v>
      </c>
      <c r="F48" s="101">
        <v>43225</v>
      </c>
      <c r="G48" s="101">
        <f>F48+28</f>
        <v>43253</v>
      </c>
    </row>
    <row r="49" spans="1:7">
      <c r="B49" s="196" t="s">
        <v>1179</v>
      </c>
      <c r="C49" s="196" t="s">
        <v>1178</v>
      </c>
      <c r="D49" s="726"/>
      <c r="E49" s="101">
        <f t="shared" ref="E49:F51" si="5">E48+7</f>
        <v>43228</v>
      </c>
      <c r="F49" s="101">
        <f t="shared" si="5"/>
        <v>43232</v>
      </c>
      <c r="G49" s="101">
        <f>F49+28</f>
        <v>43260</v>
      </c>
    </row>
    <row r="50" spans="1:7">
      <c r="B50" s="196" t="s">
        <v>1177</v>
      </c>
      <c r="C50" s="196" t="s">
        <v>1176</v>
      </c>
      <c r="D50" s="726"/>
      <c r="E50" s="101">
        <f t="shared" si="5"/>
        <v>43235</v>
      </c>
      <c r="F50" s="101">
        <f t="shared" si="5"/>
        <v>43239</v>
      </c>
      <c r="G50" s="101">
        <f>F50+28</f>
        <v>43267</v>
      </c>
    </row>
    <row r="51" spans="1:7">
      <c r="B51" s="196" t="s">
        <v>1175</v>
      </c>
      <c r="C51" s="196" t="s">
        <v>1174</v>
      </c>
      <c r="D51" s="727"/>
      <c r="E51" s="101">
        <f t="shared" si="5"/>
        <v>43242</v>
      </c>
      <c r="F51" s="101">
        <f t="shared" si="5"/>
        <v>43246</v>
      </c>
      <c r="G51" s="101">
        <f>F51+28</f>
        <v>43274</v>
      </c>
    </row>
    <row r="52" spans="1:7" ht="15">
      <c r="B52" s="130"/>
      <c r="C52" s="130"/>
      <c r="D52" s="130"/>
      <c r="E52" s="130"/>
      <c r="F52" s="117"/>
      <c r="G52" s="218"/>
    </row>
    <row r="53" spans="1:7" ht="15">
      <c r="A53" s="130" t="s">
        <v>1202</v>
      </c>
      <c r="B53" s="130"/>
      <c r="C53" s="130"/>
      <c r="D53" s="130"/>
      <c r="E53" s="130"/>
      <c r="F53" s="130"/>
      <c r="G53" s="198"/>
    </row>
    <row r="54" spans="1:7">
      <c r="B54" s="729" t="s">
        <v>158</v>
      </c>
      <c r="C54" s="729" t="s">
        <v>157</v>
      </c>
      <c r="D54" s="731" t="s">
        <v>80</v>
      </c>
      <c r="E54" s="104" t="s">
        <v>156</v>
      </c>
      <c r="F54" s="104" t="s">
        <v>156</v>
      </c>
      <c r="G54" s="104" t="s">
        <v>1201</v>
      </c>
    </row>
    <row r="55" spans="1:7">
      <c r="B55" s="730"/>
      <c r="C55" s="730"/>
      <c r="D55" s="732"/>
      <c r="E55" s="104" t="s">
        <v>153</v>
      </c>
      <c r="F55" s="104" t="s">
        <v>76</v>
      </c>
      <c r="G55" s="104" t="s">
        <v>75</v>
      </c>
    </row>
    <row r="56" spans="1:7" ht="16.5" customHeight="1">
      <c r="B56" s="196" t="s">
        <v>1200</v>
      </c>
      <c r="C56" s="196" t="s">
        <v>1199</v>
      </c>
      <c r="D56" s="725" t="s">
        <v>1198</v>
      </c>
      <c r="E56" s="101">
        <f>F56-3</f>
        <v>43221</v>
      </c>
      <c r="F56" s="101">
        <v>43224</v>
      </c>
      <c r="G56" s="101">
        <f>F56+29</f>
        <v>43253</v>
      </c>
    </row>
    <row r="57" spans="1:7">
      <c r="B57" s="196" t="s">
        <v>1197</v>
      </c>
      <c r="C57" s="196" t="s">
        <v>1196</v>
      </c>
      <c r="D57" s="726"/>
      <c r="E57" s="101">
        <f t="shared" ref="E57:F59" si="6">E56+7</f>
        <v>43228</v>
      </c>
      <c r="F57" s="101">
        <f t="shared" si="6"/>
        <v>43231</v>
      </c>
      <c r="G57" s="101">
        <f>F57+29</f>
        <v>43260</v>
      </c>
    </row>
    <row r="58" spans="1:7">
      <c r="B58" s="196" t="s">
        <v>1195</v>
      </c>
      <c r="C58" s="196" t="s">
        <v>1194</v>
      </c>
      <c r="D58" s="726"/>
      <c r="E58" s="101">
        <f t="shared" si="6"/>
        <v>43235</v>
      </c>
      <c r="F58" s="101">
        <f t="shared" si="6"/>
        <v>43238</v>
      </c>
      <c r="G58" s="101">
        <f>F58+29</f>
        <v>43267</v>
      </c>
    </row>
    <row r="59" spans="1:7">
      <c r="B59" s="196" t="s">
        <v>1193</v>
      </c>
      <c r="C59" s="196" t="s">
        <v>1192</v>
      </c>
      <c r="D59" s="727"/>
      <c r="E59" s="101">
        <f t="shared" si="6"/>
        <v>43242</v>
      </c>
      <c r="F59" s="101">
        <f t="shared" si="6"/>
        <v>43245</v>
      </c>
      <c r="G59" s="101">
        <f>F59+29</f>
        <v>43274</v>
      </c>
    </row>
    <row r="60" spans="1:7">
      <c r="B60" s="243"/>
      <c r="C60" s="235"/>
      <c r="E60" s="117"/>
      <c r="F60" s="117"/>
      <c r="G60" s="117"/>
    </row>
    <row r="61" spans="1:7" ht="15">
      <c r="A61" s="130" t="s">
        <v>1191</v>
      </c>
      <c r="B61" s="143"/>
      <c r="C61" s="143"/>
    </row>
    <row r="62" spans="1:7" ht="15">
      <c r="A62" s="130"/>
      <c r="B62" s="729" t="s">
        <v>158</v>
      </c>
      <c r="C62" s="729" t="s">
        <v>157</v>
      </c>
      <c r="D62" s="731" t="s">
        <v>80</v>
      </c>
      <c r="E62" s="104" t="s">
        <v>156</v>
      </c>
      <c r="F62" s="104" t="s">
        <v>156</v>
      </c>
      <c r="G62" s="104" t="s">
        <v>1149</v>
      </c>
    </row>
    <row r="63" spans="1:7" ht="15">
      <c r="A63" s="130"/>
      <c r="B63" s="730"/>
      <c r="C63" s="730"/>
      <c r="D63" s="732"/>
      <c r="E63" s="104" t="s">
        <v>153</v>
      </c>
      <c r="F63" s="104" t="s">
        <v>76</v>
      </c>
      <c r="G63" s="104" t="s">
        <v>75</v>
      </c>
    </row>
    <row r="64" spans="1:7" ht="16.5" customHeight="1">
      <c r="A64" s="130"/>
      <c r="B64" s="182" t="s">
        <v>683</v>
      </c>
      <c r="C64" s="182" t="s">
        <v>682</v>
      </c>
      <c r="D64" s="733" t="s">
        <v>681</v>
      </c>
      <c r="E64" s="101">
        <f>F64-5</f>
        <v>43217</v>
      </c>
      <c r="F64" s="101">
        <v>43222</v>
      </c>
      <c r="G64" s="101">
        <f>F64+27</f>
        <v>43249</v>
      </c>
    </row>
    <row r="65" spans="1:7" ht="15">
      <c r="A65" s="130"/>
      <c r="B65" s="197" t="s">
        <v>680</v>
      </c>
      <c r="C65" s="196" t="s">
        <v>679</v>
      </c>
      <c r="D65" s="733"/>
      <c r="E65" s="101">
        <f t="shared" ref="E65:F68" si="7">E64+7</f>
        <v>43224</v>
      </c>
      <c r="F65" s="101">
        <f t="shared" si="7"/>
        <v>43229</v>
      </c>
      <c r="G65" s="101">
        <f>F65+27</f>
        <v>43256</v>
      </c>
    </row>
    <row r="66" spans="1:7" ht="15">
      <c r="A66" s="130"/>
      <c r="B66" s="197" t="s">
        <v>678</v>
      </c>
      <c r="C66" s="196" t="s">
        <v>677</v>
      </c>
      <c r="D66" s="733"/>
      <c r="E66" s="101">
        <f t="shared" si="7"/>
        <v>43231</v>
      </c>
      <c r="F66" s="101">
        <f t="shared" si="7"/>
        <v>43236</v>
      </c>
      <c r="G66" s="101">
        <f>F66+27</f>
        <v>43263</v>
      </c>
    </row>
    <row r="67" spans="1:7" ht="15">
      <c r="A67" s="130"/>
      <c r="B67" s="197" t="s">
        <v>676</v>
      </c>
      <c r="C67" s="196" t="s">
        <v>675</v>
      </c>
      <c r="D67" s="733"/>
      <c r="E67" s="101">
        <f t="shared" si="7"/>
        <v>43238</v>
      </c>
      <c r="F67" s="101">
        <f t="shared" si="7"/>
        <v>43243</v>
      </c>
      <c r="G67" s="101">
        <f>F67+27</f>
        <v>43270</v>
      </c>
    </row>
    <row r="68" spans="1:7" ht="15">
      <c r="A68" s="130"/>
      <c r="B68" s="196" t="s">
        <v>674</v>
      </c>
      <c r="C68" s="196" t="s">
        <v>673</v>
      </c>
      <c r="D68" s="733"/>
      <c r="E68" s="101">
        <f t="shared" si="7"/>
        <v>43245</v>
      </c>
      <c r="F68" s="101">
        <f t="shared" si="7"/>
        <v>43250</v>
      </c>
      <c r="G68" s="101">
        <f>F68+27</f>
        <v>43277</v>
      </c>
    </row>
    <row r="69" spans="1:7" ht="15">
      <c r="A69" s="130"/>
      <c r="B69" s="130"/>
      <c r="C69" s="130"/>
      <c r="D69" s="130"/>
      <c r="E69" s="130"/>
      <c r="F69" s="130"/>
      <c r="G69" s="130"/>
    </row>
    <row r="70" spans="1:7">
      <c r="B70" s="729" t="s">
        <v>158</v>
      </c>
      <c r="C70" s="729" t="s">
        <v>157</v>
      </c>
      <c r="D70" s="731" t="s">
        <v>80</v>
      </c>
      <c r="E70" s="104" t="s">
        <v>156</v>
      </c>
      <c r="F70" s="104" t="s">
        <v>156</v>
      </c>
      <c r="G70" s="104" t="s">
        <v>1149</v>
      </c>
    </row>
    <row r="71" spans="1:7">
      <c r="B71" s="730"/>
      <c r="C71" s="730"/>
      <c r="D71" s="732"/>
      <c r="E71" s="104" t="s">
        <v>153</v>
      </c>
      <c r="F71" s="104" t="s">
        <v>76</v>
      </c>
      <c r="G71" s="104" t="s">
        <v>75</v>
      </c>
    </row>
    <row r="72" spans="1:7" ht="16.5" customHeight="1">
      <c r="B72" s="196" t="s">
        <v>1092</v>
      </c>
      <c r="C72" s="196" t="s">
        <v>1091</v>
      </c>
      <c r="D72" s="725" t="s">
        <v>1090</v>
      </c>
      <c r="E72" s="101">
        <f>F72-4</f>
        <v>43221</v>
      </c>
      <c r="F72" s="101">
        <v>43225</v>
      </c>
      <c r="G72" s="101">
        <f>F72+28</f>
        <v>43253</v>
      </c>
    </row>
    <row r="73" spans="1:7">
      <c r="B73" s="196" t="s">
        <v>1089</v>
      </c>
      <c r="C73" s="196" t="s">
        <v>1088</v>
      </c>
      <c r="D73" s="726"/>
      <c r="E73" s="101">
        <f t="shared" ref="E73:F75" si="8">E72+7</f>
        <v>43228</v>
      </c>
      <c r="F73" s="101">
        <f t="shared" si="8"/>
        <v>43232</v>
      </c>
      <c r="G73" s="101">
        <f>F73+28</f>
        <v>43260</v>
      </c>
    </row>
    <row r="74" spans="1:7">
      <c r="B74" s="196" t="s">
        <v>1087</v>
      </c>
      <c r="C74" s="196" t="s">
        <v>1086</v>
      </c>
      <c r="D74" s="726"/>
      <c r="E74" s="101">
        <f t="shared" si="8"/>
        <v>43235</v>
      </c>
      <c r="F74" s="101">
        <f t="shared" si="8"/>
        <v>43239</v>
      </c>
      <c r="G74" s="101">
        <f>F74+28</f>
        <v>43267</v>
      </c>
    </row>
    <row r="75" spans="1:7">
      <c r="B75" s="196" t="s">
        <v>1085</v>
      </c>
      <c r="C75" s="196" t="s">
        <v>1084</v>
      </c>
      <c r="D75" s="727"/>
      <c r="E75" s="101">
        <f t="shared" si="8"/>
        <v>43242</v>
      </c>
      <c r="F75" s="101">
        <f t="shared" si="8"/>
        <v>43246</v>
      </c>
      <c r="G75" s="101">
        <f>F75+28</f>
        <v>43274</v>
      </c>
    </row>
    <row r="76" spans="1:7">
      <c r="B76" s="124"/>
      <c r="C76" s="124"/>
      <c r="D76" s="123"/>
      <c r="E76" s="117"/>
      <c r="F76" s="117"/>
      <c r="G76" s="117"/>
    </row>
    <row r="77" spans="1:7" ht="15">
      <c r="A77" s="130" t="s">
        <v>1190</v>
      </c>
      <c r="B77" s="130"/>
      <c r="C77" s="130"/>
      <c r="G77" s="198"/>
    </row>
    <row r="78" spans="1:7">
      <c r="B78" s="729" t="s">
        <v>158</v>
      </c>
      <c r="C78" s="729" t="s">
        <v>157</v>
      </c>
      <c r="D78" s="731" t="s">
        <v>80</v>
      </c>
      <c r="E78" s="104" t="s">
        <v>156</v>
      </c>
      <c r="F78" s="104" t="s">
        <v>156</v>
      </c>
      <c r="G78" s="104" t="s">
        <v>1189</v>
      </c>
    </row>
    <row r="79" spans="1:7">
      <c r="B79" s="730"/>
      <c r="C79" s="730"/>
      <c r="D79" s="732"/>
      <c r="E79" s="104" t="s">
        <v>153</v>
      </c>
      <c r="F79" s="104" t="s">
        <v>76</v>
      </c>
      <c r="G79" s="104" t="s">
        <v>75</v>
      </c>
    </row>
    <row r="80" spans="1:7" ht="16.5" customHeight="1">
      <c r="B80" s="196" t="s">
        <v>1092</v>
      </c>
      <c r="C80" s="196" t="s">
        <v>1091</v>
      </c>
      <c r="D80" s="725" t="s">
        <v>1090</v>
      </c>
      <c r="E80" s="101">
        <f>F80-4</f>
        <v>43221</v>
      </c>
      <c r="F80" s="101">
        <v>43225</v>
      </c>
      <c r="G80" s="101">
        <f>F80+36</f>
        <v>43261</v>
      </c>
    </row>
    <row r="81" spans="1:8">
      <c r="B81" s="196" t="s">
        <v>1089</v>
      </c>
      <c r="C81" s="196" t="s">
        <v>1088</v>
      </c>
      <c r="D81" s="726"/>
      <c r="E81" s="101">
        <f t="shared" ref="E81:F83" si="9">E80+7</f>
        <v>43228</v>
      </c>
      <c r="F81" s="101">
        <f t="shared" si="9"/>
        <v>43232</v>
      </c>
      <c r="G81" s="101">
        <f>F81+36</f>
        <v>43268</v>
      </c>
    </row>
    <row r="82" spans="1:8">
      <c r="B82" s="196" t="s">
        <v>1087</v>
      </c>
      <c r="C82" s="196" t="s">
        <v>1086</v>
      </c>
      <c r="D82" s="726"/>
      <c r="E82" s="101">
        <f t="shared" si="9"/>
        <v>43235</v>
      </c>
      <c r="F82" s="101">
        <f t="shared" si="9"/>
        <v>43239</v>
      </c>
      <c r="G82" s="101">
        <f>F82+36</f>
        <v>43275</v>
      </c>
    </row>
    <row r="83" spans="1:8">
      <c r="B83" s="196" t="s">
        <v>1085</v>
      </c>
      <c r="C83" s="196" t="s">
        <v>1084</v>
      </c>
      <c r="D83" s="727"/>
      <c r="E83" s="101">
        <f t="shared" si="9"/>
        <v>43242</v>
      </c>
      <c r="F83" s="101">
        <f t="shared" si="9"/>
        <v>43246</v>
      </c>
      <c r="G83" s="101">
        <f>F83+36</f>
        <v>43282</v>
      </c>
    </row>
    <row r="84" spans="1:8">
      <c r="B84" s="124"/>
      <c r="C84" s="124"/>
      <c r="D84" s="123"/>
      <c r="E84" s="117"/>
      <c r="F84" s="117"/>
      <c r="G84" s="117"/>
    </row>
    <row r="85" spans="1:8" s="185" customFormat="1" ht="15">
      <c r="A85" s="131" t="s">
        <v>1188</v>
      </c>
      <c r="B85" s="132"/>
      <c r="C85" s="132"/>
      <c r="D85" s="131"/>
      <c r="E85" s="131"/>
      <c r="F85" s="131"/>
      <c r="G85" s="131"/>
      <c r="H85" s="178"/>
    </row>
    <row r="86" spans="1:8" ht="15">
      <c r="A86" s="130" t="s">
        <v>1187</v>
      </c>
      <c r="B86" s="112"/>
      <c r="C86" s="112"/>
      <c r="D86" s="112"/>
      <c r="E86" s="112"/>
      <c r="F86" s="130"/>
      <c r="G86" s="130"/>
      <c r="H86" s="185"/>
    </row>
    <row r="87" spans="1:8" ht="15">
      <c r="A87" s="130"/>
      <c r="B87" s="729" t="s">
        <v>158</v>
      </c>
      <c r="C87" s="729" t="s">
        <v>157</v>
      </c>
      <c r="D87" s="731" t="s">
        <v>80</v>
      </c>
      <c r="E87" s="104" t="s">
        <v>156</v>
      </c>
      <c r="F87" s="104" t="s">
        <v>156</v>
      </c>
      <c r="G87" s="104" t="s">
        <v>1186</v>
      </c>
      <c r="H87" s="185"/>
    </row>
    <row r="88" spans="1:8" ht="15">
      <c r="A88" s="130"/>
      <c r="B88" s="730"/>
      <c r="C88" s="730"/>
      <c r="D88" s="732"/>
      <c r="E88" s="104" t="s">
        <v>153</v>
      </c>
      <c r="F88" s="104" t="s">
        <v>76</v>
      </c>
      <c r="G88" s="104" t="s">
        <v>75</v>
      </c>
      <c r="H88" s="185"/>
    </row>
    <row r="89" spans="1:8" ht="15">
      <c r="A89" s="130"/>
      <c r="B89" s="182" t="s">
        <v>1039</v>
      </c>
      <c r="C89" s="182" t="s">
        <v>1038</v>
      </c>
      <c r="D89" s="733" t="s">
        <v>1037</v>
      </c>
      <c r="E89" s="101">
        <f>F89-6</f>
        <v>43216</v>
      </c>
      <c r="F89" s="101">
        <v>43222</v>
      </c>
      <c r="G89" s="101">
        <f>F89+34</f>
        <v>43256</v>
      </c>
      <c r="H89" s="185"/>
    </row>
    <row r="90" spans="1:8" ht="15">
      <c r="A90" s="130"/>
      <c r="B90" s="197" t="s">
        <v>1036</v>
      </c>
      <c r="C90" s="196" t="s">
        <v>425</v>
      </c>
      <c r="D90" s="733"/>
      <c r="E90" s="101">
        <f t="shared" ref="E90:G93" si="10">E89+7</f>
        <v>43223</v>
      </c>
      <c r="F90" s="101">
        <f t="shared" si="10"/>
        <v>43229</v>
      </c>
      <c r="G90" s="101">
        <f t="shared" si="10"/>
        <v>43263</v>
      </c>
      <c r="H90" s="185"/>
    </row>
    <row r="91" spans="1:8" ht="15">
      <c r="A91" s="130"/>
      <c r="B91" s="197" t="s">
        <v>1035</v>
      </c>
      <c r="C91" s="196" t="s">
        <v>1034</v>
      </c>
      <c r="D91" s="733"/>
      <c r="E91" s="101">
        <f t="shared" si="10"/>
        <v>43230</v>
      </c>
      <c r="F91" s="101">
        <f t="shared" si="10"/>
        <v>43236</v>
      </c>
      <c r="G91" s="101">
        <f t="shared" si="10"/>
        <v>43270</v>
      </c>
      <c r="H91" s="185"/>
    </row>
    <row r="92" spans="1:8" ht="15">
      <c r="A92" s="130"/>
      <c r="B92" s="197" t="s">
        <v>1033</v>
      </c>
      <c r="C92" s="196" t="s">
        <v>420</v>
      </c>
      <c r="D92" s="733"/>
      <c r="E92" s="101">
        <f t="shared" si="10"/>
        <v>43237</v>
      </c>
      <c r="F92" s="101">
        <f t="shared" si="10"/>
        <v>43243</v>
      </c>
      <c r="G92" s="101">
        <f t="shared" si="10"/>
        <v>43277</v>
      </c>
      <c r="H92" s="185"/>
    </row>
    <row r="93" spans="1:8" ht="15">
      <c r="A93" s="130"/>
      <c r="B93" s="196" t="s">
        <v>1032</v>
      </c>
      <c r="C93" s="196" t="s">
        <v>418</v>
      </c>
      <c r="D93" s="733"/>
      <c r="E93" s="101">
        <f t="shared" si="10"/>
        <v>43244</v>
      </c>
      <c r="F93" s="101">
        <f t="shared" si="10"/>
        <v>43250</v>
      </c>
      <c r="G93" s="101">
        <f t="shared" si="10"/>
        <v>43284</v>
      </c>
      <c r="H93" s="185"/>
    </row>
    <row r="94" spans="1:8" ht="15">
      <c r="A94" s="130"/>
      <c r="B94" s="124"/>
      <c r="C94" s="124"/>
      <c r="D94" s="123"/>
      <c r="E94" s="117"/>
      <c r="F94" s="117"/>
      <c r="G94" s="117"/>
      <c r="H94" s="185"/>
    </row>
    <row r="95" spans="1:8" ht="15">
      <c r="A95" s="130" t="s">
        <v>1183</v>
      </c>
      <c r="C95" s="242"/>
      <c r="E95" s="117"/>
      <c r="F95" s="117"/>
      <c r="G95" s="117"/>
    </row>
    <row r="96" spans="1:8">
      <c r="B96" s="729" t="s">
        <v>158</v>
      </c>
      <c r="C96" s="729" t="s">
        <v>157</v>
      </c>
      <c r="D96" s="731" t="s">
        <v>80</v>
      </c>
      <c r="E96" s="104" t="s">
        <v>156</v>
      </c>
      <c r="F96" s="104" t="s">
        <v>156</v>
      </c>
      <c r="G96" s="201" t="s">
        <v>1185</v>
      </c>
      <c r="H96" s="104" t="s">
        <v>1183</v>
      </c>
    </row>
    <row r="97" spans="1:8">
      <c r="B97" s="730"/>
      <c r="C97" s="730"/>
      <c r="D97" s="732"/>
      <c r="E97" s="104" t="s">
        <v>153</v>
      </c>
      <c r="F97" s="104" t="s">
        <v>76</v>
      </c>
      <c r="G97" s="201" t="s">
        <v>75</v>
      </c>
      <c r="H97" s="104" t="s">
        <v>75</v>
      </c>
    </row>
    <row r="98" spans="1:8">
      <c r="B98" s="182" t="s">
        <v>1039</v>
      </c>
      <c r="C98" s="182" t="s">
        <v>1038</v>
      </c>
      <c r="D98" s="733" t="s">
        <v>1037</v>
      </c>
      <c r="E98" s="101">
        <f>F98-6</f>
        <v>43216</v>
      </c>
      <c r="F98" s="101">
        <v>43222</v>
      </c>
      <c r="G98" s="101">
        <f>F98+28</f>
        <v>43250</v>
      </c>
      <c r="H98" s="101" t="s">
        <v>1184</v>
      </c>
    </row>
    <row r="99" spans="1:8">
      <c r="B99" s="197" t="s">
        <v>1036</v>
      </c>
      <c r="C99" s="196" t="s">
        <v>425</v>
      </c>
      <c r="D99" s="733"/>
      <c r="E99" s="101">
        <f t="shared" ref="E99:F102" si="11">E98+7</f>
        <v>43223</v>
      </c>
      <c r="F99" s="101">
        <f t="shared" si="11"/>
        <v>43229</v>
      </c>
      <c r="G99" s="101">
        <f>F99+28</f>
        <v>43257</v>
      </c>
      <c r="H99" s="101" t="s">
        <v>1184</v>
      </c>
    </row>
    <row r="100" spans="1:8">
      <c r="B100" s="197" t="s">
        <v>1035</v>
      </c>
      <c r="C100" s="196" t="s">
        <v>1034</v>
      </c>
      <c r="D100" s="733"/>
      <c r="E100" s="101">
        <f t="shared" si="11"/>
        <v>43230</v>
      </c>
      <c r="F100" s="101">
        <f t="shared" si="11"/>
        <v>43236</v>
      </c>
      <c r="G100" s="101">
        <f>F100+28</f>
        <v>43264</v>
      </c>
      <c r="H100" s="101" t="s">
        <v>1184</v>
      </c>
    </row>
    <row r="101" spans="1:8">
      <c r="B101" s="197" t="s">
        <v>1033</v>
      </c>
      <c r="C101" s="196" t="s">
        <v>420</v>
      </c>
      <c r="D101" s="733"/>
      <c r="E101" s="101">
        <f t="shared" si="11"/>
        <v>43237</v>
      </c>
      <c r="F101" s="101">
        <f t="shared" si="11"/>
        <v>43243</v>
      </c>
      <c r="G101" s="101">
        <f>F101+28</f>
        <v>43271</v>
      </c>
      <c r="H101" s="101" t="s">
        <v>1184</v>
      </c>
    </row>
    <row r="102" spans="1:8">
      <c r="B102" s="196" t="s">
        <v>1032</v>
      </c>
      <c r="C102" s="196" t="s">
        <v>418</v>
      </c>
      <c r="D102" s="733"/>
      <c r="E102" s="101">
        <f t="shared" si="11"/>
        <v>43244</v>
      </c>
      <c r="F102" s="101">
        <f t="shared" si="11"/>
        <v>43250</v>
      </c>
      <c r="G102" s="101">
        <f>F102+28</f>
        <v>43278</v>
      </c>
      <c r="H102" s="101" t="s">
        <v>1184</v>
      </c>
    </row>
    <row r="103" spans="1:8">
      <c r="B103" s="241"/>
      <c r="C103" s="124"/>
      <c r="D103" s="123"/>
      <c r="E103" s="117"/>
      <c r="F103" s="117"/>
      <c r="G103" s="117"/>
    </row>
    <row r="104" spans="1:8">
      <c r="B104" s="729" t="s">
        <v>158</v>
      </c>
      <c r="C104" s="729" t="s">
        <v>157</v>
      </c>
      <c r="D104" s="731" t="s">
        <v>80</v>
      </c>
      <c r="E104" s="104" t="s">
        <v>156</v>
      </c>
      <c r="F104" s="104" t="s">
        <v>156</v>
      </c>
      <c r="G104" s="104" t="s">
        <v>1165</v>
      </c>
      <c r="H104" s="104" t="s">
        <v>1183</v>
      </c>
    </row>
    <row r="105" spans="1:8">
      <c r="B105" s="730"/>
      <c r="C105" s="730"/>
      <c r="D105" s="732"/>
      <c r="E105" s="104" t="s">
        <v>153</v>
      </c>
      <c r="F105" s="104" t="s">
        <v>76</v>
      </c>
      <c r="G105" s="104" t="s">
        <v>75</v>
      </c>
      <c r="H105" s="104" t="s">
        <v>75</v>
      </c>
    </row>
    <row r="106" spans="1:8" ht="16.5" customHeight="1">
      <c r="B106" s="196" t="s">
        <v>1182</v>
      </c>
      <c r="C106" s="196" t="s">
        <v>1181</v>
      </c>
      <c r="D106" s="725" t="s">
        <v>1180</v>
      </c>
      <c r="E106" s="101">
        <f>F106-4</f>
        <v>43221</v>
      </c>
      <c r="F106" s="101">
        <v>43225</v>
      </c>
      <c r="G106" s="101">
        <f>F106+33</f>
        <v>43258</v>
      </c>
      <c r="H106" s="104" t="s">
        <v>1173</v>
      </c>
    </row>
    <row r="107" spans="1:8">
      <c r="B107" s="196" t="s">
        <v>1179</v>
      </c>
      <c r="C107" s="196" t="s">
        <v>1178</v>
      </c>
      <c r="D107" s="726"/>
      <c r="E107" s="101">
        <f t="shared" ref="E107:F109" si="12">E106+7</f>
        <v>43228</v>
      </c>
      <c r="F107" s="101">
        <f t="shared" si="12"/>
        <v>43232</v>
      </c>
      <c r="G107" s="101">
        <f>F107+33</f>
        <v>43265</v>
      </c>
      <c r="H107" s="104" t="s">
        <v>1173</v>
      </c>
    </row>
    <row r="108" spans="1:8">
      <c r="B108" s="196" t="s">
        <v>1177</v>
      </c>
      <c r="C108" s="196" t="s">
        <v>1176</v>
      </c>
      <c r="D108" s="726"/>
      <c r="E108" s="101">
        <f t="shared" si="12"/>
        <v>43235</v>
      </c>
      <c r="F108" s="101">
        <f t="shared" si="12"/>
        <v>43239</v>
      </c>
      <c r="G108" s="101">
        <f>F108+33</f>
        <v>43272</v>
      </c>
      <c r="H108" s="104" t="s">
        <v>1173</v>
      </c>
    </row>
    <row r="109" spans="1:8">
      <c r="B109" s="196" t="s">
        <v>1175</v>
      </c>
      <c r="C109" s="196" t="s">
        <v>1174</v>
      </c>
      <c r="D109" s="727"/>
      <c r="E109" s="101">
        <f t="shared" si="12"/>
        <v>43242</v>
      </c>
      <c r="F109" s="101">
        <f t="shared" si="12"/>
        <v>43246</v>
      </c>
      <c r="G109" s="101">
        <f>F109+33</f>
        <v>43279</v>
      </c>
      <c r="H109" s="104" t="s">
        <v>1173</v>
      </c>
    </row>
    <row r="110" spans="1:8">
      <c r="B110" s="124"/>
      <c r="C110" s="124"/>
      <c r="D110" s="123"/>
      <c r="E110" s="117"/>
      <c r="F110" s="117"/>
      <c r="G110" s="117"/>
    </row>
    <row r="111" spans="1:8" ht="15">
      <c r="A111" s="130" t="s">
        <v>1172</v>
      </c>
      <c r="B111" s="130"/>
      <c r="C111" s="130"/>
      <c r="G111" s="198"/>
      <c r="H111" s="198"/>
    </row>
    <row r="112" spans="1:8" ht="15">
      <c r="A112" s="130"/>
      <c r="B112" s="729" t="s">
        <v>158</v>
      </c>
      <c r="C112" s="729" t="s">
        <v>157</v>
      </c>
      <c r="D112" s="731" t="s">
        <v>80</v>
      </c>
      <c r="E112" s="104" t="s">
        <v>156</v>
      </c>
      <c r="F112" s="104" t="s">
        <v>156</v>
      </c>
      <c r="G112" s="104" t="s">
        <v>1171</v>
      </c>
      <c r="H112" s="104" t="s">
        <v>1170</v>
      </c>
    </row>
    <row r="113" spans="1:8" ht="15">
      <c r="A113" s="130"/>
      <c r="B113" s="730"/>
      <c r="C113" s="730"/>
      <c r="D113" s="732"/>
      <c r="E113" s="104" t="s">
        <v>153</v>
      </c>
      <c r="F113" s="104" t="s">
        <v>76</v>
      </c>
      <c r="G113" s="104" t="s">
        <v>75</v>
      </c>
      <c r="H113" s="104" t="s">
        <v>75</v>
      </c>
    </row>
    <row r="114" spans="1:8" ht="16.5" customHeight="1">
      <c r="A114" s="130"/>
      <c r="B114" s="196" t="s">
        <v>1158</v>
      </c>
      <c r="C114" s="196" t="s">
        <v>1076</v>
      </c>
      <c r="D114" s="725" t="s">
        <v>1157</v>
      </c>
      <c r="E114" s="101">
        <f>F114-5</f>
        <v>43221</v>
      </c>
      <c r="F114" s="101">
        <v>43226</v>
      </c>
      <c r="G114" s="101">
        <f>F114+25</f>
        <v>43251</v>
      </c>
      <c r="H114" s="101" t="s">
        <v>1147</v>
      </c>
    </row>
    <row r="115" spans="1:8" ht="15">
      <c r="A115" s="130"/>
      <c r="B115" s="196" t="s">
        <v>1156</v>
      </c>
      <c r="C115" s="196" t="s">
        <v>1076</v>
      </c>
      <c r="D115" s="726"/>
      <c r="E115" s="101">
        <f t="shared" ref="E115:F117" si="13">E114+7</f>
        <v>43228</v>
      </c>
      <c r="F115" s="101">
        <f t="shared" si="13"/>
        <v>43233</v>
      </c>
      <c r="G115" s="101">
        <f>F115+25</f>
        <v>43258</v>
      </c>
      <c r="H115" s="101" t="s">
        <v>1147</v>
      </c>
    </row>
    <row r="116" spans="1:8" ht="15">
      <c r="A116" s="130"/>
      <c r="B116" s="196" t="s">
        <v>1155</v>
      </c>
      <c r="C116" s="196" t="s">
        <v>1154</v>
      </c>
      <c r="D116" s="726"/>
      <c r="E116" s="101">
        <f t="shared" si="13"/>
        <v>43235</v>
      </c>
      <c r="F116" s="101">
        <f t="shared" si="13"/>
        <v>43240</v>
      </c>
      <c r="G116" s="101">
        <f>F116+25</f>
        <v>43265</v>
      </c>
      <c r="H116" s="101" t="s">
        <v>1147</v>
      </c>
    </row>
    <row r="117" spans="1:8" ht="15">
      <c r="A117" s="130"/>
      <c r="B117" s="196" t="s">
        <v>1153</v>
      </c>
      <c r="C117" s="196" t="s">
        <v>1152</v>
      </c>
      <c r="D117" s="727"/>
      <c r="E117" s="101">
        <f t="shared" si="13"/>
        <v>43242</v>
      </c>
      <c r="F117" s="101">
        <f t="shared" si="13"/>
        <v>43247</v>
      </c>
      <c r="G117" s="101">
        <f>F117+25</f>
        <v>43272</v>
      </c>
      <c r="H117" s="101" t="s">
        <v>1147</v>
      </c>
    </row>
    <row r="118" spans="1:8" ht="15">
      <c r="A118" s="130"/>
      <c r="B118" s="124"/>
      <c r="C118" s="124"/>
      <c r="D118" s="123"/>
      <c r="E118" s="117"/>
      <c r="F118" s="117"/>
      <c r="G118" s="117"/>
      <c r="H118" s="234"/>
    </row>
    <row r="119" spans="1:8" ht="15">
      <c r="A119" s="736" t="s">
        <v>1169</v>
      </c>
      <c r="B119" s="736"/>
      <c r="C119" s="112"/>
      <c r="D119" s="112"/>
      <c r="E119" s="112"/>
      <c r="F119" s="130"/>
      <c r="G119" s="130"/>
      <c r="H119" s="198"/>
    </row>
    <row r="120" spans="1:8" ht="15">
      <c r="A120" s="130"/>
      <c r="B120" s="729" t="s">
        <v>158</v>
      </c>
      <c r="C120" s="729" t="s">
        <v>157</v>
      </c>
      <c r="D120" s="731" t="s">
        <v>80</v>
      </c>
      <c r="E120" s="104" t="s">
        <v>156</v>
      </c>
      <c r="F120" s="104" t="s">
        <v>156</v>
      </c>
      <c r="G120" s="104" t="s">
        <v>1160</v>
      </c>
      <c r="H120" s="104" t="s">
        <v>1168</v>
      </c>
    </row>
    <row r="121" spans="1:8" ht="15">
      <c r="A121" s="130"/>
      <c r="B121" s="730"/>
      <c r="C121" s="730"/>
      <c r="D121" s="732"/>
      <c r="E121" s="104" t="s">
        <v>153</v>
      </c>
      <c r="F121" s="104" t="s">
        <v>76</v>
      </c>
      <c r="G121" s="104" t="s">
        <v>75</v>
      </c>
      <c r="H121" s="104" t="s">
        <v>75</v>
      </c>
    </row>
    <row r="122" spans="1:8" ht="16.5" customHeight="1">
      <c r="A122" s="130"/>
      <c r="B122" s="196" t="s">
        <v>1158</v>
      </c>
      <c r="C122" s="196" t="s">
        <v>1076</v>
      </c>
      <c r="D122" s="725" t="s">
        <v>1157</v>
      </c>
      <c r="E122" s="101">
        <f>F122-5</f>
        <v>43221</v>
      </c>
      <c r="F122" s="101">
        <v>43226</v>
      </c>
      <c r="G122" s="101">
        <f>F122+28</f>
        <v>43254</v>
      </c>
      <c r="H122" s="104" t="s">
        <v>1151</v>
      </c>
    </row>
    <row r="123" spans="1:8" ht="15">
      <c r="A123" s="130"/>
      <c r="B123" s="196" t="s">
        <v>1156</v>
      </c>
      <c r="C123" s="196" t="s">
        <v>1076</v>
      </c>
      <c r="D123" s="726"/>
      <c r="E123" s="101">
        <f t="shared" ref="E123:F125" si="14">E122+7</f>
        <v>43228</v>
      </c>
      <c r="F123" s="101">
        <f t="shared" si="14"/>
        <v>43233</v>
      </c>
      <c r="G123" s="101">
        <f>F123+28</f>
        <v>43261</v>
      </c>
      <c r="H123" s="104" t="s">
        <v>1151</v>
      </c>
    </row>
    <row r="124" spans="1:8" ht="15">
      <c r="A124" s="130" t="s">
        <v>1167</v>
      </c>
      <c r="B124" s="196" t="s">
        <v>1155</v>
      </c>
      <c r="C124" s="196" t="s">
        <v>1154</v>
      </c>
      <c r="D124" s="726"/>
      <c r="E124" s="101">
        <f t="shared" si="14"/>
        <v>43235</v>
      </c>
      <c r="F124" s="101">
        <f t="shared" si="14"/>
        <v>43240</v>
      </c>
      <c r="G124" s="101">
        <f>F124+28</f>
        <v>43268</v>
      </c>
      <c r="H124" s="104" t="s">
        <v>1151</v>
      </c>
    </row>
    <row r="125" spans="1:8" ht="15">
      <c r="A125" s="130"/>
      <c r="B125" s="196" t="s">
        <v>1153</v>
      </c>
      <c r="C125" s="196" t="s">
        <v>1152</v>
      </c>
      <c r="D125" s="727"/>
      <c r="E125" s="101">
        <f t="shared" si="14"/>
        <v>43242</v>
      </c>
      <c r="F125" s="101">
        <f t="shared" si="14"/>
        <v>43247</v>
      </c>
      <c r="G125" s="101">
        <f>F125+28</f>
        <v>43275</v>
      </c>
      <c r="H125" s="104" t="s">
        <v>1151</v>
      </c>
    </row>
    <row r="126" spans="1:8" ht="15">
      <c r="A126" s="130"/>
      <c r="B126" s="124"/>
      <c r="C126" s="124"/>
      <c r="D126" s="123"/>
      <c r="E126" s="117"/>
      <c r="F126" s="117"/>
      <c r="G126" s="117"/>
      <c r="H126" s="117"/>
    </row>
    <row r="127" spans="1:8" ht="15">
      <c r="A127" s="130" t="s">
        <v>1166</v>
      </c>
      <c r="B127" s="112"/>
      <c r="C127" s="112"/>
      <c r="D127" s="112"/>
      <c r="E127" s="112"/>
      <c r="F127" s="130"/>
      <c r="G127" s="130"/>
      <c r="H127" s="198"/>
    </row>
    <row r="128" spans="1:8" ht="15">
      <c r="A128" s="130"/>
      <c r="B128" s="729" t="s">
        <v>158</v>
      </c>
      <c r="C128" s="729" t="s">
        <v>157</v>
      </c>
      <c r="D128" s="731" t="s">
        <v>80</v>
      </c>
      <c r="E128" s="104" t="s">
        <v>156</v>
      </c>
      <c r="F128" s="104" t="s">
        <v>156</v>
      </c>
      <c r="G128" s="104" t="s">
        <v>1165</v>
      </c>
      <c r="H128" s="104" t="s">
        <v>1164</v>
      </c>
    </row>
    <row r="129" spans="1:8" ht="15">
      <c r="A129" s="130"/>
      <c r="B129" s="730"/>
      <c r="C129" s="730"/>
      <c r="D129" s="732"/>
      <c r="E129" s="104" t="s">
        <v>153</v>
      </c>
      <c r="F129" s="104" t="s">
        <v>76</v>
      </c>
      <c r="G129" s="104" t="s">
        <v>75</v>
      </c>
      <c r="H129" s="104" t="s">
        <v>75</v>
      </c>
    </row>
    <row r="130" spans="1:8" ht="16.5" customHeight="1">
      <c r="A130" s="130"/>
      <c r="B130" s="196" t="s">
        <v>1092</v>
      </c>
      <c r="C130" s="196" t="s">
        <v>1091</v>
      </c>
      <c r="D130" s="725" t="s">
        <v>1090</v>
      </c>
      <c r="E130" s="101">
        <f>F130-4</f>
        <v>43221</v>
      </c>
      <c r="F130" s="101">
        <v>43225</v>
      </c>
      <c r="G130" s="101">
        <f>F130+33</f>
        <v>43258</v>
      </c>
      <c r="H130" s="101" t="s">
        <v>1163</v>
      </c>
    </row>
    <row r="131" spans="1:8" ht="15">
      <c r="A131" s="130"/>
      <c r="B131" s="196" t="s">
        <v>1089</v>
      </c>
      <c r="C131" s="196" t="s">
        <v>1088</v>
      </c>
      <c r="D131" s="726"/>
      <c r="E131" s="101">
        <f t="shared" ref="E131:F133" si="15">E130+7</f>
        <v>43228</v>
      </c>
      <c r="F131" s="101">
        <f t="shared" si="15"/>
        <v>43232</v>
      </c>
      <c r="G131" s="101">
        <f>F131+33</f>
        <v>43265</v>
      </c>
      <c r="H131" s="101" t="s">
        <v>1163</v>
      </c>
    </row>
    <row r="132" spans="1:8" ht="15">
      <c r="A132" s="130"/>
      <c r="B132" s="196" t="s">
        <v>1087</v>
      </c>
      <c r="C132" s="196" t="s">
        <v>1086</v>
      </c>
      <c r="D132" s="726"/>
      <c r="E132" s="101">
        <f t="shared" si="15"/>
        <v>43235</v>
      </c>
      <c r="F132" s="101">
        <f t="shared" si="15"/>
        <v>43239</v>
      </c>
      <c r="G132" s="101">
        <f>F132+33</f>
        <v>43272</v>
      </c>
      <c r="H132" s="101" t="s">
        <v>1163</v>
      </c>
    </row>
    <row r="133" spans="1:8" ht="15">
      <c r="A133" s="130"/>
      <c r="B133" s="196" t="s">
        <v>1085</v>
      </c>
      <c r="C133" s="196" t="s">
        <v>1084</v>
      </c>
      <c r="D133" s="727"/>
      <c r="E133" s="101">
        <f t="shared" si="15"/>
        <v>43242</v>
      </c>
      <c r="F133" s="101">
        <f t="shared" si="15"/>
        <v>43246</v>
      </c>
      <c r="G133" s="101">
        <f>F133+33</f>
        <v>43279</v>
      </c>
      <c r="H133" s="101" t="s">
        <v>1163</v>
      </c>
    </row>
    <row r="134" spans="1:8" ht="15">
      <c r="A134" s="130"/>
      <c r="B134" s="124"/>
      <c r="C134" s="124"/>
      <c r="D134" s="123"/>
      <c r="E134" s="117"/>
      <c r="F134" s="117"/>
      <c r="G134" s="117"/>
      <c r="H134" s="117"/>
    </row>
    <row r="135" spans="1:8" ht="15">
      <c r="A135" s="130" t="s">
        <v>1162</v>
      </c>
    </row>
    <row r="136" spans="1:8">
      <c r="B136" s="729" t="s">
        <v>158</v>
      </c>
      <c r="C136" s="729" t="s">
        <v>157</v>
      </c>
      <c r="D136" s="731" t="s">
        <v>80</v>
      </c>
      <c r="E136" s="104" t="s">
        <v>156</v>
      </c>
      <c r="F136" s="104" t="s">
        <v>156</v>
      </c>
      <c r="G136" s="104" t="s">
        <v>1149</v>
      </c>
      <c r="H136" s="104" t="s">
        <v>1161</v>
      </c>
    </row>
    <row r="137" spans="1:8">
      <c r="B137" s="730"/>
      <c r="C137" s="730"/>
      <c r="D137" s="732"/>
      <c r="E137" s="104" t="s">
        <v>153</v>
      </c>
      <c r="F137" s="104" t="s">
        <v>76</v>
      </c>
      <c r="G137" s="104" t="s">
        <v>75</v>
      </c>
      <c r="H137" s="104" t="s">
        <v>75</v>
      </c>
    </row>
    <row r="138" spans="1:8" ht="16.5" customHeight="1">
      <c r="B138" s="196" t="s">
        <v>1092</v>
      </c>
      <c r="C138" s="196" t="s">
        <v>1091</v>
      </c>
      <c r="D138" s="725" t="s">
        <v>1090</v>
      </c>
      <c r="E138" s="101">
        <f>F138-4</f>
        <v>43221</v>
      </c>
      <c r="F138" s="101">
        <v>43225</v>
      </c>
      <c r="G138" s="101">
        <f>F138+28</f>
        <v>43253</v>
      </c>
      <c r="H138" s="104" t="s">
        <v>1147</v>
      </c>
    </row>
    <row r="139" spans="1:8">
      <c r="B139" s="196" t="s">
        <v>1089</v>
      </c>
      <c r="C139" s="196" t="s">
        <v>1088</v>
      </c>
      <c r="D139" s="726"/>
      <c r="E139" s="101">
        <f t="shared" ref="E139:G141" si="16">E138+7</f>
        <v>43228</v>
      </c>
      <c r="F139" s="101">
        <f t="shared" si="16"/>
        <v>43232</v>
      </c>
      <c r="G139" s="101">
        <f t="shared" si="16"/>
        <v>43260</v>
      </c>
      <c r="H139" s="104" t="s">
        <v>1147</v>
      </c>
    </row>
    <row r="140" spans="1:8">
      <c r="B140" s="196" t="s">
        <v>1087</v>
      </c>
      <c r="C140" s="196" t="s">
        <v>1086</v>
      </c>
      <c r="D140" s="726"/>
      <c r="E140" s="101">
        <f t="shared" si="16"/>
        <v>43235</v>
      </c>
      <c r="F140" s="101">
        <f t="shared" si="16"/>
        <v>43239</v>
      </c>
      <c r="G140" s="101">
        <f t="shared" si="16"/>
        <v>43267</v>
      </c>
      <c r="H140" s="104" t="s">
        <v>1147</v>
      </c>
    </row>
    <row r="141" spans="1:8">
      <c r="B141" s="196" t="s">
        <v>1085</v>
      </c>
      <c r="C141" s="196" t="s">
        <v>1084</v>
      </c>
      <c r="D141" s="727"/>
      <c r="E141" s="101">
        <f t="shared" si="16"/>
        <v>43242</v>
      </c>
      <c r="F141" s="101">
        <f t="shared" si="16"/>
        <v>43246</v>
      </c>
      <c r="G141" s="101">
        <f t="shared" si="16"/>
        <v>43274</v>
      </c>
      <c r="H141" s="104" t="s">
        <v>1147</v>
      </c>
    </row>
    <row r="142" spans="1:8">
      <c r="B142" s="124"/>
      <c r="C142" s="124"/>
      <c r="D142" s="123"/>
      <c r="E142" s="117"/>
      <c r="F142" s="117"/>
      <c r="G142" s="117"/>
      <c r="H142" s="234"/>
    </row>
    <row r="143" spans="1:8" ht="15">
      <c r="A143" s="130" t="s">
        <v>1159</v>
      </c>
    </row>
    <row r="144" spans="1:8" ht="15">
      <c r="A144" s="130"/>
      <c r="B144" s="729" t="s">
        <v>158</v>
      </c>
      <c r="C144" s="729" t="s">
        <v>157</v>
      </c>
      <c r="D144" s="731" t="s">
        <v>80</v>
      </c>
      <c r="E144" s="104" t="s">
        <v>156</v>
      </c>
      <c r="F144" s="104" t="s">
        <v>156</v>
      </c>
      <c r="G144" s="104" t="s">
        <v>1160</v>
      </c>
      <c r="H144" s="104" t="s">
        <v>1159</v>
      </c>
    </row>
    <row r="145" spans="1:8" ht="15">
      <c r="A145" s="130"/>
      <c r="B145" s="730"/>
      <c r="C145" s="730"/>
      <c r="D145" s="732"/>
      <c r="E145" s="104" t="s">
        <v>153</v>
      </c>
      <c r="F145" s="104" t="s">
        <v>76</v>
      </c>
      <c r="G145" s="104" t="s">
        <v>75</v>
      </c>
      <c r="H145" s="104" t="s">
        <v>75</v>
      </c>
    </row>
    <row r="146" spans="1:8" ht="16.5" customHeight="1">
      <c r="A146" s="130"/>
      <c r="B146" s="196" t="s">
        <v>1158</v>
      </c>
      <c r="C146" s="196" t="s">
        <v>1076</v>
      </c>
      <c r="D146" s="725" t="s">
        <v>1157</v>
      </c>
      <c r="E146" s="101">
        <f>F146-5</f>
        <v>43221</v>
      </c>
      <c r="F146" s="101">
        <v>43226</v>
      </c>
      <c r="G146" s="101">
        <f>F146+28</f>
        <v>43254</v>
      </c>
      <c r="H146" s="104" t="s">
        <v>1151</v>
      </c>
    </row>
    <row r="147" spans="1:8" ht="15">
      <c r="A147" s="130"/>
      <c r="B147" s="196" t="s">
        <v>1156</v>
      </c>
      <c r="C147" s="196" t="s">
        <v>1076</v>
      </c>
      <c r="D147" s="726"/>
      <c r="E147" s="101">
        <f t="shared" ref="E147:F149" si="17">E146+7</f>
        <v>43228</v>
      </c>
      <c r="F147" s="101">
        <f t="shared" si="17"/>
        <v>43233</v>
      </c>
      <c r="G147" s="101">
        <f>F147+28</f>
        <v>43261</v>
      </c>
      <c r="H147" s="104" t="s">
        <v>1151</v>
      </c>
    </row>
    <row r="148" spans="1:8" ht="15">
      <c r="A148" s="130"/>
      <c r="B148" s="196" t="s">
        <v>1155</v>
      </c>
      <c r="C148" s="196" t="s">
        <v>1154</v>
      </c>
      <c r="D148" s="726"/>
      <c r="E148" s="101">
        <f t="shared" si="17"/>
        <v>43235</v>
      </c>
      <c r="F148" s="101">
        <f t="shared" si="17"/>
        <v>43240</v>
      </c>
      <c r="G148" s="101">
        <f>F148+28</f>
        <v>43268</v>
      </c>
      <c r="H148" s="104" t="s">
        <v>1151</v>
      </c>
    </row>
    <row r="149" spans="1:8" ht="15">
      <c r="A149" s="130"/>
      <c r="B149" s="196" t="s">
        <v>1153</v>
      </c>
      <c r="C149" s="196" t="s">
        <v>1152</v>
      </c>
      <c r="D149" s="727"/>
      <c r="E149" s="101">
        <f t="shared" si="17"/>
        <v>43242</v>
      </c>
      <c r="F149" s="101">
        <f t="shared" si="17"/>
        <v>43247</v>
      </c>
      <c r="G149" s="101">
        <f>F149+28</f>
        <v>43275</v>
      </c>
      <c r="H149" s="104" t="s">
        <v>1151</v>
      </c>
    </row>
    <row r="150" spans="1:8" ht="15">
      <c r="A150" s="130"/>
      <c r="B150" s="124"/>
      <c r="C150" s="124"/>
      <c r="D150" s="123"/>
      <c r="E150" s="117"/>
      <c r="F150" s="117"/>
      <c r="G150" s="117"/>
    </row>
    <row r="151" spans="1:8" ht="15">
      <c r="A151" s="130" t="s">
        <v>1150</v>
      </c>
    </row>
    <row r="152" spans="1:8">
      <c r="B152" s="729" t="s">
        <v>158</v>
      </c>
      <c r="C152" s="729" t="s">
        <v>157</v>
      </c>
      <c r="D152" s="731" t="s">
        <v>80</v>
      </c>
      <c r="E152" s="104" t="s">
        <v>156</v>
      </c>
      <c r="F152" s="104" t="s">
        <v>156</v>
      </c>
      <c r="G152" s="104" t="s">
        <v>1149</v>
      </c>
      <c r="H152" s="104" t="s">
        <v>1148</v>
      </c>
    </row>
    <row r="153" spans="1:8">
      <c r="B153" s="730"/>
      <c r="C153" s="730"/>
      <c r="D153" s="732"/>
      <c r="E153" s="104" t="s">
        <v>153</v>
      </c>
      <c r="F153" s="104" t="s">
        <v>76</v>
      </c>
      <c r="G153" s="104" t="s">
        <v>75</v>
      </c>
      <c r="H153" s="104" t="s">
        <v>75</v>
      </c>
    </row>
    <row r="154" spans="1:8" ht="16.5" customHeight="1">
      <c r="B154" s="196" t="s">
        <v>1092</v>
      </c>
      <c r="C154" s="196" t="s">
        <v>1091</v>
      </c>
      <c r="D154" s="725" t="s">
        <v>1090</v>
      </c>
      <c r="E154" s="101">
        <f>F154-4</f>
        <v>43221</v>
      </c>
      <c r="F154" s="101">
        <v>43225</v>
      </c>
      <c r="G154" s="101">
        <f>F154+28</f>
        <v>43253</v>
      </c>
      <c r="H154" s="104" t="s">
        <v>1147</v>
      </c>
    </row>
    <row r="155" spans="1:8">
      <c r="B155" s="196" t="s">
        <v>1089</v>
      </c>
      <c r="C155" s="196" t="s">
        <v>1088</v>
      </c>
      <c r="D155" s="726"/>
      <c r="E155" s="101">
        <f t="shared" ref="E155:G157" si="18">E154+7</f>
        <v>43228</v>
      </c>
      <c r="F155" s="101">
        <f t="shared" si="18"/>
        <v>43232</v>
      </c>
      <c r="G155" s="101">
        <f t="shared" si="18"/>
        <v>43260</v>
      </c>
      <c r="H155" s="104" t="s">
        <v>1147</v>
      </c>
    </row>
    <row r="156" spans="1:8">
      <c r="B156" s="196" t="s">
        <v>1087</v>
      </c>
      <c r="C156" s="196" t="s">
        <v>1086</v>
      </c>
      <c r="D156" s="726"/>
      <c r="E156" s="101">
        <f t="shared" si="18"/>
        <v>43235</v>
      </c>
      <c r="F156" s="101">
        <f t="shared" si="18"/>
        <v>43239</v>
      </c>
      <c r="G156" s="101">
        <f t="shared" si="18"/>
        <v>43267</v>
      </c>
      <c r="H156" s="104" t="s">
        <v>1147</v>
      </c>
    </row>
    <row r="157" spans="1:8">
      <c r="B157" s="196" t="s">
        <v>1085</v>
      </c>
      <c r="C157" s="196" t="s">
        <v>1084</v>
      </c>
      <c r="D157" s="727"/>
      <c r="E157" s="101">
        <f t="shared" si="18"/>
        <v>43242</v>
      </c>
      <c r="F157" s="101">
        <f t="shared" si="18"/>
        <v>43246</v>
      </c>
      <c r="G157" s="101">
        <f t="shared" si="18"/>
        <v>43274</v>
      </c>
      <c r="H157" s="104" t="s">
        <v>1147</v>
      </c>
    </row>
    <row r="158" spans="1:8">
      <c r="B158" s="124"/>
      <c r="C158" s="124"/>
      <c r="D158" s="123"/>
      <c r="E158" s="117"/>
      <c r="F158" s="117"/>
      <c r="G158" s="117"/>
    </row>
    <row r="159" spans="1:8" ht="15">
      <c r="A159" s="131" t="s">
        <v>132</v>
      </c>
      <c r="B159" s="132"/>
      <c r="C159" s="132"/>
      <c r="D159" s="131"/>
      <c r="E159" s="131"/>
      <c r="F159" s="131"/>
      <c r="G159" s="131"/>
      <c r="H159" s="178"/>
    </row>
    <row r="160" spans="1:8" ht="15">
      <c r="A160" s="130" t="s">
        <v>1146</v>
      </c>
      <c r="B160" s="143"/>
      <c r="C160" s="143"/>
    </row>
    <row r="161" spans="1:7">
      <c r="B161" s="729" t="s">
        <v>158</v>
      </c>
      <c r="C161" s="729" t="s">
        <v>157</v>
      </c>
      <c r="D161" s="731" t="s">
        <v>80</v>
      </c>
      <c r="E161" s="104" t="s">
        <v>156</v>
      </c>
      <c r="F161" s="104" t="s">
        <v>156</v>
      </c>
      <c r="G161" s="104" t="s">
        <v>1145</v>
      </c>
    </row>
    <row r="162" spans="1:7">
      <c r="B162" s="730"/>
      <c r="C162" s="730"/>
      <c r="D162" s="732"/>
      <c r="E162" s="104" t="s">
        <v>153</v>
      </c>
      <c r="F162" s="104" t="s">
        <v>76</v>
      </c>
      <c r="G162" s="104" t="s">
        <v>75</v>
      </c>
    </row>
    <row r="163" spans="1:7" ht="16.5" customHeight="1">
      <c r="B163" s="196" t="s">
        <v>1144</v>
      </c>
      <c r="C163" s="196" t="s">
        <v>589</v>
      </c>
      <c r="D163" s="725" t="s">
        <v>1143</v>
      </c>
      <c r="E163" s="101">
        <f>F163-4</f>
        <v>43222</v>
      </c>
      <c r="F163" s="101">
        <v>43226</v>
      </c>
      <c r="G163" s="101">
        <f>F163+32</f>
        <v>43258</v>
      </c>
    </row>
    <row r="164" spans="1:7">
      <c r="B164" s="196" t="s">
        <v>1142</v>
      </c>
      <c r="C164" s="196" t="s">
        <v>1060</v>
      </c>
      <c r="D164" s="726"/>
      <c r="E164" s="101">
        <f t="shared" ref="E164:F166" si="19">E163+7</f>
        <v>43229</v>
      </c>
      <c r="F164" s="101">
        <f t="shared" si="19"/>
        <v>43233</v>
      </c>
      <c r="G164" s="101">
        <f>F164+32</f>
        <v>43265</v>
      </c>
    </row>
    <row r="165" spans="1:7">
      <c r="B165" s="196" t="s">
        <v>1141</v>
      </c>
      <c r="C165" s="196" t="s">
        <v>1140</v>
      </c>
      <c r="D165" s="726"/>
      <c r="E165" s="101">
        <f t="shared" si="19"/>
        <v>43236</v>
      </c>
      <c r="F165" s="101">
        <f t="shared" si="19"/>
        <v>43240</v>
      </c>
      <c r="G165" s="101">
        <f>F165+32</f>
        <v>43272</v>
      </c>
    </row>
    <row r="166" spans="1:7">
      <c r="B166" s="197" t="s">
        <v>1139</v>
      </c>
      <c r="C166" s="196" t="s">
        <v>1058</v>
      </c>
      <c r="D166" s="727"/>
      <c r="E166" s="101">
        <f t="shared" si="19"/>
        <v>43243</v>
      </c>
      <c r="F166" s="101">
        <f t="shared" si="19"/>
        <v>43247</v>
      </c>
      <c r="G166" s="101">
        <f>F166+32</f>
        <v>43279</v>
      </c>
    </row>
    <row r="167" spans="1:7" ht="15.75">
      <c r="B167" s="123"/>
      <c r="C167" s="200"/>
      <c r="D167" s="123"/>
      <c r="E167" s="117"/>
      <c r="G167" s="240"/>
    </row>
    <row r="168" spans="1:7" s="130" customFormat="1" ht="15">
      <c r="A168" s="130" t="s">
        <v>1138</v>
      </c>
      <c r="B168" s="143"/>
      <c r="C168" s="239"/>
      <c r="D168" s="213"/>
      <c r="E168" s="143"/>
      <c r="F168" s="143"/>
      <c r="G168" s="143"/>
    </row>
    <row r="169" spans="1:7">
      <c r="B169" s="729" t="s">
        <v>158</v>
      </c>
      <c r="C169" s="729" t="s">
        <v>157</v>
      </c>
      <c r="D169" s="731" t="s">
        <v>80</v>
      </c>
      <c r="E169" s="104" t="s">
        <v>156</v>
      </c>
      <c r="F169" s="104" t="s">
        <v>156</v>
      </c>
      <c r="G169" s="104" t="s">
        <v>1137</v>
      </c>
    </row>
    <row r="170" spans="1:7">
      <c r="B170" s="730"/>
      <c r="C170" s="730"/>
      <c r="D170" s="732"/>
      <c r="E170" s="104" t="s">
        <v>153</v>
      </c>
      <c r="F170" s="104" t="s">
        <v>76</v>
      </c>
      <c r="G170" s="104" t="s">
        <v>75</v>
      </c>
    </row>
    <row r="171" spans="1:7" ht="16.5" customHeight="1">
      <c r="B171" s="196" t="s">
        <v>1136</v>
      </c>
      <c r="C171" s="196" t="s">
        <v>1132</v>
      </c>
      <c r="D171" s="725" t="s">
        <v>1135</v>
      </c>
      <c r="E171" s="101">
        <f>F171-4</f>
        <v>43221</v>
      </c>
      <c r="F171" s="101">
        <v>43225</v>
      </c>
      <c r="G171" s="101">
        <f>F171+26</f>
        <v>43251</v>
      </c>
    </row>
    <row r="172" spans="1:7">
      <c r="B172" s="196" t="s">
        <v>1134</v>
      </c>
      <c r="C172" s="196" t="s">
        <v>660</v>
      </c>
      <c r="D172" s="726"/>
      <c r="E172" s="101">
        <f t="shared" ref="E172:F174" si="20">E171+7</f>
        <v>43228</v>
      </c>
      <c r="F172" s="101">
        <f t="shared" si="20"/>
        <v>43232</v>
      </c>
      <c r="G172" s="101">
        <f>F172+26</f>
        <v>43258</v>
      </c>
    </row>
    <row r="173" spans="1:7">
      <c r="B173" s="196" t="s">
        <v>1133</v>
      </c>
      <c r="C173" s="196" t="s">
        <v>1132</v>
      </c>
      <c r="D173" s="726"/>
      <c r="E173" s="101">
        <f t="shared" si="20"/>
        <v>43235</v>
      </c>
      <c r="F173" s="101">
        <f t="shared" si="20"/>
        <v>43239</v>
      </c>
      <c r="G173" s="101">
        <f>F173+26</f>
        <v>43265</v>
      </c>
    </row>
    <row r="174" spans="1:7">
      <c r="B174" s="197" t="s">
        <v>1131</v>
      </c>
      <c r="C174" s="196" t="s">
        <v>1130</v>
      </c>
      <c r="D174" s="727"/>
      <c r="E174" s="101">
        <f t="shared" si="20"/>
        <v>43242</v>
      </c>
      <c r="F174" s="101">
        <f t="shared" si="20"/>
        <v>43246</v>
      </c>
      <c r="G174" s="101">
        <f>F174+26</f>
        <v>43272</v>
      </c>
    </row>
    <row r="175" spans="1:7" ht="15.75">
      <c r="B175" s="143"/>
      <c r="C175" s="200"/>
    </row>
    <row r="176" spans="1:7" ht="15">
      <c r="A176" s="736" t="s">
        <v>1129</v>
      </c>
      <c r="B176" s="736"/>
    </row>
    <row r="177" spans="1:8">
      <c r="B177" s="729" t="s">
        <v>158</v>
      </c>
      <c r="C177" s="729" t="s">
        <v>157</v>
      </c>
      <c r="D177" s="731" t="s">
        <v>80</v>
      </c>
      <c r="E177" s="104" t="s">
        <v>156</v>
      </c>
      <c r="F177" s="104" t="s">
        <v>156</v>
      </c>
      <c r="G177" s="201" t="s">
        <v>1128</v>
      </c>
    </row>
    <row r="178" spans="1:8">
      <c r="B178" s="730"/>
      <c r="C178" s="730"/>
      <c r="D178" s="732"/>
      <c r="E178" s="104" t="s">
        <v>153</v>
      </c>
      <c r="F178" s="104" t="s">
        <v>76</v>
      </c>
      <c r="G178" s="201" t="s">
        <v>75</v>
      </c>
    </row>
    <row r="179" spans="1:8">
      <c r="B179" s="182" t="s">
        <v>1127</v>
      </c>
      <c r="C179" s="182" t="s">
        <v>1038</v>
      </c>
      <c r="D179" s="733" t="s">
        <v>1126</v>
      </c>
      <c r="E179" s="101">
        <f>F179-4</f>
        <v>43217</v>
      </c>
      <c r="F179" s="101">
        <v>43221</v>
      </c>
      <c r="G179" s="101">
        <f>F179+28</f>
        <v>43249</v>
      </c>
    </row>
    <row r="180" spans="1:8">
      <c r="B180" s="197" t="s">
        <v>1125</v>
      </c>
      <c r="C180" s="196" t="s">
        <v>425</v>
      </c>
      <c r="D180" s="733"/>
      <c r="E180" s="101">
        <f t="shared" ref="E180:F183" si="21">E179+7</f>
        <v>43224</v>
      </c>
      <c r="F180" s="101">
        <f t="shared" si="21"/>
        <v>43228</v>
      </c>
      <c r="G180" s="101">
        <f>F180+28</f>
        <v>43256</v>
      </c>
    </row>
    <row r="181" spans="1:8">
      <c r="B181" s="197" t="s">
        <v>1124</v>
      </c>
      <c r="C181" s="196" t="s">
        <v>1034</v>
      </c>
      <c r="D181" s="733"/>
      <c r="E181" s="101">
        <f t="shared" si="21"/>
        <v>43231</v>
      </c>
      <c r="F181" s="101">
        <f t="shared" si="21"/>
        <v>43235</v>
      </c>
      <c r="G181" s="101">
        <f>F181+28</f>
        <v>43263</v>
      </c>
    </row>
    <row r="182" spans="1:8">
      <c r="B182" s="197" t="s">
        <v>1123</v>
      </c>
      <c r="C182" s="196" t="s">
        <v>420</v>
      </c>
      <c r="D182" s="733"/>
      <c r="E182" s="101">
        <f t="shared" si="21"/>
        <v>43238</v>
      </c>
      <c r="F182" s="101">
        <f t="shared" si="21"/>
        <v>43242</v>
      </c>
      <c r="G182" s="101">
        <f>F182+28</f>
        <v>43270</v>
      </c>
    </row>
    <row r="183" spans="1:8">
      <c r="B183" s="196" t="s">
        <v>1122</v>
      </c>
      <c r="C183" s="196" t="s">
        <v>418</v>
      </c>
      <c r="D183" s="733"/>
      <c r="E183" s="101">
        <f t="shared" si="21"/>
        <v>43245</v>
      </c>
      <c r="F183" s="101">
        <f t="shared" si="21"/>
        <v>43249</v>
      </c>
      <c r="G183" s="101">
        <f>F183+28</f>
        <v>43277</v>
      </c>
    </row>
    <row r="184" spans="1:8">
      <c r="B184" s="124"/>
      <c r="C184" s="124"/>
      <c r="D184" s="123"/>
      <c r="E184" s="117"/>
      <c r="F184" s="117"/>
      <c r="G184" s="117"/>
    </row>
    <row r="185" spans="1:8" ht="15">
      <c r="A185" s="130" t="s">
        <v>1121</v>
      </c>
    </row>
    <row r="186" spans="1:8">
      <c r="B186" s="729" t="s">
        <v>158</v>
      </c>
      <c r="C186" s="729" t="s">
        <v>157</v>
      </c>
      <c r="D186" s="731" t="s">
        <v>80</v>
      </c>
      <c r="E186" s="104" t="s">
        <v>156</v>
      </c>
      <c r="F186" s="104" t="s">
        <v>156</v>
      </c>
      <c r="G186" s="201" t="s">
        <v>1056</v>
      </c>
      <c r="H186" s="104" t="s">
        <v>1121</v>
      </c>
    </row>
    <row r="187" spans="1:8">
      <c r="B187" s="730"/>
      <c r="C187" s="730"/>
      <c r="D187" s="732"/>
      <c r="E187" s="104" t="s">
        <v>153</v>
      </c>
      <c r="F187" s="104" t="s">
        <v>76</v>
      </c>
      <c r="G187" s="201" t="s">
        <v>75</v>
      </c>
      <c r="H187" s="104" t="s">
        <v>75</v>
      </c>
    </row>
    <row r="188" spans="1:8" ht="16.5" customHeight="1">
      <c r="B188" s="182" t="s">
        <v>1054</v>
      </c>
      <c r="C188" s="182" t="s">
        <v>1053</v>
      </c>
      <c r="D188" s="733" t="s">
        <v>1052</v>
      </c>
      <c r="E188" s="101">
        <f>F188-5</f>
        <v>43216</v>
      </c>
      <c r="F188" s="101">
        <v>43221</v>
      </c>
      <c r="G188" s="101">
        <f>F188+24</f>
        <v>43245</v>
      </c>
      <c r="H188" s="101" t="s">
        <v>1043</v>
      </c>
    </row>
    <row r="189" spans="1:8">
      <c r="B189" s="197" t="s">
        <v>1051</v>
      </c>
      <c r="C189" s="196" t="s">
        <v>1050</v>
      </c>
      <c r="D189" s="733"/>
      <c r="E189" s="101">
        <f t="shared" ref="E189:F192" si="22">E188+7</f>
        <v>43223</v>
      </c>
      <c r="F189" s="101">
        <f t="shared" si="22"/>
        <v>43228</v>
      </c>
      <c r="G189" s="101">
        <f>F189+24</f>
        <v>43252</v>
      </c>
      <c r="H189" s="101" t="s">
        <v>1043</v>
      </c>
    </row>
    <row r="190" spans="1:8">
      <c r="B190" s="197" t="s">
        <v>1049</v>
      </c>
      <c r="C190" s="196" t="s">
        <v>1048</v>
      </c>
      <c r="D190" s="733"/>
      <c r="E190" s="101">
        <f t="shared" si="22"/>
        <v>43230</v>
      </c>
      <c r="F190" s="101">
        <f t="shared" si="22"/>
        <v>43235</v>
      </c>
      <c r="G190" s="101">
        <f>F190+24</f>
        <v>43259</v>
      </c>
      <c r="H190" s="101" t="s">
        <v>1043</v>
      </c>
    </row>
    <row r="191" spans="1:8">
      <c r="B191" s="197" t="s">
        <v>1047</v>
      </c>
      <c r="C191" s="196" t="s">
        <v>1046</v>
      </c>
      <c r="D191" s="733"/>
      <c r="E191" s="101">
        <f t="shared" si="22"/>
        <v>43237</v>
      </c>
      <c r="F191" s="101">
        <f t="shared" si="22"/>
        <v>43242</v>
      </c>
      <c r="G191" s="101">
        <f>F191+24</f>
        <v>43266</v>
      </c>
      <c r="H191" s="101" t="s">
        <v>1043</v>
      </c>
    </row>
    <row r="192" spans="1:8">
      <c r="B192" s="196" t="s">
        <v>1045</v>
      </c>
      <c r="C192" s="196" t="s">
        <v>1044</v>
      </c>
      <c r="D192" s="733"/>
      <c r="E192" s="101">
        <f t="shared" si="22"/>
        <v>43244</v>
      </c>
      <c r="F192" s="101">
        <f t="shared" si="22"/>
        <v>43249</v>
      </c>
      <c r="G192" s="101">
        <f>F192+24</f>
        <v>43273</v>
      </c>
      <c r="H192" s="101" t="s">
        <v>1043</v>
      </c>
    </row>
    <row r="193" spans="1:7">
      <c r="B193" s="238"/>
      <c r="C193" s="237"/>
      <c r="E193" s="117"/>
      <c r="F193" s="117"/>
      <c r="G193" s="117"/>
    </row>
    <row r="194" spans="1:7" ht="15">
      <c r="A194" s="130" t="s">
        <v>1120</v>
      </c>
      <c r="B194" s="143"/>
      <c r="C194" s="143"/>
      <c r="E194" s="130"/>
      <c r="F194" s="130"/>
      <c r="G194" s="198"/>
    </row>
    <row r="195" spans="1:7">
      <c r="B195" s="729" t="s">
        <v>158</v>
      </c>
      <c r="C195" s="729" t="s">
        <v>157</v>
      </c>
      <c r="D195" s="731" t="s">
        <v>80</v>
      </c>
      <c r="E195" s="104" t="s">
        <v>156</v>
      </c>
      <c r="F195" s="104" t="s">
        <v>156</v>
      </c>
      <c r="G195" s="104" t="s">
        <v>1119</v>
      </c>
    </row>
    <row r="196" spans="1:7">
      <c r="B196" s="730"/>
      <c r="C196" s="730"/>
      <c r="D196" s="732"/>
      <c r="E196" s="104" t="s">
        <v>153</v>
      </c>
      <c r="F196" s="104" t="s">
        <v>76</v>
      </c>
      <c r="G196" s="104" t="s">
        <v>75</v>
      </c>
    </row>
    <row r="197" spans="1:7" ht="16.5" customHeight="1">
      <c r="B197" s="196" t="s">
        <v>1092</v>
      </c>
      <c r="C197" s="196" t="s">
        <v>1091</v>
      </c>
      <c r="D197" s="725" t="s">
        <v>1090</v>
      </c>
      <c r="E197" s="101">
        <f>F197-4</f>
        <v>43221</v>
      </c>
      <c r="F197" s="101">
        <v>43225</v>
      </c>
      <c r="G197" s="101">
        <f>F197+20</f>
        <v>43245</v>
      </c>
    </row>
    <row r="198" spans="1:7">
      <c r="B198" s="196" t="s">
        <v>1089</v>
      </c>
      <c r="C198" s="196" t="s">
        <v>1088</v>
      </c>
      <c r="D198" s="726"/>
      <c r="E198" s="101">
        <f t="shared" ref="E198:F200" si="23">E197+7</f>
        <v>43228</v>
      </c>
      <c r="F198" s="101">
        <f t="shared" si="23"/>
        <v>43232</v>
      </c>
      <c r="G198" s="101">
        <f>F198+20</f>
        <v>43252</v>
      </c>
    </row>
    <row r="199" spans="1:7">
      <c r="B199" s="196" t="s">
        <v>1087</v>
      </c>
      <c r="C199" s="196" t="s">
        <v>1086</v>
      </c>
      <c r="D199" s="726"/>
      <c r="E199" s="101">
        <f t="shared" si="23"/>
        <v>43235</v>
      </c>
      <c r="F199" s="101">
        <f t="shared" si="23"/>
        <v>43239</v>
      </c>
      <c r="G199" s="101">
        <f>F199+20</f>
        <v>43259</v>
      </c>
    </row>
    <row r="200" spans="1:7">
      <c r="B200" s="196" t="s">
        <v>1085</v>
      </c>
      <c r="C200" s="196" t="s">
        <v>1084</v>
      </c>
      <c r="D200" s="727"/>
      <c r="E200" s="101">
        <f t="shared" si="23"/>
        <v>43242</v>
      </c>
      <c r="F200" s="101">
        <f t="shared" si="23"/>
        <v>43246</v>
      </c>
      <c r="G200" s="101">
        <f>F200+20</f>
        <v>43266</v>
      </c>
    </row>
    <row r="201" spans="1:7">
      <c r="B201" s="124"/>
      <c r="C201" s="124"/>
      <c r="D201" s="123"/>
      <c r="E201" s="117"/>
      <c r="F201" s="117"/>
      <c r="G201" s="117"/>
    </row>
    <row r="202" spans="1:7" ht="15">
      <c r="A202" s="130" t="s">
        <v>1118</v>
      </c>
      <c r="B202" s="124"/>
      <c r="C202" s="112"/>
      <c r="D202" s="130"/>
      <c r="E202" s="130"/>
      <c r="F202" s="130"/>
      <c r="G202" s="198"/>
    </row>
    <row r="203" spans="1:7" ht="15">
      <c r="A203" s="130"/>
      <c r="B203" s="729" t="s">
        <v>158</v>
      </c>
      <c r="C203" s="729" t="s">
        <v>157</v>
      </c>
      <c r="D203" s="731" t="s">
        <v>80</v>
      </c>
      <c r="E203" s="104" t="s">
        <v>156</v>
      </c>
      <c r="F203" s="104" t="s">
        <v>156</v>
      </c>
      <c r="G203" s="104" t="s">
        <v>1117</v>
      </c>
    </row>
    <row r="204" spans="1:7" ht="15">
      <c r="A204" s="130"/>
      <c r="B204" s="730"/>
      <c r="C204" s="730"/>
      <c r="D204" s="732"/>
      <c r="E204" s="104" t="s">
        <v>153</v>
      </c>
      <c r="F204" s="104" t="s">
        <v>76</v>
      </c>
      <c r="G204" s="104" t="s">
        <v>75</v>
      </c>
    </row>
    <row r="205" spans="1:7" ht="16.5" customHeight="1">
      <c r="A205" s="130"/>
      <c r="B205" s="196" t="s">
        <v>1116</v>
      </c>
      <c r="C205" s="196" t="s">
        <v>1115</v>
      </c>
      <c r="D205" s="725" t="s">
        <v>1114</v>
      </c>
      <c r="E205" s="101">
        <f>F205-6</f>
        <v>43217</v>
      </c>
      <c r="F205" s="101">
        <v>43223</v>
      </c>
      <c r="G205" s="101">
        <f>F205+30</f>
        <v>43253</v>
      </c>
    </row>
    <row r="206" spans="1:7" ht="15">
      <c r="A206" s="130"/>
      <c r="B206" s="196" t="s">
        <v>1113</v>
      </c>
      <c r="C206" s="196" t="s">
        <v>1112</v>
      </c>
      <c r="D206" s="726"/>
      <c r="E206" s="101">
        <f t="shared" ref="E206:F209" si="24">E205+7</f>
        <v>43224</v>
      </c>
      <c r="F206" s="101">
        <f t="shared" si="24"/>
        <v>43230</v>
      </c>
      <c r="G206" s="101">
        <f>F206+30</f>
        <v>43260</v>
      </c>
    </row>
    <row r="207" spans="1:7" ht="15">
      <c r="A207" s="130"/>
      <c r="B207" s="196" t="s">
        <v>1111</v>
      </c>
      <c r="C207" s="196" t="s">
        <v>1110</v>
      </c>
      <c r="D207" s="726"/>
      <c r="E207" s="101">
        <f t="shared" si="24"/>
        <v>43231</v>
      </c>
      <c r="F207" s="101">
        <f t="shared" si="24"/>
        <v>43237</v>
      </c>
      <c r="G207" s="101">
        <f>F207+30</f>
        <v>43267</v>
      </c>
    </row>
    <row r="208" spans="1:7" ht="15">
      <c r="A208" s="130"/>
      <c r="B208" s="196" t="s">
        <v>1109</v>
      </c>
      <c r="C208" s="196" t="s">
        <v>1108</v>
      </c>
      <c r="D208" s="726"/>
      <c r="E208" s="101">
        <f t="shared" si="24"/>
        <v>43238</v>
      </c>
      <c r="F208" s="101">
        <f t="shared" si="24"/>
        <v>43244</v>
      </c>
      <c r="G208" s="101">
        <f>F208+30</f>
        <v>43274</v>
      </c>
    </row>
    <row r="209" spans="1:7">
      <c r="B209" s="196" t="s">
        <v>1107</v>
      </c>
      <c r="C209" s="196" t="s">
        <v>1106</v>
      </c>
      <c r="D209" s="727"/>
      <c r="E209" s="101">
        <f t="shared" si="24"/>
        <v>43245</v>
      </c>
      <c r="F209" s="101">
        <f t="shared" si="24"/>
        <v>43251</v>
      </c>
      <c r="G209" s="101">
        <f>F209+30</f>
        <v>43281</v>
      </c>
    </row>
    <row r="210" spans="1:7">
      <c r="B210" s="236"/>
      <c r="C210" s="236"/>
      <c r="E210" s="117"/>
      <c r="F210" s="117"/>
      <c r="G210" s="117"/>
    </row>
    <row r="211" spans="1:7" ht="15">
      <c r="A211" s="130" t="s">
        <v>1105</v>
      </c>
      <c r="B211" s="143"/>
      <c r="C211" s="143"/>
      <c r="E211" s="130"/>
      <c r="F211" s="130"/>
      <c r="G211" s="198"/>
    </row>
    <row r="212" spans="1:7">
      <c r="B212" s="729" t="s">
        <v>158</v>
      </c>
      <c r="C212" s="729" t="s">
        <v>157</v>
      </c>
      <c r="D212" s="731" t="s">
        <v>80</v>
      </c>
      <c r="E212" s="104" t="s">
        <v>156</v>
      </c>
      <c r="F212" s="104" t="s">
        <v>156</v>
      </c>
      <c r="G212" s="104" t="s">
        <v>1104</v>
      </c>
    </row>
    <row r="213" spans="1:7">
      <c r="B213" s="730"/>
      <c r="C213" s="730"/>
      <c r="D213" s="732"/>
      <c r="E213" s="104" t="s">
        <v>153</v>
      </c>
      <c r="F213" s="104" t="s">
        <v>76</v>
      </c>
      <c r="G213" s="104" t="s">
        <v>75</v>
      </c>
    </row>
    <row r="214" spans="1:7" ht="16.5" customHeight="1">
      <c r="B214" s="196" t="s">
        <v>302</v>
      </c>
      <c r="C214" s="196"/>
      <c r="D214" s="725" t="s">
        <v>1103</v>
      </c>
      <c r="E214" s="101">
        <f>F214-3</f>
        <v>43223</v>
      </c>
      <c r="F214" s="101">
        <v>43226</v>
      </c>
      <c r="G214" s="101">
        <f>F214+27</f>
        <v>43253</v>
      </c>
    </row>
    <row r="215" spans="1:7">
      <c r="B215" s="196" t="s">
        <v>1102</v>
      </c>
      <c r="C215" s="196" t="s">
        <v>1101</v>
      </c>
      <c r="D215" s="726"/>
      <c r="E215" s="101">
        <f t="shared" ref="E215:F217" si="25">E214+7</f>
        <v>43230</v>
      </c>
      <c r="F215" s="101">
        <f t="shared" si="25"/>
        <v>43233</v>
      </c>
      <c r="G215" s="101">
        <f>F215+27</f>
        <v>43260</v>
      </c>
    </row>
    <row r="216" spans="1:7">
      <c r="B216" s="196" t="s">
        <v>1100</v>
      </c>
      <c r="C216" s="196" t="s">
        <v>1099</v>
      </c>
      <c r="D216" s="726"/>
      <c r="E216" s="101">
        <f t="shared" si="25"/>
        <v>43237</v>
      </c>
      <c r="F216" s="101">
        <f t="shared" si="25"/>
        <v>43240</v>
      </c>
      <c r="G216" s="101">
        <f>F216+27</f>
        <v>43267</v>
      </c>
    </row>
    <row r="217" spans="1:7">
      <c r="B217" s="196" t="s">
        <v>1098</v>
      </c>
      <c r="C217" s="196" t="s">
        <v>1097</v>
      </c>
      <c r="D217" s="727"/>
      <c r="E217" s="101">
        <f t="shared" si="25"/>
        <v>43244</v>
      </c>
      <c r="F217" s="101">
        <f t="shared" si="25"/>
        <v>43247</v>
      </c>
      <c r="G217" s="101">
        <f>F217+27</f>
        <v>43274</v>
      </c>
    </row>
    <row r="218" spans="1:7">
      <c r="B218" s="235"/>
      <c r="C218" s="235"/>
      <c r="G218" s="233"/>
    </row>
    <row r="219" spans="1:7" ht="15">
      <c r="A219" s="130" t="s">
        <v>1096</v>
      </c>
      <c r="B219" s="143"/>
      <c r="C219" s="143"/>
      <c r="E219" s="130"/>
      <c r="F219" s="130"/>
      <c r="G219" s="198"/>
    </row>
    <row r="220" spans="1:7">
      <c r="B220" s="729" t="s">
        <v>158</v>
      </c>
      <c r="C220" s="729" t="s">
        <v>157</v>
      </c>
      <c r="D220" s="731" t="s">
        <v>80</v>
      </c>
      <c r="E220" s="104" t="s">
        <v>156</v>
      </c>
      <c r="F220" s="104" t="s">
        <v>156</v>
      </c>
      <c r="G220" s="104" t="s">
        <v>1095</v>
      </c>
    </row>
    <row r="221" spans="1:7">
      <c r="B221" s="730"/>
      <c r="C221" s="730"/>
      <c r="D221" s="732"/>
      <c r="E221" s="104" t="s">
        <v>153</v>
      </c>
      <c r="F221" s="104" t="s">
        <v>76</v>
      </c>
      <c r="G221" s="104" t="s">
        <v>75</v>
      </c>
    </row>
    <row r="222" spans="1:7" ht="16.5" customHeight="1">
      <c r="B222" s="182" t="s">
        <v>302</v>
      </c>
      <c r="C222" s="182"/>
      <c r="D222" s="733" t="s">
        <v>1078</v>
      </c>
      <c r="E222" s="101">
        <f>F222-5</f>
        <v>43217</v>
      </c>
      <c r="F222" s="101">
        <v>43222</v>
      </c>
      <c r="G222" s="101">
        <f>F222+25</f>
        <v>43247</v>
      </c>
    </row>
    <row r="223" spans="1:7">
      <c r="B223" s="197" t="s">
        <v>1077</v>
      </c>
      <c r="C223" s="196" t="s">
        <v>1076</v>
      </c>
      <c r="D223" s="733"/>
      <c r="E223" s="101">
        <f t="shared" ref="E223:F226" si="26">E222+7</f>
        <v>43224</v>
      </c>
      <c r="F223" s="101">
        <f t="shared" si="26"/>
        <v>43229</v>
      </c>
      <c r="G223" s="101">
        <f>F223+25</f>
        <v>43254</v>
      </c>
    </row>
    <row r="224" spans="1:7">
      <c r="B224" s="197" t="s">
        <v>1075</v>
      </c>
      <c r="C224" s="196" t="s">
        <v>1074</v>
      </c>
      <c r="D224" s="733"/>
      <c r="E224" s="101">
        <f t="shared" si="26"/>
        <v>43231</v>
      </c>
      <c r="F224" s="101">
        <f t="shared" si="26"/>
        <v>43236</v>
      </c>
      <c r="G224" s="101">
        <f>F224+25</f>
        <v>43261</v>
      </c>
    </row>
    <row r="225" spans="1:8">
      <c r="B225" s="197" t="s">
        <v>1073</v>
      </c>
      <c r="C225" s="196" t="s">
        <v>1072</v>
      </c>
      <c r="D225" s="733"/>
      <c r="E225" s="101">
        <f t="shared" si="26"/>
        <v>43238</v>
      </c>
      <c r="F225" s="101">
        <f t="shared" si="26"/>
        <v>43243</v>
      </c>
      <c r="G225" s="101">
        <f>F225+25</f>
        <v>43268</v>
      </c>
    </row>
    <row r="226" spans="1:8">
      <c r="B226" s="196" t="s">
        <v>1071</v>
      </c>
      <c r="C226" s="196" t="s">
        <v>1070</v>
      </c>
      <c r="D226" s="733"/>
      <c r="E226" s="101">
        <f t="shared" si="26"/>
        <v>43245</v>
      </c>
      <c r="F226" s="101">
        <f t="shared" si="26"/>
        <v>43250</v>
      </c>
      <c r="G226" s="101">
        <f>F226+25</f>
        <v>43275</v>
      </c>
    </row>
    <row r="227" spans="1:8">
      <c r="B227" s="143"/>
      <c r="C227" s="143"/>
      <c r="E227" s="117"/>
      <c r="F227" s="117"/>
      <c r="G227" s="117"/>
      <c r="H227" s="234"/>
    </row>
    <row r="228" spans="1:8" ht="15">
      <c r="A228" s="130" t="s">
        <v>1094</v>
      </c>
      <c r="B228" s="143"/>
      <c r="C228" s="143"/>
    </row>
    <row r="229" spans="1:8">
      <c r="B229" s="729" t="s">
        <v>158</v>
      </c>
      <c r="C229" s="729" t="s">
        <v>157</v>
      </c>
      <c r="D229" s="731" t="s">
        <v>80</v>
      </c>
      <c r="E229" s="104" t="s">
        <v>156</v>
      </c>
      <c r="F229" s="104" t="s">
        <v>156</v>
      </c>
      <c r="G229" s="104" t="s">
        <v>1056</v>
      </c>
      <c r="H229" s="104" t="s">
        <v>1093</v>
      </c>
    </row>
    <row r="230" spans="1:8">
      <c r="B230" s="730"/>
      <c r="C230" s="730"/>
      <c r="D230" s="732"/>
      <c r="E230" s="104" t="s">
        <v>153</v>
      </c>
      <c r="F230" s="104" t="s">
        <v>76</v>
      </c>
      <c r="G230" s="104" t="s">
        <v>75</v>
      </c>
      <c r="H230" s="104" t="s">
        <v>75</v>
      </c>
    </row>
    <row r="231" spans="1:8" ht="16.5" customHeight="1">
      <c r="B231" s="196" t="s">
        <v>1092</v>
      </c>
      <c r="C231" s="196" t="s">
        <v>1091</v>
      </c>
      <c r="D231" s="725" t="s">
        <v>1090</v>
      </c>
      <c r="E231" s="101">
        <f>F231-4</f>
        <v>43221</v>
      </c>
      <c r="F231" s="101">
        <v>43225</v>
      </c>
      <c r="G231" s="101">
        <f>F231+20</f>
        <v>43245</v>
      </c>
      <c r="H231" s="101" t="s">
        <v>1083</v>
      </c>
    </row>
    <row r="232" spans="1:8">
      <c r="B232" s="196" t="s">
        <v>1089</v>
      </c>
      <c r="C232" s="196" t="s">
        <v>1088</v>
      </c>
      <c r="D232" s="726"/>
      <c r="E232" s="101">
        <f t="shared" ref="E232:F234" si="27">E231+7</f>
        <v>43228</v>
      </c>
      <c r="F232" s="101">
        <f t="shared" si="27"/>
        <v>43232</v>
      </c>
      <c r="G232" s="101">
        <f>F232+20</f>
        <v>43252</v>
      </c>
      <c r="H232" s="101" t="s">
        <v>1083</v>
      </c>
    </row>
    <row r="233" spans="1:8">
      <c r="B233" s="196" t="s">
        <v>1087</v>
      </c>
      <c r="C233" s="196" t="s">
        <v>1086</v>
      </c>
      <c r="D233" s="726"/>
      <c r="E233" s="101">
        <f t="shared" si="27"/>
        <v>43235</v>
      </c>
      <c r="F233" s="101">
        <f t="shared" si="27"/>
        <v>43239</v>
      </c>
      <c r="G233" s="101">
        <f>F233+20</f>
        <v>43259</v>
      </c>
      <c r="H233" s="101" t="s">
        <v>1083</v>
      </c>
    </row>
    <row r="234" spans="1:8">
      <c r="B234" s="196" t="s">
        <v>1085</v>
      </c>
      <c r="C234" s="196" t="s">
        <v>1084</v>
      </c>
      <c r="D234" s="727"/>
      <c r="E234" s="101">
        <f t="shared" si="27"/>
        <v>43242</v>
      </c>
      <c r="F234" s="101">
        <f t="shared" si="27"/>
        <v>43246</v>
      </c>
      <c r="G234" s="101">
        <f>F234+20</f>
        <v>43266</v>
      </c>
      <c r="H234" s="101" t="s">
        <v>1083</v>
      </c>
    </row>
    <row r="235" spans="1:8">
      <c r="B235" s="124"/>
      <c r="C235" s="124"/>
      <c r="D235" s="123"/>
      <c r="E235" s="117"/>
      <c r="F235" s="117"/>
      <c r="G235" s="117"/>
      <c r="H235" s="117"/>
    </row>
    <row r="236" spans="1:8" ht="15">
      <c r="A236" s="130" t="s">
        <v>1082</v>
      </c>
      <c r="B236" s="112"/>
      <c r="C236" s="112"/>
      <c r="D236" s="130"/>
      <c r="E236" s="130"/>
      <c r="F236" s="130"/>
      <c r="G236" s="198"/>
    </row>
    <row r="237" spans="1:8">
      <c r="B237" s="729" t="s">
        <v>158</v>
      </c>
      <c r="C237" s="729" t="s">
        <v>157</v>
      </c>
      <c r="D237" s="731" t="s">
        <v>80</v>
      </c>
      <c r="E237" s="104" t="s">
        <v>156</v>
      </c>
      <c r="F237" s="104" t="s">
        <v>156</v>
      </c>
      <c r="G237" s="104" t="s">
        <v>1081</v>
      </c>
    </row>
    <row r="238" spans="1:8">
      <c r="B238" s="730"/>
      <c r="C238" s="730"/>
      <c r="D238" s="732"/>
      <c r="E238" s="104" t="s">
        <v>153</v>
      </c>
      <c r="F238" s="104" t="s">
        <v>76</v>
      </c>
      <c r="G238" s="104" t="s">
        <v>75</v>
      </c>
    </row>
    <row r="239" spans="1:8" ht="16.5" customHeight="1">
      <c r="B239" s="182" t="s">
        <v>302</v>
      </c>
      <c r="C239" s="182"/>
      <c r="D239" s="733" t="s">
        <v>1078</v>
      </c>
      <c r="E239" s="101">
        <f>F239-5</f>
        <v>43217</v>
      </c>
      <c r="F239" s="101">
        <v>43222</v>
      </c>
      <c r="G239" s="101">
        <f>F239+33</f>
        <v>43255</v>
      </c>
    </row>
    <row r="240" spans="1:8">
      <c r="B240" s="197" t="s">
        <v>1077</v>
      </c>
      <c r="C240" s="196" t="s">
        <v>1076</v>
      </c>
      <c r="D240" s="733"/>
      <c r="E240" s="101">
        <f t="shared" ref="E240:F243" si="28">E239+7</f>
        <v>43224</v>
      </c>
      <c r="F240" s="101">
        <f t="shared" si="28"/>
        <v>43229</v>
      </c>
      <c r="G240" s="101">
        <f>F240+33</f>
        <v>43262</v>
      </c>
    </row>
    <row r="241" spans="1:8">
      <c r="B241" s="197" t="s">
        <v>1075</v>
      </c>
      <c r="C241" s="196" t="s">
        <v>1074</v>
      </c>
      <c r="D241" s="733"/>
      <c r="E241" s="101">
        <f t="shared" si="28"/>
        <v>43231</v>
      </c>
      <c r="F241" s="101">
        <f t="shared" si="28"/>
        <v>43236</v>
      </c>
      <c r="G241" s="101">
        <f>F241+33</f>
        <v>43269</v>
      </c>
    </row>
    <row r="242" spans="1:8">
      <c r="B242" s="197" t="s">
        <v>1073</v>
      </c>
      <c r="C242" s="196" t="s">
        <v>1072</v>
      </c>
      <c r="D242" s="733"/>
      <c r="E242" s="101">
        <f t="shared" si="28"/>
        <v>43238</v>
      </c>
      <c r="F242" s="101">
        <f t="shared" si="28"/>
        <v>43243</v>
      </c>
      <c r="G242" s="101">
        <f>F242+33</f>
        <v>43276</v>
      </c>
    </row>
    <row r="243" spans="1:8">
      <c r="B243" s="196" t="s">
        <v>1071</v>
      </c>
      <c r="C243" s="196" t="s">
        <v>1070</v>
      </c>
      <c r="D243" s="733"/>
      <c r="E243" s="101">
        <f t="shared" si="28"/>
        <v>43245</v>
      </c>
      <c r="F243" s="101">
        <f t="shared" si="28"/>
        <v>43250</v>
      </c>
      <c r="G243" s="101">
        <f>F243+33</f>
        <v>43283</v>
      </c>
    </row>
    <row r="244" spans="1:8">
      <c r="B244" s="124"/>
      <c r="C244" s="124"/>
      <c r="D244" s="123"/>
      <c r="E244" s="117"/>
      <c r="F244" s="117"/>
      <c r="G244" s="233"/>
    </row>
    <row r="245" spans="1:8" ht="15">
      <c r="A245" s="130" t="s">
        <v>1080</v>
      </c>
      <c r="B245" s="124"/>
      <c r="C245" s="124"/>
      <c r="D245" s="123"/>
      <c r="E245" s="117"/>
      <c r="F245" s="117"/>
      <c r="G245" s="233"/>
    </row>
    <row r="246" spans="1:8">
      <c r="B246" s="729" t="s">
        <v>158</v>
      </c>
      <c r="C246" s="729" t="s">
        <v>157</v>
      </c>
      <c r="D246" s="731" t="s">
        <v>80</v>
      </c>
      <c r="E246" s="104" t="s">
        <v>156</v>
      </c>
      <c r="F246" s="104" t="s">
        <v>156</v>
      </c>
      <c r="G246" s="104" t="s">
        <v>1079</v>
      </c>
    </row>
    <row r="247" spans="1:8">
      <c r="B247" s="730"/>
      <c r="C247" s="730"/>
      <c r="D247" s="732"/>
      <c r="E247" s="104" t="s">
        <v>153</v>
      </c>
      <c r="F247" s="104" t="s">
        <v>76</v>
      </c>
      <c r="G247" s="104" t="s">
        <v>75</v>
      </c>
    </row>
    <row r="248" spans="1:8" ht="16.5" customHeight="1">
      <c r="B248" s="182" t="s">
        <v>302</v>
      </c>
      <c r="C248" s="182"/>
      <c r="D248" s="733" t="s">
        <v>1078</v>
      </c>
      <c r="E248" s="101">
        <f>F248-5</f>
        <v>43217</v>
      </c>
      <c r="F248" s="101">
        <v>43222</v>
      </c>
      <c r="G248" s="101">
        <f>F248+35</f>
        <v>43257</v>
      </c>
    </row>
    <row r="249" spans="1:8">
      <c r="B249" s="197" t="s">
        <v>1077</v>
      </c>
      <c r="C249" s="196" t="s">
        <v>1076</v>
      </c>
      <c r="D249" s="733"/>
      <c r="E249" s="101">
        <f t="shared" ref="E249:F252" si="29">E248+7</f>
        <v>43224</v>
      </c>
      <c r="F249" s="101">
        <f t="shared" si="29"/>
        <v>43229</v>
      </c>
      <c r="G249" s="101">
        <f>F249+35</f>
        <v>43264</v>
      </c>
    </row>
    <row r="250" spans="1:8">
      <c r="B250" s="197" t="s">
        <v>1075</v>
      </c>
      <c r="C250" s="196" t="s">
        <v>1074</v>
      </c>
      <c r="D250" s="733"/>
      <c r="E250" s="101">
        <f t="shared" si="29"/>
        <v>43231</v>
      </c>
      <c r="F250" s="101">
        <f t="shared" si="29"/>
        <v>43236</v>
      </c>
      <c r="G250" s="101">
        <f>F250+35</f>
        <v>43271</v>
      </c>
    </row>
    <row r="251" spans="1:8">
      <c r="B251" s="197" t="s">
        <v>1073</v>
      </c>
      <c r="C251" s="196" t="s">
        <v>1072</v>
      </c>
      <c r="D251" s="733"/>
      <c r="E251" s="101">
        <f t="shared" si="29"/>
        <v>43238</v>
      </c>
      <c r="F251" s="101">
        <f t="shared" si="29"/>
        <v>43243</v>
      </c>
      <c r="G251" s="101">
        <f>F251+35</f>
        <v>43278</v>
      </c>
    </row>
    <row r="252" spans="1:8">
      <c r="B252" s="196" t="s">
        <v>1071</v>
      </c>
      <c r="C252" s="196" t="s">
        <v>1070</v>
      </c>
      <c r="D252" s="733"/>
      <c r="E252" s="101">
        <f t="shared" si="29"/>
        <v>43245</v>
      </c>
      <c r="F252" s="101">
        <f t="shared" si="29"/>
        <v>43250</v>
      </c>
      <c r="G252" s="101">
        <f>F252+35</f>
        <v>43285</v>
      </c>
    </row>
    <row r="253" spans="1:8">
      <c r="B253" s="124"/>
      <c r="C253" s="124"/>
      <c r="D253" s="123"/>
      <c r="E253" s="117"/>
      <c r="F253" s="117"/>
      <c r="G253" s="233"/>
    </row>
    <row r="254" spans="1:8" ht="15">
      <c r="A254" s="130" t="s">
        <v>1069</v>
      </c>
      <c r="B254" s="143"/>
      <c r="C254" s="143"/>
    </row>
    <row r="255" spans="1:8">
      <c r="B255" s="729" t="s">
        <v>158</v>
      </c>
      <c r="C255" s="729" t="s">
        <v>157</v>
      </c>
      <c r="D255" s="731" t="s">
        <v>80</v>
      </c>
      <c r="E255" s="104" t="s">
        <v>156</v>
      </c>
      <c r="F255" s="104" t="s">
        <v>156</v>
      </c>
      <c r="G255" s="201" t="s">
        <v>1068</v>
      </c>
      <c r="H255" s="104" t="s">
        <v>1067</v>
      </c>
    </row>
    <row r="256" spans="1:8">
      <c r="B256" s="730"/>
      <c r="C256" s="730"/>
      <c r="D256" s="732"/>
      <c r="E256" s="104" t="s">
        <v>153</v>
      </c>
      <c r="F256" s="104" t="s">
        <v>76</v>
      </c>
      <c r="G256" s="201" t="s">
        <v>75</v>
      </c>
      <c r="H256" s="104" t="s">
        <v>75</v>
      </c>
    </row>
    <row r="257" spans="1:8" ht="16.5" customHeight="1">
      <c r="B257" s="182" t="s">
        <v>1066</v>
      </c>
      <c r="C257" s="182" t="s">
        <v>1058</v>
      </c>
      <c r="D257" s="733" t="s">
        <v>1065</v>
      </c>
      <c r="E257" s="101">
        <f>F257-4</f>
        <v>43217</v>
      </c>
      <c r="F257" s="101">
        <v>43221</v>
      </c>
      <c r="G257" s="101">
        <f>F257+28</f>
        <v>43249</v>
      </c>
      <c r="H257" s="101" t="s">
        <v>1057</v>
      </c>
    </row>
    <row r="258" spans="1:8">
      <c r="B258" s="197" t="s">
        <v>1064</v>
      </c>
      <c r="C258" s="196" t="s">
        <v>1058</v>
      </c>
      <c r="D258" s="733"/>
      <c r="E258" s="101">
        <f t="shared" ref="E258:F261" si="30">E257+7</f>
        <v>43224</v>
      </c>
      <c r="F258" s="101">
        <f t="shared" si="30"/>
        <v>43228</v>
      </c>
      <c r="G258" s="101">
        <f>F258+28</f>
        <v>43256</v>
      </c>
      <c r="H258" s="101" t="s">
        <v>1057</v>
      </c>
    </row>
    <row r="259" spans="1:8">
      <c r="B259" s="197" t="s">
        <v>1063</v>
      </c>
      <c r="C259" s="196" t="s">
        <v>1062</v>
      </c>
      <c r="D259" s="733"/>
      <c r="E259" s="101">
        <f t="shared" si="30"/>
        <v>43231</v>
      </c>
      <c r="F259" s="101">
        <f t="shared" si="30"/>
        <v>43235</v>
      </c>
      <c r="G259" s="101">
        <f>F259+28</f>
        <v>43263</v>
      </c>
      <c r="H259" s="101" t="s">
        <v>1057</v>
      </c>
    </row>
    <row r="260" spans="1:8">
      <c r="B260" s="197" t="s">
        <v>1061</v>
      </c>
      <c r="C260" s="196" t="s">
        <v>1060</v>
      </c>
      <c r="D260" s="733"/>
      <c r="E260" s="101">
        <f t="shared" si="30"/>
        <v>43238</v>
      </c>
      <c r="F260" s="101">
        <f t="shared" si="30"/>
        <v>43242</v>
      </c>
      <c r="G260" s="101">
        <f>F260+28</f>
        <v>43270</v>
      </c>
      <c r="H260" s="101" t="s">
        <v>1057</v>
      </c>
    </row>
    <row r="261" spans="1:8">
      <c r="B261" s="196" t="s">
        <v>1059</v>
      </c>
      <c r="C261" s="196" t="s">
        <v>1058</v>
      </c>
      <c r="D261" s="733"/>
      <c r="E261" s="101">
        <f t="shared" si="30"/>
        <v>43245</v>
      </c>
      <c r="F261" s="101">
        <f t="shared" si="30"/>
        <v>43249</v>
      </c>
      <c r="G261" s="101">
        <f>F261+28</f>
        <v>43277</v>
      </c>
      <c r="H261" s="101" t="s">
        <v>1057</v>
      </c>
    </row>
    <row r="262" spans="1:8">
      <c r="B262" s="143"/>
      <c r="C262" s="143"/>
      <c r="E262" s="117"/>
      <c r="F262" s="117"/>
      <c r="G262" s="213"/>
    </row>
    <row r="263" spans="1:8">
      <c r="B263" s="729" t="s">
        <v>158</v>
      </c>
      <c r="C263" s="729" t="s">
        <v>157</v>
      </c>
      <c r="D263" s="731" t="s">
        <v>80</v>
      </c>
      <c r="E263" s="104" t="s">
        <v>156</v>
      </c>
      <c r="F263" s="104" t="s">
        <v>156</v>
      </c>
      <c r="G263" s="104" t="s">
        <v>1056</v>
      </c>
      <c r="H263" s="104" t="s">
        <v>1055</v>
      </c>
    </row>
    <row r="264" spans="1:8">
      <c r="B264" s="730"/>
      <c r="C264" s="730"/>
      <c r="D264" s="732"/>
      <c r="E264" s="104" t="s">
        <v>153</v>
      </c>
      <c r="F264" s="104" t="s">
        <v>76</v>
      </c>
      <c r="G264" s="104" t="s">
        <v>75</v>
      </c>
      <c r="H264" s="104" t="s">
        <v>75</v>
      </c>
    </row>
    <row r="265" spans="1:8" ht="16.5" customHeight="1">
      <c r="B265" s="182" t="s">
        <v>1054</v>
      </c>
      <c r="C265" s="182" t="s">
        <v>1053</v>
      </c>
      <c r="D265" s="733" t="s">
        <v>1052</v>
      </c>
      <c r="E265" s="101">
        <f>F265-5</f>
        <v>43216</v>
      </c>
      <c r="F265" s="101">
        <v>43221</v>
      </c>
      <c r="G265" s="101">
        <f>F265+24</f>
        <v>43245</v>
      </c>
      <c r="H265" s="101" t="s">
        <v>1043</v>
      </c>
    </row>
    <row r="266" spans="1:8">
      <c r="B266" s="197" t="s">
        <v>1051</v>
      </c>
      <c r="C266" s="196" t="s">
        <v>1050</v>
      </c>
      <c r="D266" s="733"/>
      <c r="E266" s="101">
        <f t="shared" ref="E266:F269" si="31">E265+7</f>
        <v>43223</v>
      </c>
      <c r="F266" s="101">
        <f t="shared" si="31"/>
        <v>43228</v>
      </c>
      <c r="G266" s="101">
        <f>F266+24</f>
        <v>43252</v>
      </c>
      <c r="H266" s="101" t="s">
        <v>1043</v>
      </c>
    </row>
    <row r="267" spans="1:8">
      <c r="B267" s="197" t="s">
        <v>1049</v>
      </c>
      <c r="C267" s="196" t="s">
        <v>1048</v>
      </c>
      <c r="D267" s="733"/>
      <c r="E267" s="101">
        <f t="shared" si="31"/>
        <v>43230</v>
      </c>
      <c r="F267" s="101">
        <f t="shared" si="31"/>
        <v>43235</v>
      </c>
      <c r="G267" s="101">
        <f>F267+24</f>
        <v>43259</v>
      </c>
      <c r="H267" s="101" t="s">
        <v>1043</v>
      </c>
    </row>
    <row r="268" spans="1:8">
      <c r="B268" s="197" t="s">
        <v>1047</v>
      </c>
      <c r="C268" s="196" t="s">
        <v>1046</v>
      </c>
      <c r="D268" s="733"/>
      <c r="E268" s="101">
        <f t="shared" si="31"/>
        <v>43237</v>
      </c>
      <c r="F268" s="101">
        <f t="shared" si="31"/>
        <v>43242</v>
      </c>
      <c r="G268" s="101">
        <f>F268+24</f>
        <v>43266</v>
      </c>
      <c r="H268" s="101" t="s">
        <v>1043</v>
      </c>
    </row>
    <row r="269" spans="1:8">
      <c r="B269" s="196" t="s">
        <v>1045</v>
      </c>
      <c r="C269" s="196" t="s">
        <v>1044</v>
      </c>
      <c r="D269" s="733"/>
      <c r="E269" s="101">
        <f t="shared" si="31"/>
        <v>43244</v>
      </c>
      <c r="F269" s="101">
        <f t="shared" si="31"/>
        <v>43249</v>
      </c>
      <c r="G269" s="101">
        <f>F269+24</f>
        <v>43273</v>
      </c>
      <c r="H269" s="101" t="s">
        <v>1043</v>
      </c>
    </row>
    <row r="270" spans="1:8">
      <c r="B270" s="124"/>
      <c r="C270" s="124"/>
      <c r="D270" s="123"/>
      <c r="E270" s="117"/>
      <c r="F270" s="117"/>
    </row>
    <row r="271" spans="1:8" ht="15">
      <c r="A271" s="130" t="s">
        <v>1042</v>
      </c>
      <c r="B271" s="143"/>
      <c r="C271" s="143"/>
      <c r="E271" s="224"/>
      <c r="F271" s="213"/>
      <c r="G271" s="213"/>
    </row>
    <row r="272" spans="1:8">
      <c r="B272" s="729" t="s">
        <v>158</v>
      </c>
      <c r="C272" s="729" t="s">
        <v>157</v>
      </c>
      <c r="D272" s="731" t="s">
        <v>80</v>
      </c>
      <c r="E272" s="104" t="s">
        <v>156</v>
      </c>
      <c r="F272" s="104" t="s">
        <v>156</v>
      </c>
      <c r="G272" s="104" t="s">
        <v>1041</v>
      </c>
      <c r="H272" s="104" t="s">
        <v>1040</v>
      </c>
    </row>
    <row r="273" spans="1:8">
      <c r="B273" s="730"/>
      <c r="C273" s="730"/>
      <c r="D273" s="732"/>
      <c r="E273" s="104" t="s">
        <v>153</v>
      </c>
      <c r="F273" s="104" t="s">
        <v>76</v>
      </c>
      <c r="G273" s="104" t="s">
        <v>75</v>
      </c>
      <c r="H273" s="104" t="s">
        <v>75</v>
      </c>
    </row>
    <row r="274" spans="1:8">
      <c r="B274" s="182" t="s">
        <v>1039</v>
      </c>
      <c r="C274" s="182" t="s">
        <v>1038</v>
      </c>
      <c r="D274" s="733" t="s">
        <v>1037</v>
      </c>
      <c r="E274" s="101">
        <f>F274-6</f>
        <v>43216</v>
      </c>
      <c r="F274" s="101">
        <v>43222</v>
      </c>
      <c r="G274" s="101">
        <f>F274+23</f>
        <v>43245</v>
      </c>
      <c r="H274" s="101" t="s">
        <v>1031</v>
      </c>
    </row>
    <row r="275" spans="1:8">
      <c r="B275" s="197" t="s">
        <v>1036</v>
      </c>
      <c r="C275" s="196" t="s">
        <v>425</v>
      </c>
      <c r="D275" s="733"/>
      <c r="E275" s="101">
        <f t="shared" ref="E275:F278" si="32">E274+7</f>
        <v>43223</v>
      </c>
      <c r="F275" s="101">
        <f t="shared" si="32"/>
        <v>43229</v>
      </c>
      <c r="G275" s="101">
        <f>F275+23</f>
        <v>43252</v>
      </c>
      <c r="H275" s="101" t="s">
        <v>1031</v>
      </c>
    </row>
    <row r="276" spans="1:8">
      <c r="B276" s="197" t="s">
        <v>1035</v>
      </c>
      <c r="C276" s="196" t="s">
        <v>1034</v>
      </c>
      <c r="D276" s="733"/>
      <c r="E276" s="101">
        <f t="shared" si="32"/>
        <v>43230</v>
      </c>
      <c r="F276" s="101">
        <f t="shared" si="32"/>
        <v>43236</v>
      </c>
      <c r="G276" s="101">
        <f>F276+23</f>
        <v>43259</v>
      </c>
      <c r="H276" s="101" t="s">
        <v>1031</v>
      </c>
    </row>
    <row r="277" spans="1:8">
      <c r="B277" s="197" t="s">
        <v>1033</v>
      </c>
      <c r="C277" s="196" t="s">
        <v>420</v>
      </c>
      <c r="D277" s="733"/>
      <c r="E277" s="101">
        <f t="shared" si="32"/>
        <v>43237</v>
      </c>
      <c r="F277" s="101">
        <f t="shared" si="32"/>
        <v>43243</v>
      </c>
      <c r="G277" s="101">
        <f>F277+23</f>
        <v>43266</v>
      </c>
      <c r="H277" s="101" t="s">
        <v>1031</v>
      </c>
    </row>
    <row r="278" spans="1:8">
      <c r="B278" s="196" t="s">
        <v>1032</v>
      </c>
      <c r="C278" s="196" t="s">
        <v>418</v>
      </c>
      <c r="D278" s="733"/>
      <c r="E278" s="101">
        <f t="shared" si="32"/>
        <v>43244</v>
      </c>
      <c r="F278" s="101">
        <f t="shared" si="32"/>
        <v>43250</v>
      </c>
      <c r="G278" s="101">
        <f>F278+23</f>
        <v>43273</v>
      </c>
      <c r="H278" s="101" t="s">
        <v>1031</v>
      </c>
    </row>
    <row r="279" spans="1:8">
      <c r="B279" s="124"/>
      <c r="C279" s="124"/>
      <c r="D279" s="123"/>
      <c r="E279" s="117"/>
      <c r="F279" s="117"/>
      <c r="G279" s="117"/>
      <c r="H279" s="117"/>
    </row>
    <row r="280" spans="1:8" ht="15">
      <c r="A280" s="130" t="s">
        <v>1030</v>
      </c>
    </row>
    <row r="281" spans="1:8">
      <c r="B281" s="729" t="s">
        <v>158</v>
      </c>
      <c r="C281" s="729" t="s">
        <v>157</v>
      </c>
      <c r="D281" s="731" t="s">
        <v>80</v>
      </c>
      <c r="E281" s="104" t="s">
        <v>156</v>
      </c>
      <c r="F281" s="104" t="s">
        <v>156</v>
      </c>
      <c r="G281" s="201" t="s">
        <v>1030</v>
      </c>
    </row>
    <row r="282" spans="1:8">
      <c r="B282" s="730"/>
      <c r="C282" s="730"/>
      <c r="D282" s="732"/>
      <c r="E282" s="104" t="s">
        <v>153</v>
      </c>
      <c r="F282" s="104" t="s">
        <v>76</v>
      </c>
      <c r="G282" s="201" t="s">
        <v>75</v>
      </c>
    </row>
    <row r="283" spans="1:8" ht="16.5" customHeight="1">
      <c r="B283" s="182" t="s">
        <v>302</v>
      </c>
      <c r="C283" s="182"/>
      <c r="D283" s="733" t="s">
        <v>1029</v>
      </c>
      <c r="E283" s="101"/>
      <c r="F283" s="101"/>
      <c r="G283" s="101"/>
    </row>
    <row r="284" spans="1:8">
      <c r="B284" s="197" t="s">
        <v>1028</v>
      </c>
      <c r="C284" s="196" t="s">
        <v>1027</v>
      </c>
      <c r="D284" s="733"/>
      <c r="E284" s="101">
        <v>43229</v>
      </c>
      <c r="F284" s="101">
        <v>43233</v>
      </c>
      <c r="G284" s="101">
        <v>43256</v>
      </c>
    </row>
    <row r="285" spans="1:8">
      <c r="B285" s="197" t="s">
        <v>1026</v>
      </c>
      <c r="C285" s="196" t="s">
        <v>1025</v>
      </c>
      <c r="D285" s="733"/>
      <c r="E285" s="101">
        <f t="shared" ref="E285:G286" si="33">E284+7</f>
        <v>43236</v>
      </c>
      <c r="F285" s="101">
        <f t="shared" si="33"/>
        <v>43240</v>
      </c>
      <c r="G285" s="101">
        <f t="shared" si="33"/>
        <v>43263</v>
      </c>
    </row>
    <row r="286" spans="1:8">
      <c r="B286" s="197" t="s">
        <v>1024</v>
      </c>
      <c r="C286" s="196" t="s">
        <v>1023</v>
      </c>
      <c r="D286" s="733"/>
      <c r="E286" s="101">
        <f t="shared" si="33"/>
        <v>43243</v>
      </c>
      <c r="F286" s="101">
        <f t="shared" si="33"/>
        <v>43247</v>
      </c>
      <c r="G286" s="101">
        <f t="shared" si="33"/>
        <v>43270</v>
      </c>
    </row>
    <row r="287" spans="1:8">
      <c r="B287" s="124"/>
      <c r="C287" s="124"/>
      <c r="D287" s="123"/>
      <c r="E287" s="117"/>
      <c r="F287" s="117"/>
      <c r="G287" s="117"/>
    </row>
    <row r="288" spans="1:8" s="185" customFormat="1" ht="15">
      <c r="A288" s="728" t="s">
        <v>1022</v>
      </c>
      <c r="B288" s="728"/>
      <c r="C288" s="728"/>
      <c r="D288" s="728"/>
      <c r="E288" s="728"/>
      <c r="F288" s="728"/>
      <c r="G288" s="728"/>
      <c r="H288" s="178"/>
    </row>
    <row r="289" spans="1:7" ht="15">
      <c r="A289" s="130" t="s">
        <v>1021</v>
      </c>
    </row>
    <row r="290" spans="1:7">
      <c r="B290" s="729" t="s">
        <v>158</v>
      </c>
      <c r="C290" s="729" t="s">
        <v>157</v>
      </c>
      <c r="D290" s="731" t="s">
        <v>80</v>
      </c>
      <c r="E290" s="104" t="s">
        <v>156</v>
      </c>
      <c r="F290" s="104" t="s">
        <v>156</v>
      </c>
      <c r="G290" s="104" t="s">
        <v>1012</v>
      </c>
    </row>
    <row r="291" spans="1:7">
      <c r="B291" s="730"/>
      <c r="C291" s="730"/>
      <c r="D291" s="732"/>
      <c r="E291" s="104" t="s">
        <v>153</v>
      </c>
      <c r="F291" s="104" t="s">
        <v>76</v>
      </c>
      <c r="G291" s="104" t="s">
        <v>75</v>
      </c>
    </row>
    <row r="292" spans="1:7">
      <c r="B292" s="196" t="s">
        <v>996</v>
      </c>
      <c r="C292" s="196" t="s">
        <v>1020</v>
      </c>
      <c r="D292" s="725" t="s">
        <v>1019</v>
      </c>
      <c r="E292" s="101">
        <f>F292-4</f>
        <v>43217</v>
      </c>
      <c r="F292" s="101">
        <v>43221</v>
      </c>
      <c r="G292" s="101">
        <f>F292+2</f>
        <v>43223</v>
      </c>
    </row>
    <row r="293" spans="1:7">
      <c r="B293" s="196" t="s">
        <v>994</v>
      </c>
      <c r="C293" s="196" t="s">
        <v>1018</v>
      </c>
      <c r="D293" s="726"/>
      <c r="E293" s="101">
        <f t="shared" ref="E293:G296" si="34">E292+7</f>
        <v>43224</v>
      </c>
      <c r="F293" s="101">
        <f t="shared" si="34"/>
        <v>43228</v>
      </c>
      <c r="G293" s="101">
        <f t="shared" si="34"/>
        <v>43230</v>
      </c>
    </row>
    <row r="294" spans="1:7">
      <c r="B294" s="196" t="s">
        <v>996</v>
      </c>
      <c r="C294" s="196" t="s">
        <v>1017</v>
      </c>
      <c r="D294" s="726"/>
      <c r="E294" s="101">
        <f t="shared" si="34"/>
        <v>43231</v>
      </c>
      <c r="F294" s="101">
        <f t="shared" si="34"/>
        <v>43235</v>
      </c>
      <c r="G294" s="101">
        <f t="shared" si="34"/>
        <v>43237</v>
      </c>
    </row>
    <row r="295" spans="1:7">
      <c r="B295" s="196" t="s">
        <v>994</v>
      </c>
      <c r="C295" s="196" t="s">
        <v>1016</v>
      </c>
      <c r="D295" s="726"/>
      <c r="E295" s="101">
        <f t="shared" si="34"/>
        <v>43238</v>
      </c>
      <c r="F295" s="101">
        <f t="shared" si="34"/>
        <v>43242</v>
      </c>
      <c r="G295" s="101">
        <f t="shared" si="34"/>
        <v>43244</v>
      </c>
    </row>
    <row r="296" spans="1:7">
      <c r="B296" s="196" t="s">
        <v>996</v>
      </c>
      <c r="C296" s="196" t="s">
        <v>1015</v>
      </c>
      <c r="D296" s="727"/>
      <c r="E296" s="101">
        <f t="shared" si="34"/>
        <v>43245</v>
      </c>
      <c r="F296" s="101">
        <f t="shared" si="34"/>
        <v>43249</v>
      </c>
      <c r="G296" s="101">
        <f t="shared" si="34"/>
        <v>43251</v>
      </c>
    </row>
    <row r="297" spans="1:7">
      <c r="B297" s="143"/>
      <c r="C297" s="143"/>
    </row>
    <row r="298" spans="1:7">
      <c r="B298" s="729" t="s">
        <v>158</v>
      </c>
      <c r="C298" s="729" t="s">
        <v>157</v>
      </c>
      <c r="D298" s="731" t="s">
        <v>80</v>
      </c>
      <c r="E298" s="104" t="s">
        <v>156</v>
      </c>
      <c r="F298" s="104" t="s">
        <v>156</v>
      </c>
      <c r="G298" s="104" t="s">
        <v>1012</v>
      </c>
    </row>
    <row r="299" spans="1:7">
      <c r="B299" s="730"/>
      <c r="C299" s="730"/>
      <c r="D299" s="732"/>
      <c r="E299" s="104" t="s">
        <v>153</v>
      </c>
      <c r="F299" s="104" t="s">
        <v>76</v>
      </c>
      <c r="G299" s="104" t="s">
        <v>75</v>
      </c>
    </row>
    <row r="300" spans="1:7">
      <c r="B300" s="196" t="s">
        <v>1013</v>
      </c>
      <c r="C300" s="196" t="s">
        <v>923</v>
      </c>
      <c r="D300" s="725" t="s">
        <v>1014</v>
      </c>
      <c r="E300" s="101">
        <f>F300-3</f>
        <v>43221</v>
      </c>
      <c r="F300" s="101">
        <v>43224</v>
      </c>
      <c r="G300" s="101">
        <f>F300+3</f>
        <v>43227</v>
      </c>
    </row>
    <row r="301" spans="1:7">
      <c r="B301" s="196" t="s">
        <v>1013</v>
      </c>
      <c r="C301" s="196" t="s">
        <v>908</v>
      </c>
      <c r="D301" s="726"/>
      <c r="E301" s="101">
        <f t="shared" ref="E301:F303" si="35">E300+7</f>
        <v>43228</v>
      </c>
      <c r="F301" s="101">
        <f t="shared" si="35"/>
        <v>43231</v>
      </c>
      <c r="G301" s="101">
        <f>F301+3</f>
        <v>43234</v>
      </c>
    </row>
    <row r="302" spans="1:7">
      <c r="B302" s="196" t="s">
        <v>1013</v>
      </c>
      <c r="C302" s="196" t="s">
        <v>906</v>
      </c>
      <c r="D302" s="726"/>
      <c r="E302" s="101">
        <f t="shared" si="35"/>
        <v>43235</v>
      </c>
      <c r="F302" s="101">
        <f t="shared" si="35"/>
        <v>43238</v>
      </c>
      <c r="G302" s="101">
        <f>F302+3</f>
        <v>43241</v>
      </c>
    </row>
    <row r="303" spans="1:7">
      <c r="B303" s="196" t="s">
        <v>1013</v>
      </c>
      <c r="C303" s="196" t="s">
        <v>939</v>
      </c>
      <c r="D303" s="727"/>
      <c r="E303" s="101">
        <f t="shared" si="35"/>
        <v>43242</v>
      </c>
      <c r="F303" s="101">
        <f t="shared" si="35"/>
        <v>43245</v>
      </c>
      <c r="G303" s="101">
        <f>F303+3</f>
        <v>43248</v>
      </c>
    </row>
    <row r="304" spans="1:7">
      <c r="B304" s="143"/>
      <c r="C304" s="143"/>
    </row>
    <row r="305" spans="1:7">
      <c r="B305" s="729" t="s">
        <v>158</v>
      </c>
      <c r="C305" s="729" t="s">
        <v>157</v>
      </c>
      <c r="D305" s="731" t="s">
        <v>80</v>
      </c>
      <c r="E305" s="104" t="s">
        <v>156</v>
      </c>
      <c r="F305" s="104" t="s">
        <v>156</v>
      </c>
      <c r="G305" s="104" t="s">
        <v>1012</v>
      </c>
    </row>
    <row r="306" spans="1:7">
      <c r="B306" s="730"/>
      <c r="C306" s="730"/>
      <c r="D306" s="732"/>
      <c r="E306" s="104" t="s">
        <v>153</v>
      </c>
      <c r="F306" s="104" t="s">
        <v>76</v>
      </c>
      <c r="G306" s="104" t="s">
        <v>75</v>
      </c>
    </row>
    <row r="307" spans="1:7">
      <c r="B307" s="196" t="s">
        <v>965</v>
      </c>
      <c r="C307" s="196" t="s">
        <v>1011</v>
      </c>
      <c r="D307" s="725" t="s">
        <v>1010</v>
      </c>
      <c r="E307" s="101">
        <f>F307-3</f>
        <v>43223</v>
      </c>
      <c r="F307" s="101">
        <v>43226</v>
      </c>
      <c r="G307" s="101">
        <f>F307+3</f>
        <v>43229</v>
      </c>
    </row>
    <row r="308" spans="1:7">
      <c r="B308" s="196" t="s">
        <v>967</v>
      </c>
      <c r="C308" s="196" t="s">
        <v>1009</v>
      </c>
      <c r="D308" s="726"/>
      <c r="E308" s="101">
        <f t="shared" ref="E308:G310" si="36">E307+7</f>
        <v>43230</v>
      </c>
      <c r="F308" s="101">
        <f t="shared" si="36"/>
        <v>43233</v>
      </c>
      <c r="G308" s="101">
        <f t="shared" si="36"/>
        <v>43236</v>
      </c>
    </row>
    <row r="309" spans="1:7">
      <c r="B309" s="196" t="s">
        <v>971</v>
      </c>
      <c r="C309" s="196" t="s">
        <v>1008</v>
      </c>
      <c r="D309" s="726"/>
      <c r="E309" s="101">
        <f t="shared" si="36"/>
        <v>43237</v>
      </c>
      <c r="F309" s="101">
        <f t="shared" si="36"/>
        <v>43240</v>
      </c>
      <c r="G309" s="101">
        <f t="shared" si="36"/>
        <v>43243</v>
      </c>
    </row>
    <row r="310" spans="1:7">
      <c r="B310" s="196" t="s">
        <v>965</v>
      </c>
      <c r="C310" s="196" t="s">
        <v>1007</v>
      </c>
      <c r="D310" s="727"/>
      <c r="E310" s="101">
        <f t="shared" si="36"/>
        <v>43244</v>
      </c>
      <c r="F310" s="101">
        <f t="shared" si="36"/>
        <v>43247</v>
      </c>
      <c r="G310" s="101">
        <f t="shared" si="36"/>
        <v>43250</v>
      </c>
    </row>
    <row r="311" spans="1:7">
      <c r="B311" s="231"/>
      <c r="C311" s="230"/>
      <c r="D311" s="123"/>
      <c r="E311" s="117"/>
      <c r="F311" s="117"/>
      <c r="G311" s="117"/>
    </row>
    <row r="312" spans="1:7" ht="15">
      <c r="A312" s="130" t="s">
        <v>1006</v>
      </c>
    </row>
    <row r="313" spans="1:7">
      <c r="B313" s="729" t="s">
        <v>158</v>
      </c>
      <c r="C313" s="729" t="s">
        <v>157</v>
      </c>
      <c r="D313" s="731" t="s">
        <v>80</v>
      </c>
      <c r="E313" s="104" t="s">
        <v>156</v>
      </c>
      <c r="F313" s="104" t="s">
        <v>156</v>
      </c>
      <c r="G313" s="104" t="s">
        <v>1005</v>
      </c>
    </row>
    <row r="314" spans="1:7">
      <c r="B314" s="730"/>
      <c r="C314" s="730"/>
      <c r="D314" s="732"/>
      <c r="E314" s="104" t="s">
        <v>153</v>
      </c>
      <c r="F314" s="104" t="s">
        <v>76</v>
      </c>
      <c r="G314" s="104" t="s">
        <v>75</v>
      </c>
    </row>
    <row r="315" spans="1:7">
      <c r="B315" s="196" t="s">
        <v>1003</v>
      </c>
      <c r="C315" s="196" t="s">
        <v>911</v>
      </c>
      <c r="D315" s="725" t="s">
        <v>1004</v>
      </c>
      <c r="E315" s="101">
        <f>F315-3</f>
        <v>43222</v>
      </c>
      <c r="F315" s="101">
        <v>43225</v>
      </c>
      <c r="G315" s="101">
        <f>F315+2</f>
        <v>43227</v>
      </c>
    </row>
    <row r="316" spans="1:7">
      <c r="B316" s="196" t="s">
        <v>1002</v>
      </c>
      <c r="C316" s="196" t="s">
        <v>909</v>
      </c>
      <c r="D316" s="726"/>
      <c r="E316" s="101">
        <f t="shared" ref="E316:G318" si="37">E315+7</f>
        <v>43229</v>
      </c>
      <c r="F316" s="101">
        <f t="shared" si="37"/>
        <v>43232</v>
      </c>
      <c r="G316" s="101">
        <f t="shared" si="37"/>
        <v>43234</v>
      </c>
    </row>
    <row r="317" spans="1:7">
      <c r="B317" s="196" t="s">
        <v>1003</v>
      </c>
      <c r="C317" s="196" t="s">
        <v>908</v>
      </c>
      <c r="D317" s="726"/>
      <c r="E317" s="101">
        <f t="shared" si="37"/>
        <v>43236</v>
      </c>
      <c r="F317" s="101">
        <f t="shared" si="37"/>
        <v>43239</v>
      </c>
      <c r="G317" s="101">
        <f t="shared" si="37"/>
        <v>43241</v>
      </c>
    </row>
    <row r="318" spans="1:7">
      <c r="B318" s="196" t="s">
        <v>1002</v>
      </c>
      <c r="C318" s="196" t="s">
        <v>906</v>
      </c>
      <c r="D318" s="727"/>
      <c r="E318" s="101">
        <f t="shared" si="37"/>
        <v>43243</v>
      </c>
      <c r="F318" s="101">
        <f t="shared" si="37"/>
        <v>43246</v>
      </c>
      <c r="G318" s="101">
        <f t="shared" si="37"/>
        <v>43248</v>
      </c>
    </row>
    <row r="319" spans="1:7">
      <c r="B319" s="143"/>
      <c r="C319" s="143"/>
    </row>
    <row r="320" spans="1:7" ht="15">
      <c r="A320" s="736" t="s">
        <v>1001</v>
      </c>
      <c r="B320" s="736"/>
    </row>
    <row r="321" spans="2:7">
      <c r="B321" s="729" t="s">
        <v>158</v>
      </c>
      <c r="C321" s="729" t="s">
        <v>157</v>
      </c>
      <c r="D321" s="731" t="s">
        <v>80</v>
      </c>
      <c r="E321" s="104" t="s">
        <v>156</v>
      </c>
      <c r="F321" s="104" t="s">
        <v>156</v>
      </c>
      <c r="G321" s="104" t="s">
        <v>986</v>
      </c>
    </row>
    <row r="322" spans="2:7">
      <c r="B322" s="730"/>
      <c r="C322" s="730"/>
      <c r="D322" s="732"/>
      <c r="E322" s="104" t="s">
        <v>153</v>
      </c>
      <c r="F322" s="104" t="s">
        <v>76</v>
      </c>
      <c r="G322" s="104" t="s">
        <v>75</v>
      </c>
    </row>
    <row r="323" spans="2:7">
      <c r="B323" s="196" t="s">
        <v>994</v>
      </c>
      <c r="C323" s="196" t="s">
        <v>1000</v>
      </c>
      <c r="D323" s="725" t="s">
        <v>999</v>
      </c>
      <c r="E323" s="101">
        <f>F323-4</f>
        <v>43217</v>
      </c>
      <c r="F323" s="101">
        <v>43221</v>
      </c>
      <c r="G323" s="101">
        <f>F323+2</f>
        <v>43223</v>
      </c>
    </row>
    <row r="324" spans="2:7">
      <c r="B324" s="196" t="s">
        <v>996</v>
      </c>
      <c r="C324" s="196" t="s">
        <v>998</v>
      </c>
      <c r="D324" s="726"/>
      <c r="E324" s="101">
        <f t="shared" ref="E324:G327" si="38">E323+7</f>
        <v>43224</v>
      </c>
      <c r="F324" s="101">
        <f t="shared" si="38"/>
        <v>43228</v>
      </c>
      <c r="G324" s="101">
        <f t="shared" si="38"/>
        <v>43230</v>
      </c>
    </row>
    <row r="325" spans="2:7">
      <c r="B325" s="196" t="s">
        <v>994</v>
      </c>
      <c r="C325" s="196" t="s">
        <v>997</v>
      </c>
      <c r="D325" s="726"/>
      <c r="E325" s="101">
        <f t="shared" si="38"/>
        <v>43231</v>
      </c>
      <c r="F325" s="101">
        <f t="shared" si="38"/>
        <v>43235</v>
      </c>
      <c r="G325" s="101">
        <f t="shared" si="38"/>
        <v>43237</v>
      </c>
    </row>
    <row r="326" spans="2:7">
      <c r="B326" s="196" t="s">
        <v>996</v>
      </c>
      <c r="C326" s="196" t="s">
        <v>995</v>
      </c>
      <c r="D326" s="726"/>
      <c r="E326" s="101">
        <f t="shared" si="38"/>
        <v>43238</v>
      </c>
      <c r="F326" s="101">
        <f t="shared" si="38"/>
        <v>43242</v>
      </c>
      <c r="G326" s="101">
        <f t="shared" si="38"/>
        <v>43244</v>
      </c>
    </row>
    <row r="327" spans="2:7">
      <c r="B327" s="196" t="s">
        <v>994</v>
      </c>
      <c r="C327" s="196" t="s">
        <v>993</v>
      </c>
      <c r="D327" s="727"/>
      <c r="E327" s="101">
        <f t="shared" si="38"/>
        <v>43245</v>
      </c>
      <c r="F327" s="101">
        <f t="shared" si="38"/>
        <v>43249</v>
      </c>
      <c r="G327" s="101">
        <f t="shared" si="38"/>
        <v>43251</v>
      </c>
    </row>
    <row r="328" spans="2:7">
      <c r="B328" s="143"/>
      <c r="C328" s="143"/>
    </row>
    <row r="329" spans="2:7">
      <c r="B329" s="729" t="s">
        <v>158</v>
      </c>
      <c r="C329" s="729" t="s">
        <v>157</v>
      </c>
      <c r="D329" s="731" t="s">
        <v>80</v>
      </c>
      <c r="E329" s="104" t="s">
        <v>156</v>
      </c>
      <c r="F329" s="104" t="s">
        <v>156</v>
      </c>
      <c r="G329" s="104" t="s">
        <v>986</v>
      </c>
    </row>
    <row r="330" spans="2:7">
      <c r="B330" s="730"/>
      <c r="C330" s="730"/>
      <c r="D330" s="732"/>
      <c r="E330" s="104" t="s">
        <v>153</v>
      </c>
      <c r="F330" s="104" t="s">
        <v>76</v>
      </c>
      <c r="G330" s="104" t="s">
        <v>75</v>
      </c>
    </row>
    <row r="331" spans="2:7">
      <c r="B331" s="196" t="s">
        <v>988</v>
      </c>
      <c r="C331" s="196" t="s">
        <v>992</v>
      </c>
      <c r="D331" s="725" t="s">
        <v>991</v>
      </c>
      <c r="E331" s="101">
        <f>F331-3</f>
        <v>43221</v>
      </c>
      <c r="F331" s="101">
        <v>43224</v>
      </c>
      <c r="G331" s="101">
        <f>F331+3</f>
        <v>43227</v>
      </c>
    </row>
    <row r="332" spans="2:7">
      <c r="B332" s="196" t="s">
        <v>988</v>
      </c>
      <c r="C332" s="196" t="s">
        <v>990</v>
      </c>
      <c r="D332" s="726"/>
      <c r="E332" s="101">
        <f t="shared" ref="E332:F334" si="39">E331+7</f>
        <v>43228</v>
      </c>
      <c r="F332" s="101">
        <f t="shared" si="39"/>
        <v>43231</v>
      </c>
      <c r="G332" s="101">
        <f>F332+3</f>
        <v>43234</v>
      </c>
    </row>
    <row r="333" spans="2:7">
      <c r="B333" s="196" t="s">
        <v>988</v>
      </c>
      <c r="C333" s="196" t="s">
        <v>989</v>
      </c>
      <c r="D333" s="726"/>
      <c r="E333" s="101">
        <f t="shared" si="39"/>
        <v>43235</v>
      </c>
      <c r="F333" s="101">
        <f t="shared" si="39"/>
        <v>43238</v>
      </c>
      <c r="G333" s="101">
        <f>F333+3</f>
        <v>43241</v>
      </c>
    </row>
    <row r="334" spans="2:7">
      <c r="B334" s="196" t="s">
        <v>988</v>
      </c>
      <c r="C334" s="196" t="s">
        <v>987</v>
      </c>
      <c r="D334" s="727"/>
      <c r="E334" s="101">
        <f t="shared" si="39"/>
        <v>43242</v>
      </c>
      <c r="F334" s="101">
        <f t="shared" si="39"/>
        <v>43245</v>
      </c>
      <c r="G334" s="101">
        <f>F334+3</f>
        <v>43248</v>
      </c>
    </row>
    <row r="336" spans="2:7">
      <c r="B336" s="729" t="s">
        <v>158</v>
      </c>
      <c r="C336" s="729" t="s">
        <v>157</v>
      </c>
      <c r="D336" s="731" t="s">
        <v>80</v>
      </c>
      <c r="E336" s="104" t="s">
        <v>156</v>
      </c>
      <c r="F336" s="104" t="s">
        <v>156</v>
      </c>
      <c r="G336" s="104" t="s">
        <v>986</v>
      </c>
    </row>
    <row r="337" spans="1:7">
      <c r="B337" s="730"/>
      <c r="C337" s="730"/>
      <c r="D337" s="732"/>
      <c r="E337" s="104" t="s">
        <v>153</v>
      </c>
      <c r="F337" s="104" t="s">
        <v>76</v>
      </c>
      <c r="G337" s="104" t="s">
        <v>75</v>
      </c>
    </row>
    <row r="338" spans="1:7">
      <c r="B338" s="196" t="s">
        <v>984</v>
      </c>
      <c r="C338" s="196" t="s">
        <v>911</v>
      </c>
      <c r="D338" s="725" t="s">
        <v>985</v>
      </c>
      <c r="E338" s="101">
        <f>F338-3</f>
        <v>43219</v>
      </c>
      <c r="F338" s="101">
        <v>43222</v>
      </c>
      <c r="G338" s="101">
        <f>F338+3</f>
        <v>43225</v>
      </c>
    </row>
    <row r="339" spans="1:7">
      <c r="B339" s="196" t="s">
        <v>984</v>
      </c>
      <c r="C339" s="196" t="s">
        <v>909</v>
      </c>
      <c r="D339" s="726"/>
      <c r="E339" s="101">
        <f t="shared" ref="E339:G341" si="40">E338+7</f>
        <v>43226</v>
      </c>
      <c r="F339" s="101">
        <f t="shared" si="40"/>
        <v>43229</v>
      </c>
      <c r="G339" s="101">
        <f t="shared" si="40"/>
        <v>43232</v>
      </c>
    </row>
    <row r="340" spans="1:7">
      <c r="B340" s="196" t="s">
        <v>984</v>
      </c>
      <c r="C340" s="196" t="s">
        <v>908</v>
      </c>
      <c r="D340" s="726"/>
      <c r="E340" s="101">
        <f t="shared" si="40"/>
        <v>43233</v>
      </c>
      <c r="F340" s="101">
        <f t="shared" si="40"/>
        <v>43236</v>
      </c>
      <c r="G340" s="101">
        <f t="shared" si="40"/>
        <v>43239</v>
      </c>
    </row>
    <row r="341" spans="1:7">
      <c r="B341" s="196" t="s">
        <v>984</v>
      </c>
      <c r="C341" s="196" t="s">
        <v>906</v>
      </c>
      <c r="D341" s="727"/>
      <c r="E341" s="101">
        <f t="shared" si="40"/>
        <v>43240</v>
      </c>
      <c r="F341" s="101">
        <f t="shared" si="40"/>
        <v>43243</v>
      </c>
      <c r="G341" s="101">
        <f t="shared" si="40"/>
        <v>43246</v>
      </c>
    </row>
    <row r="342" spans="1:7">
      <c r="B342" s="143"/>
      <c r="C342" s="143"/>
    </row>
    <row r="343" spans="1:7" ht="15">
      <c r="A343" s="130" t="s">
        <v>983</v>
      </c>
    </row>
    <row r="344" spans="1:7">
      <c r="B344" s="729" t="s">
        <v>158</v>
      </c>
      <c r="C344" s="729" t="s">
        <v>157</v>
      </c>
      <c r="D344" s="731" t="s">
        <v>80</v>
      </c>
      <c r="E344" s="104" t="s">
        <v>156</v>
      </c>
      <c r="F344" s="104" t="s">
        <v>156</v>
      </c>
      <c r="G344" s="104" t="s">
        <v>972</v>
      </c>
    </row>
    <row r="345" spans="1:7">
      <c r="B345" s="730"/>
      <c r="C345" s="730"/>
      <c r="D345" s="732"/>
      <c r="E345" s="104" t="s">
        <v>153</v>
      </c>
      <c r="F345" s="104" t="s">
        <v>76</v>
      </c>
      <c r="G345" s="104" t="s">
        <v>75</v>
      </c>
    </row>
    <row r="346" spans="1:7">
      <c r="B346" s="196" t="s">
        <v>977</v>
      </c>
      <c r="C346" s="196" t="s">
        <v>982</v>
      </c>
      <c r="D346" s="725" t="s">
        <v>981</v>
      </c>
      <c r="E346" s="101">
        <f>F346-4</f>
        <v>43217</v>
      </c>
      <c r="F346" s="101">
        <v>43221</v>
      </c>
      <c r="G346" s="101">
        <f>F346+3</f>
        <v>43224</v>
      </c>
    </row>
    <row r="347" spans="1:7">
      <c r="B347" s="196" t="s">
        <v>977</v>
      </c>
      <c r="C347" s="196" t="s">
        <v>980</v>
      </c>
      <c r="D347" s="726"/>
      <c r="E347" s="101">
        <f t="shared" ref="E347:F350" si="41">E346+7</f>
        <v>43224</v>
      </c>
      <c r="F347" s="101">
        <f t="shared" si="41"/>
        <v>43228</v>
      </c>
      <c r="G347" s="101">
        <f>F347+3</f>
        <v>43231</v>
      </c>
    </row>
    <row r="348" spans="1:7">
      <c r="B348" s="196" t="s">
        <v>977</v>
      </c>
      <c r="C348" s="196" t="s">
        <v>979</v>
      </c>
      <c r="D348" s="726"/>
      <c r="E348" s="101">
        <f t="shared" si="41"/>
        <v>43231</v>
      </c>
      <c r="F348" s="101">
        <f t="shared" si="41"/>
        <v>43235</v>
      </c>
      <c r="G348" s="101">
        <f>F348+3</f>
        <v>43238</v>
      </c>
    </row>
    <row r="349" spans="1:7">
      <c r="B349" s="196" t="s">
        <v>977</v>
      </c>
      <c r="C349" s="196" t="s">
        <v>978</v>
      </c>
      <c r="D349" s="726"/>
      <c r="E349" s="101">
        <f t="shared" si="41"/>
        <v>43238</v>
      </c>
      <c r="F349" s="101">
        <f t="shared" si="41"/>
        <v>43242</v>
      </c>
      <c r="G349" s="101">
        <f>F349+3</f>
        <v>43245</v>
      </c>
    </row>
    <row r="350" spans="1:7">
      <c r="B350" s="196" t="s">
        <v>977</v>
      </c>
      <c r="C350" s="196" t="s">
        <v>976</v>
      </c>
      <c r="D350" s="727"/>
      <c r="E350" s="101">
        <f t="shared" si="41"/>
        <v>43245</v>
      </c>
      <c r="F350" s="101">
        <f t="shared" si="41"/>
        <v>43249</v>
      </c>
      <c r="G350" s="101">
        <f>F350+3</f>
        <v>43252</v>
      </c>
    </row>
    <row r="351" spans="1:7">
      <c r="B351" s="143"/>
      <c r="C351" s="143"/>
      <c r="F351" s="117"/>
      <c r="G351" s="117"/>
    </row>
    <row r="352" spans="1:7">
      <c r="B352" s="729" t="s">
        <v>158</v>
      </c>
      <c r="C352" s="729" t="s">
        <v>157</v>
      </c>
      <c r="D352" s="731" t="s">
        <v>80</v>
      </c>
      <c r="E352" s="104" t="s">
        <v>156</v>
      </c>
      <c r="F352" s="104" t="s">
        <v>156</v>
      </c>
      <c r="G352" s="104" t="s">
        <v>972</v>
      </c>
    </row>
    <row r="353" spans="1:7">
      <c r="B353" s="730"/>
      <c r="C353" s="730"/>
      <c r="D353" s="732"/>
      <c r="E353" s="104" t="s">
        <v>153</v>
      </c>
      <c r="F353" s="104" t="s">
        <v>76</v>
      </c>
      <c r="G353" s="104" t="s">
        <v>75</v>
      </c>
    </row>
    <row r="354" spans="1:7">
      <c r="B354" s="196" t="s">
        <v>974</v>
      </c>
      <c r="C354" s="196" t="s">
        <v>911</v>
      </c>
      <c r="D354" s="725" t="s">
        <v>975</v>
      </c>
      <c r="E354" s="101">
        <f>F354-3</f>
        <v>43221</v>
      </c>
      <c r="F354" s="101">
        <v>43224</v>
      </c>
      <c r="G354" s="101">
        <f>F354+2</f>
        <v>43226</v>
      </c>
    </row>
    <row r="355" spans="1:7">
      <c r="B355" s="196" t="s">
        <v>973</v>
      </c>
      <c r="C355" s="196" t="s">
        <v>909</v>
      </c>
      <c r="D355" s="726"/>
      <c r="E355" s="101">
        <f t="shared" ref="E355:G357" si="42">E354+7</f>
        <v>43228</v>
      </c>
      <c r="F355" s="101">
        <f t="shared" si="42"/>
        <v>43231</v>
      </c>
      <c r="G355" s="101">
        <f t="shared" si="42"/>
        <v>43233</v>
      </c>
    </row>
    <row r="356" spans="1:7">
      <c r="B356" s="196" t="s">
        <v>974</v>
      </c>
      <c r="C356" s="196" t="s">
        <v>908</v>
      </c>
      <c r="D356" s="726"/>
      <c r="E356" s="101">
        <f t="shared" si="42"/>
        <v>43235</v>
      </c>
      <c r="F356" s="101">
        <f t="shared" si="42"/>
        <v>43238</v>
      </c>
      <c r="G356" s="101">
        <f t="shared" si="42"/>
        <v>43240</v>
      </c>
    </row>
    <row r="357" spans="1:7">
      <c r="B357" s="196" t="s">
        <v>973</v>
      </c>
      <c r="C357" s="196" t="s">
        <v>906</v>
      </c>
      <c r="D357" s="727"/>
      <c r="E357" s="101">
        <f t="shared" si="42"/>
        <v>43242</v>
      </c>
      <c r="F357" s="101">
        <f t="shared" si="42"/>
        <v>43245</v>
      </c>
      <c r="G357" s="101">
        <f t="shared" si="42"/>
        <v>43247</v>
      </c>
    </row>
    <row r="358" spans="1:7">
      <c r="B358" s="232"/>
      <c r="C358" s="228"/>
    </row>
    <row r="359" spans="1:7">
      <c r="B359" s="729" t="s">
        <v>158</v>
      </c>
      <c r="C359" s="729" t="s">
        <v>157</v>
      </c>
      <c r="D359" s="731" t="s">
        <v>80</v>
      </c>
      <c r="E359" s="104" t="s">
        <v>156</v>
      </c>
      <c r="F359" s="104" t="s">
        <v>156</v>
      </c>
      <c r="G359" s="104" t="s">
        <v>972</v>
      </c>
    </row>
    <row r="360" spans="1:7">
      <c r="B360" s="730"/>
      <c r="C360" s="730"/>
      <c r="D360" s="732"/>
      <c r="E360" s="104" t="s">
        <v>153</v>
      </c>
      <c r="F360" s="104" t="s">
        <v>76</v>
      </c>
      <c r="G360" s="104" t="s">
        <v>75</v>
      </c>
    </row>
    <row r="361" spans="1:7">
      <c r="B361" s="196" t="s">
        <v>971</v>
      </c>
      <c r="C361" s="196" t="s">
        <v>970</v>
      </c>
      <c r="D361" s="725" t="s">
        <v>969</v>
      </c>
      <c r="E361" s="101">
        <f>F361-3</f>
        <v>43223</v>
      </c>
      <c r="F361" s="101">
        <v>43226</v>
      </c>
      <c r="G361" s="101">
        <f>F361+2</f>
        <v>43228</v>
      </c>
    </row>
    <row r="362" spans="1:7">
      <c r="B362" s="196" t="s">
        <v>965</v>
      </c>
      <c r="C362" s="196" t="s">
        <v>968</v>
      </c>
      <c r="D362" s="726"/>
      <c r="E362" s="101">
        <f t="shared" ref="E362:G364" si="43">E361+7</f>
        <v>43230</v>
      </c>
      <c r="F362" s="101">
        <f t="shared" si="43"/>
        <v>43233</v>
      </c>
      <c r="G362" s="101">
        <f t="shared" si="43"/>
        <v>43235</v>
      </c>
    </row>
    <row r="363" spans="1:7">
      <c r="B363" s="196" t="s">
        <v>967</v>
      </c>
      <c r="C363" s="196" t="s">
        <v>966</v>
      </c>
      <c r="D363" s="726"/>
      <c r="E363" s="101">
        <f t="shared" si="43"/>
        <v>43237</v>
      </c>
      <c r="F363" s="101">
        <f t="shared" si="43"/>
        <v>43240</v>
      </c>
      <c r="G363" s="101">
        <f t="shared" si="43"/>
        <v>43242</v>
      </c>
    </row>
    <row r="364" spans="1:7">
      <c r="B364" s="196" t="s">
        <v>965</v>
      </c>
      <c r="C364" s="196" t="s">
        <v>964</v>
      </c>
      <c r="D364" s="727"/>
      <c r="E364" s="101">
        <f t="shared" si="43"/>
        <v>43244</v>
      </c>
      <c r="F364" s="101">
        <f t="shared" si="43"/>
        <v>43247</v>
      </c>
      <c r="G364" s="101">
        <f t="shared" si="43"/>
        <v>43249</v>
      </c>
    </row>
    <row r="365" spans="1:7">
      <c r="B365" s="231"/>
      <c r="C365" s="230"/>
      <c r="E365" s="117"/>
      <c r="F365" s="117"/>
      <c r="G365" s="117"/>
    </row>
    <row r="366" spans="1:7" ht="15">
      <c r="A366" s="130" t="s">
        <v>11</v>
      </c>
    </row>
    <row r="367" spans="1:7" ht="15">
      <c r="A367" s="130"/>
      <c r="B367" s="729" t="s">
        <v>158</v>
      </c>
      <c r="C367" s="729" t="s">
        <v>157</v>
      </c>
      <c r="D367" s="731" t="s">
        <v>80</v>
      </c>
      <c r="E367" s="104" t="s">
        <v>156</v>
      </c>
      <c r="F367" s="104" t="s">
        <v>156</v>
      </c>
      <c r="G367" s="104" t="s">
        <v>941</v>
      </c>
    </row>
    <row r="368" spans="1:7">
      <c r="B368" s="730"/>
      <c r="C368" s="730"/>
      <c r="D368" s="732"/>
      <c r="E368" s="104" t="s">
        <v>153</v>
      </c>
      <c r="F368" s="104" t="s">
        <v>76</v>
      </c>
      <c r="G368" s="104" t="s">
        <v>75</v>
      </c>
    </row>
    <row r="369" spans="2:7">
      <c r="B369" s="196" t="s">
        <v>958</v>
      </c>
      <c r="C369" s="196" t="s">
        <v>963</v>
      </c>
      <c r="D369" s="725" t="s">
        <v>962</v>
      </c>
      <c r="E369" s="101">
        <f>F369-2</f>
        <v>43220</v>
      </c>
      <c r="F369" s="101">
        <v>43222</v>
      </c>
      <c r="G369" s="101">
        <f>F369+1</f>
        <v>43223</v>
      </c>
    </row>
    <row r="370" spans="2:7">
      <c r="B370" s="196" t="s">
        <v>958</v>
      </c>
      <c r="C370" s="196" t="s">
        <v>961</v>
      </c>
      <c r="D370" s="726"/>
      <c r="E370" s="101">
        <f t="shared" ref="E370:F373" si="44">E369+7</f>
        <v>43227</v>
      </c>
      <c r="F370" s="101">
        <f t="shared" si="44"/>
        <v>43229</v>
      </c>
      <c r="G370" s="101">
        <f>F370+1</f>
        <v>43230</v>
      </c>
    </row>
    <row r="371" spans="2:7">
      <c r="B371" s="196" t="s">
        <v>958</v>
      </c>
      <c r="C371" s="196" t="s">
        <v>960</v>
      </c>
      <c r="D371" s="726"/>
      <c r="E371" s="101">
        <f t="shared" si="44"/>
        <v>43234</v>
      </c>
      <c r="F371" s="101">
        <f t="shared" si="44"/>
        <v>43236</v>
      </c>
      <c r="G371" s="101">
        <f>F371+1</f>
        <v>43237</v>
      </c>
    </row>
    <row r="372" spans="2:7">
      <c r="B372" s="196" t="s">
        <v>958</v>
      </c>
      <c r="C372" s="196" t="s">
        <v>959</v>
      </c>
      <c r="D372" s="726"/>
      <c r="E372" s="101">
        <f t="shared" si="44"/>
        <v>43241</v>
      </c>
      <c r="F372" s="101">
        <f t="shared" si="44"/>
        <v>43243</v>
      </c>
      <c r="G372" s="101">
        <f>F372+1</f>
        <v>43244</v>
      </c>
    </row>
    <row r="373" spans="2:7">
      <c r="B373" s="196" t="s">
        <v>958</v>
      </c>
      <c r="C373" s="196" t="s">
        <v>957</v>
      </c>
      <c r="D373" s="727"/>
      <c r="E373" s="101">
        <f t="shared" si="44"/>
        <v>43248</v>
      </c>
      <c r="F373" s="101">
        <f t="shared" si="44"/>
        <v>43250</v>
      </c>
      <c r="G373" s="101">
        <f>F373+1</f>
        <v>43251</v>
      </c>
    </row>
    <row r="374" spans="2:7">
      <c r="B374" s="143"/>
      <c r="C374" s="143"/>
    </row>
    <row r="375" spans="2:7">
      <c r="B375" s="729" t="s">
        <v>158</v>
      </c>
      <c r="C375" s="729" t="s">
        <v>157</v>
      </c>
      <c r="D375" s="731" t="s">
        <v>80</v>
      </c>
      <c r="E375" s="104" t="s">
        <v>156</v>
      </c>
      <c r="F375" s="104" t="s">
        <v>156</v>
      </c>
      <c r="G375" s="104" t="s">
        <v>941</v>
      </c>
    </row>
    <row r="376" spans="2:7">
      <c r="B376" s="730"/>
      <c r="C376" s="730"/>
      <c r="D376" s="732"/>
      <c r="E376" s="104" t="s">
        <v>153</v>
      </c>
      <c r="F376" s="104" t="s">
        <v>76</v>
      </c>
      <c r="G376" s="104" t="s">
        <v>75</v>
      </c>
    </row>
    <row r="377" spans="2:7">
      <c r="B377" s="196" t="s">
        <v>952</v>
      </c>
      <c r="C377" s="196" t="s">
        <v>956</v>
      </c>
      <c r="D377" s="725" t="s">
        <v>910</v>
      </c>
      <c r="E377" s="101">
        <f>F377-2</f>
        <v>43221</v>
      </c>
      <c r="F377" s="101">
        <v>43223</v>
      </c>
      <c r="G377" s="101">
        <f>F377+2</f>
        <v>43225</v>
      </c>
    </row>
    <row r="378" spans="2:7">
      <c r="B378" s="196" t="s">
        <v>952</v>
      </c>
      <c r="C378" s="196" t="s">
        <v>955</v>
      </c>
      <c r="D378" s="726"/>
      <c r="E378" s="101">
        <f t="shared" ref="E378:G381" si="45">E377+7</f>
        <v>43228</v>
      </c>
      <c r="F378" s="101">
        <f t="shared" si="45"/>
        <v>43230</v>
      </c>
      <c r="G378" s="101">
        <f t="shared" si="45"/>
        <v>43232</v>
      </c>
    </row>
    <row r="379" spans="2:7">
      <c r="B379" s="196" t="s">
        <v>952</v>
      </c>
      <c r="C379" s="196" t="s">
        <v>954</v>
      </c>
      <c r="D379" s="726"/>
      <c r="E379" s="101">
        <f t="shared" si="45"/>
        <v>43235</v>
      </c>
      <c r="F379" s="101">
        <f t="shared" si="45"/>
        <v>43237</v>
      </c>
      <c r="G379" s="101">
        <f t="shared" si="45"/>
        <v>43239</v>
      </c>
    </row>
    <row r="380" spans="2:7">
      <c r="B380" s="196" t="s">
        <v>952</v>
      </c>
      <c r="C380" s="196" t="s">
        <v>953</v>
      </c>
      <c r="D380" s="726"/>
      <c r="E380" s="101">
        <f t="shared" si="45"/>
        <v>43242</v>
      </c>
      <c r="F380" s="101">
        <f t="shared" si="45"/>
        <v>43244</v>
      </c>
      <c r="G380" s="101">
        <f t="shared" si="45"/>
        <v>43246</v>
      </c>
    </row>
    <row r="381" spans="2:7">
      <c r="B381" s="196" t="s">
        <v>952</v>
      </c>
      <c r="C381" s="196" t="s">
        <v>911</v>
      </c>
      <c r="D381" s="727"/>
      <c r="E381" s="101">
        <f t="shared" si="45"/>
        <v>43249</v>
      </c>
      <c r="F381" s="101">
        <f t="shared" si="45"/>
        <v>43251</v>
      </c>
      <c r="G381" s="101">
        <f t="shared" si="45"/>
        <v>43253</v>
      </c>
    </row>
    <row r="383" spans="2:7">
      <c r="B383" s="729" t="s">
        <v>158</v>
      </c>
      <c r="C383" s="729" t="s">
        <v>157</v>
      </c>
      <c r="D383" s="731" t="s">
        <v>80</v>
      </c>
      <c r="E383" s="104" t="s">
        <v>156</v>
      </c>
      <c r="F383" s="104" t="s">
        <v>156</v>
      </c>
      <c r="G383" s="104" t="s">
        <v>941</v>
      </c>
    </row>
    <row r="384" spans="2:7">
      <c r="B384" s="730"/>
      <c r="C384" s="730"/>
      <c r="D384" s="732"/>
      <c r="E384" s="104" t="s">
        <v>153</v>
      </c>
      <c r="F384" s="104" t="s">
        <v>76</v>
      </c>
      <c r="G384" s="104" t="s">
        <v>75</v>
      </c>
    </row>
    <row r="385" spans="2:7">
      <c r="B385" s="196" t="s">
        <v>948</v>
      </c>
      <c r="C385" s="196" t="s">
        <v>951</v>
      </c>
      <c r="D385" s="725" t="s">
        <v>910</v>
      </c>
      <c r="E385" s="101">
        <f>F385-2</f>
        <v>43222</v>
      </c>
      <c r="F385" s="101">
        <v>43224</v>
      </c>
      <c r="G385" s="101">
        <f>F385+3</f>
        <v>43227</v>
      </c>
    </row>
    <row r="386" spans="2:7">
      <c r="B386" s="196" t="s">
        <v>948</v>
      </c>
      <c r="C386" s="196" t="s">
        <v>950</v>
      </c>
      <c r="D386" s="726"/>
      <c r="E386" s="101">
        <f t="shared" ref="E386:F388" si="46">E385+7</f>
        <v>43229</v>
      </c>
      <c r="F386" s="101">
        <f t="shared" si="46"/>
        <v>43231</v>
      </c>
      <c r="G386" s="101">
        <f>F386+3</f>
        <v>43234</v>
      </c>
    </row>
    <row r="387" spans="2:7">
      <c r="B387" s="196" t="s">
        <v>948</v>
      </c>
      <c r="C387" s="196" t="s">
        <v>949</v>
      </c>
      <c r="D387" s="726"/>
      <c r="E387" s="101">
        <f t="shared" si="46"/>
        <v>43236</v>
      </c>
      <c r="F387" s="101">
        <f t="shared" si="46"/>
        <v>43238</v>
      </c>
      <c r="G387" s="101">
        <f>F387+3</f>
        <v>43241</v>
      </c>
    </row>
    <row r="388" spans="2:7">
      <c r="B388" s="196" t="s">
        <v>948</v>
      </c>
      <c r="C388" s="196" t="s">
        <v>947</v>
      </c>
      <c r="D388" s="727"/>
      <c r="E388" s="101">
        <f t="shared" si="46"/>
        <v>43243</v>
      </c>
      <c r="F388" s="101">
        <f t="shared" si="46"/>
        <v>43245</v>
      </c>
      <c r="G388" s="101">
        <f>F388+3</f>
        <v>43248</v>
      </c>
    </row>
    <row r="389" spans="2:7">
      <c r="C389" s="143"/>
    </row>
    <row r="390" spans="2:7">
      <c r="B390" s="729" t="s">
        <v>158</v>
      </c>
      <c r="C390" s="729" t="s">
        <v>157</v>
      </c>
      <c r="D390" s="731" t="s">
        <v>80</v>
      </c>
      <c r="E390" s="104" t="s">
        <v>156</v>
      </c>
      <c r="F390" s="104" t="s">
        <v>156</v>
      </c>
      <c r="G390" s="104" t="s">
        <v>941</v>
      </c>
    </row>
    <row r="391" spans="2:7">
      <c r="B391" s="730"/>
      <c r="C391" s="730"/>
      <c r="D391" s="732"/>
      <c r="E391" s="104" t="s">
        <v>153</v>
      </c>
      <c r="F391" s="104" t="s">
        <v>76</v>
      </c>
      <c r="G391" s="104" t="s">
        <v>75</v>
      </c>
    </row>
    <row r="392" spans="2:7">
      <c r="B392" s="196" t="s">
        <v>943</v>
      </c>
      <c r="C392" s="196" t="s">
        <v>946</v>
      </c>
      <c r="D392" s="725" t="s">
        <v>910</v>
      </c>
      <c r="E392" s="101">
        <f>F392-2</f>
        <v>43223</v>
      </c>
      <c r="F392" s="101">
        <v>43225</v>
      </c>
      <c r="G392" s="101">
        <f>F392+2</f>
        <v>43227</v>
      </c>
    </row>
    <row r="393" spans="2:7">
      <c r="B393" s="196" t="s">
        <v>943</v>
      </c>
      <c r="C393" s="196" t="s">
        <v>945</v>
      </c>
      <c r="D393" s="726"/>
      <c r="E393" s="101">
        <f t="shared" ref="E393:F395" si="47">E392+7</f>
        <v>43230</v>
      </c>
      <c r="F393" s="101">
        <f t="shared" si="47"/>
        <v>43232</v>
      </c>
      <c r="G393" s="101">
        <f>F393+2</f>
        <v>43234</v>
      </c>
    </row>
    <row r="394" spans="2:7">
      <c r="B394" s="196" t="s">
        <v>943</v>
      </c>
      <c r="C394" s="196" t="s">
        <v>944</v>
      </c>
      <c r="D394" s="726"/>
      <c r="E394" s="101">
        <f t="shared" si="47"/>
        <v>43237</v>
      </c>
      <c r="F394" s="101">
        <f t="shared" si="47"/>
        <v>43239</v>
      </c>
      <c r="G394" s="101">
        <f>F394+2</f>
        <v>43241</v>
      </c>
    </row>
    <row r="395" spans="2:7">
      <c r="B395" s="196" t="s">
        <v>943</v>
      </c>
      <c r="C395" s="196" t="s">
        <v>942</v>
      </c>
      <c r="D395" s="727"/>
      <c r="E395" s="101">
        <f t="shared" si="47"/>
        <v>43244</v>
      </c>
      <c r="F395" s="101">
        <f t="shared" si="47"/>
        <v>43246</v>
      </c>
      <c r="G395" s="101">
        <f>F395+2</f>
        <v>43248</v>
      </c>
    </row>
    <row r="396" spans="2:7">
      <c r="B396" s="143"/>
      <c r="C396" s="143"/>
      <c r="F396" s="227"/>
      <c r="G396" s="227"/>
    </row>
    <row r="397" spans="2:7">
      <c r="B397" s="729" t="s">
        <v>158</v>
      </c>
      <c r="C397" s="729" t="s">
        <v>157</v>
      </c>
      <c r="D397" s="731" t="s">
        <v>80</v>
      </c>
      <c r="E397" s="104" t="s">
        <v>156</v>
      </c>
      <c r="F397" s="104" t="s">
        <v>156</v>
      </c>
      <c r="G397" s="104" t="s">
        <v>941</v>
      </c>
    </row>
    <row r="398" spans="2:7">
      <c r="B398" s="730"/>
      <c r="C398" s="730"/>
      <c r="D398" s="732"/>
      <c r="E398" s="104" t="s">
        <v>153</v>
      </c>
      <c r="F398" s="104" t="s">
        <v>76</v>
      </c>
      <c r="G398" s="104" t="s">
        <v>75</v>
      </c>
    </row>
    <row r="399" spans="2:7">
      <c r="B399" s="196" t="s">
        <v>940</v>
      </c>
      <c r="C399" s="196" t="s">
        <v>923</v>
      </c>
      <c r="D399" s="725" t="s">
        <v>910</v>
      </c>
      <c r="E399" s="101">
        <f>F399-2</f>
        <v>43224</v>
      </c>
      <c r="F399" s="101">
        <v>43226</v>
      </c>
      <c r="G399" s="101">
        <f>F399+2</f>
        <v>43228</v>
      </c>
    </row>
    <row r="400" spans="2:7">
      <c r="B400" s="196" t="s">
        <v>940</v>
      </c>
      <c r="C400" s="196" t="s">
        <v>908</v>
      </c>
      <c r="D400" s="726"/>
      <c r="E400" s="101">
        <f t="shared" ref="E400:G402" si="48">E399+7</f>
        <v>43231</v>
      </c>
      <c r="F400" s="101">
        <f t="shared" si="48"/>
        <v>43233</v>
      </c>
      <c r="G400" s="101">
        <f t="shared" si="48"/>
        <v>43235</v>
      </c>
    </row>
    <row r="401" spans="1:7">
      <c r="B401" s="196" t="s">
        <v>940</v>
      </c>
      <c r="C401" s="196" t="s">
        <v>906</v>
      </c>
      <c r="D401" s="726"/>
      <c r="E401" s="101">
        <f t="shared" si="48"/>
        <v>43238</v>
      </c>
      <c r="F401" s="101">
        <f t="shared" si="48"/>
        <v>43240</v>
      </c>
      <c r="G401" s="101">
        <f t="shared" si="48"/>
        <v>43242</v>
      </c>
    </row>
    <row r="402" spans="1:7">
      <c r="B402" s="196" t="s">
        <v>940</v>
      </c>
      <c r="C402" s="196" t="s">
        <v>939</v>
      </c>
      <c r="D402" s="727"/>
      <c r="E402" s="101">
        <f t="shared" si="48"/>
        <v>43245</v>
      </c>
      <c r="F402" s="101">
        <f t="shared" si="48"/>
        <v>43247</v>
      </c>
      <c r="G402" s="101">
        <f t="shared" si="48"/>
        <v>43249</v>
      </c>
    </row>
    <row r="403" spans="1:7">
      <c r="B403" s="124"/>
      <c r="C403" s="124"/>
      <c r="D403" s="123"/>
      <c r="E403" s="117"/>
      <c r="F403" s="117"/>
      <c r="G403" s="117"/>
    </row>
    <row r="404" spans="1:7" ht="15">
      <c r="A404" s="130" t="s">
        <v>938</v>
      </c>
    </row>
    <row r="405" spans="1:7" ht="15">
      <c r="A405" s="130"/>
      <c r="B405" s="729" t="s">
        <v>158</v>
      </c>
      <c r="C405" s="729" t="s">
        <v>157</v>
      </c>
      <c r="D405" s="731" t="s">
        <v>80</v>
      </c>
      <c r="E405" s="104" t="s">
        <v>156</v>
      </c>
      <c r="F405" s="104" t="s">
        <v>156</v>
      </c>
      <c r="G405" s="104" t="s">
        <v>912</v>
      </c>
    </row>
    <row r="406" spans="1:7" ht="15">
      <c r="A406" s="130"/>
      <c r="B406" s="730"/>
      <c r="C406" s="730"/>
      <c r="D406" s="732"/>
      <c r="E406" s="104" t="s">
        <v>153</v>
      </c>
      <c r="F406" s="104" t="s">
        <v>76</v>
      </c>
      <c r="G406" s="104" t="s">
        <v>75</v>
      </c>
    </row>
    <row r="407" spans="1:7" ht="15">
      <c r="A407" s="130"/>
      <c r="B407" s="196" t="s">
        <v>932</v>
      </c>
      <c r="C407" s="196" t="s">
        <v>937</v>
      </c>
      <c r="D407" s="725" t="s">
        <v>936</v>
      </c>
      <c r="E407" s="101">
        <f>F407-4</f>
        <v>43219</v>
      </c>
      <c r="F407" s="101">
        <v>43223</v>
      </c>
      <c r="G407" s="101">
        <f>F407+2</f>
        <v>43225</v>
      </c>
    </row>
    <row r="408" spans="1:7" ht="15">
      <c r="A408" s="130"/>
      <c r="B408" s="196" t="s">
        <v>932</v>
      </c>
      <c r="C408" s="196" t="s">
        <v>935</v>
      </c>
      <c r="D408" s="726"/>
      <c r="E408" s="101">
        <f t="shared" ref="E408:G411" si="49">E407+7</f>
        <v>43226</v>
      </c>
      <c r="F408" s="101">
        <f t="shared" si="49"/>
        <v>43230</v>
      </c>
      <c r="G408" s="101">
        <f t="shared" si="49"/>
        <v>43232</v>
      </c>
    </row>
    <row r="409" spans="1:7" ht="15">
      <c r="A409" s="130"/>
      <c r="B409" s="196" t="s">
        <v>932</v>
      </c>
      <c r="C409" s="196" t="s">
        <v>934</v>
      </c>
      <c r="D409" s="726"/>
      <c r="E409" s="101">
        <f t="shared" si="49"/>
        <v>43233</v>
      </c>
      <c r="F409" s="101">
        <f t="shared" si="49"/>
        <v>43237</v>
      </c>
      <c r="G409" s="101">
        <f t="shared" si="49"/>
        <v>43239</v>
      </c>
    </row>
    <row r="410" spans="1:7" ht="15">
      <c r="A410" s="130"/>
      <c r="B410" s="196" t="s">
        <v>932</v>
      </c>
      <c r="C410" s="196" t="s">
        <v>933</v>
      </c>
      <c r="D410" s="726"/>
      <c r="E410" s="101">
        <f t="shared" si="49"/>
        <v>43240</v>
      </c>
      <c r="F410" s="101">
        <f t="shared" si="49"/>
        <v>43244</v>
      </c>
      <c r="G410" s="101">
        <f t="shared" si="49"/>
        <v>43246</v>
      </c>
    </row>
    <row r="411" spans="1:7" ht="15">
      <c r="A411" s="130"/>
      <c r="B411" s="196" t="s">
        <v>932</v>
      </c>
      <c r="C411" s="196" t="s">
        <v>931</v>
      </c>
      <c r="D411" s="727"/>
      <c r="E411" s="101">
        <f t="shared" si="49"/>
        <v>43247</v>
      </c>
      <c r="F411" s="101">
        <f t="shared" si="49"/>
        <v>43251</v>
      </c>
      <c r="G411" s="101">
        <f t="shared" si="49"/>
        <v>43253</v>
      </c>
    </row>
    <row r="412" spans="1:7" ht="15">
      <c r="A412" s="130"/>
      <c r="B412" s="229"/>
      <c r="C412" s="228"/>
    </row>
    <row r="413" spans="1:7">
      <c r="B413" s="729" t="s">
        <v>158</v>
      </c>
      <c r="C413" s="729" t="s">
        <v>157</v>
      </c>
      <c r="D413" s="731" t="s">
        <v>80</v>
      </c>
      <c r="E413" s="104" t="s">
        <v>156</v>
      </c>
      <c r="F413" s="104" t="s">
        <v>156</v>
      </c>
      <c r="G413" s="104" t="s">
        <v>912</v>
      </c>
    </row>
    <row r="414" spans="1:7">
      <c r="B414" s="730"/>
      <c r="C414" s="730"/>
      <c r="D414" s="732"/>
      <c r="E414" s="104" t="s">
        <v>153</v>
      </c>
      <c r="F414" s="104" t="s">
        <v>76</v>
      </c>
      <c r="G414" s="104" t="s">
        <v>75</v>
      </c>
    </row>
    <row r="415" spans="1:7">
      <c r="B415" s="196" t="s">
        <v>926</v>
      </c>
      <c r="C415" s="196" t="s">
        <v>930</v>
      </c>
      <c r="D415" s="725" t="s">
        <v>910</v>
      </c>
      <c r="E415" s="101">
        <f>F415-2</f>
        <v>43220</v>
      </c>
      <c r="F415" s="101">
        <v>43222</v>
      </c>
      <c r="G415" s="101">
        <f>F415+2</f>
        <v>43224</v>
      </c>
    </row>
    <row r="416" spans="1:7">
      <c r="B416" s="196" t="s">
        <v>926</v>
      </c>
      <c r="C416" s="196" t="s">
        <v>929</v>
      </c>
      <c r="D416" s="726"/>
      <c r="E416" s="101">
        <f t="shared" ref="E416:G419" si="50">E415+7</f>
        <v>43227</v>
      </c>
      <c r="F416" s="101">
        <f t="shared" si="50"/>
        <v>43229</v>
      </c>
      <c r="G416" s="101">
        <f t="shared" si="50"/>
        <v>43231</v>
      </c>
    </row>
    <row r="417" spans="2:7">
      <c r="B417" s="196" t="s">
        <v>926</v>
      </c>
      <c r="C417" s="196" t="s">
        <v>928</v>
      </c>
      <c r="D417" s="726"/>
      <c r="E417" s="101">
        <f t="shared" si="50"/>
        <v>43234</v>
      </c>
      <c r="F417" s="101">
        <f t="shared" si="50"/>
        <v>43236</v>
      </c>
      <c r="G417" s="101">
        <f t="shared" si="50"/>
        <v>43238</v>
      </c>
    </row>
    <row r="418" spans="2:7">
      <c r="B418" s="196" t="s">
        <v>926</v>
      </c>
      <c r="C418" s="196" t="s">
        <v>927</v>
      </c>
      <c r="D418" s="726"/>
      <c r="E418" s="101">
        <f t="shared" si="50"/>
        <v>43241</v>
      </c>
      <c r="F418" s="101">
        <f t="shared" si="50"/>
        <v>43243</v>
      </c>
      <c r="G418" s="101">
        <f t="shared" si="50"/>
        <v>43245</v>
      </c>
    </row>
    <row r="419" spans="2:7">
      <c r="B419" s="196" t="s">
        <v>926</v>
      </c>
      <c r="C419" s="196" t="s">
        <v>925</v>
      </c>
      <c r="D419" s="727"/>
      <c r="E419" s="101">
        <f t="shared" si="50"/>
        <v>43248</v>
      </c>
      <c r="F419" s="101">
        <f t="shared" si="50"/>
        <v>43250</v>
      </c>
      <c r="G419" s="101">
        <f t="shared" si="50"/>
        <v>43252</v>
      </c>
    </row>
    <row r="420" spans="2:7">
      <c r="E420" s="117"/>
      <c r="F420" s="117"/>
      <c r="G420" s="117"/>
    </row>
    <row r="421" spans="2:7">
      <c r="B421" s="729" t="s">
        <v>158</v>
      </c>
      <c r="C421" s="729" t="s">
        <v>157</v>
      </c>
      <c r="D421" s="731" t="s">
        <v>80</v>
      </c>
      <c r="E421" s="104" t="s">
        <v>156</v>
      </c>
      <c r="F421" s="104" t="s">
        <v>156</v>
      </c>
      <c r="G421" s="104" t="s">
        <v>912</v>
      </c>
    </row>
    <row r="422" spans="2:7">
      <c r="B422" s="730"/>
      <c r="C422" s="730"/>
      <c r="D422" s="732"/>
      <c r="E422" s="104" t="s">
        <v>153</v>
      </c>
      <c r="F422" s="104" t="s">
        <v>76</v>
      </c>
      <c r="G422" s="104" t="s">
        <v>75</v>
      </c>
    </row>
    <row r="423" spans="2:7">
      <c r="B423" s="196" t="s">
        <v>920</v>
      </c>
      <c r="C423" s="196" t="s">
        <v>911</v>
      </c>
      <c r="D423" s="725" t="s">
        <v>924</v>
      </c>
      <c r="E423" s="101">
        <f>F423-2</f>
        <v>43221</v>
      </c>
      <c r="F423" s="101">
        <v>43223</v>
      </c>
      <c r="G423" s="101">
        <f>F423+2</f>
        <v>43225</v>
      </c>
    </row>
    <row r="424" spans="2:7">
      <c r="B424" s="196" t="s">
        <v>920</v>
      </c>
      <c r="C424" s="196" t="s">
        <v>923</v>
      </c>
      <c r="D424" s="726"/>
      <c r="E424" s="101">
        <f t="shared" ref="E424:F427" si="51">E423+7</f>
        <v>43228</v>
      </c>
      <c r="F424" s="101">
        <f t="shared" si="51"/>
        <v>43230</v>
      </c>
      <c r="G424" s="101">
        <f>F424+2</f>
        <v>43232</v>
      </c>
    </row>
    <row r="425" spans="2:7">
      <c r="B425" s="196" t="s">
        <v>920</v>
      </c>
      <c r="C425" s="196" t="s">
        <v>922</v>
      </c>
      <c r="D425" s="726"/>
      <c r="E425" s="101">
        <f t="shared" si="51"/>
        <v>43235</v>
      </c>
      <c r="F425" s="101">
        <f t="shared" si="51"/>
        <v>43237</v>
      </c>
      <c r="G425" s="101">
        <f>F425+2</f>
        <v>43239</v>
      </c>
    </row>
    <row r="426" spans="2:7">
      <c r="B426" s="196" t="s">
        <v>920</v>
      </c>
      <c r="C426" s="196" t="s">
        <v>921</v>
      </c>
      <c r="D426" s="726"/>
      <c r="E426" s="101">
        <f t="shared" si="51"/>
        <v>43242</v>
      </c>
      <c r="F426" s="101">
        <f t="shared" si="51"/>
        <v>43244</v>
      </c>
      <c r="G426" s="101">
        <f>F426+2</f>
        <v>43246</v>
      </c>
    </row>
    <row r="427" spans="2:7">
      <c r="B427" s="196" t="s">
        <v>920</v>
      </c>
      <c r="C427" s="196" t="s">
        <v>919</v>
      </c>
      <c r="D427" s="727"/>
      <c r="E427" s="101">
        <f t="shared" si="51"/>
        <v>43249</v>
      </c>
      <c r="F427" s="101">
        <f t="shared" si="51"/>
        <v>43251</v>
      </c>
      <c r="G427" s="101">
        <f>F427+2</f>
        <v>43253</v>
      </c>
    </row>
    <row r="428" spans="2:7">
      <c r="B428" s="155"/>
      <c r="C428" s="161"/>
      <c r="E428" s="117"/>
      <c r="F428" s="117"/>
      <c r="G428" s="117"/>
    </row>
    <row r="429" spans="2:7">
      <c r="B429" s="729" t="s">
        <v>158</v>
      </c>
      <c r="C429" s="729" t="s">
        <v>157</v>
      </c>
      <c r="D429" s="731" t="s">
        <v>80</v>
      </c>
      <c r="E429" s="104" t="s">
        <v>156</v>
      </c>
      <c r="F429" s="104" t="s">
        <v>156</v>
      </c>
      <c r="G429" s="104" t="s">
        <v>912</v>
      </c>
    </row>
    <row r="430" spans="2:7">
      <c r="B430" s="730"/>
      <c r="C430" s="730"/>
      <c r="D430" s="732"/>
      <c r="E430" s="104" t="s">
        <v>153</v>
      </c>
      <c r="F430" s="104" t="s">
        <v>76</v>
      </c>
      <c r="G430" s="104" t="s">
        <v>75</v>
      </c>
    </row>
    <row r="431" spans="2:7">
      <c r="B431" s="196" t="s">
        <v>914</v>
      </c>
      <c r="C431" s="196" t="s">
        <v>918</v>
      </c>
      <c r="D431" s="725" t="s">
        <v>917</v>
      </c>
      <c r="E431" s="101">
        <f>F431-2</f>
        <v>43222</v>
      </c>
      <c r="F431" s="101">
        <v>43224</v>
      </c>
      <c r="G431" s="101">
        <f>F431+2</f>
        <v>43226</v>
      </c>
    </row>
    <row r="432" spans="2:7">
      <c r="B432" s="196" t="s">
        <v>914</v>
      </c>
      <c r="C432" s="196" t="s">
        <v>916</v>
      </c>
      <c r="D432" s="726"/>
      <c r="E432" s="101">
        <f t="shared" ref="E432:G434" si="52">E431+7</f>
        <v>43229</v>
      </c>
      <c r="F432" s="101">
        <f t="shared" si="52"/>
        <v>43231</v>
      </c>
      <c r="G432" s="101">
        <f t="shared" si="52"/>
        <v>43233</v>
      </c>
    </row>
    <row r="433" spans="1:8">
      <c r="B433" s="196" t="s">
        <v>914</v>
      </c>
      <c r="C433" s="196" t="s">
        <v>915</v>
      </c>
      <c r="D433" s="726"/>
      <c r="E433" s="101">
        <f t="shared" si="52"/>
        <v>43236</v>
      </c>
      <c r="F433" s="101">
        <f t="shared" si="52"/>
        <v>43238</v>
      </c>
      <c r="G433" s="101">
        <f t="shared" si="52"/>
        <v>43240</v>
      </c>
    </row>
    <row r="434" spans="1:8">
      <c r="B434" s="196" t="s">
        <v>914</v>
      </c>
      <c r="C434" s="196" t="s">
        <v>913</v>
      </c>
      <c r="D434" s="727"/>
      <c r="E434" s="101">
        <f t="shared" si="52"/>
        <v>43243</v>
      </c>
      <c r="F434" s="101">
        <f t="shared" si="52"/>
        <v>43245</v>
      </c>
      <c r="G434" s="101">
        <f t="shared" si="52"/>
        <v>43247</v>
      </c>
    </row>
    <row r="436" spans="1:8">
      <c r="B436" s="729" t="s">
        <v>158</v>
      </c>
      <c r="C436" s="729" t="s">
        <v>157</v>
      </c>
      <c r="D436" s="731" t="s">
        <v>80</v>
      </c>
      <c r="E436" s="104" t="s">
        <v>156</v>
      </c>
      <c r="F436" s="104" t="s">
        <v>156</v>
      </c>
      <c r="G436" s="104" t="s">
        <v>912</v>
      </c>
    </row>
    <row r="437" spans="1:8">
      <c r="B437" s="730"/>
      <c r="C437" s="730"/>
      <c r="D437" s="732"/>
      <c r="E437" s="104" t="s">
        <v>153</v>
      </c>
      <c r="F437" s="104" t="s">
        <v>76</v>
      </c>
      <c r="G437" s="104" t="s">
        <v>75</v>
      </c>
    </row>
    <row r="438" spans="1:8">
      <c r="B438" s="196" t="s">
        <v>907</v>
      </c>
      <c r="C438" s="196" t="s">
        <v>911</v>
      </c>
      <c r="D438" s="725" t="s">
        <v>910</v>
      </c>
      <c r="E438" s="101">
        <f>F438-2</f>
        <v>43224</v>
      </c>
      <c r="F438" s="101">
        <v>43226</v>
      </c>
      <c r="G438" s="101">
        <f>F438+2</f>
        <v>43228</v>
      </c>
    </row>
    <row r="439" spans="1:8">
      <c r="B439" s="196" t="s">
        <v>907</v>
      </c>
      <c r="C439" s="196" t="s">
        <v>909</v>
      </c>
      <c r="D439" s="726"/>
      <c r="E439" s="101">
        <f t="shared" ref="E439:F441" si="53">E438+7</f>
        <v>43231</v>
      </c>
      <c r="F439" s="101">
        <f t="shared" si="53"/>
        <v>43233</v>
      </c>
      <c r="G439" s="101">
        <f>F439+2</f>
        <v>43235</v>
      </c>
    </row>
    <row r="440" spans="1:8">
      <c r="B440" s="196" t="s">
        <v>907</v>
      </c>
      <c r="C440" s="196" t="s">
        <v>908</v>
      </c>
      <c r="D440" s="726"/>
      <c r="E440" s="101">
        <f t="shared" si="53"/>
        <v>43238</v>
      </c>
      <c r="F440" s="101">
        <f t="shared" si="53"/>
        <v>43240</v>
      </c>
      <c r="G440" s="101">
        <f>F440+2</f>
        <v>43242</v>
      </c>
    </row>
    <row r="441" spans="1:8">
      <c r="B441" s="196" t="s">
        <v>907</v>
      </c>
      <c r="C441" s="196" t="s">
        <v>906</v>
      </c>
      <c r="D441" s="727"/>
      <c r="E441" s="101">
        <f t="shared" si="53"/>
        <v>43245</v>
      </c>
      <c r="F441" s="101">
        <f t="shared" si="53"/>
        <v>43247</v>
      </c>
      <c r="G441" s="101">
        <f>F441+2</f>
        <v>43249</v>
      </c>
    </row>
    <row r="442" spans="1:8">
      <c r="B442" s="124"/>
      <c r="C442" s="124"/>
      <c r="D442" s="123"/>
      <c r="E442" s="117"/>
      <c r="F442" s="117"/>
      <c r="G442" s="117"/>
    </row>
    <row r="443" spans="1:8" s="185" customFormat="1" ht="15">
      <c r="A443" s="728" t="s">
        <v>905</v>
      </c>
      <c r="B443" s="728"/>
      <c r="C443" s="728"/>
      <c r="D443" s="728"/>
      <c r="E443" s="728"/>
      <c r="F443" s="728"/>
      <c r="G443" s="728"/>
      <c r="H443" s="178"/>
    </row>
    <row r="444" spans="1:8" ht="15">
      <c r="A444" s="130" t="s">
        <v>904</v>
      </c>
      <c r="F444" s="227"/>
    </row>
    <row r="445" spans="1:8">
      <c r="B445" s="729" t="s">
        <v>158</v>
      </c>
      <c r="C445" s="729" t="s">
        <v>157</v>
      </c>
      <c r="D445" s="731" t="s">
        <v>80</v>
      </c>
      <c r="E445" s="104" t="s">
        <v>156</v>
      </c>
      <c r="F445" s="104" t="s">
        <v>156</v>
      </c>
      <c r="G445" s="104" t="s">
        <v>893</v>
      </c>
    </row>
    <row r="446" spans="1:8">
      <c r="B446" s="730"/>
      <c r="C446" s="730"/>
      <c r="D446" s="732"/>
      <c r="E446" s="104" t="s">
        <v>153</v>
      </c>
      <c r="F446" s="104" t="s">
        <v>76</v>
      </c>
      <c r="G446" s="104" t="s">
        <v>75</v>
      </c>
    </row>
    <row r="447" spans="1:8">
      <c r="B447" s="196" t="s">
        <v>900</v>
      </c>
      <c r="C447" s="196" t="s">
        <v>777</v>
      </c>
      <c r="D447" s="725" t="s">
        <v>903</v>
      </c>
      <c r="E447" s="101">
        <f>F447-5</f>
        <v>43217</v>
      </c>
      <c r="F447" s="101">
        <v>43222</v>
      </c>
      <c r="G447" s="101">
        <f>F447+3</f>
        <v>43225</v>
      </c>
    </row>
    <row r="448" spans="1:8">
      <c r="B448" s="196" t="s">
        <v>902</v>
      </c>
      <c r="C448" s="196" t="s">
        <v>775</v>
      </c>
      <c r="D448" s="726"/>
      <c r="E448" s="101">
        <f t="shared" ref="E448:F451" si="54">E447+7</f>
        <v>43224</v>
      </c>
      <c r="F448" s="101">
        <f t="shared" si="54"/>
        <v>43229</v>
      </c>
      <c r="G448" s="101">
        <f>F448+3</f>
        <v>43232</v>
      </c>
    </row>
    <row r="449" spans="2:7">
      <c r="B449" s="196" t="s">
        <v>900</v>
      </c>
      <c r="C449" s="196" t="s">
        <v>896</v>
      </c>
      <c r="D449" s="726"/>
      <c r="E449" s="101">
        <f t="shared" si="54"/>
        <v>43231</v>
      </c>
      <c r="F449" s="101">
        <f t="shared" si="54"/>
        <v>43236</v>
      </c>
      <c r="G449" s="101">
        <f>F449+3</f>
        <v>43239</v>
      </c>
    </row>
    <row r="450" spans="2:7">
      <c r="B450" s="196" t="s">
        <v>902</v>
      </c>
      <c r="C450" s="196" t="s">
        <v>901</v>
      </c>
      <c r="D450" s="726"/>
      <c r="E450" s="101">
        <f t="shared" si="54"/>
        <v>43238</v>
      </c>
      <c r="F450" s="101">
        <f t="shared" si="54"/>
        <v>43243</v>
      </c>
      <c r="G450" s="101">
        <f>F450+3</f>
        <v>43246</v>
      </c>
    </row>
    <row r="451" spans="2:7">
      <c r="B451" s="196" t="s">
        <v>900</v>
      </c>
      <c r="C451" s="196" t="s">
        <v>899</v>
      </c>
      <c r="D451" s="727"/>
      <c r="E451" s="101">
        <f t="shared" si="54"/>
        <v>43245</v>
      </c>
      <c r="F451" s="101">
        <f t="shared" si="54"/>
        <v>43250</v>
      </c>
      <c r="G451" s="101">
        <f>F451+3</f>
        <v>43253</v>
      </c>
    </row>
    <row r="452" spans="2:7">
      <c r="F452" s="227"/>
    </row>
    <row r="453" spans="2:7">
      <c r="B453" s="729" t="s">
        <v>158</v>
      </c>
      <c r="C453" s="729" t="s">
        <v>157</v>
      </c>
      <c r="D453" s="731" t="s">
        <v>80</v>
      </c>
      <c r="E453" s="104" t="s">
        <v>156</v>
      </c>
      <c r="F453" s="104" t="s">
        <v>156</v>
      </c>
      <c r="G453" s="104" t="s">
        <v>893</v>
      </c>
    </row>
    <row r="454" spans="2:7">
      <c r="B454" s="730"/>
      <c r="C454" s="730"/>
      <c r="D454" s="732"/>
      <c r="E454" s="104" t="s">
        <v>153</v>
      </c>
      <c r="F454" s="104" t="s">
        <v>76</v>
      </c>
      <c r="G454" s="104" t="s">
        <v>75</v>
      </c>
    </row>
    <row r="455" spans="2:7">
      <c r="B455" s="196" t="s">
        <v>894</v>
      </c>
      <c r="C455" s="196" t="s">
        <v>767</v>
      </c>
      <c r="D455" s="725" t="s">
        <v>898</v>
      </c>
      <c r="E455" s="101">
        <f>F455-3</f>
        <v>43221</v>
      </c>
      <c r="F455" s="101">
        <v>43224</v>
      </c>
      <c r="G455" s="101">
        <f>F455+3</f>
        <v>43227</v>
      </c>
    </row>
    <row r="456" spans="2:7">
      <c r="B456" s="196" t="s">
        <v>897</v>
      </c>
      <c r="C456" s="196" t="s">
        <v>896</v>
      </c>
      <c r="D456" s="726"/>
      <c r="E456" s="101">
        <f t="shared" ref="E456:F458" si="55">E455+7</f>
        <v>43228</v>
      </c>
      <c r="F456" s="101">
        <f t="shared" si="55"/>
        <v>43231</v>
      </c>
      <c r="G456" s="101">
        <f>F456+3</f>
        <v>43234</v>
      </c>
    </row>
    <row r="457" spans="2:7">
      <c r="B457" s="196" t="s">
        <v>895</v>
      </c>
      <c r="C457" s="196" t="s">
        <v>785</v>
      </c>
      <c r="D457" s="726"/>
      <c r="E457" s="101">
        <f t="shared" si="55"/>
        <v>43235</v>
      </c>
      <c r="F457" s="101">
        <f t="shared" si="55"/>
        <v>43238</v>
      </c>
      <c r="G457" s="101">
        <f>F457+3</f>
        <v>43241</v>
      </c>
    </row>
    <row r="458" spans="2:7">
      <c r="B458" s="196" t="s">
        <v>894</v>
      </c>
      <c r="C458" s="196" t="s">
        <v>785</v>
      </c>
      <c r="D458" s="727"/>
      <c r="E458" s="101">
        <f t="shared" si="55"/>
        <v>43242</v>
      </c>
      <c r="F458" s="101">
        <f t="shared" si="55"/>
        <v>43245</v>
      </c>
      <c r="G458" s="101">
        <f>F458+3</f>
        <v>43248</v>
      </c>
    </row>
    <row r="459" spans="2:7">
      <c r="B459" s="143"/>
      <c r="C459" s="143"/>
    </row>
    <row r="460" spans="2:7">
      <c r="B460" s="729" t="s">
        <v>158</v>
      </c>
      <c r="C460" s="729" t="s">
        <v>157</v>
      </c>
      <c r="D460" s="731" t="s">
        <v>80</v>
      </c>
      <c r="E460" s="104" t="s">
        <v>156</v>
      </c>
      <c r="F460" s="104" t="s">
        <v>156</v>
      </c>
      <c r="G460" s="104" t="s">
        <v>893</v>
      </c>
    </row>
    <row r="461" spans="2:7">
      <c r="B461" s="730"/>
      <c r="C461" s="730"/>
      <c r="D461" s="732"/>
      <c r="E461" s="104" t="s">
        <v>153</v>
      </c>
      <c r="F461" s="104" t="s">
        <v>76</v>
      </c>
      <c r="G461" s="104" t="s">
        <v>75</v>
      </c>
    </row>
    <row r="462" spans="2:7">
      <c r="B462" s="196" t="s">
        <v>802</v>
      </c>
      <c r="C462" s="196" t="s">
        <v>798</v>
      </c>
      <c r="D462" s="725" t="s">
        <v>801</v>
      </c>
      <c r="E462" s="101">
        <f>F462-3</f>
        <v>43223</v>
      </c>
      <c r="F462" s="101">
        <v>43226</v>
      </c>
      <c r="G462" s="101">
        <f>F462+3</f>
        <v>43229</v>
      </c>
    </row>
    <row r="463" spans="2:7">
      <c r="B463" s="196" t="s">
        <v>800</v>
      </c>
      <c r="C463" s="196" t="s">
        <v>798</v>
      </c>
      <c r="D463" s="726"/>
      <c r="E463" s="101">
        <f t="shared" ref="E463:F465" si="56">E462+7</f>
        <v>43230</v>
      </c>
      <c r="F463" s="101">
        <f t="shared" si="56"/>
        <v>43233</v>
      </c>
      <c r="G463" s="101">
        <f>F463+3</f>
        <v>43236</v>
      </c>
    </row>
    <row r="464" spans="2:7">
      <c r="B464" s="196" t="s">
        <v>799</v>
      </c>
      <c r="C464" s="196" t="s">
        <v>798</v>
      </c>
      <c r="D464" s="726"/>
      <c r="E464" s="101">
        <f t="shared" si="56"/>
        <v>43237</v>
      </c>
      <c r="F464" s="101">
        <f t="shared" si="56"/>
        <v>43240</v>
      </c>
      <c r="G464" s="101">
        <f>F464+3</f>
        <v>43243</v>
      </c>
    </row>
    <row r="465" spans="1:7">
      <c r="B465" s="196" t="s">
        <v>797</v>
      </c>
      <c r="C465" s="196" t="s">
        <v>796</v>
      </c>
      <c r="D465" s="727"/>
      <c r="E465" s="101">
        <f t="shared" si="56"/>
        <v>43244</v>
      </c>
      <c r="F465" s="101">
        <f t="shared" si="56"/>
        <v>43247</v>
      </c>
      <c r="G465" s="101">
        <f>F465+3</f>
        <v>43250</v>
      </c>
    </row>
    <row r="466" spans="1:7">
      <c r="B466" s="217"/>
      <c r="C466" s="217"/>
      <c r="E466" s="117"/>
      <c r="F466" s="117"/>
      <c r="G466" s="117"/>
    </row>
    <row r="467" spans="1:7" ht="15">
      <c r="A467" s="736" t="s">
        <v>892</v>
      </c>
      <c r="B467" s="736"/>
      <c r="C467" s="736"/>
      <c r="E467" s="117"/>
      <c r="F467" s="117"/>
      <c r="G467" s="117"/>
    </row>
    <row r="468" spans="1:7">
      <c r="B468" s="729" t="s">
        <v>158</v>
      </c>
      <c r="C468" s="729" t="s">
        <v>157</v>
      </c>
      <c r="D468" s="731" t="s">
        <v>80</v>
      </c>
      <c r="E468" s="104" t="s">
        <v>156</v>
      </c>
      <c r="F468" s="104" t="s">
        <v>156</v>
      </c>
      <c r="G468" s="104" t="s">
        <v>888</v>
      </c>
    </row>
    <row r="469" spans="1:7">
      <c r="B469" s="730"/>
      <c r="C469" s="730"/>
      <c r="D469" s="732"/>
      <c r="E469" s="104" t="s">
        <v>153</v>
      </c>
      <c r="F469" s="104" t="s">
        <v>76</v>
      </c>
      <c r="G469" s="104" t="s">
        <v>75</v>
      </c>
    </row>
    <row r="470" spans="1:7">
      <c r="B470" s="196" t="s">
        <v>889</v>
      </c>
      <c r="C470" s="196" t="s">
        <v>777</v>
      </c>
      <c r="D470" s="725" t="s">
        <v>891</v>
      </c>
      <c r="E470" s="101">
        <f>F470-3</f>
        <v>43220</v>
      </c>
      <c r="F470" s="101">
        <v>43223</v>
      </c>
      <c r="G470" s="101">
        <f>F470+2</f>
        <v>43225</v>
      </c>
    </row>
    <row r="471" spans="1:7">
      <c r="B471" s="196" t="s">
        <v>889</v>
      </c>
      <c r="C471" s="196" t="s">
        <v>890</v>
      </c>
      <c r="D471" s="726"/>
      <c r="E471" s="101">
        <f t="shared" ref="E471:F474" si="57">E470+7</f>
        <v>43227</v>
      </c>
      <c r="F471" s="101">
        <f t="shared" si="57"/>
        <v>43230</v>
      </c>
      <c r="G471" s="101">
        <f>F471+2</f>
        <v>43232</v>
      </c>
    </row>
    <row r="472" spans="1:7">
      <c r="B472" s="196" t="s">
        <v>889</v>
      </c>
      <c r="C472" s="196" t="s">
        <v>886</v>
      </c>
      <c r="D472" s="726"/>
      <c r="E472" s="101">
        <f t="shared" si="57"/>
        <v>43234</v>
      </c>
      <c r="F472" s="101">
        <f t="shared" si="57"/>
        <v>43237</v>
      </c>
      <c r="G472" s="101">
        <f>F472+2</f>
        <v>43239</v>
      </c>
    </row>
    <row r="473" spans="1:7">
      <c r="B473" s="196" t="s">
        <v>889</v>
      </c>
      <c r="C473" s="196" t="s">
        <v>885</v>
      </c>
      <c r="D473" s="726"/>
      <c r="E473" s="101">
        <f t="shared" si="57"/>
        <v>43241</v>
      </c>
      <c r="F473" s="101">
        <f t="shared" si="57"/>
        <v>43244</v>
      </c>
      <c r="G473" s="101">
        <f>F473+2</f>
        <v>43246</v>
      </c>
    </row>
    <row r="474" spans="1:7">
      <c r="B474" s="196" t="s">
        <v>889</v>
      </c>
      <c r="C474" s="196" t="s">
        <v>883</v>
      </c>
      <c r="D474" s="727"/>
      <c r="E474" s="101">
        <f t="shared" si="57"/>
        <v>43248</v>
      </c>
      <c r="F474" s="101">
        <f t="shared" si="57"/>
        <v>43251</v>
      </c>
      <c r="G474" s="101">
        <f>F474+2</f>
        <v>43253</v>
      </c>
    </row>
    <row r="475" spans="1:7">
      <c r="B475" s="226"/>
      <c r="C475" s="226"/>
      <c r="E475" s="117"/>
      <c r="F475" s="117"/>
      <c r="G475" s="117"/>
    </row>
    <row r="476" spans="1:7">
      <c r="B476" s="729" t="s">
        <v>158</v>
      </c>
      <c r="C476" s="729" t="s">
        <v>157</v>
      </c>
      <c r="D476" s="731" t="s">
        <v>80</v>
      </c>
      <c r="E476" s="104" t="s">
        <v>156</v>
      </c>
      <c r="F476" s="104" t="s">
        <v>156</v>
      </c>
      <c r="G476" s="104" t="s">
        <v>888</v>
      </c>
    </row>
    <row r="477" spans="1:7">
      <c r="B477" s="730"/>
      <c r="C477" s="730"/>
      <c r="D477" s="732"/>
      <c r="E477" s="104" t="s">
        <v>153</v>
      </c>
      <c r="F477" s="104" t="s">
        <v>76</v>
      </c>
      <c r="G477" s="104" t="s">
        <v>75</v>
      </c>
    </row>
    <row r="478" spans="1:7">
      <c r="B478" s="196" t="s">
        <v>884</v>
      </c>
      <c r="C478" s="196" t="s">
        <v>775</v>
      </c>
      <c r="D478" s="725" t="s">
        <v>887</v>
      </c>
      <c r="E478" s="101">
        <f>F478-3</f>
        <v>43223</v>
      </c>
      <c r="F478" s="101">
        <v>43226</v>
      </c>
      <c r="G478" s="101">
        <f>F478+3</f>
        <v>43229</v>
      </c>
    </row>
    <row r="479" spans="1:7">
      <c r="B479" s="196" t="s">
        <v>884</v>
      </c>
      <c r="C479" s="196" t="s">
        <v>886</v>
      </c>
      <c r="D479" s="726"/>
      <c r="E479" s="101">
        <f t="shared" ref="E479:F481" si="58">E478+7</f>
        <v>43230</v>
      </c>
      <c r="F479" s="101">
        <f t="shared" si="58"/>
        <v>43233</v>
      </c>
      <c r="G479" s="101">
        <f>F479+3</f>
        <v>43236</v>
      </c>
    </row>
    <row r="480" spans="1:7">
      <c r="B480" s="196" t="s">
        <v>884</v>
      </c>
      <c r="C480" s="196" t="s">
        <v>885</v>
      </c>
      <c r="D480" s="726"/>
      <c r="E480" s="101">
        <f t="shared" si="58"/>
        <v>43237</v>
      </c>
      <c r="F480" s="101">
        <f t="shared" si="58"/>
        <v>43240</v>
      </c>
      <c r="G480" s="101">
        <f>F480+3</f>
        <v>43243</v>
      </c>
    </row>
    <row r="481" spans="1:8">
      <c r="B481" s="196" t="s">
        <v>884</v>
      </c>
      <c r="C481" s="196" t="s">
        <v>883</v>
      </c>
      <c r="D481" s="727"/>
      <c r="E481" s="101">
        <f t="shared" si="58"/>
        <v>43244</v>
      </c>
      <c r="F481" s="101">
        <f t="shared" si="58"/>
        <v>43247</v>
      </c>
      <c r="G481" s="101">
        <f>F481+3</f>
        <v>43250</v>
      </c>
    </row>
    <row r="482" spans="1:8">
      <c r="B482" s="143"/>
      <c r="C482" s="143"/>
    </row>
    <row r="483" spans="1:8" ht="15">
      <c r="A483" s="728" t="s">
        <v>882</v>
      </c>
      <c r="B483" s="728"/>
      <c r="C483" s="728"/>
      <c r="D483" s="728"/>
      <c r="E483" s="728"/>
      <c r="F483" s="728"/>
      <c r="G483" s="728"/>
      <c r="H483" s="178"/>
    </row>
    <row r="484" spans="1:8" ht="15">
      <c r="A484" s="130" t="s">
        <v>881</v>
      </c>
    </row>
    <row r="485" spans="1:8">
      <c r="B485" s="729" t="s">
        <v>158</v>
      </c>
      <c r="C485" s="729" t="s">
        <v>157</v>
      </c>
      <c r="D485" s="731" t="s">
        <v>80</v>
      </c>
      <c r="E485" s="104" t="s">
        <v>156</v>
      </c>
      <c r="F485" s="104" t="s">
        <v>156</v>
      </c>
      <c r="G485" s="104" t="s">
        <v>880</v>
      </c>
    </row>
    <row r="486" spans="1:8">
      <c r="B486" s="730"/>
      <c r="C486" s="730"/>
      <c r="D486" s="732"/>
      <c r="E486" s="104" t="s">
        <v>153</v>
      </c>
      <c r="F486" s="104" t="s">
        <v>76</v>
      </c>
      <c r="G486" s="104" t="s">
        <v>75</v>
      </c>
    </row>
    <row r="487" spans="1:8">
      <c r="B487" s="196" t="s">
        <v>653</v>
      </c>
      <c r="C487" s="196" t="s">
        <v>652</v>
      </c>
      <c r="D487" s="725" t="s">
        <v>651</v>
      </c>
      <c r="E487" s="101">
        <f>F487-5</f>
        <v>43222</v>
      </c>
      <c r="F487" s="101">
        <v>43227</v>
      </c>
      <c r="G487" s="101">
        <f>F487+11</f>
        <v>43238</v>
      </c>
    </row>
    <row r="488" spans="1:8">
      <c r="B488" s="197" t="s">
        <v>650</v>
      </c>
      <c r="C488" s="196" t="s">
        <v>649</v>
      </c>
      <c r="D488" s="726"/>
      <c r="E488" s="101">
        <f t="shared" ref="E488:F490" si="59">E487+7</f>
        <v>43229</v>
      </c>
      <c r="F488" s="101">
        <f t="shared" si="59"/>
        <v>43234</v>
      </c>
      <c r="G488" s="101">
        <f>F488+11</f>
        <v>43245</v>
      </c>
    </row>
    <row r="489" spans="1:8">
      <c r="B489" s="196" t="s">
        <v>648</v>
      </c>
      <c r="C489" s="196" t="s">
        <v>607</v>
      </c>
      <c r="D489" s="726"/>
      <c r="E489" s="101">
        <f t="shared" si="59"/>
        <v>43236</v>
      </c>
      <c r="F489" s="101">
        <f t="shared" si="59"/>
        <v>43241</v>
      </c>
      <c r="G489" s="101">
        <f>F489+11</f>
        <v>43252</v>
      </c>
    </row>
    <row r="490" spans="1:8">
      <c r="B490" s="197" t="s">
        <v>647</v>
      </c>
      <c r="C490" s="196"/>
      <c r="D490" s="727"/>
      <c r="E490" s="101">
        <f t="shared" si="59"/>
        <v>43243</v>
      </c>
      <c r="F490" s="101">
        <f t="shared" si="59"/>
        <v>43248</v>
      </c>
      <c r="G490" s="101">
        <f>F490+11</f>
        <v>43259</v>
      </c>
    </row>
    <row r="491" spans="1:8">
      <c r="B491" s="143"/>
      <c r="C491" s="143"/>
      <c r="G491" s="225"/>
    </row>
    <row r="492" spans="1:8">
      <c r="B492" s="729" t="s">
        <v>158</v>
      </c>
      <c r="C492" s="729" t="s">
        <v>157</v>
      </c>
      <c r="D492" s="731" t="s">
        <v>80</v>
      </c>
      <c r="E492" s="104" t="s">
        <v>156</v>
      </c>
      <c r="F492" s="104" t="s">
        <v>156</v>
      </c>
      <c r="G492" s="104" t="s">
        <v>880</v>
      </c>
    </row>
    <row r="493" spans="1:8">
      <c r="B493" s="730"/>
      <c r="C493" s="730"/>
      <c r="D493" s="732"/>
      <c r="E493" s="104" t="s">
        <v>153</v>
      </c>
      <c r="F493" s="104" t="s">
        <v>76</v>
      </c>
      <c r="G493" s="104" t="s">
        <v>75</v>
      </c>
    </row>
    <row r="494" spans="1:8">
      <c r="B494" s="196" t="s">
        <v>873</v>
      </c>
      <c r="C494" s="196" t="s">
        <v>855</v>
      </c>
      <c r="D494" s="725" t="s">
        <v>877</v>
      </c>
      <c r="E494" s="101">
        <f>F494-3</f>
        <v>43220</v>
      </c>
      <c r="F494" s="101">
        <v>43223</v>
      </c>
      <c r="G494" s="101">
        <f>F494+10</f>
        <v>43233</v>
      </c>
    </row>
    <row r="495" spans="1:8">
      <c r="B495" s="196" t="s">
        <v>876</v>
      </c>
      <c r="C495" s="196" t="s">
        <v>845</v>
      </c>
      <c r="D495" s="726"/>
      <c r="E495" s="101">
        <f t="shared" ref="E495:F498" si="60">E494+7</f>
        <v>43227</v>
      </c>
      <c r="F495" s="101">
        <f t="shared" si="60"/>
        <v>43230</v>
      </c>
      <c r="G495" s="101">
        <f>F495+10</f>
        <v>43240</v>
      </c>
    </row>
    <row r="496" spans="1:8">
      <c r="B496" s="196" t="s">
        <v>875</v>
      </c>
      <c r="C496" s="196" t="s">
        <v>836</v>
      </c>
      <c r="D496" s="726"/>
      <c r="E496" s="101">
        <f t="shared" si="60"/>
        <v>43234</v>
      </c>
      <c r="F496" s="101">
        <f t="shared" si="60"/>
        <v>43237</v>
      </c>
      <c r="G496" s="101">
        <f>F496+10</f>
        <v>43247</v>
      </c>
    </row>
    <row r="497" spans="1:7">
      <c r="B497" s="196" t="s">
        <v>874</v>
      </c>
      <c r="C497" s="196" t="s">
        <v>845</v>
      </c>
      <c r="D497" s="726"/>
      <c r="E497" s="101">
        <f t="shared" si="60"/>
        <v>43241</v>
      </c>
      <c r="F497" s="101">
        <f t="shared" si="60"/>
        <v>43244</v>
      </c>
      <c r="G497" s="101">
        <f>F497+10</f>
        <v>43254</v>
      </c>
    </row>
    <row r="498" spans="1:7">
      <c r="B498" s="196" t="s">
        <v>873</v>
      </c>
      <c r="C498" s="196" t="s">
        <v>848</v>
      </c>
      <c r="D498" s="727"/>
      <c r="E498" s="101">
        <f t="shared" si="60"/>
        <v>43248</v>
      </c>
      <c r="F498" s="101">
        <f t="shared" si="60"/>
        <v>43251</v>
      </c>
      <c r="G498" s="101">
        <f>F498+10</f>
        <v>43261</v>
      </c>
    </row>
    <row r="499" spans="1:7">
      <c r="B499" s="143"/>
      <c r="C499" s="143"/>
    </row>
    <row r="500" spans="1:7">
      <c r="B500" s="729" t="s">
        <v>158</v>
      </c>
      <c r="C500" s="729" t="s">
        <v>157</v>
      </c>
      <c r="D500" s="731" t="s">
        <v>80</v>
      </c>
      <c r="E500" s="104" t="s">
        <v>156</v>
      </c>
      <c r="F500" s="104" t="s">
        <v>156</v>
      </c>
      <c r="G500" s="104" t="s">
        <v>880</v>
      </c>
    </row>
    <row r="501" spans="1:7">
      <c r="B501" s="730"/>
      <c r="C501" s="730"/>
      <c r="D501" s="732"/>
      <c r="E501" s="104" t="s">
        <v>153</v>
      </c>
      <c r="F501" s="104" t="s">
        <v>76</v>
      </c>
      <c r="G501" s="104" t="s">
        <v>75</v>
      </c>
    </row>
    <row r="502" spans="1:7">
      <c r="B502" s="196" t="s">
        <v>870</v>
      </c>
      <c r="C502" s="196" t="s">
        <v>845</v>
      </c>
      <c r="D502" s="725" t="s">
        <v>869</v>
      </c>
      <c r="E502" s="101">
        <f>F502-3</f>
        <v>43222</v>
      </c>
      <c r="F502" s="101">
        <v>43225</v>
      </c>
      <c r="G502" s="101">
        <f>F502+7</f>
        <v>43232</v>
      </c>
    </row>
    <row r="503" spans="1:7">
      <c r="B503" s="197" t="s">
        <v>868</v>
      </c>
      <c r="C503" s="196" t="s">
        <v>845</v>
      </c>
      <c r="D503" s="726"/>
      <c r="E503" s="101">
        <f t="shared" ref="E503:F505" si="61">E502+7</f>
        <v>43229</v>
      </c>
      <c r="F503" s="101">
        <f t="shared" si="61"/>
        <v>43232</v>
      </c>
      <c r="G503" s="101">
        <f>F503+7</f>
        <v>43239</v>
      </c>
    </row>
    <row r="504" spans="1:7">
      <c r="B504" s="196" t="s">
        <v>867</v>
      </c>
      <c r="C504" s="196" t="s">
        <v>845</v>
      </c>
      <c r="D504" s="726"/>
      <c r="E504" s="101">
        <f t="shared" si="61"/>
        <v>43236</v>
      </c>
      <c r="F504" s="101">
        <f t="shared" si="61"/>
        <v>43239</v>
      </c>
      <c r="G504" s="101">
        <f>F504+7</f>
        <v>43246</v>
      </c>
    </row>
    <row r="505" spans="1:7">
      <c r="B505" s="197" t="s">
        <v>866</v>
      </c>
      <c r="C505" s="196" t="s">
        <v>865</v>
      </c>
      <c r="D505" s="727"/>
      <c r="E505" s="101">
        <f t="shared" si="61"/>
        <v>43243</v>
      </c>
      <c r="F505" s="101">
        <f t="shared" si="61"/>
        <v>43246</v>
      </c>
      <c r="G505" s="101">
        <f>F505+7</f>
        <v>43253</v>
      </c>
    </row>
    <row r="506" spans="1:7">
      <c r="B506" s="223"/>
      <c r="C506" s="221"/>
      <c r="D506" s="123"/>
      <c r="E506" s="117"/>
      <c r="F506" s="117"/>
      <c r="G506" s="117"/>
    </row>
    <row r="507" spans="1:7" ht="15">
      <c r="A507" s="130" t="s">
        <v>879</v>
      </c>
      <c r="B507" s="112"/>
      <c r="C507" s="112"/>
      <c r="D507" s="112"/>
      <c r="E507" s="112"/>
      <c r="F507" s="130"/>
      <c r="G507" s="130"/>
    </row>
    <row r="508" spans="1:7" ht="15">
      <c r="A508" s="130"/>
      <c r="B508" s="729" t="s">
        <v>158</v>
      </c>
      <c r="C508" s="729" t="s">
        <v>157</v>
      </c>
      <c r="D508" s="731" t="s">
        <v>80</v>
      </c>
      <c r="E508" s="104" t="s">
        <v>156</v>
      </c>
      <c r="F508" s="104" t="s">
        <v>156</v>
      </c>
      <c r="G508" s="104" t="s">
        <v>878</v>
      </c>
    </row>
    <row r="509" spans="1:7" ht="16.5" customHeight="1">
      <c r="A509" s="130"/>
      <c r="B509" s="730"/>
      <c r="C509" s="730"/>
      <c r="D509" s="732"/>
      <c r="E509" s="104" t="s">
        <v>153</v>
      </c>
      <c r="F509" s="104" t="s">
        <v>76</v>
      </c>
      <c r="G509" s="104" t="s">
        <v>75</v>
      </c>
    </row>
    <row r="510" spans="1:7" ht="16.5" customHeight="1">
      <c r="A510" s="130"/>
      <c r="B510" s="196" t="s">
        <v>873</v>
      </c>
      <c r="C510" s="196" t="s">
        <v>855</v>
      </c>
      <c r="D510" s="725" t="s">
        <v>877</v>
      </c>
      <c r="E510" s="101">
        <f>F510-3</f>
        <v>43220</v>
      </c>
      <c r="F510" s="101">
        <v>43223</v>
      </c>
      <c r="G510" s="101">
        <f>F510+8</f>
        <v>43231</v>
      </c>
    </row>
    <row r="511" spans="1:7" ht="16.5" customHeight="1">
      <c r="A511" s="130"/>
      <c r="B511" s="196" t="s">
        <v>876</v>
      </c>
      <c r="C511" s="196" t="s">
        <v>845</v>
      </c>
      <c r="D511" s="726"/>
      <c r="E511" s="101">
        <f t="shared" ref="E511:F514" si="62">E510+7</f>
        <v>43227</v>
      </c>
      <c r="F511" s="101">
        <f t="shared" si="62"/>
        <v>43230</v>
      </c>
      <c r="G511" s="101">
        <f>F511+8</f>
        <v>43238</v>
      </c>
    </row>
    <row r="512" spans="1:7" ht="15">
      <c r="A512" s="130"/>
      <c r="B512" s="196" t="s">
        <v>875</v>
      </c>
      <c r="C512" s="196" t="s">
        <v>836</v>
      </c>
      <c r="D512" s="726"/>
      <c r="E512" s="101">
        <f t="shared" si="62"/>
        <v>43234</v>
      </c>
      <c r="F512" s="101">
        <f t="shared" si="62"/>
        <v>43237</v>
      </c>
      <c r="G512" s="101">
        <f>F512+8</f>
        <v>43245</v>
      </c>
    </row>
    <row r="513" spans="1:7" ht="15">
      <c r="A513" s="130"/>
      <c r="B513" s="196" t="s">
        <v>874</v>
      </c>
      <c r="C513" s="196" t="s">
        <v>845</v>
      </c>
      <c r="D513" s="726"/>
      <c r="E513" s="101">
        <f t="shared" si="62"/>
        <v>43241</v>
      </c>
      <c r="F513" s="101">
        <f t="shared" si="62"/>
        <v>43244</v>
      </c>
      <c r="G513" s="101">
        <f>F513+8</f>
        <v>43252</v>
      </c>
    </row>
    <row r="514" spans="1:7" ht="15">
      <c r="A514" s="130"/>
      <c r="B514" s="196" t="s">
        <v>873</v>
      </c>
      <c r="C514" s="196" t="s">
        <v>848</v>
      </c>
      <c r="D514" s="727"/>
      <c r="E514" s="101">
        <f t="shared" si="62"/>
        <v>43248</v>
      </c>
      <c r="F514" s="101">
        <f t="shared" si="62"/>
        <v>43251</v>
      </c>
      <c r="G514" s="101">
        <f>F514+8</f>
        <v>43259</v>
      </c>
    </row>
    <row r="515" spans="1:7" ht="15">
      <c r="A515" s="130"/>
      <c r="B515" s="143"/>
      <c r="C515" s="143"/>
    </row>
    <row r="516" spans="1:7">
      <c r="B516" s="729" t="s">
        <v>158</v>
      </c>
      <c r="C516" s="729" t="s">
        <v>157</v>
      </c>
      <c r="D516" s="731" t="s">
        <v>80</v>
      </c>
      <c r="E516" s="104" t="s">
        <v>156</v>
      </c>
      <c r="F516" s="104" t="s">
        <v>156</v>
      </c>
      <c r="G516" s="104" t="s">
        <v>872</v>
      </c>
    </row>
    <row r="517" spans="1:7" ht="16.5" customHeight="1">
      <c r="B517" s="730"/>
      <c r="C517" s="730"/>
      <c r="D517" s="732"/>
      <c r="E517" s="104" t="s">
        <v>153</v>
      </c>
      <c r="F517" s="104" t="s">
        <v>76</v>
      </c>
      <c r="G517" s="104" t="s">
        <v>75</v>
      </c>
    </row>
    <row r="518" spans="1:7" ht="16.5" customHeight="1">
      <c r="B518" s="196" t="s">
        <v>870</v>
      </c>
      <c r="C518" s="196" t="s">
        <v>845</v>
      </c>
      <c r="D518" s="725" t="s">
        <v>869</v>
      </c>
      <c r="E518" s="101">
        <f>F518-3</f>
        <v>43222</v>
      </c>
      <c r="F518" s="101">
        <v>43225</v>
      </c>
      <c r="G518" s="101">
        <f>F518+8</f>
        <v>43233</v>
      </c>
    </row>
    <row r="519" spans="1:7" ht="16.5" customHeight="1">
      <c r="B519" s="197" t="s">
        <v>868</v>
      </c>
      <c r="C519" s="196" t="s">
        <v>845</v>
      </c>
      <c r="D519" s="726"/>
      <c r="E519" s="101">
        <f t="shared" ref="E519:F521" si="63">E518+7</f>
        <v>43229</v>
      </c>
      <c r="F519" s="101">
        <f t="shared" si="63"/>
        <v>43232</v>
      </c>
      <c r="G519" s="101">
        <f>F519+8</f>
        <v>43240</v>
      </c>
    </row>
    <row r="520" spans="1:7" ht="16.5" customHeight="1">
      <c r="B520" s="196" t="s">
        <v>867</v>
      </c>
      <c r="C520" s="196" t="s">
        <v>845</v>
      </c>
      <c r="D520" s="726"/>
      <c r="E520" s="101">
        <f t="shared" si="63"/>
        <v>43236</v>
      </c>
      <c r="F520" s="101">
        <f t="shared" si="63"/>
        <v>43239</v>
      </c>
      <c r="G520" s="101">
        <f>F520+8</f>
        <v>43247</v>
      </c>
    </row>
    <row r="521" spans="1:7">
      <c r="B521" s="197" t="s">
        <v>866</v>
      </c>
      <c r="C521" s="196" t="s">
        <v>865</v>
      </c>
      <c r="D521" s="727"/>
      <c r="E521" s="101">
        <f t="shared" si="63"/>
        <v>43243</v>
      </c>
      <c r="F521" s="101">
        <f t="shared" si="63"/>
        <v>43246</v>
      </c>
      <c r="G521" s="101">
        <f>F521+8</f>
        <v>43254</v>
      </c>
    </row>
    <row r="522" spans="1:7">
      <c r="B522" s="124"/>
      <c r="C522" s="124"/>
      <c r="D522" s="123"/>
      <c r="E522" s="117"/>
      <c r="F522" s="117"/>
      <c r="G522" s="117"/>
    </row>
    <row r="523" spans="1:7" ht="15">
      <c r="A523" s="130" t="s">
        <v>871</v>
      </c>
      <c r="D523" s="123"/>
      <c r="E523" s="117"/>
      <c r="F523" s="117"/>
      <c r="G523" s="117"/>
    </row>
    <row r="524" spans="1:7">
      <c r="B524" s="729" t="s">
        <v>158</v>
      </c>
      <c r="C524" s="729" t="s">
        <v>157</v>
      </c>
      <c r="D524" s="731" t="s">
        <v>80</v>
      </c>
      <c r="E524" s="104" t="s">
        <v>156</v>
      </c>
      <c r="F524" s="104" t="s">
        <v>156</v>
      </c>
      <c r="G524" s="104" t="s">
        <v>871</v>
      </c>
    </row>
    <row r="525" spans="1:7">
      <c r="B525" s="730"/>
      <c r="C525" s="730"/>
      <c r="D525" s="732"/>
      <c r="E525" s="104" t="s">
        <v>153</v>
      </c>
      <c r="F525" s="104" t="s">
        <v>76</v>
      </c>
      <c r="G525" s="104" t="s">
        <v>75</v>
      </c>
    </row>
    <row r="526" spans="1:7">
      <c r="B526" s="196" t="s">
        <v>870</v>
      </c>
      <c r="C526" s="196" t="s">
        <v>845</v>
      </c>
      <c r="D526" s="725" t="s">
        <v>869</v>
      </c>
      <c r="E526" s="101">
        <f>F526-3</f>
        <v>43222</v>
      </c>
      <c r="F526" s="101">
        <v>43225</v>
      </c>
      <c r="G526" s="101">
        <f>F526+9</f>
        <v>43234</v>
      </c>
    </row>
    <row r="527" spans="1:7">
      <c r="B527" s="197" t="s">
        <v>868</v>
      </c>
      <c r="C527" s="196" t="s">
        <v>845</v>
      </c>
      <c r="D527" s="726"/>
      <c r="E527" s="101">
        <f t="shared" ref="E527:F529" si="64">E526+7</f>
        <v>43229</v>
      </c>
      <c r="F527" s="101">
        <f t="shared" si="64"/>
        <v>43232</v>
      </c>
      <c r="G527" s="101">
        <f>F527+9</f>
        <v>43241</v>
      </c>
    </row>
    <row r="528" spans="1:7" ht="16.5" customHeight="1">
      <c r="B528" s="196" t="s">
        <v>867</v>
      </c>
      <c r="C528" s="196" t="s">
        <v>845</v>
      </c>
      <c r="D528" s="726"/>
      <c r="E528" s="101">
        <f t="shared" si="64"/>
        <v>43236</v>
      </c>
      <c r="F528" s="101">
        <f t="shared" si="64"/>
        <v>43239</v>
      </c>
      <c r="G528" s="101">
        <f>F528+9</f>
        <v>43248</v>
      </c>
    </row>
    <row r="529" spans="1:7">
      <c r="B529" s="197" t="s">
        <v>866</v>
      </c>
      <c r="C529" s="196" t="s">
        <v>865</v>
      </c>
      <c r="D529" s="727"/>
      <c r="E529" s="101">
        <f t="shared" si="64"/>
        <v>43243</v>
      </c>
      <c r="F529" s="101">
        <f t="shared" si="64"/>
        <v>43246</v>
      </c>
      <c r="G529" s="101">
        <f>F529+9</f>
        <v>43255</v>
      </c>
    </row>
    <row r="530" spans="1:7">
      <c r="B530" s="124"/>
      <c r="C530" s="124"/>
      <c r="D530" s="123"/>
      <c r="E530" s="117"/>
      <c r="F530" s="117"/>
      <c r="G530" s="164"/>
    </row>
    <row r="531" spans="1:7" ht="15">
      <c r="A531" s="130" t="s">
        <v>864</v>
      </c>
      <c r="B531" s="143"/>
    </row>
    <row r="532" spans="1:7">
      <c r="B532" s="729" t="s">
        <v>158</v>
      </c>
      <c r="C532" s="729" t="s">
        <v>157</v>
      </c>
      <c r="D532" s="731" t="s">
        <v>80</v>
      </c>
      <c r="E532" s="104" t="s">
        <v>156</v>
      </c>
      <c r="F532" s="104" t="s">
        <v>156</v>
      </c>
      <c r="G532" s="104" t="s">
        <v>863</v>
      </c>
    </row>
    <row r="533" spans="1:7">
      <c r="B533" s="730"/>
      <c r="C533" s="730"/>
      <c r="D533" s="732"/>
      <c r="E533" s="104" t="s">
        <v>153</v>
      </c>
      <c r="F533" s="104" t="s">
        <v>76</v>
      </c>
      <c r="G533" s="104" t="s">
        <v>75</v>
      </c>
    </row>
    <row r="534" spans="1:7">
      <c r="B534" s="196" t="s">
        <v>862</v>
      </c>
      <c r="C534" s="196" t="s">
        <v>841</v>
      </c>
      <c r="D534" s="725" t="s">
        <v>861</v>
      </c>
      <c r="E534" s="101">
        <f>F534-5</f>
        <v>43217</v>
      </c>
      <c r="F534" s="101">
        <v>43222</v>
      </c>
      <c r="G534" s="101">
        <f>F534+11</f>
        <v>43233</v>
      </c>
    </row>
    <row r="535" spans="1:7">
      <c r="B535" s="196" t="s">
        <v>860</v>
      </c>
      <c r="C535" s="196" t="s">
        <v>859</v>
      </c>
      <c r="D535" s="726"/>
      <c r="E535" s="101">
        <f t="shared" ref="E535:F538" si="65">E534+7</f>
        <v>43224</v>
      </c>
      <c r="F535" s="101">
        <f t="shared" si="65"/>
        <v>43229</v>
      </c>
      <c r="G535" s="101">
        <f>F535+11</f>
        <v>43240</v>
      </c>
    </row>
    <row r="536" spans="1:7">
      <c r="B536" s="196" t="s">
        <v>858</v>
      </c>
      <c r="C536" s="196" t="s">
        <v>836</v>
      </c>
      <c r="D536" s="726"/>
      <c r="E536" s="101">
        <f t="shared" si="65"/>
        <v>43231</v>
      </c>
      <c r="F536" s="101">
        <f t="shared" si="65"/>
        <v>43236</v>
      </c>
      <c r="G536" s="101">
        <f>F536+11</f>
        <v>43247</v>
      </c>
    </row>
    <row r="537" spans="1:7">
      <c r="B537" s="196" t="s">
        <v>857</v>
      </c>
      <c r="C537" s="196" t="s">
        <v>848</v>
      </c>
      <c r="D537" s="726"/>
      <c r="E537" s="101">
        <f t="shared" si="65"/>
        <v>43238</v>
      </c>
      <c r="F537" s="101">
        <f t="shared" si="65"/>
        <v>43243</v>
      </c>
      <c r="G537" s="101">
        <f>F537+11</f>
        <v>43254</v>
      </c>
    </row>
    <row r="538" spans="1:7">
      <c r="B538" s="196" t="s">
        <v>856</v>
      </c>
      <c r="C538" s="196" t="s">
        <v>855</v>
      </c>
      <c r="D538" s="727"/>
      <c r="E538" s="101">
        <f t="shared" si="65"/>
        <v>43245</v>
      </c>
      <c r="F538" s="101">
        <f t="shared" si="65"/>
        <v>43250</v>
      </c>
      <c r="G538" s="101">
        <f>F538+11</f>
        <v>43261</v>
      </c>
    </row>
    <row r="539" spans="1:7">
      <c r="B539" s="143"/>
      <c r="C539" s="143"/>
    </row>
    <row r="540" spans="1:7">
      <c r="B540" s="729" t="s">
        <v>158</v>
      </c>
      <c r="C540" s="729" t="s">
        <v>157</v>
      </c>
      <c r="D540" s="731" t="s">
        <v>80</v>
      </c>
      <c r="E540" s="104" t="s">
        <v>156</v>
      </c>
      <c r="F540" s="104" t="s">
        <v>156</v>
      </c>
      <c r="G540" s="104" t="s">
        <v>854</v>
      </c>
    </row>
    <row r="541" spans="1:7">
      <c r="B541" s="730"/>
      <c r="C541" s="730"/>
      <c r="D541" s="732"/>
      <c r="E541" s="104" t="s">
        <v>153</v>
      </c>
      <c r="F541" s="104" t="s">
        <v>76</v>
      </c>
      <c r="G541" s="104" t="s">
        <v>75</v>
      </c>
    </row>
    <row r="542" spans="1:7">
      <c r="B542" s="196" t="s">
        <v>851</v>
      </c>
      <c r="C542" s="196" t="s">
        <v>845</v>
      </c>
      <c r="D542" s="725" t="s">
        <v>850</v>
      </c>
      <c r="E542" s="101">
        <f>F542-4</f>
        <v>43222</v>
      </c>
      <c r="F542" s="101">
        <v>43226</v>
      </c>
      <c r="G542" s="101">
        <f>F542+8</f>
        <v>43234</v>
      </c>
    </row>
    <row r="543" spans="1:7">
      <c r="B543" s="197" t="s">
        <v>849</v>
      </c>
      <c r="C543" s="196" t="s">
        <v>848</v>
      </c>
      <c r="D543" s="726"/>
      <c r="E543" s="101">
        <f t="shared" ref="E543:F545" si="66">E542+7</f>
        <v>43229</v>
      </c>
      <c r="F543" s="101">
        <f t="shared" si="66"/>
        <v>43233</v>
      </c>
      <c r="G543" s="101">
        <f>F543+8</f>
        <v>43241</v>
      </c>
    </row>
    <row r="544" spans="1:7">
      <c r="B544" s="196" t="s">
        <v>847</v>
      </c>
      <c r="C544" s="196" t="s">
        <v>841</v>
      </c>
      <c r="D544" s="726"/>
      <c r="E544" s="101">
        <f t="shared" si="66"/>
        <v>43236</v>
      </c>
      <c r="F544" s="101">
        <f t="shared" si="66"/>
        <v>43240</v>
      </c>
      <c r="G544" s="101">
        <f>F544+8</f>
        <v>43248</v>
      </c>
    </row>
    <row r="545" spans="1:7">
      <c r="B545" s="197" t="s">
        <v>846</v>
      </c>
      <c r="C545" s="196" t="s">
        <v>845</v>
      </c>
      <c r="D545" s="727"/>
      <c r="E545" s="101">
        <f t="shared" si="66"/>
        <v>43243</v>
      </c>
      <c r="F545" s="101">
        <f t="shared" si="66"/>
        <v>43247</v>
      </c>
      <c r="G545" s="101">
        <f>F545+8</f>
        <v>43255</v>
      </c>
    </row>
    <row r="546" spans="1:7">
      <c r="B546" s="223"/>
      <c r="C546" s="221"/>
      <c r="D546" s="224"/>
      <c r="E546" s="224"/>
      <c r="F546" s="218"/>
      <c r="G546" s="213"/>
    </row>
    <row r="547" spans="1:7" ht="15">
      <c r="A547" s="130" t="s">
        <v>853</v>
      </c>
      <c r="B547" s="143"/>
      <c r="C547" s="143"/>
    </row>
    <row r="548" spans="1:7">
      <c r="B548" s="719" t="s">
        <v>158</v>
      </c>
      <c r="C548" s="719" t="s">
        <v>157</v>
      </c>
      <c r="D548" s="721" t="s">
        <v>80</v>
      </c>
      <c r="E548" s="103" t="s">
        <v>156</v>
      </c>
      <c r="F548" s="103" t="s">
        <v>156</v>
      </c>
      <c r="G548" s="189" t="s">
        <v>852</v>
      </c>
    </row>
    <row r="549" spans="1:7">
      <c r="B549" s="720"/>
      <c r="C549" s="720"/>
      <c r="D549" s="722"/>
      <c r="E549" s="103" t="s">
        <v>153</v>
      </c>
      <c r="F549" s="103" t="s">
        <v>76</v>
      </c>
      <c r="G549" s="103" t="s">
        <v>75</v>
      </c>
    </row>
    <row r="550" spans="1:7">
      <c r="B550" s="196" t="s">
        <v>851</v>
      </c>
      <c r="C550" s="196" t="s">
        <v>845</v>
      </c>
      <c r="D550" s="725" t="s">
        <v>850</v>
      </c>
      <c r="E550" s="101">
        <f>F550-4</f>
        <v>43222</v>
      </c>
      <c r="F550" s="101">
        <v>43226</v>
      </c>
      <c r="G550" s="101">
        <f>F550+11</f>
        <v>43237</v>
      </c>
    </row>
    <row r="551" spans="1:7">
      <c r="B551" s="197" t="s">
        <v>849</v>
      </c>
      <c r="C551" s="196" t="s">
        <v>848</v>
      </c>
      <c r="D551" s="726"/>
      <c r="E551" s="101">
        <f t="shared" ref="E551:F553" si="67">E550+7</f>
        <v>43229</v>
      </c>
      <c r="F551" s="101">
        <f t="shared" si="67"/>
        <v>43233</v>
      </c>
      <c r="G551" s="101">
        <f>F551+11</f>
        <v>43244</v>
      </c>
    </row>
    <row r="552" spans="1:7">
      <c r="B552" s="196" t="s">
        <v>847</v>
      </c>
      <c r="C552" s="196" t="s">
        <v>841</v>
      </c>
      <c r="D552" s="726"/>
      <c r="E552" s="101">
        <f t="shared" si="67"/>
        <v>43236</v>
      </c>
      <c r="F552" s="101">
        <f t="shared" si="67"/>
        <v>43240</v>
      </c>
      <c r="G552" s="101">
        <f>F552+11</f>
        <v>43251</v>
      </c>
    </row>
    <row r="553" spans="1:7">
      <c r="B553" s="197" t="s">
        <v>846</v>
      </c>
      <c r="C553" s="196" t="s">
        <v>845</v>
      </c>
      <c r="D553" s="727"/>
      <c r="E553" s="101">
        <f t="shared" si="67"/>
        <v>43243</v>
      </c>
      <c r="F553" s="101">
        <f t="shared" si="67"/>
        <v>43247</v>
      </c>
      <c r="G553" s="101">
        <f>F553+11</f>
        <v>43258</v>
      </c>
    </row>
    <row r="554" spans="1:7">
      <c r="B554" s="223"/>
      <c r="C554" s="221"/>
      <c r="E554" s="117"/>
      <c r="F554" s="117"/>
    </row>
    <row r="555" spans="1:7" ht="15">
      <c r="A555" s="130" t="s">
        <v>844</v>
      </c>
      <c r="B555" s="124"/>
      <c r="C555" s="124"/>
      <c r="D555" s="123"/>
      <c r="E555" s="117"/>
      <c r="F555" s="117"/>
      <c r="G555" s="164"/>
    </row>
    <row r="556" spans="1:7" ht="15">
      <c r="A556" s="130"/>
      <c r="B556" s="719" t="s">
        <v>158</v>
      </c>
      <c r="C556" s="719" t="s">
        <v>157</v>
      </c>
      <c r="D556" s="721" t="s">
        <v>80</v>
      </c>
      <c r="E556" s="103" t="s">
        <v>156</v>
      </c>
      <c r="F556" s="103" t="s">
        <v>156</v>
      </c>
      <c r="G556" s="189" t="s">
        <v>843</v>
      </c>
    </row>
    <row r="557" spans="1:7" ht="15">
      <c r="A557" s="130"/>
      <c r="B557" s="720"/>
      <c r="C557" s="720"/>
      <c r="D557" s="722"/>
      <c r="E557" s="103" t="s">
        <v>153</v>
      </c>
      <c r="F557" s="103" t="s">
        <v>76</v>
      </c>
      <c r="G557" s="103" t="s">
        <v>75</v>
      </c>
    </row>
    <row r="558" spans="1:7" ht="15">
      <c r="A558" s="130"/>
      <c r="B558" s="196" t="s">
        <v>842</v>
      </c>
      <c r="C558" s="196" t="s">
        <v>841</v>
      </c>
      <c r="D558" s="725" t="s">
        <v>840</v>
      </c>
      <c r="E558" s="101">
        <f>F558-3</f>
        <v>43221</v>
      </c>
      <c r="F558" s="101">
        <v>43224</v>
      </c>
      <c r="G558" s="101">
        <f>F558+12</f>
        <v>43236</v>
      </c>
    </row>
    <row r="559" spans="1:7" ht="15">
      <c r="A559" s="130"/>
      <c r="B559" s="197" t="s">
        <v>839</v>
      </c>
      <c r="C559" s="196" t="s">
        <v>838</v>
      </c>
      <c r="D559" s="726"/>
      <c r="E559" s="101">
        <f t="shared" ref="E559:F561" si="68">E558+7</f>
        <v>43228</v>
      </c>
      <c r="F559" s="101">
        <f t="shared" si="68"/>
        <v>43231</v>
      </c>
      <c r="G559" s="101">
        <f>F559+12</f>
        <v>43243</v>
      </c>
    </row>
    <row r="560" spans="1:7" ht="15">
      <c r="A560" s="130"/>
      <c r="B560" s="196" t="s">
        <v>837</v>
      </c>
      <c r="C560" s="196" t="s">
        <v>836</v>
      </c>
      <c r="D560" s="726"/>
      <c r="E560" s="101">
        <f t="shared" si="68"/>
        <v>43235</v>
      </c>
      <c r="F560" s="101">
        <f t="shared" si="68"/>
        <v>43238</v>
      </c>
      <c r="G560" s="101">
        <f>F560+12</f>
        <v>43250</v>
      </c>
    </row>
    <row r="561" spans="1:7" ht="15">
      <c r="A561" s="130"/>
      <c r="B561" s="197" t="s">
        <v>835</v>
      </c>
      <c r="C561" s="196" t="s">
        <v>834</v>
      </c>
      <c r="D561" s="727"/>
      <c r="E561" s="101">
        <f t="shared" si="68"/>
        <v>43242</v>
      </c>
      <c r="F561" s="101">
        <f t="shared" si="68"/>
        <v>43245</v>
      </c>
      <c r="G561" s="101">
        <f>F561+12</f>
        <v>43257</v>
      </c>
    </row>
    <row r="562" spans="1:7" ht="15">
      <c r="A562" s="130"/>
      <c r="B562" s="222"/>
      <c r="C562" s="221"/>
      <c r="D562" s="123"/>
      <c r="E562" s="117"/>
      <c r="F562" s="117"/>
      <c r="G562" s="164"/>
    </row>
    <row r="563" spans="1:7" ht="15">
      <c r="A563" s="130" t="s">
        <v>833</v>
      </c>
      <c r="B563" s="112"/>
      <c r="C563" s="112"/>
    </row>
    <row r="564" spans="1:7">
      <c r="B564" s="719" t="s">
        <v>158</v>
      </c>
      <c r="C564" s="719" t="s">
        <v>157</v>
      </c>
      <c r="D564" s="721" t="s">
        <v>80</v>
      </c>
      <c r="E564" s="103" t="s">
        <v>156</v>
      </c>
      <c r="F564" s="103" t="s">
        <v>156</v>
      </c>
      <c r="G564" s="189" t="s">
        <v>832</v>
      </c>
    </row>
    <row r="565" spans="1:7">
      <c r="B565" s="720"/>
      <c r="C565" s="720"/>
      <c r="D565" s="722"/>
      <c r="E565" s="103" t="s">
        <v>153</v>
      </c>
      <c r="F565" s="103" t="s">
        <v>76</v>
      </c>
      <c r="G565" s="103" t="s">
        <v>75</v>
      </c>
    </row>
    <row r="566" spans="1:7">
      <c r="B566" s="196" t="s">
        <v>808</v>
      </c>
      <c r="C566" s="196" t="s">
        <v>798</v>
      </c>
      <c r="D566" s="725" t="s">
        <v>807</v>
      </c>
      <c r="E566" s="101">
        <f>F566-3</f>
        <v>43221</v>
      </c>
      <c r="F566" s="101">
        <v>43224</v>
      </c>
      <c r="G566" s="101">
        <f>F566+9</f>
        <v>43233</v>
      </c>
    </row>
    <row r="567" spans="1:7">
      <c r="B567" s="197" t="s">
        <v>806</v>
      </c>
      <c r="C567" s="196" t="s">
        <v>798</v>
      </c>
      <c r="D567" s="726"/>
      <c r="E567" s="101">
        <f t="shared" ref="E567:F569" si="69">E566+7</f>
        <v>43228</v>
      </c>
      <c r="F567" s="101">
        <f t="shared" si="69"/>
        <v>43231</v>
      </c>
      <c r="G567" s="101">
        <f>F567+9</f>
        <v>43240</v>
      </c>
    </row>
    <row r="568" spans="1:7">
      <c r="B568" s="196" t="s">
        <v>805</v>
      </c>
      <c r="C568" s="196" t="s">
        <v>798</v>
      </c>
      <c r="D568" s="726"/>
      <c r="E568" s="101">
        <f t="shared" si="69"/>
        <v>43235</v>
      </c>
      <c r="F568" s="101">
        <f t="shared" si="69"/>
        <v>43238</v>
      </c>
      <c r="G568" s="101">
        <f>F568+9</f>
        <v>43247</v>
      </c>
    </row>
    <row r="569" spans="1:7">
      <c r="B569" s="197" t="s">
        <v>804</v>
      </c>
      <c r="C569" s="196" t="s">
        <v>798</v>
      </c>
      <c r="D569" s="727"/>
      <c r="E569" s="101">
        <f t="shared" si="69"/>
        <v>43242</v>
      </c>
      <c r="F569" s="101">
        <f t="shared" si="69"/>
        <v>43245</v>
      </c>
      <c r="G569" s="101">
        <f>F569+9</f>
        <v>43254</v>
      </c>
    </row>
    <row r="570" spans="1:7">
      <c r="B570" s="217"/>
      <c r="C570" s="217"/>
      <c r="D570" s="123"/>
      <c r="E570" s="117"/>
      <c r="F570" s="117"/>
      <c r="G570" s="117"/>
    </row>
    <row r="571" spans="1:7" ht="15">
      <c r="A571" s="130" t="s">
        <v>831</v>
      </c>
      <c r="B571" s="112"/>
      <c r="C571" s="112"/>
      <c r="D571" s="130"/>
      <c r="E571" s="130"/>
      <c r="F571" s="130"/>
      <c r="G571" s="198"/>
    </row>
    <row r="572" spans="1:7">
      <c r="B572" s="729" t="s">
        <v>158</v>
      </c>
      <c r="C572" s="729" t="s">
        <v>157</v>
      </c>
      <c r="D572" s="731" t="s">
        <v>80</v>
      </c>
      <c r="E572" s="104" t="s">
        <v>156</v>
      </c>
      <c r="F572" s="104" t="s">
        <v>156</v>
      </c>
      <c r="G572" s="104" t="s">
        <v>830</v>
      </c>
    </row>
    <row r="573" spans="1:7">
      <c r="B573" s="730"/>
      <c r="C573" s="730"/>
      <c r="D573" s="732"/>
      <c r="E573" s="104" t="s">
        <v>153</v>
      </c>
      <c r="F573" s="104" t="s">
        <v>76</v>
      </c>
      <c r="G573" s="104" t="s">
        <v>75</v>
      </c>
    </row>
    <row r="574" spans="1:7">
      <c r="B574" s="196" t="s">
        <v>815</v>
      </c>
      <c r="C574" s="196" t="s">
        <v>796</v>
      </c>
      <c r="D574" s="725" t="s">
        <v>814</v>
      </c>
      <c r="E574" s="101">
        <f>F574-5</f>
        <v>43217</v>
      </c>
      <c r="F574" s="101">
        <v>43222</v>
      </c>
      <c r="G574" s="101">
        <f>F574+9</f>
        <v>43231</v>
      </c>
    </row>
    <row r="575" spans="1:7">
      <c r="B575" s="196" t="s">
        <v>813</v>
      </c>
      <c r="C575" s="196" t="s">
        <v>798</v>
      </c>
      <c r="D575" s="726"/>
      <c r="E575" s="101">
        <f t="shared" ref="E575:F578" si="70">E574+7</f>
        <v>43224</v>
      </c>
      <c r="F575" s="101">
        <f t="shared" si="70"/>
        <v>43229</v>
      </c>
      <c r="G575" s="101">
        <f>F575+9</f>
        <v>43238</v>
      </c>
    </row>
    <row r="576" spans="1:7">
      <c r="B576" s="196" t="s">
        <v>812</v>
      </c>
      <c r="C576" s="196" t="s">
        <v>796</v>
      </c>
      <c r="D576" s="726"/>
      <c r="E576" s="101">
        <f t="shared" si="70"/>
        <v>43231</v>
      </c>
      <c r="F576" s="101">
        <f t="shared" si="70"/>
        <v>43236</v>
      </c>
      <c r="G576" s="101">
        <f>F576+9</f>
        <v>43245</v>
      </c>
    </row>
    <row r="577" spans="2:7">
      <c r="B577" s="196" t="s">
        <v>811</v>
      </c>
      <c r="C577" s="196" t="s">
        <v>796</v>
      </c>
      <c r="D577" s="726"/>
      <c r="E577" s="101">
        <f t="shared" si="70"/>
        <v>43238</v>
      </c>
      <c r="F577" s="101">
        <f t="shared" si="70"/>
        <v>43243</v>
      </c>
      <c r="G577" s="101">
        <f>F577+9</f>
        <v>43252</v>
      </c>
    </row>
    <row r="578" spans="2:7">
      <c r="B578" s="196" t="s">
        <v>810</v>
      </c>
      <c r="C578" s="196" t="s">
        <v>796</v>
      </c>
      <c r="D578" s="727"/>
      <c r="E578" s="101">
        <f t="shared" si="70"/>
        <v>43245</v>
      </c>
      <c r="F578" s="101">
        <f t="shared" si="70"/>
        <v>43250</v>
      </c>
      <c r="G578" s="101">
        <f>F578+9</f>
        <v>43259</v>
      </c>
    </row>
    <row r="579" spans="2:7">
      <c r="B579" s="143"/>
      <c r="C579" s="143"/>
      <c r="F579" s="218"/>
    </row>
    <row r="580" spans="2:7">
      <c r="B580" s="719" t="s">
        <v>158</v>
      </c>
      <c r="C580" s="719" t="s">
        <v>157</v>
      </c>
      <c r="D580" s="721" t="s">
        <v>80</v>
      </c>
      <c r="E580" s="103" t="s">
        <v>156</v>
      </c>
      <c r="F580" s="103" t="s">
        <v>156</v>
      </c>
      <c r="G580" s="189" t="s">
        <v>829</v>
      </c>
    </row>
    <row r="581" spans="2:7">
      <c r="B581" s="720"/>
      <c r="C581" s="720"/>
      <c r="D581" s="722"/>
      <c r="E581" s="103" t="s">
        <v>153</v>
      </c>
      <c r="F581" s="103" t="s">
        <v>76</v>
      </c>
      <c r="G581" s="103" t="s">
        <v>75</v>
      </c>
    </row>
    <row r="582" spans="2:7">
      <c r="B582" s="196" t="s">
        <v>808</v>
      </c>
      <c r="C582" s="196" t="s">
        <v>798</v>
      </c>
      <c r="D582" s="725" t="s">
        <v>807</v>
      </c>
      <c r="E582" s="101">
        <f>F582-3</f>
        <v>43221</v>
      </c>
      <c r="F582" s="101">
        <v>43224</v>
      </c>
      <c r="G582" s="101">
        <f>F582+10</f>
        <v>43234</v>
      </c>
    </row>
    <row r="583" spans="2:7">
      <c r="B583" s="197" t="s">
        <v>806</v>
      </c>
      <c r="C583" s="196" t="s">
        <v>798</v>
      </c>
      <c r="D583" s="726"/>
      <c r="E583" s="101">
        <f t="shared" ref="E583:F585" si="71">E582+7</f>
        <v>43228</v>
      </c>
      <c r="F583" s="101">
        <f t="shared" si="71"/>
        <v>43231</v>
      </c>
      <c r="G583" s="101">
        <f>F583+10</f>
        <v>43241</v>
      </c>
    </row>
    <row r="584" spans="2:7">
      <c r="B584" s="196" t="s">
        <v>805</v>
      </c>
      <c r="C584" s="196" t="s">
        <v>798</v>
      </c>
      <c r="D584" s="726"/>
      <c r="E584" s="101">
        <f t="shared" si="71"/>
        <v>43235</v>
      </c>
      <c r="F584" s="101">
        <f t="shared" si="71"/>
        <v>43238</v>
      </c>
      <c r="G584" s="101">
        <f>F584+10</f>
        <v>43248</v>
      </c>
    </row>
    <row r="585" spans="2:7">
      <c r="B585" s="197" t="s">
        <v>804</v>
      </c>
      <c r="C585" s="196" t="s">
        <v>798</v>
      </c>
      <c r="D585" s="727"/>
      <c r="E585" s="101">
        <f t="shared" si="71"/>
        <v>43242</v>
      </c>
      <c r="F585" s="101">
        <f t="shared" si="71"/>
        <v>43245</v>
      </c>
      <c r="G585" s="101">
        <f>F585+10</f>
        <v>43255</v>
      </c>
    </row>
    <row r="586" spans="2:7">
      <c r="B586" s="143"/>
      <c r="C586" s="143"/>
    </row>
    <row r="587" spans="2:7">
      <c r="B587" s="719" t="s">
        <v>158</v>
      </c>
      <c r="C587" s="719" t="s">
        <v>157</v>
      </c>
      <c r="D587" s="721" t="s">
        <v>80</v>
      </c>
      <c r="E587" s="103" t="s">
        <v>156</v>
      </c>
      <c r="F587" s="103" t="s">
        <v>156</v>
      </c>
      <c r="G587" s="189" t="s">
        <v>828</v>
      </c>
    </row>
    <row r="588" spans="2:7">
      <c r="B588" s="720"/>
      <c r="C588" s="720"/>
      <c r="D588" s="722"/>
      <c r="E588" s="103" t="s">
        <v>153</v>
      </c>
      <c r="F588" s="103" t="s">
        <v>76</v>
      </c>
      <c r="G588" s="103" t="s">
        <v>75</v>
      </c>
    </row>
    <row r="589" spans="2:7">
      <c r="B589" s="196" t="s">
        <v>819</v>
      </c>
      <c r="C589" s="196" t="s">
        <v>825</v>
      </c>
      <c r="D589" s="725" t="s">
        <v>824</v>
      </c>
      <c r="E589" s="101">
        <f>F589-4</f>
        <v>43222</v>
      </c>
      <c r="F589" s="101">
        <v>43226</v>
      </c>
      <c r="G589" s="101">
        <f>F589+7</f>
        <v>43233</v>
      </c>
    </row>
    <row r="590" spans="2:7">
      <c r="B590" s="197" t="s">
        <v>823</v>
      </c>
      <c r="C590" s="196" t="s">
        <v>822</v>
      </c>
      <c r="D590" s="726"/>
      <c r="E590" s="101">
        <f t="shared" ref="E590:F592" si="72">E589+7</f>
        <v>43229</v>
      </c>
      <c r="F590" s="101">
        <f t="shared" si="72"/>
        <v>43233</v>
      </c>
      <c r="G590" s="101">
        <f>F590+7</f>
        <v>43240</v>
      </c>
    </row>
    <row r="591" spans="2:7">
      <c r="B591" s="196" t="s">
        <v>821</v>
      </c>
      <c r="C591" s="196" t="s">
        <v>820</v>
      </c>
      <c r="D591" s="726"/>
      <c r="E591" s="101">
        <f t="shared" si="72"/>
        <v>43236</v>
      </c>
      <c r="F591" s="101">
        <f t="shared" si="72"/>
        <v>43240</v>
      </c>
      <c r="G591" s="101">
        <f>F591+7</f>
        <v>43247</v>
      </c>
    </row>
    <row r="592" spans="2:7">
      <c r="B592" s="197" t="s">
        <v>819</v>
      </c>
      <c r="C592" s="196" t="s">
        <v>818</v>
      </c>
      <c r="D592" s="727"/>
      <c r="E592" s="101">
        <f t="shared" si="72"/>
        <v>43243</v>
      </c>
      <c r="F592" s="101">
        <f t="shared" si="72"/>
        <v>43247</v>
      </c>
      <c r="G592" s="101">
        <f>F592+7</f>
        <v>43254</v>
      </c>
    </row>
    <row r="593" spans="1:16" ht="15.75">
      <c r="B593" s="220"/>
      <c r="C593" s="219"/>
      <c r="D593" s="123"/>
      <c r="E593" s="117"/>
      <c r="F593" s="117"/>
      <c r="G593" s="218"/>
    </row>
    <row r="594" spans="1:16" ht="15">
      <c r="A594" s="130" t="s">
        <v>827</v>
      </c>
      <c r="D594" s="130"/>
      <c r="E594" s="130"/>
    </row>
    <row r="595" spans="1:16">
      <c r="B595" s="719" t="s">
        <v>158</v>
      </c>
      <c r="C595" s="719" t="s">
        <v>157</v>
      </c>
      <c r="D595" s="721" t="s">
        <v>80</v>
      </c>
      <c r="E595" s="103" t="s">
        <v>156</v>
      </c>
      <c r="F595" s="103" t="s">
        <v>156</v>
      </c>
      <c r="G595" s="104" t="s">
        <v>826</v>
      </c>
    </row>
    <row r="596" spans="1:16">
      <c r="B596" s="720"/>
      <c r="C596" s="720"/>
      <c r="D596" s="722"/>
      <c r="E596" s="103" t="s">
        <v>153</v>
      </c>
      <c r="F596" s="103" t="s">
        <v>76</v>
      </c>
      <c r="G596" s="104" t="s">
        <v>75</v>
      </c>
    </row>
    <row r="597" spans="1:16">
      <c r="B597" s="196" t="s">
        <v>819</v>
      </c>
      <c r="C597" s="196" t="s">
        <v>825</v>
      </c>
      <c r="D597" s="725" t="s">
        <v>824</v>
      </c>
      <c r="E597" s="101">
        <f>F597-4</f>
        <v>43222</v>
      </c>
      <c r="F597" s="101">
        <v>43226</v>
      </c>
      <c r="G597" s="101">
        <f>F597+6</f>
        <v>43232</v>
      </c>
    </row>
    <row r="598" spans="1:16">
      <c r="B598" s="197" t="s">
        <v>823</v>
      </c>
      <c r="C598" s="196" t="s">
        <v>822</v>
      </c>
      <c r="D598" s="726"/>
      <c r="E598" s="101">
        <f t="shared" ref="E598:F600" si="73">E597+7</f>
        <v>43229</v>
      </c>
      <c r="F598" s="101">
        <f t="shared" si="73"/>
        <v>43233</v>
      </c>
      <c r="G598" s="101">
        <f>F598+6</f>
        <v>43239</v>
      </c>
    </row>
    <row r="599" spans="1:16">
      <c r="B599" s="196" t="s">
        <v>821</v>
      </c>
      <c r="C599" s="196" t="s">
        <v>820</v>
      </c>
      <c r="D599" s="726"/>
      <c r="E599" s="101">
        <f t="shared" si="73"/>
        <v>43236</v>
      </c>
      <c r="F599" s="101">
        <f t="shared" si="73"/>
        <v>43240</v>
      </c>
      <c r="G599" s="101">
        <f>F599+6</f>
        <v>43246</v>
      </c>
    </row>
    <row r="600" spans="1:16">
      <c r="B600" s="197" t="s">
        <v>819</v>
      </c>
      <c r="C600" s="196" t="s">
        <v>818</v>
      </c>
      <c r="D600" s="727"/>
      <c r="E600" s="101">
        <f t="shared" si="73"/>
        <v>43243</v>
      </c>
      <c r="F600" s="101">
        <f t="shared" si="73"/>
        <v>43247</v>
      </c>
      <c r="G600" s="101">
        <f>F600+6</f>
        <v>43253</v>
      </c>
    </row>
    <row r="601" spans="1:16" s="185" customFormat="1">
      <c r="A601" s="143"/>
      <c r="B601" s="124"/>
      <c r="C601" s="124"/>
      <c r="D601" s="123"/>
      <c r="E601" s="117"/>
      <c r="F601" s="117"/>
      <c r="G601" s="143"/>
      <c r="H601" s="143"/>
    </row>
    <row r="602" spans="1:16" s="185" customFormat="1" ht="15">
      <c r="A602" s="130" t="s">
        <v>817</v>
      </c>
      <c r="B602" s="144"/>
      <c r="C602" s="144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</row>
    <row r="603" spans="1:16" s="185" customFormat="1" ht="15">
      <c r="A603" s="130"/>
      <c r="B603" s="729" t="s">
        <v>158</v>
      </c>
      <c r="C603" s="729" t="s">
        <v>157</v>
      </c>
      <c r="D603" s="731" t="s">
        <v>80</v>
      </c>
      <c r="E603" s="104" t="s">
        <v>156</v>
      </c>
      <c r="F603" s="104" t="s">
        <v>156</v>
      </c>
      <c r="G603" s="104" t="s">
        <v>816</v>
      </c>
      <c r="H603" s="143"/>
      <c r="I603" s="143"/>
      <c r="J603" s="143"/>
      <c r="K603" s="143"/>
      <c r="L603" s="143"/>
      <c r="M603" s="143"/>
      <c r="N603" s="143"/>
      <c r="O603" s="143"/>
      <c r="P603" s="143"/>
    </row>
    <row r="604" spans="1:16" s="185" customFormat="1" ht="15">
      <c r="A604" s="130"/>
      <c r="B604" s="730"/>
      <c r="C604" s="730"/>
      <c r="D604" s="732"/>
      <c r="E604" s="104" t="s">
        <v>153</v>
      </c>
      <c r="F604" s="104" t="s">
        <v>76</v>
      </c>
      <c r="G604" s="104" t="s">
        <v>75</v>
      </c>
      <c r="H604" s="143"/>
      <c r="I604" s="143"/>
      <c r="J604" s="143"/>
      <c r="K604" s="143"/>
      <c r="L604" s="143"/>
      <c r="M604" s="143"/>
      <c r="N604" s="143"/>
      <c r="O604" s="143"/>
      <c r="P604" s="143"/>
    </row>
    <row r="605" spans="1:16" s="185" customFormat="1" ht="16.5" customHeight="1">
      <c r="A605" s="130"/>
      <c r="B605" s="196" t="s">
        <v>815</v>
      </c>
      <c r="C605" s="196" t="s">
        <v>796</v>
      </c>
      <c r="D605" s="725" t="s">
        <v>814</v>
      </c>
      <c r="E605" s="101">
        <f>F605-5</f>
        <v>43217</v>
      </c>
      <c r="F605" s="101">
        <v>43222</v>
      </c>
      <c r="G605" s="101">
        <f>F605+6</f>
        <v>43228</v>
      </c>
      <c r="H605" s="143"/>
      <c r="I605" s="143"/>
      <c r="J605" s="143"/>
      <c r="K605" s="143"/>
      <c r="L605" s="143"/>
      <c r="M605" s="143"/>
      <c r="N605" s="143"/>
      <c r="O605" s="143"/>
      <c r="P605" s="143"/>
    </row>
    <row r="606" spans="1:16" s="185" customFormat="1" ht="15">
      <c r="A606" s="130"/>
      <c r="B606" s="196" t="s">
        <v>813</v>
      </c>
      <c r="C606" s="196" t="s">
        <v>798</v>
      </c>
      <c r="D606" s="726"/>
      <c r="E606" s="101">
        <f t="shared" ref="E606:F609" si="74">E605+7</f>
        <v>43224</v>
      </c>
      <c r="F606" s="101">
        <f t="shared" si="74"/>
        <v>43229</v>
      </c>
      <c r="G606" s="101">
        <f>F606+6</f>
        <v>43235</v>
      </c>
      <c r="H606" s="143"/>
      <c r="I606" s="143"/>
      <c r="J606" s="143"/>
      <c r="K606" s="143"/>
      <c r="L606" s="143"/>
      <c r="M606" s="143"/>
      <c r="N606" s="143"/>
      <c r="O606" s="143"/>
      <c r="P606" s="143"/>
    </row>
    <row r="607" spans="1:16" s="185" customFormat="1" ht="16.5" customHeight="1">
      <c r="A607" s="130"/>
      <c r="B607" s="196" t="s">
        <v>812</v>
      </c>
      <c r="C607" s="196" t="s">
        <v>796</v>
      </c>
      <c r="D607" s="726"/>
      <c r="E607" s="101">
        <f t="shared" si="74"/>
        <v>43231</v>
      </c>
      <c r="F607" s="101">
        <f t="shared" si="74"/>
        <v>43236</v>
      </c>
      <c r="G607" s="101">
        <f>F607+6</f>
        <v>43242</v>
      </c>
      <c r="H607" s="143"/>
      <c r="I607" s="143"/>
      <c r="J607" s="143"/>
      <c r="K607" s="143"/>
      <c r="L607" s="143"/>
      <c r="M607" s="143"/>
      <c r="N607" s="143"/>
      <c r="O607" s="143"/>
      <c r="P607" s="143"/>
    </row>
    <row r="608" spans="1:16" s="185" customFormat="1" ht="15">
      <c r="A608" s="130"/>
      <c r="B608" s="196" t="s">
        <v>811</v>
      </c>
      <c r="C608" s="196" t="s">
        <v>796</v>
      </c>
      <c r="D608" s="726"/>
      <c r="E608" s="101">
        <f t="shared" si="74"/>
        <v>43238</v>
      </c>
      <c r="F608" s="101">
        <f t="shared" si="74"/>
        <v>43243</v>
      </c>
      <c r="G608" s="101">
        <f>F608+6</f>
        <v>43249</v>
      </c>
      <c r="H608" s="143"/>
      <c r="I608" s="143"/>
      <c r="J608" s="143"/>
      <c r="K608" s="143"/>
      <c r="L608" s="143"/>
      <c r="M608" s="143"/>
      <c r="N608" s="143"/>
      <c r="O608" s="143"/>
      <c r="P608" s="143"/>
    </row>
    <row r="609" spans="1:16" s="185" customFormat="1">
      <c r="A609" s="143"/>
      <c r="B609" s="196" t="s">
        <v>810</v>
      </c>
      <c r="C609" s="196" t="s">
        <v>796</v>
      </c>
      <c r="D609" s="727"/>
      <c r="E609" s="101">
        <f t="shared" si="74"/>
        <v>43245</v>
      </c>
      <c r="F609" s="101">
        <f t="shared" si="74"/>
        <v>43250</v>
      </c>
      <c r="G609" s="101">
        <f>F609+6</f>
        <v>43256</v>
      </c>
      <c r="H609" s="143"/>
      <c r="I609" s="143"/>
      <c r="J609" s="143"/>
      <c r="K609" s="143"/>
      <c r="L609" s="143"/>
      <c r="M609" s="143"/>
      <c r="N609" s="143"/>
      <c r="O609" s="143"/>
      <c r="P609" s="143"/>
    </row>
    <row r="610" spans="1:16" s="185" customFormat="1" ht="15">
      <c r="A610" s="143"/>
      <c r="B610" s="143"/>
      <c r="C610" s="143"/>
      <c r="D610" s="143"/>
      <c r="E610" s="143"/>
      <c r="F610" s="143"/>
      <c r="G610" s="130"/>
      <c r="H610" s="143"/>
      <c r="I610" s="143"/>
      <c r="J610" s="143"/>
      <c r="K610" s="143"/>
      <c r="L610" s="143"/>
      <c r="M610" s="143"/>
      <c r="N610" s="143"/>
      <c r="O610" s="143"/>
      <c r="P610" s="143"/>
    </row>
    <row r="611" spans="1:16">
      <c r="B611" s="719" t="s">
        <v>158</v>
      </c>
      <c r="C611" s="719" t="s">
        <v>157</v>
      </c>
      <c r="D611" s="721" t="s">
        <v>80</v>
      </c>
      <c r="E611" s="103" t="s">
        <v>156</v>
      </c>
      <c r="F611" s="103" t="s">
        <v>156</v>
      </c>
      <c r="G611" s="104" t="s">
        <v>809</v>
      </c>
    </row>
    <row r="612" spans="1:16" ht="16.5" customHeight="1">
      <c r="B612" s="720"/>
      <c r="C612" s="720"/>
      <c r="D612" s="722"/>
      <c r="E612" s="103" t="s">
        <v>153</v>
      </c>
      <c r="F612" s="103" t="s">
        <v>76</v>
      </c>
      <c r="G612" s="104" t="s">
        <v>75</v>
      </c>
    </row>
    <row r="613" spans="1:16" ht="16.5" customHeight="1">
      <c r="B613" s="196" t="s">
        <v>808</v>
      </c>
      <c r="C613" s="196" t="s">
        <v>798</v>
      </c>
      <c r="D613" s="725" t="s">
        <v>807</v>
      </c>
      <c r="E613" s="101">
        <f>F613-3</f>
        <v>43221</v>
      </c>
      <c r="F613" s="101">
        <v>43224</v>
      </c>
      <c r="G613" s="101">
        <f>F613+6</f>
        <v>43230</v>
      </c>
    </row>
    <row r="614" spans="1:16">
      <c r="B614" s="197" t="s">
        <v>806</v>
      </c>
      <c r="C614" s="196" t="s">
        <v>798</v>
      </c>
      <c r="D614" s="726"/>
      <c r="E614" s="101">
        <f t="shared" ref="E614:F616" si="75">E613+7</f>
        <v>43228</v>
      </c>
      <c r="F614" s="101">
        <f t="shared" si="75"/>
        <v>43231</v>
      </c>
      <c r="G614" s="101">
        <f>F614+6</f>
        <v>43237</v>
      </c>
    </row>
    <row r="615" spans="1:16" ht="16.5" customHeight="1">
      <c r="B615" s="196" t="s">
        <v>805</v>
      </c>
      <c r="C615" s="196" t="s">
        <v>798</v>
      </c>
      <c r="D615" s="726"/>
      <c r="E615" s="101">
        <f t="shared" si="75"/>
        <v>43235</v>
      </c>
      <c r="F615" s="101">
        <f t="shared" si="75"/>
        <v>43238</v>
      </c>
      <c r="G615" s="101">
        <f>F615+6</f>
        <v>43244</v>
      </c>
    </row>
    <row r="616" spans="1:16">
      <c r="B616" s="197" t="s">
        <v>804</v>
      </c>
      <c r="C616" s="196" t="s">
        <v>798</v>
      </c>
      <c r="D616" s="727"/>
      <c r="E616" s="101">
        <f t="shared" si="75"/>
        <v>43242</v>
      </c>
      <c r="F616" s="101">
        <f t="shared" si="75"/>
        <v>43245</v>
      </c>
      <c r="G616" s="101">
        <f>F616+6</f>
        <v>43251</v>
      </c>
    </row>
    <row r="617" spans="1:16">
      <c r="B617" s="143"/>
      <c r="C617" s="143"/>
    </row>
    <row r="618" spans="1:16">
      <c r="B618" s="719" t="s">
        <v>158</v>
      </c>
      <c r="C618" s="719" t="s">
        <v>157</v>
      </c>
      <c r="D618" s="721" t="s">
        <v>80</v>
      </c>
      <c r="E618" s="103" t="s">
        <v>156</v>
      </c>
      <c r="F618" s="103" t="s">
        <v>156</v>
      </c>
      <c r="G618" s="104" t="s">
        <v>803</v>
      </c>
    </row>
    <row r="619" spans="1:16">
      <c r="B619" s="720"/>
      <c r="C619" s="720"/>
      <c r="D619" s="722"/>
      <c r="E619" s="103" t="s">
        <v>153</v>
      </c>
      <c r="F619" s="103" t="s">
        <v>76</v>
      </c>
      <c r="G619" s="104" t="s">
        <v>75</v>
      </c>
    </row>
    <row r="620" spans="1:16" ht="16.5" customHeight="1">
      <c r="B620" s="196" t="s">
        <v>802</v>
      </c>
      <c r="C620" s="196" t="s">
        <v>798</v>
      </c>
      <c r="D620" s="725" t="s">
        <v>801</v>
      </c>
      <c r="E620" s="101">
        <f>F620-3</f>
        <v>43223</v>
      </c>
      <c r="F620" s="101">
        <v>43226</v>
      </c>
      <c r="G620" s="101">
        <f>F620+6</f>
        <v>43232</v>
      </c>
    </row>
    <row r="621" spans="1:16">
      <c r="B621" s="196" t="s">
        <v>800</v>
      </c>
      <c r="C621" s="196" t="s">
        <v>798</v>
      </c>
      <c r="D621" s="726"/>
      <c r="E621" s="101">
        <f t="shared" ref="E621:F623" si="76">E620+7</f>
        <v>43230</v>
      </c>
      <c r="F621" s="101">
        <f t="shared" si="76"/>
        <v>43233</v>
      </c>
      <c r="G621" s="101">
        <f>F621+6</f>
        <v>43239</v>
      </c>
    </row>
    <row r="622" spans="1:16">
      <c r="B622" s="196" t="s">
        <v>799</v>
      </c>
      <c r="C622" s="196" t="s">
        <v>798</v>
      </c>
      <c r="D622" s="726"/>
      <c r="E622" s="101">
        <f t="shared" si="76"/>
        <v>43237</v>
      </c>
      <c r="F622" s="101">
        <f t="shared" si="76"/>
        <v>43240</v>
      </c>
      <c r="G622" s="101">
        <f>F622+6</f>
        <v>43246</v>
      </c>
    </row>
    <row r="623" spans="1:16">
      <c r="B623" s="196" t="s">
        <v>797</v>
      </c>
      <c r="C623" s="196" t="s">
        <v>796</v>
      </c>
      <c r="D623" s="727"/>
      <c r="E623" s="101">
        <f t="shared" si="76"/>
        <v>43244</v>
      </c>
      <c r="F623" s="101">
        <f t="shared" si="76"/>
        <v>43247</v>
      </c>
      <c r="G623" s="101">
        <f>F623+6</f>
        <v>43253</v>
      </c>
    </row>
    <row r="624" spans="1:16">
      <c r="B624" s="217"/>
      <c r="C624" s="217"/>
      <c r="D624" s="123"/>
      <c r="E624" s="117"/>
      <c r="F624" s="117"/>
      <c r="G624" s="117"/>
    </row>
    <row r="625" spans="1:8" ht="15">
      <c r="A625" s="130" t="s">
        <v>795</v>
      </c>
    </row>
    <row r="626" spans="1:8" s="185" customFormat="1">
      <c r="A626" s="143"/>
      <c r="B626" s="729" t="s">
        <v>158</v>
      </c>
      <c r="C626" s="729" t="s">
        <v>157</v>
      </c>
      <c r="D626" s="731" t="s">
        <v>80</v>
      </c>
      <c r="E626" s="104" t="s">
        <v>156</v>
      </c>
      <c r="F626" s="104" t="s">
        <v>156</v>
      </c>
      <c r="G626" s="104" t="s">
        <v>784</v>
      </c>
      <c r="H626" s="143"/>
    </row>
    <row r="627" spans="1:8">
      <c r="B627" s="730"/>
      <c r="C627" s="730"/>
      <c r="D627" s="732"/>
      <c r="E627" s="104" t="s">
        <v>153</v>
      </c>
      <c r="F627" s="104" t="s">
        <v>76</v>
      </c>
      <c r="G627" s="104" t="s">
        <v>75</v>
      </c>
    </row>
    <row r="628" spans="1:8">
      <c r="B628" s="196" t="s">
        <v>792</v>
      </c>
      <c r="C628" s="196" t="s">
        <v>767</v>
      </c>
      <c r="D628" s="725" t="s">
        <v>794</v>
      </c>
      <c r="E628" s="101">
        <f>F628-3</f>
        <v>43220</v>
      </c>
      <c r="F628" s="101">
        <v>43223</v>
      </c>
      <c r="G628" s="101">
        <f>F628+5</f>
        <v>43228</v>
      </c>
    </row>
    <row r="629" spans="1:8">
      <c r="B629" s="196" t="s">
        <v>791</v>
      </c>
      <c r="C629" s="196" t="s">
        <v>767</v>
      </c>
      <c r="D629" s="726"/>
      <c r="E629" s="101">
        <f t="shared" ref="E629:F632" si="77">E628+7</f>
        <v>43227</v>
      </c>
      <c r="F629" s="101">
        <f t="shared" si="77"/>
        <v>43230</v>
      </c>
      <c r="G629" s="101">
        <f>F629+5</f>
        <v>43235</v>
      </c>
    </row>
    <row r="630" spans="1:8">
      <c r="B630" s="196" t="s">
        <v>793</v>
      </c>
      <c r="C630" s="196" t="s">
        <v>785</v>
      </c>
      <c r="D630" s="726"/>
      <c r="E630" s="101">
        <f t="shared" si="77"/>
        <v>43234</v>
      </c>
      <c r="F630" s="101">
        <f t="shared" si="77"/>
        <v>43237</v>
      </c>
      <c r="G630" s="101">
        <f>F630+5</f>
        <v>43242</v>
      </c>
    </row>
    <row r="631" spans="1:8">
      <c r="B631" s="196" t="s">
        <v>792</v>
      </c>
      <c r="C631" s="196" t="s">
        <v>785</v>
      </c>
      <c r="D631" s="726"/>
      <c r="E631" s="101">
        <f t="shared" si="77"/>
        <v>43241</v>
      </c>
      <c r="F631" s="101">
        <f t="shared" si="77"/>
        <v>43244</v>
      </c>
      <c r="G631" s="101">
        <f>F631+5</f>
        <v>43249</v>
      </c>
    </row>
    <row r="632" spans="1:8">
      <c r="B632" s="196" t="s">
        <v>791</v>
      </c>
      <c r="C632" s="196" t="s">
        <v>785</v>
      </c>
      <c r="D632" s="727"/>
      <c r="E632" s="101">
        <f t="shared" si="77"/>
        <v>43248</v>
      </c>
      <c r="F632" s="101">
        <f t="shared" si="77"/>
        <v>43251</v>
      </c>
      <c r="G632" s="101">
        <f>F632+5</f>
        <v>43256</v>
      </c>
    </row>
    <row r="633" spans="1:8">
      <c r="B633" s="143"/>
      <c r="C633" s="143"/>
    </row>
    <row r="634" spans="1:8">
      <c r="B634" s="719" t="s">
        <v>158</v>
      </c>
      <c r="C634" s="719" t="s">
        <v>157</v>
      </c>
      <c r="D634" s="721" t="s">
        <v>80</v>
      </c>
      <c r="E634" s="103" t="s">
        <v>156</v>
      </c>
      <c r="F634" s="103" t="s">
        <v>156</v>
      </c>
      <c r="G634" s="104" t="s">
        <v>790</v>
      </c>
    </row>
    <row r="635" spans="1:8">
      <c r="B635" s="720"/>
      <c r="C635" s="720"/>
      <c r="D635" s="722"/>
      <c r="E635" s="103" t="s">
        <v>153</v>
      </c>
      <c r="F635" s="103" t="s">
        <v>76</v>
      </c>
      <c r="G635" s="104" t="s">
        <v>75</v>
      </c>
    </row>
    <row r="636" spans="1:8" s="185" customFormat="1">
      <c r="A636" s="143"/>
      <c r="B636" s="196" t="s">
        <v>786</v>
      </c>
      <c r="C636" s="196" t="s">
        <v>767</v>
      </c>
      <c r="D636" s="725" t="s">
        <v>789</v>
      </c>
      <c r="E636" s="101">
        <f>F636-3</f>
        <v>43222</v>
      </c>
      <c r="F636" s="101">
        <v>43225</v>
      </c>
      <c r="G636" s="101">
        <f>F636+4</f>
        <v>43229</v>
      </c>
      <c r="H636" s="143"/>
    </row>
    <row r="637" spans="1:8">
      <c r="B637" s="196" t="s">
        <v>788</v>
      </c>
      <c r="C637" s="196" t="s">
        <v>785</v>
      </c>
      <c r="D637" s="726"/>
      <c r="E637" s="101">
        <f t="shared" ref="E637:F639" si="78">E636+7</f>
        <v>43229</v>
      </c>
      <c r="F637" s="101">
        <f t="shared" si="78"/>
        <v>43232</v>
      </c>
      <c r="G637" s="101">
        <f>F637+4</f>
        <v>43236</v>
      </c>
    </row>
    <row r="638" spans="1:8">
      <c r="B638" s="196" t="s">
        <v>787</v>
      </c>
      <c r="C638" s="196" t="s">
        <v>785</v>
      </c>
      <c r="D638" s="726"/>
      <c r="E638" s="101">
        <f t="shared" si="78"/>
        <v>43236</v>
      </c>
      <c r="F638" s="101">
        <f t="shared" si="78"/>
        <v>43239</v>
      </c>
      <c r="G638" s="101">
        <f>F638+4</f>
        <v>43243</v>
      </c>
    </row>
    <row r="639" spans="1:8">
      <c r="B639" s="196" t="s">
        <v>786</v>
      </c>
      <c r="C639" s="196" t="s">
        <v>785</v>
      </c>
      <c r="D639" s="727"/>
      <c r="E639" s="101">
        <f t="shared" si="78"/>
        <v>43243</v>
      </c>
      <c r="F639" s="101">
        <f t="shared" si="78"/>
        <v>43246</v>
      </c>
      <c r="G639" s="101">
        <f>F639+4</f>
        <v>43250</v>
      </c>
    </row>
    <row r="640" spans="1:8">
      <c r="B640" s="143"/>
      <c r="C640" s="143"/>
      <c r="E640" s="117"/>
      <c r="F640" s="117"/>
      <c r="G640" s="117"/>
    </row>
    <row r="641" spans="1:7">
      <c r="B641" s="729" t="s">
        <v>158</v>
      </c>
      <c r="C641" s="729" t="s">
        <v>157</v>
      </c>
      <c r="D641" s="731" t="s">
        <v>80</v>
      </c>
      <c r="E641" s="104" t="s">
        <v>156</v>
      </c>
      <c r="F641" s="104" t="s">
        <v>156</v>
      </c>
      <c r="G641" s="104" t="s">
        <v>784</v>
      </c>
    </row>
    <row r="642" spans="1:7">
      <c r="B642" s="730"/>
      <c r="C642" s="730"/>
      <c r="D642" s="732"/>
      <c r="E642" s="104" t="s">
        <v>153</v>
      </c>
      <c r="F642" s="104" t="s">
        <v>76</v>
      </c>
      <c r="G642" s="104" t="s">
        <v>75</v>
      </c>
    </row>
    <row r="643" spans="1:7">
      <c r="B643" s="196" t="s">
        <v>776</v>
      </c>
      <c r="C643" s="196" t="s">
        <v>782</v>
      </c>
      <c r="D643" s="725" t="s">
        <v>781</v>
      </c>
      <c r="E643" s="101">
        <f>F643-5</f>
        <v>43216</v>
      </c>
      <c r="F643" s="101">
        <v>43221</v>
      </c>
      <c r="G643" s="101">
        <f>F643+6</f>
        <v>43227</v>
      </c>
    </row>
    <row r="644" spans="1:7">
      <c r="B644" s="196" t="s">
        <v>778</v>
      </c>
      <c r="C644" s="196" t="s">
        <v>780</v>
      </c>
      <c r="D644" s="726"/>
      <c r="E644" s="101">
        <f t="shared" ref="E644:F647" si="79">E643+7</f>
        <v>43223</v>
      </c>
      <c r="F644" s="101">
        <f t="shared" si="79"/>
        <v>43228</v>
      </c>
      <c r="G644" s="101">
        <f>F644+6</f>
        <v>43234</v>
      </c>
    </row>
    <row r="645" spans="1:7">
      <c r="B645" s="196" t="s">
        <v>776</v>
      </c>
      <c r="C645" s="196" t="s">
        <v>779</v>
      </c>
      <c r="D645" s="726"/>
      <c r="E645" s="101">
        <f t="shared" si="79"/>
        <v>43230</v>
      </c>
      <c r="F645" s="101">
        <f t="shared" si="79"/>
        <v>43235</v>
      </c>
      <c r="G645" s="101">
        <f>F645+6</f>
        <v>43241</v>
      </c>
    </row>
    <row r="646" spans="1:7">
      <c r="B646" s="196" t="s">
        <v>778</v>
      </c>
      <c r="C646" s="196" t="s">
        <v>777</v>
      </c>
      <c r="D646" s="726"/>
      <c r="E646" s="101">
        <f t="shared" si="79"/>
        <v>43237</v>
      </c>
      <c r="F646" s="101">
        <f t="shared" si="79"/>
        <v>43242</v>
      </c>
      <c r="G646" s="101">
        <f>F646+6</f>
        <v>43248</v>
      </c>
    </row>
    <row r="647" spans="1:7">
      <c r="B647" s="196" t="s">
        <v>776</v>
      </c>
      <c r="C647" s="196" t="s">
        <v>775</v>
      </c>
      <c r="D647" s="727"/>
      <c r="E647" s="101">
        <f t="shared" si="79"/>
        <v>43244</v>
      </c>
      <c r="F647" s="101">
        <f t="shared" si="79"/>
        <v>43249</v>
      </c>
      <c r="G647" s="101">
        <f>F647+6</f>
        <v>43255</v>
      </c>
    </row>
    <row r="648" spans="1:7">
      <c r="B648" s="217"/>
      <c r="C648" s="217"/>
      <c r="D648" s="123"/>
      <c r="E648" s="117"/>
      <c r="F648" s="117"/>
      <c r="G648" s="117"/>
    </row>
    <row r="649" spans="1:7" ht="15">
      <c r="A649" s="130" t="s">
        <v>783</v>
      </c>
      <c r="B649" s="155"/>
      <c r="C649" s="161"/>
      <c r="D649" s="123"/>
      <c r="E649" s="117"/>
      <c r="F649" s="117"/>
      <c r="G649" s="117"/>
    </row>
    <row r="650" spans="1:7">
      <c r="B650" s="729" t="s">
        <v>158</v>
      </c>
      <c r="C650" s="729" t="s">
        <v>157</v>
      </c>
      <c r="D650" s="731" t="s">
        <v>80</v>
      </c>
      <c r="E650" s="104" t="s">
        <v>156</v>
      </c>
      <c r="F650" s="104" t="s">
        <v>156</v>
      </c>
      <c r="G650" s="104" t="s">
        <v>783</v>
      </c>
    </row>
    <row r="651" spans="1:7">
      <c r="B651" s="730"/>
      <c r="C651" s="730"/>
      <c r="D651" s="732"/>
      <c r="E651" s="104" t="s">
        <v>153</v>
      </c>
      <c r="F651" s="104" t="s">
        <v>76</v>
      </c>
      <c r="G651" s="104" t="s">
        <v>75</v>
      </c>
    </row>
    <row r="652" spans="1:7">
      <c r="B652" s="196" t="s">
        <v>776</v>
      </c>
      <c r="C652" s="196" t="s">
        <v>782</v>
      </c>
      <c r="D652" s="725" t="s">
        <v>781</v>
      </c>
      <c r="E652" s="101">
        <f>F652-5</f>
        <v>43216</v>
      </c>
      <c r="F652" s="101">
        <v>43221</v>
      </c>
      <c r="G652" s="101">
        <f>F652+11</f>
        <v>43232</v>
      </c>
    </row>
    <row r="653" spans="1:7">
      <c r="B653" s="196" t="s">
        <v>778</v>
      </c>
      <c r="C653" s="196" t="s">
        <v>780</v>
      </c>
      <c r="D653" s="726"/>
      <c r="E653" s="101">
        <f t="shared" ref="E653:F656" si="80">E652+7</f>
        <v>43223</v>
      </c>
      <c r="F653" s="101">
        <f t="shared" si="80"/>
        <v>43228</v>
      </c>
      <c r="G653" s="101">
        <f>F653+11</f>
        <v>43239</v>
      </c>
    </row>
    <row r="654" spans="1:7">
      <c r="B654" s="196" t="s">
        <v>776</v>
      </c>
      <c r="C654" s="196" t="s">
        <v>779</v>
      </c>
      <c r="D654" s="726"/>
      <c r="E654" s="101">
        <f t="shared" si="80"/>
        <v>43230</v>
      </c>
      <c r="F654" s="101">
        <f t="shared" si="80"/>
        <v>43235</v>
      </c>
      <c r="G654" s="101">
        <f>F654+11</f>
        <v>43246</v>
      </c>
    </row>
    <row r="655" spans="1:7">
      <c r="B655" s="196" t="s">
        <v>778</v>
      </c>
      <c r="C655" s="196" t="s">
        <v>777</v>
      </c>
      <c r="D655" s="726"/>
      <c r="E655" s="101">
        <f t="shared" si="80"/>
        <v>43237</v>
      </c>
      <c r="F655" s="101">
        <f t="shared" si="80"/>
        <v>43242</v>
      </c>
      <c r="G655" s="101">
        <f>F655+11</f>
        <v>43253</v>
      </c>
    </row>
    <row r="656" spans="1:7">
      <c r="B656" s="196" t="s">
        <v>776</v>
      </c>
      <c r="C656" s="196" t="s">
        <v>775</v>
      </c>
      <c r="D656" s="727"/>
      <c r="E656" s="101">
        <f t="shared" si="80"/>
        <v>43244</v>
      </c>
      <c r="F656" s="101">
        <f t="shared" si="80"/>
        <v>43249</v>
      </c>
      <c r="G656" s="101">
        <f>F656+11</f>
        <v>43260</v>
      </c>
    </row>
    <row r="657" spans="1:7">
      <c r="B657" s="124"/>
      <c r="C657" s="124"/>
      <c r="D657" s="123"/>
      <c r="E657" s="117"/>
      <c r="F657" s="117"/>
    </row>
    <row r="658" spans="1:7" ht="15">
      <c r="A658" s="130" t="s">
        <v>774</v>
      </c>
    </row>
    <row r="659" spans="1:7">
      <c r="B659" s="719" t="s">
        <v>158</v>
      </c>
      <c r="C659" s="719" t="s">
        <v>157</v>
      </c>
      <c r="D659" s="721" t="s">
        <v>80</v>
      </c>
      <c r="E659" s="103" t="s">
        <v>156</v>
      </c>
      <c r="F659" s="103" t="s">
        <v>156</v>
      </c>
      <c r="G659" s="104" t="s">
        <v>773</v>
      </c>
    </row>
    <row r="660" spans="1:7">
      <c r="B660" s="720"/>
      <c r="C660" s="720"/>
      <c r="D660" s="722"/>
      <c r="E660" s="103" t="s">
        <v>153</v>
      </c>
      <c r="F660" s="103" t="s">
        <v>76</v>
      </c>
      <c r="G660" s="104" t="s">
        <v>75</v>
      </c>
    </row>
    <row r="661" spans="1:7">
      <c r="B661" s="196" t="s">
        <v>302</v>
      </c>
      <c r="C661" s="196"/>
      <c r="D661" s="725" t="s">
        <v>772</v>
      </c>
      <c r="E661" s="101">
        <f>F661-3</f>
        <v>43222</v>
      </c>
      <c r="F661" s="101">
        <v>43225</v>
      </c>
      <c r="G661" s="101">
        <f>F661+5</f>
        <v>43230</v>
      </c>
    </row>
    <row r="662" spans="1:7">
      <c r="B662" s="196" t="s">
        <v>768</v>
      </c>
      <c r="C662" s="196" t="s">
        <v>771</v>
      </c>
      <c r="D662" s="726"/>
      <c r="E662" s="101">
        <f t="shared" ref="E662:F664" si="81">E661+7</f>
        <v>43229</v>
      </c>
      <c r="F662" s="101">
        <f t="shared" si="81"/>
        <v>43232</v>
      </c>
      <c r="G662" s="101">
        <f>F662+5</f>
        <v>43237</v>
      </c>
    </row>
    <row r="663" spans="1:7">
      <c r="B663" s="196" t="s">
        <v>770</v>
      </c>
      <c r="C663" s="196" t="s">
        <v>769</v>
      </c>
      <c r="D663" s="726"/>
      <c r="E663" s="101">
        <f t="shared" si="81"/>
        <v>43236</v>
      </c>
      <c r="F663" s="101">
        <f t="shared" si="81"/>
        <v>43239</v>
      </c>
      <c r="G663" s="101">
        <f>F663+5</f>
        <v>43244</v>
      </c>
    </row>
    <row r="664" spans="1:7">
      <c r="B664" s="196" t="s">
        <v>768</v>
      </c>
      <c r="C664" s="196" t="s">
        <v>767</v>
      </c>
      <c r="D664" s="727"/>
      <c r="E664" s="101">
        <f t="shared" si="81"/>
        <v>43243</v>
      </c>
      <c r="F664" s="101">
        <f t="shared" si="81"/>
        <v>43246</v>
      </c>
      <c r="G664" s="101">
        <f>F664+5</f>
        <v>43251</v>
      </c>
    </row>
    <row r="665" spans="1:7">
      <c r="B665" s="217"/>
      <c r="C665" s="217"/>
      <c r="D665" s="123"/>
      <c r="E665" s="117"/>
      <c r="F665" s="117"/>
      <c r="G665" s="117"/>
    </row>
    <row r="666" spans="1:7" ht="15">
      <c r="A666" s="130" t="s">
        <v>766</v>
      </c>
      <c r="B666" s="124"/>
      <c r="C666" s="124"/>
      <c r="D666" s="123"/>
      <c r="E666" s="117"/>
      <c r="F666" s="117"/>
      <c r="G666" s="164"/>
    </row>
    <row r="667" spans="1:7">
      <c r="B667" s="729" t="s">
        <v>685</v>
      </c>
      <c r="C667" s="729" t="s">
        <v>720</v>
      </c>
      <c r="D667" s="731" t="s">
        <v>662</v>
      </c>
      <c r="E667" s="104" t="s">
        <v>719</v>
      </c>
      <c r="F667" s="104" t="s">
        <v>719</v>
      </c>
      <c r="G667" s="104" t="s">
        <v>766</v>
      </c>
    </row>
    <row r="668" spans="1:7">
      <c r="B668" s="730"/>
      <c r="C668" s="730"/>
      <c r="D668" s="732"/>
      <c r="E668" s="104" t="s">
        <v>717</v>
      </c>
      <c r="F668" s="104" t="s">
        <v>716</v>
      </c>
      <c r="G668" s="104" t="s">
        <v>715</v>
      </c>
    </row>
    <row r="669" spans="1:7">
      <c r="B669" s="196" t="s">
        <v>765</v>
      </c>
      <c r="C669" s="196" t="s">
        <v>627</v>
      </c>
      <c r="D669" s="725" t="s">
        <v>764</v>
      </c>
      <c r="E669" s="101">
        <f>F669-4</f>
        <v>43223</v>
      </c>
      <c r="F669" s="101">
        <v>43227</v>
      </c>
      <c r="G669" s="101">
        <f>F669+12</f>
        <v>43239</v>
      </c>
    </row>
    <row r="670" spans="1:7" ht="16.5" customHeight="1">
      <c r="B670" s="197" t="s">
        <v>763</v>
      </c>
      <c r="C670" s="196" t="s">
        <v>761</v>
      </c>
      <c r="D670" s="726"/>
      <c r="E670" s="101">
        <f t="shared" ref="E670:F672" si="82">E669+7</f>
        <v>43230</v>
      </c>
      <c r="F670" s="101">
        <f t="shared" si="82"/>
        <v>43234</v>
      </c>
      <c r="G670" s="101">
        <f>F670+12</f>
        <v>43246</v>
      </c>
    </row>
    <row r="671" spans="1:7">
      <c r="B671" s="196" t="s">
        <v>762</v>
      </c>
      <c r="C671" s="196" t="s">
        <v>761</v>
      </c>
      <c r="D671" s="726"/>
      <c r="E671" s="101">
        <f t="shared" si="82"/>
        <v>43237</v>
      </c>
      <c r="F671" s="101">
        <f t="shared" si="82"/>
        <v>43241</v>
      </c>
      <c r="G671" s="101">
        <f>F671+12</f>
        <v>43253</v>
      </c>
    </row>
    <row r="672" spans="1:7">
      <c r="B672" s="197" t="s">
        <v>760</v>
      </c>
      <c r="C672" s="196" t="s">
        <v>627</v>
      </c>
      <c r="D672" s="727"/>
      <c r="E672" s="101">
        <f t="shared" si="82"/>
        <v>43244</v>
      </c>
      <c r="F672" s="101">
        <f t="shared" si="82"/>
        <v>43248</v>
      </c>
      <c r="G672" s="101">
        <f>F672+12</f>
        <v>43260</v>
      </c>
    </row>
    <row r="673" spans="1:8">
      <c r="B673" s="204"/>
      <c r="C673" s="216"/>
      <c r="D673" s="123"/>
      <c r="E673" s="117"/>
      <c r="F673" s="117"/>
      <c r="G673" s="164"/>
    </row>
    <row r="674" spans="1:8" ht="15">
      <c r="A674" s="130" t="s">
        <v>759</v>
      </c>
      <c r="B674" s="124"/>
      <c r="C674" s="124"/>
      <c r="D674" s="123"/>
      <c r="E674" s="117"/>
      <c r="F674" s="117"/>
      <c r="G674" s="164"/>
    </row>
    <row r="675" spans="1:8">
      <c r="B675" s="729" t="s">
        <v>685</v>
      </c>
      <c r="C675" s="729" t="s">
        <v>720</v>
      </c>
      <c r="D675" s="731" t="s">
        <v>662</v>
      </c>
      <c r="E675" s="104" t="s">
        <v>719</v>
      </c>
      <c r="F675" s="104" t="s">
        <v>719</v>
      </c>
      <c r="G675" s="104" t="s">
        <v>758</v>
      </c>
    </row>
    <row r="676" spans="1:8">
      <c r="B676" s="730"/>
      <c r="C676" s="730"/>
      <c r="D676" s="732"/>
      <c r="E676" s="104" t="s">
        <v>717</v>
      </c>
      <c r="F676" s="104" t="s">
        <v>716</v>
      </c>
      <c r="G676" s="104" t="s">
        <v>715</v>
      </c>
    </row>
    <row r="677" spans="1:8">
      <c r="B677" s="196" t="s">
        <v>757</v>
      </c>
      <c r="C677" s="196" t="s">
        <v>756</v>
      </c>
      <c r="D677" s="725" t="s">
        <v>755</v>
      </c>
      <c r="E677" s="101">
        <f>F677-3</f>
        <v>43222</v>
      </c>
      <c r="F677" s="101">
        <v>43225</v>
      </c>
      <c r="G677" s="101">
        <f>F677+11</f>
        <v>43236</v>
      </c>
    </row>
    <row r="678" spans="1:8">
      <c r="B678" s="197" t="s">
        <v>754</v>
      </c>
      <c r="C678" s="196" t="s">
        <v>753</v>
      </c>
      <c r="D678" s="726"/>
      <c r="E678" s="101">
        <f t="shared" ref="E678:F680" si="83">E677+7</f>
        <v>43229</v>
      </c>
      <c r="F678" s="101">
        <f t="shared" si="83"/>
        <v>43232</v>
      </c>
      <c r="G678" s="101">
        <f>F678+11</f>
        <v>43243</v>
      </c>
    </row>
    <row r="679" spans="1:8">
      <c r="B679" s="196" t="s">
        <v>752</v>
      </c>
      <c r="C679" s="196" t="s">
        <v>751</v>
      </c>
      <c r="D679" s="726"/>
      <c r="E679" s="101">
        <f t="shared" si="83"/>
        <v>43236</v>
      </c>
      <c r="F679" s="101">
        <f t="shared" si="83"/>
        <v>43239</v>
      </c>
      <c r="G679" s="101">
        <f>F679+11</f>
        <v>43250</v>
      </c>
    </row>
    <row r="680" spans="1:8">
      <c r="B680" s="197" t="s">
        <v>750</v>
      </c>
      <c r="C680" s="196" t="s">
        <v>461</v>
      </c>
      <c r="D680" s="727"/>
      <c r="E680" s="101">
        <f t="shared" si="83"/>
        <v>43243</v>
      </c>
      <c r="F680" s="101">
        <f t="shared" si="83"/>
        <v>43246</v>
      </c>
      <c r="G680" s="101">
        <f>F680+11</f>
        <v>43257</v>
      </c>
    </row>
    <row r="681" spans="1:8" ht="15.75">
      <c r="B681" s="143"/>
      <c r="C681" s="215"/>
      <c r="D681" s="123"/>
      <c r="E681" s="117"/>
      <c r="F681" s="117"/>
      <c r="G681" s="117"/>
    </row>
    <row r="682" spans="1:8" ht="15">
      <c r="A682" s="131" t="s">
        <v>749</v>
      </c>
      <c r="B682" s="132"/>
      <c r="C682" s="132"/>
      <c r="D682" s="131"/>
      <c r="E682" s="131"/>
      <c r="F682" s="131"/>
      <c r="G682" s="131"/>
      <c r="H682" s="178"/>
    </row>
    <row r="683" spans="1:8" ht="15">
      <c r="A683" s="130" t="s">
        <v>748</v>
      </c>
    </row>
    <row r="684" spans="1:8">
      <c r="B684" s="719" t="s">
        <v>685</v>
      </c>
      <c r="C684" s="719" t="s">
        <v>720</v>
      </c>
      <c r="D684" s="721" t="s">
        <v>662</v>
      </c>
      <c r="E684" s="103" t="s">
        <v>719</v>
      </c>
      <c r="F684" s="103" t="s">
        <v>719</v>
      </c>
      <c r="G684" s="104" t="s">
        <v>747</v>
      </c>
    </row>
    <row r="685" spans="1:8">
      <c r="B685" s="720"/>
      <c r="C685" s="720"/>
      <c r="D685" s="722"/>
      <c r="E685" s="103" t="s">
        <v>717</v>
      </c>
      <c r="F685" s="103" t="s">
        <v>716</v>
      </c>
      <c r="G685" s="104" t="s">
        <v>715</v>
      </c>
    </row>
    <row r="686" spans="1:8">
      <c r="B686" s="196" t="s">
        <v>745</v>
      </c>
      <c r="C686" s="196" t="s">
        <v>744</v>
      </c>
      <c r="D686" s="725" t="s">
        <v>743</v>
      </c>
      <c r="E686" s="101">
        <f>F686-5</f>
        <v>43217</v>
      </c>
      <c r="F686" s="101">
        <v>43222</v>
      </c>
      <c r="G686" s="101">
        <f>F686+27</f>
        <v>43249</v>
      </c>
    </row>
    <row r="687" spans="1:8">
      <c r="B687" s="196" t="s">
        <v>742</v>
      </c>
      <c r="C687" s="196" t="s">
        <v>741</v>
      </c>
      <c r="D687" s="726"/>
      <c r="E687" s="101">
        <f t="shared" ref="E687:F690" si="84">E686+7</f>
        <v>43224</v>
      </c>
      <c r="F687" s="101">
        <f t="shared" si="84"/>
        <v>43229</v>
      </c>
      <c r="G687" s="101">
        <f>F687+27</f>
        <v>43256</v>
      </c>
    </row>
    <row r="688" spans="1:8">
      <c r="B688" s="196" t="s">
        <v>740</v>
      </c>
      <c r="C688" s="196" t="s">
        <v>739</v>
      </c>
      <c r="D688" s="726"/>
      <c r="E688" s="101">
        <f t="shared" si="84"/>
        <v>43231</v>
      </c>
      <c r="F688" s="101">
        <f t="shared" si="84"/>
        <v>43236</v>
      </c>
      <c r="G688" s="101">
        <f>F688+27</f>
        <v>43263</v>
      </c>
    </row>
    <row r="689" spans="1:8">
      <c r="B689" s="196" t="s">
        <v>738</v>
      </c>
      <c r="C689" s="196" t="s">
        <v>737</v>
      </c>
      <c r="D689" s="726"/>
      <c r="E689" s="101">
        <f t="shared" si="84"/>
        <v>43238</v>
      </c>
      <c r="F689" s="101">
        <f t="shared" si="84"/>
        <v>43243</v>
      </c>
      <c r="G689" s="101">
        <f>F689+27</f>
        <v>43270</v>
      </c>
    </row>
    <row r="690" spans="1:8">
      <c r="B690" s="196" t="s">
        <v>736</v>
      </c>
      <c r="C690" s="196" t="s">
        <v>735</v>
      </c>
      <c r="D690" s="727"/>
      <c r="E690" s="101">
        <f t="shared" si="84"/>
        <v>43245</v>
      </c>
      <c r="F690" s="101">
        <f t="shared" si="84"/>
        <v>43250</v>
      </c>
      <c r="G690" s="101">
        <f>F690+27</f>
        <v>43277</v>
      </c>
    </row>
    <row r="691" spans="1:8">
      <c r="B691" s="143"/>
      <c r="C691" s="143"/>
    </row>
    <row r="692" spans="1:8" ht="15">
      <c r="A692" s="130" t="s">
        <v>746</v>
      </c>
      <c r="B692" s="143"/>
      <c r="C692" s="143"/>
    </row>
    <row r="693" spans="1:8">
      <c r="B693" s="729" t="s">
        <v>685</v>
      </c>
      <c r="C693" s="729" t="s">
        <v>720</v>
      </c>
      <c r="D693" s="731" t="s">
        <v>662</v>
      </c>
      <c r="E693" s="104" t="s">
        <v>719</v>
      </c>
      <c r="F693" s="104" t="s">
        <v>719</v>
      </c>
      <c r="G693" s="104" t="s">
        <v>746</v>
      </c>
    </row>
    <row r="694" spans="1:8">
      <c r="B694" s="730"/>
      <c r="C694" s="730"/>
      <c r="D694" s="732"/>
      <c r="E694" s="104" t="s">
        <v>717</v>
      </c>
      <c r="F694" s="104" t="s">
        <v>716</v>
      </c>
      <c r="G694" s="104" t="s">
        <v>715</v>
      </c>
    </row>
    <row r="695" spans="1:8">
      <c r="B695" s="196" t="s">
        <v>745</v>
      </c>
      <c r="C695" s="196" t="s">
        <v>744</v>
      </c>
      <c r="D695" s="725" t="s">
        <v>743</v>
      </c>
      <c r="E695" s="101">
        <f>F695-5</f>
        <v>43217</v>
      </c>
      <c r="F695" s="101">
        <v>43222</v>
      </c>
      <c r="G695" s="101">
        <f>F695+22</f>
        <v>43244</v>
      </c>
    </row>
    <row r="696" spans="1:8">
      <c r="B696" s="196" t="s">
        <v>742</v>
      </c>
      <c r="C696" s="196" t="s">
        <v>741</v>
      </c>
      <c r="D696" s="726"/>
      <c r="E696" s="101">
        <f t="shared" ref="E696:F699" si="85">E695+7</f>
        <v>43224</v>
      </c>
      <c r="F696" s="101">
        <f t="shared" si="85"/>
        <v>43229</v>
      </c>
      <c r="G696" s="101">
        <f>F696+22</f>
        <v>43251</v>
      </c>
    </row>
    <row r="697" spans="1:8">
      <c r="B697" s="196" t="s">
        <v>740</v>
      </c>
      <c r="C697" s="196" t="s">
        <v>739</v>
      </c>
      <c r="D697" s="726"/>
      <c r="E697" s="101">
        <f t="shared" si="85"/>
        <v>43231</v>
      </c>
      <c r="F697" s="101">
        <f t="shared" si="85"/>
        <v>43236</v>
      </c>
      <c r="G697" s="101">
        <f>F697+22</f>
        <v>43258</v>
      </c>
    </row>
    <row r="698" spans="1:8">
      <c r="B698" s="196" t="s">
        <v>738</v>
      </c>
      <c r="C698" s="196" t="s">
        <v>737</v>
      </c>
      <c r="D698" s="726"/>
      <c r="E698" s="101">
        <f t="shared" si="85"/>
        <v>43238</v>
      </c>
      <c r="F698" s="101">
        <f t="shared" si="85"/>
        <v>43243</v>
      </c>
      <c r="G698" s="101">
        <f>F698+22</f>
        <v>43265</v>
      </c>
    </row>
    <row r="699" spans="1:8">
      <c r="B699" s="196" t="s">
        <v>736</v>
      </c>
      <c r="C699" s="196" t="s">
        <v>735</v>
      </c>
      <c r="D699" s="727"/>
      <c r="E699" s="101">
        <f t="shared" si="85"/>
        <v>43245</v>
      </c>
      <c r="F699" s="101">
        <f t="shared" si="85"/>
        <v>43250</v>
      </c>
      <c r="G699" s="101">
        <f>F699+22</f>
        <v>43272</v>
      </c>
    </row>
    <row r="700" spans="1:8" ht="15">
      <c r="B700" s="112"/>
      <c r="C700" s="112"/>
    </row>
    <row r="701" spans="1:8" ht="15">
      <c r="A701" s="130" t="s">
        <v>734</v>
      </c>
      <c r="B701" s="112"/>
      <c r="C701" s="112"/>
      <c r="E701" s="112"/>
      <c r="F701" s="130"/>
      <c r="G701" s="130"/>
      <c r="H701" s="198"/>
    </row>
    <row r="702" spans="1:8">
      <c r="B702" s="719" t="s">
        <v>685</v>
      </c>
      <c r="C702" s="719" t="s">
        <v>720</v>
      </c>
      <c r="D702" s="721" t="s">
        <v>662</v>
      </c>
      <c r="E702" s="103" t="s">
        <v>719</v>
      </c>
      <c r="F702" s="103" t="s">
        <v>719</v>
      </c>
      <c r="G702" s="104" t="s">
        <v>733</v>
      </c>
    </row>
    <row r="703" spans="1:8">
      <c r="B703" s="720"/>
      <c r="C703" s="720"/>
      <c r="D703" s="722"/>
      <c r="E703" s="103" t="s">
        <v>717</v>
      </c>
      <c r="F703" s="103" t="s">
        <v>716</v>
      </c>
      <c r="G703" s="104" t="s">
        <v>715</v>
      </c>
    </row>
    <row r="704" spans="1:8">
      <c r="B704" s="196" t="s">
        <v>732</v>
      </c>
      <c r="C704" s="196" t="s">
        <v>731</v>
      </c>
      <c r="D704" s="725" t="s">
        <v>730</v>
      </c>
      <c r="E704" s="101">
        <f>F704-3</f>
        <v>43220</v>
      </c>
      <c r="F704" s="101">
        <v>43223</v>
      </c>
      <c r="G704" s="101">
        <f>F704+25</f>
        <v>43248</v>
      </c>
    </row>
    <row r="705" spans="1:7">
      <c r="B705" s="196" t="s">
        <v>729</v>
      </c>
      <c r="C705" s="196" t="s">
        <v>728</v>
      </c>
      <c r="D705" s="726"/>
      <c r="E705" s="101">
        <f t="shared" ref="E705:F708" si="86">E704+7</f>
        <v>43227</v>
      </c>
      <c r="F705" s="101">
        <f t="shared" si="86"/>
        <v>43230</v>
      </c>
      <c r="G705" s="101">
        <f>F705+25</f>
        <v>43255</v>
      </c>
    </row>
    <row r="706" spans="1:7">
      <c r="A706" s="214"/>
      <c r="B706" s="196" t="s">
        <v>727</v>
      </c>
      <c r="C706" s="196" t="s">
        <v>726</v>
      </c>
      <c r="D706" s="726"/>
      <c r="E706" s="101">
        <f t="shared" si="86"/>
        <v>43234</v>
      </c>
      <c r="F706" s="101">
        <f t="shared" si="86"/>
        <v>43237</v>
      </c>
      <c r="G706" s="101">
        <f>F706+25</f>
        <v>43262</v>
      </c>
    </row>
    <row r="707" spans="1:7">
      <c r="B707" s="196" t="s">
        <v>302</v>
      </c>
      <c r="C707" s="196"/>
      <c r="D707" s="726"/>
      <c r="E707" s="101">
        <f t="shared" si="86"/>
        <v>43241</v>
      </c>
      <c r="F707" s="101">
        <f t="shared" si="86"/>
        <v>43244</v>
      </c>
      <c r="G707" s="101">
        <f>F707+25</f>
        <v>43269</v>
      </c>
    </row>
    <row r="708" spans="1:7">
      <c r="B708" s="196" t="s">
        <v>725</v>
      </c>
      <c r="C708" s="196" t="s">
        <v>724</v>
      </c>
      <c r="D708" s="727"/>
      <c r="E708" s="101">
        <f t="shared" si="86"/>
        <v>43248</v>
      </c>
      <c r="F708" s="101">
        <f t="shared" si="86"/>
        <v>43251</v>
      </c>
      <c r="G708" s="101">
        <f>F708+25</f>
        <v>43276</v>
      </c>
    </row>
    <row r="709" spans="1:7">
      <c r="B709" s="143"/>
      <c r="C709" s="143"/>
      <c r="F709" s="117"/>
      <c r="G709" s="117"/>
    </row>
    <row r="710" spans="1:7" ht="15">
      <c r="A710" s="130" t="s">
        <v>723</v>
      </c>
      <c r="B710" s="143"/>
      <c r="C710" s="143"/>
      <c r="F710" s="213"/>
      <c r="G710" s="213"/>
    </row>
    <row r="711" spans="1:7">
      <c r="B711" s="719" t="s">
        <v>685</v>
      </c>
      <c r="C711" s="719" t="s">
        <v>720</v>
      </c>
      <c r="D711" s="721" t="s">
        <v>662</v>
      </c>
      <c r="E711" s="103" t="s">
        <v>719</v>
      </c>
      <c r="F711" s="103" t="s">
        <v>719</v>
      </c>
      <c r="G711" s="104" t="s">
        <v>722</v>
      </c>
    </row>
    <row r="712" spans="1:7">
      <c r="B712" s="720"/>
      <c r="C712" s="720"/>
      <c r="D712" s="722"/>
      <c r="E712" s="103" t="s">
        <v>717</v>
      </c>
      <c r="F712" s="103" t="s">
        <v>716</v>
      </c>
      <c r="G712" s="104" t="s">
        <v>715</v>
      </c>
    </row>
    <row r="713" spans="1:7">
      <c r="B713" s="196" t="s">
        <v>714</v>
      </c>
      <c r="C713" s="196" t="s">
        <v>713</v>
      </c>
      <c r="D713" s="725" t="s">
        <v>712</v>
      </c>
      <c r="E713" s="101">
        <f>F713-5</f>
        <v>43216</v>
      </c>
      <c r="F713" s="101">
        <v>43221</v>
      </c>
      <c r="G713" s="101">
        <f>F713+34</f>
        <v>43255</v>
      </c>
    </row>
    <row r="714" spans="1:7">
      <c r="B714" s="196" t="s">
        <v>711</v>
      </c>
      <c r="C714" s="196" t="s">
        <v>710</v>
      </c>
      <c r="D714" s="726"/>
      <c r="E714" s="101">
        <f t="shared" ref="E714:F717" si="87">E713+7</f>
        <v>43223</v>
      </c>
      <c r="F714" s="101">
        <f t="shared" si="87"/>
        <v>43228</v>
      </c>
      <c r="G714" s="101">
        <f>F714+34</f>
        <v>43262</v>
      </c>
    </row>
    <row r="715" spans="1:7">
      <c r="B715" s="196" t="s">
        <v>709</v>
      </c>
      <c r="C715" s="196" t="s">
        <v>708</v>
      </c>
      <c r="D715" s="726"/>
      <c r="E715" s="101">
        <f t="shared" si="87"/>
        <v>43230</v>
      </c>
      <c r="F715" s="101">
        <f t="shared" si="87"/>
        <v>43235</v>
      </c>
      <c r="G715" s="101">
        <f>F715+34</f>
        <v>43269</v>
      </c>
    </row>
    <row r="716" spans="1:7">
      <c r="B716" s="196" t="s">
        <v>461</v>
      </c>
      <c r="C716" s="196"/>
      <c r="D716" s="726"/>
      <c r="E716" s="101">
        <f t="shared" si="87"/>
        <v>43237</v>
      </c>
      <c r="F716" s="101">
        <f t="shared" si="87"/>
        <v>43242</v>
      </c>
      <c r="G716" s="101">
        <f>F716+34</f>
        <v>43276</v>
      </c>
    </row>
    <row r="717" spans="1:7">
      <c r="B717" s="196" t="s">
        <v>707</v>
      </c>
      <c r="C717" s="196" t="s">
        <v>416</v>
      </c>
      <c r="D717" s="727"/>
      <c r="E717" s="101">
        <f t="shared" si="87"/>
        <v>43244</v>
      </c>
      <c r="F717" s="101">
        <f t="shared" si="87"/>
        <v>43249</v>
      </c>
      <c r="G717" s="101">
        <f>F717+34</f>
        <v>43283</v>
      </c>
    </row>
    <row r="718" spans="1:7">
      <c r="B718" s="143"/>
      <c r="C718" s="143"/>
      <c r="F718" s="117"/>
    </row>
    <row r="719" spans="1:7" ht="15">
      <c r="A719" s="130" t="s">
        <v>721</v>
      </c>
      <c r="B719" s="143"/>
      <c r="C719" s="143"/>
      <c r="F719" s="213"/>
    </row>
    <row r="720" spans="1:7">
      <c r="B720" s="729" t="s">
        <v>685</v>
      </c>
      <c r="C720" s="729" t="s">
        <v>720</v>
      </c>
      <c r="D720" s="731" t="s">
        <v>662</v>
      </c>
      <c r="E720" s="104" t="s">
        <v>719</v>
      </c>
      <c r="F720" s="104" t="s">
        <v>719</v>
      </c>
      <c r="G720" s="104" t="s">
        <v>718</v>
      </c>
    </row>
    <row r="721" spans="1:7">
      <c r="B721" s="730"/>
      <c r="C721" s="730"/>
      <c r="D721" s="732"/>
      <c r="E721" s="104" t="s">
        <v>717</v>
      </c>
      <c r="F721" s="104" t="s">
        <v>716</v>
      </c>
      <c r="G721" s="104" t="s">
        <v>715</v>
      </c>
    </row>
    <row r="722" spans="1:7">
      <c r="B722" s="196" t="s">
        <v>714</v>
      </c>
      <c r="C722" s="196" t="s">
        <v>713</v>
      </c>
      <c r="D722" s="725" t="s">
        <v>712</v>
      </c>
      <c r="E722" s="101">
        <f>F722-5</f>
        <v>43216</v>
      </c>
      <c r="F722" s="101">
        <v>43221</v>
      </c>
      <c r="G722" s="101">
        <f>F722+41</f>
        <v>43262</v>
      </c>
    </row>
    <row r="723" spans="1:7">
      <c r="B723" s="196" t="s">
        <v>711</v>
      </c>
      <c r="C723" s="196" t="s">
        <v>710</v>
      </c>
      <c r="D723" s="726"/>
      <c r="E723" s="101">
        <f t="shared" ref="E723:F726" si="88">E722+7</f>
        <v>43223</v>
      </c>
      <c r="F723" s="101">
        <f t="shared" si="88"/>
        <v>43228</v>
      </c>
      <c r="G723" s="101">
        <f>F723+41</f>
        <v>43269</v>
      </c>
    </row>
    <row r="724" spans="1:7">
      <c r="B724" s="196" t="s">
        <v>709</v>
      </c>
      <c r="C724" s="196" t="s">
        <v>708</v>
      </c>
      <c r="D724" s="726"/>
      <c r="E724" s="101">
        <f t="shared" si="88"/>
        <v>43230</v>
      </c>
      <c r="F724" s="101">
        <f t="shared" si="88"/>
        <v>43235</v>
      </c>
      <c r="G724" s="101">
        <f>F724+41</f>
        <v>43276</v>
      </c>
    </row>
    <row r="725" spans="1:7">
      <c r="B725" s="196" t="s">
        <v>461</v>
      </c>
      <c r="C725" s="196"/>
      <c r="D725" s="726"/>
      <c r="E725" s="101">
        <f t="shared" si="88"/>
        <v>43237</v>
      </c>
      <c r="F725" s="101">
        <f t="shared" si="88"/>
        <v>43242</v>
      </c>
      <c r="G725" s="101">
        <f>F725+41</f>
        <v>43283</v>
      </c>
    </row>
    <row r="726" spans="1:7">
      <c r="B726" s="196" t="s">
        <v>707</v>
      </c>
      <c r="C726" s="196" t="s">
        <v>416</v>
      </c>
      <c r="D726" s="727"/>
      <c r="E726" s="101">
        <f t="shared" si="88"/>
        <v>43244</v>
      </c>
      <c r="F726" s="101">
        <f t="shared" si="88"/>
        <v>43249</v>
      </c>
      <c r="G726" s="101">
        <f>F726+41</f>
        <v>43290</v>
      </c>
    </row>
    <row r="727" spans="1:7">
      <c r="B727" s="143"/>
      <c r="C727" s="143"/>
      <c r="D727" s="123"/>
      <c r="E727" s="117"/>
      <c r="F727" s="117"/>
    </row>
    <row r="728" spans="1:7" ht="15">
      <c r="A728" s="130" t="s">
        <v>706</v>
      </c>
      <c r="B728" s="143"/>
      <c r="C728" s="143"/>
    </row>
    <row r="729" spans="1:7">
      <c r="B729" s="729" t="s">
        <v>685</v>
      </c>
      <c r="C729" s="729" t="s">
        <v>157</v>
      </c>
      <c r="D729" s="731" t="s">
        <v>662</v>
      </c>
      <c r="E729" s="104" t="s">
        <v>156</v>
      </c>
      <c r="F729" s="104" t="s">
        <v>156</v>
      </c>
      <c r="G729" s="104" t="s">
        <v>705</v>
      </c>
    </row>
    <row r="730" spans="1:7">
      <c r="B730" s="730"/>
      <c r="C730" s="730"/>
      <c r="D730" s="732"/>
      <c r="E730" s="104" t="s">
        <v>153</v>
      </c>
      <c r="F730" s="104" t="s">
        <v>76</v>
      </c>
      <c r="G730" s="104" t="s">
        <v>75</v>
      </c>
    </row>
    <row r="731" spans="1:7">
      <c r="B731" s="196" t="s">
        <v>704</v>
      </c>
      <c r="C731" s="196" t="s">
        <v>630</v>
      </c>
      <c r="D731" s="725" t="s">
        <v>703</v>
      </c>
      <c r="E731" s="101">
        <f>F731-6</f>
        <v>43216</v>
      </c>
      <c r="F731" s="101">
        <v>43222</v>
      </c>
      <c r="G731" s="101">
        <f>F731+18</f>
        <v>43240</v>
      </c>
    </row>
    <row r="732" spans="1:7">
      <c r="B732" s="196" t="s">
        <v>702</v>
      </c>
      <c r="C732" s="196" t="s">
        <v>630</v>
      </c>
      <c r="D732" s="726"/>
      <c r="E732" s="101">
        <f t="shared" ref="E732:F735" si="89">E731+7</f>
        <v>43223</v>
      </c>
      <c r="F732" s="101">
        <f t="shared" si="89"/>
        <v>43229</v>
      </c>
      <c r="G732" s="101">
        <f>F732+18</f>
        <v>43247</v>
      </c>
    </row>
    <row r="733" spans="1:7">
      <c r="B733" s="196" t="s">
        <v>701</v>
      </c>
      <c r="C733" s="196" t="s">
        <v>630</v>
      </c>
      <c r="D733" s="726"/>
      <c r="E733" s="101">
        <f t="shared" si="89"/>
        <v>43230</v>
      </c>
      <c r="F733" s="101">
        <f t="shared" si="89"/>
        <v>43236</v>
      </c>
      <c r="G733" s="101">
        <f>F733+18</f>
        <v>43254</v>
      </c>
    </row>
    <row r="734" spans="1:7">
      <c r="B734" s="196" t="s">
        <v>700</v>
      </c>
      <c r="C734" s="196" t="s">
        <v>630</v>
      </c>
      <c r="D734" s="726"/>
      <c r="E734" s="101">
        <f t="shared" si="89"/>
        <v>43237</v>
      </c>
      <c r="F734" s="101">
        <f t="shared" si="89"/>
        <v>43243</v>
      </c>
      <c r="G734" s="101">
        <f>F734+18</f>
        <v>43261</v>
      </c>
    </row>
    <row r="735" spans="1:7">
      <c r="B735" s="196" t="s">
        <v>699</v>
      </c>
      <c r="C735" s="196" t="s">
        <v>630</v>
      </c>
      <c r="D735" s="727"/>
      <c r="E735" s="101">
        <f t="shared" si="89"/>
        <v>43244</v>
      </c>
      <c r="F735" s="101">
        <f t="shared" si="89"/>
        <v>43250</v>
      </c>
      <c r="G735" s="101">
        <f>F735+18</f>
        <v>43268</v>
      </c>
    </row>
    <row r="736" spans="1:7">
      <c r="B736" s="212"/>
      <c r="C736" s="212"/>
      <c r="E736" s="117"/>
      <c r="F736" s="117"/>
      <c r="G736" s="117"/>
    </row>
    <row r="737" spans="1:10" s="211" customFormat="1" ht="15">
      <c r="A737" s="131" t="s">
        <v>698</v>
      </c>
      <c r="B737" s="132"/>
      <c r="C737" s="132"/>
      <c r="D737" s="131"/>
      <c r="E737" s="131"/>
      <c r="F737" s="131"/>
      <c r="G737" s="131"/>
      <c r="H737" s="178"/>
      <c r="I737" s="185"/>
      <c r="J737" s="185"/>
    </row>
    <row r="738" spans="1:10" s="150" customFormat="1" ht="15">
      <c r="A738" s="106" t="s">
        <v>697</v>
      </c>
      <c r="B738" s="192"/>
      <c r="C738" s="192"/>
      <c r="D738" s="112"/>
      <c r="E738" s="112"/>
      <c r="F738" s="191"/>
      <c r="G738" s="191"/>
      <c r="H738" s="149"/>
      <c r="I738" s="143"/>
      <c r="J738" s="143"/>
    </row>
    <row r="739" spans="1:10" s="150" customFormat="1">
      <c r="A739" s="146"/>
      <c r="B739" s="729" t="s">
        <v>685</v>
      </c>
      <c r="C739" s="729" t="s">
        <v>157</v>
      </c>
      <c r="D739" s="731" t="s">
        <v>662</v>
      </c>
      <c r="E739" s="104" t="s">
        <v>156</v>
      </c>
      <c r="F739" s="104" t="s">
        <v>156</v>
      </c>
      <c r="G739" s="104" t="s">
        <v>696</v>
      </c>
      <c r="H739" s="143"/>
      <c r="I739" s="143"/>
      <c r="J739" s="143"/>
    </row>
    <row r="740" spans="1:10" s="150" customFormat="1">
      <c r="A740" s="146"/>
      <c r="B740" s="730"/>
      <c r="C740" s="730"/>
      <c r="D740" s="732"/>
      <c r="E740" s="104" t="s">
        <v>153</v>
      </c>
      <c r="F740" s="104" t="s">
        <v>76</v>
      </c>
      <c r="G740" s="104" t="s">
        <v>75</v>
      </c>
      <c r="H740" s="143"/>
      <c r="I740" s="143"/>
      <c r="J740" s="143"/>
    </row>
    <row r="741" spans="1:10" s="150" customFormat="1">
      <c r="A741" s="146"/>
      <c r="B741" s="196" t="s">
        <v>644</v>
      </c>
      <c r="C741" s="196" t="s">
        <v>643</v>
      </c>
      <c r="D741" s="725" t="s">
        <v>642</v>
      </c>
      <c r="E741" s="101">
        <f>F741-4</f>
        <v>43220</v>
      </c>
      <c r="F741" s="101">
        <v>43224</v>
      </c>
      <c r="G741" s="101">
        <f>F741+18</f>
        <v>43242</v>
      </c>
      <c r="H741" s="143"/>
      <c r="I741" s="143"/>
      <c r="J741" s="143"/>
    </row>
    <row r="742" spans="1:10" s="150" customFormat="1">
      <c r="A742" s="146"/>
      <c r="B742" s="197" t="s">
        <v>641</v>
      </c>
      <c r="C742" s="197" t="s">
        <v>640</v>
      </c>
      <c r="D742" s="726"/>
      <c r="E742" s="101">
        <f t="shared" ref="E742:F744" si="90">E741+7</f>
        <v>43227</v>
      </c>
      <c r="F742" s="101">
        <f t="shared" si="90"/>
        <v>43231</v>
      </c>
      <c r="G742" s="101">
        <f>F742+18</f>
        <v>43249</v>
      </c>
      <c r="H742" s="143"/>
      <c r="I742" s="143"/>
      <c r="J742" s="143"/>
    </row>
    <row r="743" spans="1:10" s="150" customFormat="1">
      <c r="A743" s="146"/>
      <c r="B743" s="196" t="s">
        <v>639</v>
      </c>
      <c r="C743" s="196" t="s">
        <v>638</v>
      </c>
      <c r="D743" s="726"/>
      <c r="E743" s="101">
        <f t="shared" si="90"/>
        <v>43234</v>
      </c>
      <c r="F743" s="101">
        <f t="shared" si="90"/>
        <v>43238</v>
      </c>
      <c r="G743" s="101">
        <f>F743+18</f>
        <v>43256</v>
      </c>
      <c r="H743" s="143"/>
      <c r="I743" s="143"/>
      <c r="J743" s="143"/>
    </row>
    <row r="744" spans="1:10" s="150" customFormat="1">
      <c r="A744" s="146"/>
      <c r="B744" s="197" t="s">
        <v>637</v>
      </c>
      <c r="C744" s="197" t="s">
        <v>636</v>
      </c>
      <c r="D744" s="727"/>
      <c r="E744" s="101">
        <f t="shared" si="90"/>
        <v>43241</v>
      </c>
      <c r="F744" s="101">
        <f t="shared" si="90"/>
        <v>43245</v>
      </c>
      <c r="G744" s="101">
        <f>F744+18</f>
        <v>43263</v>
      </c>
      <c r="H744" s="143"/>
      <c r="I744" s="143"/>
      <c r="J744" s="143"/>
    </row>
    <row r="745" spans="1:10" s="150" customFormat="1">
      <c r="A745" s="146"/>
      <c r="B745" s="146"/>
      <c r="C745" s="146"/>
      <c r="D745" s="146"/>
      <c r="E745" s="117"/>
      <c r="F745" s="117"/>
      <c r="G745" s="117"/>
      <c r="H745" s="143"/>
      <c r="I745" s="143"/>
      <c r="J745" s="143"/>
    </row>
    <row r="746" spans="1:10" s="150" customFormat="1">
      <c r="A746" s="146"/>
      <c r="B746" s="719" t="s">
        <v>685</v>
      </c>
      <c r="C746" s="719" t="s">
        <v>157</v>
      </c>
      <c r="D746" s="721" t="s">
        <v>662</v>
      </c>
      <c r="E746" s="103" t="s">
        <v>156</v>
      </c>
      <c r="F746" s="103" t="s">
        <v>156</v>
      </c>
      <c r="G746" s="103" t="s">
        <v>695</v>
      </c>
      <c r="H746" s="143"/>
      <c r="I746" s="143"/>
      <c r="J746" s="143"/>
    </row>
    <row r="747" spans="1:10" s="150" customFormat="1">
      <c r="A747" s="146"/>
      <c r="B747" s="720"/>
      <c r="C747" s="720"/>
      <c r="D747" s="722"/>
      <c r="E747" s="103" t="s">
        <v>153</v>
      </c>
      <c r="F747" s="103" t="s">
        <v>76</v>
      </c>
      <c r="G747" s="103" t="s">
        <v>75</v>
      </c>
      <c r="H747" s="143"/>
      <c r="I747" s="143"/>
      <c r="J747" s="143"/>
    </row>
    <row r="748" spans="1:10" s="150" customFormat="1">
      <c r="A748" s="146"/>
      <c r="B748" s="196" t="s">
        <v>661</v>
      </c>
      <c r="C748" s="196" t="s">
        <v>660</v>
      </c>
      <c r="D748" s="725" t="s">
        <v>659</v>
      </c>
      <c r="E748" s="101">
        <f>F748-4</f>
        <v>43222</v>
      </c>
      <c r="F748" s="101">
        <v>43226</v>
      </c>
      <c r="G748" s="101">
        <f>F748+17</f>
        <v>43243</v>
      </c>
      <c r="H748" s="143" t="s">
        <v>694</v>
      </c>
      <c r="I748" s="143"/>
      <c r="J748" s="143"/>
    </row>
    <row r="749" spans="1:10" s="150" customFormat="1">
      <c r="A749" s="146"/>
      <c r="B749" s="196" t="s">
        <v>658</v>
      </c>
      <c r="C749" s="196" t="s">
        <v>643</v>
      </c>
      <c r="D749" s="726"/>
      <c r="E749" s="101">
        <f t="shared" ref="E749:G751" si="91">E748+7</f>
        <v>43229</v>
      </c>
      <c r="F749" s="101">
        <f t="shared" si="91"/>
        <v>43233</v>
      </c>
      <c r="G749" s="101">
        <f t="shared" si="91"/>
        <v>43250</v>
      </c>
      <c r="H749" s="143" t="s">
        <v>694</v>
      </c>
      <c r="I749" s="143"/>
      <c r="J749" s="143"/>
    </row>
    <row r="750" spans="1:10" s="150" customFormat="1">
      <c r="A750" s="146"/>
      <c r="B750" s="196" t="s">
        <v>657</v>
      </c>
      <c r="C750" s="196" t="s">
        <v>656</v>
      </c>
      <c r="D750" s="726"/>
      <c r="E750" s="101">
        <f t="shared" si="91"/>
        <v>43236</v>
      </c>
      <c r="F750" s="101">
        <f t="shared" si="91"/>
        <v>43240</v>
      </c>
      <c r="G750" s="101">
        <f t="shared" si="91"/>
        <v>43257</v>
      </c>
      <c r="H750" s="143" t="s">
        <v>694</v>
      </c>
      <c r="I750" s="143"/>
      <c r="J750" s="143"/>
    </row>
    <row r="751" spans="1:10" s="150" customFormat="1">
      <c r="A751" s="146"/>
      <c r="B751" s="197" t="s">
        <v>655</v>
      </c>
      <c r="C751" s="196" t="s">
        <v>654</v>
      </c>
      <c r="D751" s="727"/>
      <c r="E751" s="101">
        <f t="shared" si="91"/>
        <v>43243</v>
      </c>
      <c r="F751" s="101">
        <f t="shared" si="91"/>
        <v>43247</v>
      </c>
      <c r="G751" s="101">
        <f t="shared" si="91"/>
        <v>43264</v>
      </c>
      <c r="H751" s="143" t="s">
        <v>694</v>
      </c>
      <c r="I751" s="143"/>
      <c r="J751" s="143"/>
    </row>
    <row r="752" spans="1:10" s="150" customFormat="1">
      <c r="A752" s="146"/>
      <c r="B752" s="124"/>
      <c r="C752" s="124"/>
      <c r="D752" s="123"/>
      <c r="E752" s="117"/>
      <c r="F752" s="117"/>
      <c r="G752" s="117"/>
      <c r="H752" s="143"/>
      <c r="I752" s="143"/>
      <c r="J752" s="143"/>
    </row>
    <row r="753" spans="1:16" s="150" customFormat="1" ht="15">
      <c r="A753" s="210" t="s">
        <v>692</v>
      </c>
      <c r="B753" s="147"/>
      <c r="C753" s="147"/>
      <c r="D753" s="146"/>
      <c r="E753" s="146"/>
      <c r="F753" s="146"/>
      <c r="G753" s="146"/>
      <c r="H753" s="146"/>
      <c r="I753" s="143"/>
      <c r="J753" s="143"/>
    </row>
    <row r="754" spans="1:16" s="150" customFormat="1">
      <c r="A754" s="146"/>
      <c r="B754" s="719" t="s">
        <v>685</v>
      </c>
      <c r="C754" s="719" t="s">
        <v>157</v>
      </c>
      <c r="D754" s="721" t="s">
        <v>662</v>
      </c>
      <c r="E754" s="103" t="s">
        <v>156</v>
      </c>
      <c r="F754" s="103" t="s">
        <v>156</v>
      </c>
      <c r="G754" s="103" t="s">
        <v>693</v>
      </c>
      <c r="H754" s="103" t="s">
        <v>692</v>
      </c>
      <c r="I754" s="143"/>
      <c r="J754" s="143"/>
    </row>
    <row r="755" spans="1:16" s="150" customFormat="1">
      <c r="A755" s="146"/>
      <c r="B755" s="720"/>
      <c r="C755" s="720"/>
      <c r="D755" s="722"/>
      <c r="E755" s="103" t="s">
        <v>153</v>
      </c>
      <c r="F755" s="103" t="s">
        <v>76</v>
      </c>
      <c r="G755" s="103" t="s">
        <v>75</v>
      </c>
      <c r="H755" s="103" t="s">
        <v>75</v>
      </c>
      <c r="I755" s="143"/>
      <c r="J755" s="143"/>
      <c r="K755" s="143"/>
      <c r="L755" s="143"/>
      <c r="M755" s="143"/>
      <c r="N755" s="143"/>
      <c r="O755" s="143"/>
      <c r="P755" s="143"/>
    </row>
    <row r="756" spans="1:16" s="150" customFormat="1" ht="16.5" customHeight="1">
      <c r="A756" s="146"/>
      <c r="B756" s="182" t="s">
        <v>689</v>
      </c>
      <c r="C756" s="182" t="s">
        <v>649</v>
      </c>
      <c r="D756" s="733" t="s">
        <v>688</v>
      </c>
      <c r="E756" s="101">
        <f>F756-5</f>
        <v>43216</v>
      </c>
      <c r="F756" s="101">
        <v>43221</v>
      </c>
      <c r="G756" s="101">
        <f>F756+23</f>
        <v>43244</v>
      </c>
      <c r="H756" s="179" t="s">
        <v>691</v>
      </c>
      <c r="I756" s="143"/>
      <c r="J756" s="143"/>
      <c r="K756" s="143"/>
      <c r="L756" s="143"/>
      <c r="M756" s="143"/>
      <c r="N756" s="143"/>
      <c r="O756" s="143"/>
      <c r="P756" s="143"/>
    </row>
    <row r="757" spans="1:16" s="150" customFormat="1">
      <c r="A757" s="146"/>
      <c r="B757" s="197" t="s">
        <v>653</v>
      </c>
      <c r="C757" s="196" t="s">
        <v>652</v>
      </c>
      <c r="D757" s="733"/>
      <c r="E757" s="101">
        <f t="shared" ref="E757:F760" si="92">E756+7</f>
        <v>43223</v>
      </c>
      <c r="F757" s="101">
        <f t="shared" si="92"/>
        <v>43228</v>
      </c>
      <c r="G757" s="101">
        <f>F757+23</f>
        <v>43251</v>
      </c>
      <c r="H757" s="179" t="s">
        <v>691</v>
      </c>
      <c r="I757" s="143"/>
      <c r="J757" s="143"/>
      <c r="K757" s="143"/>
      <c r="L757" s="143"/>
      <c r="M757" s="143"/>
      <c r="N757" s="143"/>
      <c r="O757" s="143"/>
      <c r="P757" s="143"/>
    </row>
    <row r="758" spans="1:16" s="150" customFormat="1">
      <c r="A758" s="146"/>
      <c r="B758" s="197" t="s">
        <v>650</v>
      </c>
      <c r="C758" s="196" t="s">
        <v>649</v>
      </c>
      <c r="D758" s="733"/>
      <c r="E758" s="101">
        <f t="shared" si="92"/>
        <v>43230</v>
      </c>
      <c r="F758" s="101">
        <f t="shared" si="92"/>
        <v>43235</v>
      </c>
      <c r="G758" s="101">
        <f>F758+23</f>
        <v>43258</v>
      </c>
      <c r="H758" s="179" t="s">
        <v>691</v>
      </c>
      <c r="I758" s="143"/>
      <c r="J758" s="143"/>
      <c r="K758" s="143"/>
      <c r="L758" s="143"/>
      <c r="M758" s="143"/>
      <c r="N758" s="143"/>
      <c r="O758" s="143"/>
      <c r="P758" s="143"/>
    </row>
    <row r="759" spans="1:16" s="150" customFormat="1">
      <c r="A759" s="146"/>
      <c r="B759" s="197" t="s">
        <v>648</v>
      </c>
      <c r="C759" s="196" t="s">
        <v>607</v>
      </c>
      <c r="D759" s="733"/>
      <c r="E759" s="101">
        <f t="shared" si="92"/>
        <v>43237</v>
      </c>
      <c r="F759" s="101">
        <f t="shared" si="92"/>
        <v>43242</v>
      </c>
      <c r="G759" s="101">
        <f>F759+23</f>
        <v>43265</v>
      </c>
      <c r="H759" s="179" t="s">
        <v>691</v>
      </c>
      <c r="I759" s="143"/>
      <c r="J759" s="143"/>
      <c r="K759" s="143"/>
      <c r="L759" s="143"/>
      <c r="M759" s="143"/>
      <c r="N759" s="143"/>
      <c r="O759" s="143"/>
      <c r="P759" s="143"/>
    </row>
    <row r="760" spans="1:16" s="150" customFormat="1">
      <c r="A760" s="146"/>
      <c r="B760" s="196" t="s">
        <v>687</v>
      </c>
      <c r="C760" s="196" t="s">
        <v>686</v>
      </c>
      <c r="D760" s="733"/>
      <c r="E760" s="101">
        <f t="shared" si="92"/>
        <v>43244</v>
      </c>
      <c r="F760" s="101">
        <f t="shared" si="92"/>
        <v>43249</v>
      </c>
      <c r="G760" s="101">
        <f>F760+23</f>
        <v>43272</v>
      </c>
      <c r="H760" s="179" t="s">
        <v>691</v>
      </c>
      <c r="I760" s="143"/>
      <c r="J760" s="143"/>
      <c r="K760" s="143"/>
      <c r="L760" s="143"/>
      <c r="M760" s="143"/>
      <c r="N760" s="143"/>
      <c r="O760" s="143"/>
      <c r="P760" s="143"/>
    </row>
    <row r="761" spans="1:16" s="150" customFormat="1">
      <c r="A761" s="146"/>
      <c r="B761" s="143"/>
      <c r="C761" s="143"/>
      <c r="D761" s="143"/>
      <c r="E761" s="117"/>
      <c r="F761" s="117"/>
      <c r="G761" s="117"/>
      <c r="H761" s="180"/>
      <c r="I761" s="143"/>
      <c r="J761" s="143"/>
      <c r="K761" s="143"/>
      <c r="L761" s="143"/>
      <c r="M761" s="143"/>
      <c r="N761" s="143"/>
      <c r="O761" s="143"/>
      <c r="P761" s="143"/>
    </row>
    <row r="762" spans="1:16" s="150" customFormat="1" ht="15">
      <c r="A762" s="106" t="s">
        <v>690</v>
      </c>
      <c r="B762" s="143"/>
      <c r="C762" s="143"/>
      <c r="D762" s="143"/>
      <c r="E762" s="146"/>
      <c r="F762" s="146"/>
      <c r="G762" s="146"/>
      <c r="H762" s="149"/>
      <c r="I762" s="143"/>
      <c r="J762" s="143"/>
    </row>
    <row r="763" spans="1:16" s="150" customFormat="1">
      <c r="A763" s="146"/>
      <c r="B763" s="719" t="s">
        <v>685</v>
      </c>
      <c r="C763" s="719" t="s">
        <v>157</v>
      </c>
      <c r="D763" s="721" t="s">
        <v>662</v>
      </c>
      <c r="E763" s="103" t="s">
        <v>156</v>
      </c>
      <c r="F763" s="103" t="s">
        <v>156</v>
      </c>
      <c r="G763" s="103" t="s">
        <v>684</v>
      </c>
      <c r="H763" s="149"/>
      <c r="I763" s="143"/>
      <c r="J763" s="143"/>
    </row>
    <row r="764" spans="1:16" s="150" customFormat="1">
      <c r="A764" s="146"/>
      <c r="B764" s="720"/>
      <c r="C764" s="720"/>
      <c r="D764" s="722"/>
      <c r="E764" s="103" t="s">
        <v>153</v>
      </c>
      <c r="F764" s="103" t="s">
        <v>76</v>
      </c>
      <c r="G764" s="103" t="s">
        <v>75</v>
      </c>
      <c r="H764" s="149"/>
      <c r="I764" s="143"/>
      <c r="J764" s="143"/>
    </row>
    <row r="765" spans="1:16" s="150" customFormat="1">
      <c r="A765" s="146"/>
      <c r="B765" s="182" t="s">
        <v>689</v>
      </c>
      <c r="C765" s="182" t="s">
        <v>649</v>
      </c>
      <c r="D765" s="733" t="s">
        <v>688</v>
      </c>
      <c r="E765" s="101">
        <f>F765-5</f>
        <v>43216</v>
      </c>
      <c r="F765" s="101">
        <v>43221</v>
      </c>
      <c r="G765" s="101">
        <f>F765+15</f>
        <v>43236</v>
      </c>
      <c r="H765" s="149"/>
      <c r="I765" s="143"/>
      <c r="J765" s="143"/>
    </row>
    <row r="766" spans="1:16" s="150" customFormat="1">
      <c r="A766" s="146"/>
      <c r="B766" s="197" t="s">
        <v>653</v>
      </c>
      <c r="C766" s="196" t="s">
        <v>652</v>
      </c>
      <c r="D766" s="733"/>
      <c r="E766" s="101">
        <f t="shared" ref="E766:F769" si="93">E765+7</f>
        <v>43223</v>
      </c>
      <c r="F766" s="101">
        <f t="shared" si="93"/>
        <v>43228</v>
      </c>
      <c r="G766" s="101">
        <f>F766+15</f>
        <v>43243</v>
      </c>
      <c r="H766" s="149"/>
      <c r="I766" s="143"/>
      <c r="J766" s="143"/>
    </row>
    <row r="767" spans="1:16" s="150" customFormat="1">
      <c r="A767" s="146"/>
      <c r="B767" s="197" t="s">
        <v>650</v>
      </c>
      <c r="C767" s="196" t="s">
        <v>649</v>
      </c>
      <c r="D767" s="733"/>
      <c r="E767" s="101">
        <f t="shared" si="93"/>
        <v>43230</v>
      </c>
      <c r="F767" s="101">
        <f t="shared" si="93"/>
        <v>43235</v>
      </c>
      <c r="G767" s="101">
        <f>F767+15</f>
        <v>43250</v>
      </c>
      <c r="H767" s="149"/>
      <c r="I767" s="143"/>
      <c r="J767" s="143"/>
    </row>
    <row r="768" spans="1:16" s="150" customFormat="1">
      <c r="A768" s="146"/>
      <c r="B768" s="197" t="s">
        <v>648</v>
      </c>
      <c r="C768" s="196" t="s">
        <v>607</v>
      </c>
      <c r="D768" s="733"/>
      <c r="E768" s="101">
        <f t="shared" si="93"/>
        <v>43237</v>
      </c>
      <c r="F768" s="101">
        <f t="shared" si="93"/>
        <v>43242</v>
      </c>
      <c r="G768" s="101">
        <f>F768+15</f>
        <v>43257</v>
      </c>
      <c r="H768" s="149"/>
      <c r="I768" s="143"/>
      <c r="J768" s="143"/>
    </row>
    <row r="769" spans="1:10" s="150" customFormat="1">
      <c r="A769" s="146"/>
      <c r="B769" s="196" t="s">
        <v>687</v>
      </c>
      <c r="C769" s="196" t="s">
        <v>686</v>
      </c>
      <c r="D769" s="733"/>
      <c r="E769" s="101">
        <f t="shared" si="93"/>
        <v>43244</v>
      </c>
      <c r="F769" s="101">
        <f t="shared" si="93"/>
        <v>43249</v>
      </c>
      <c r="G769" s="101">
        <f>F769+15</f>
        <v>43264</v>
      </c>
      <c r="H769" s="149"/>
      <c r="I769" s="143"/>
      <c r="J769" s="143"/>
    </row>
    <row r="770" spans="1:10" s="150" customFormat="1">
      <c r="A770" s="146"/>
      <c r="B770" s="143"/>
      <c r="C770" s="143"/>
      <c r="D770" s="123"/>
      <c r="E770" s="117"/>
      <c r="F770" s="117"/>
      <c r="G770" s="117"/>
      <c r="H770" s="149"/>
      <c r="I770" s="143"/>
      <c r="J770" s="143"/>
    </row>
    <row r="771" spans="1:10" s="150" customFormat="1">
      <c r="A771" s="146"/>
      <c r="B771" s="719" t="s">
        <v>685</v>
      </c>
      <c r="C771" s="719" t="s">
        <v>157</v>
      </c>
      <c r="D771" s="721" t="s">
        <v>662</v>
      </c>
      <c r="E771" s="103" t="s">
        <v>156</v>
      </c>
      <c r="F771" s="103" t="s">
        <v>156</v>
      </c>
      <c r="G771" s="103" t="s">
        <v>684</v>
      </c>
      <c r="H771" s="149"/>
      <c r="I771" s="143"/>
      <c r="J771" s="143"/>
    </row>
    <row r="772" spans="1:10" s="150" customFormat="1">
      <c r="A772" s="146"/>
      <c r="B772" s="720"/>
      <c r="C772" s="720"/>
      <c r="D772" s="722"/>
      <c r="E772" s="103" t="s">
        <v>153</v>
      </c>
      <c r="F772" s="103" t="s">
        <v>76</v>
      </c>
      <c r="G772" s="103" t="s">
        <v>75</v>
      </c>
      <c r="H772" s="149"/>
      <c r="I772" s="143"/>
      <c r="J772" s="143"/>
    </row>
    <row r="773" spans="1:10" s="150" customFormat="1" ht="16.5" customHeight="1">
      <c r="A773" s="146"/>
      <c r="B773" s="182" t="s">
        <v>683</v>
      </c>
      <c r="C773" s="182" t="s">
        <v>682</v>
      </c>
      <c r="D773" s="733" t="s">
        <v>681</v>
      </c>
      <c r="E773" s="101">
        <f>F773-5</f>
        <v>43217</v>
      </c>
      <c r="F773" s="101">
        <v>43222</v>
      </c>
      <c r="G773" s="101">
        <f>F773+11</f>
        <v>43233</v>
      </c>
      <c r="H773" s="149"/>
      <c r="I773" s="143"/>
      <c r="J773" s="143"/>
    </row>
    <row r="774" spans="1:10" s="150" customFormat="1">
      <c r="A774" s="146"/>
      <c r="B774" s="197" t="s">
        <v>680</v>
      </c>
      <c r="C774" s="196" t="s">
        <v>679</v>
      </c>
      <c r="D774" s="733"/>
      <c r="E774" s="101">
        <f t="shared" ref="E774:G777" si="94">E773+7</f>
        <v>43224</v>
      </c>
      <c r="F774" s="101">
        <f t="shared" si="94"/>
        <v>43229</v>
      </c>
      <c r="G774" s="101">
        <f t="shared" si="94"/>
        <v>43240</v>
      </c>
      <c r="H774" s="149"/>
      <c r="I774" s="143"/>
      <c r="J774" s="143"/>
    </row>
    <row r="775" spans="1:10" s="150" customFormat="1">
      <c r="A775" s="146"/>
      <c r="B775" s="197" t="s">
        <v>678</v>
      </c>
      <c r="C775" s="196" t="s">
        <v>677</v>
      </c>
      <c r="D775" s="733"/>
      <c r="E775" s="101">
        <f t="shared" si="94"/>
        <v>43231</v>
      </c>
      <c r="F775" s="101">
        <f t="shared" si="94"/>
        <v>43236</v>
      </c>
      <c r="G775" s="101">
        <f t="shared" si="94"/>
        <v>43247</v>
      </c>
      <c r="H775" s="149"/>
      <c r="I775" s="143"/>
      <c r="J775" s="143"/>
    </row>
    <row r="776" spans="1:10" s="150" customFormat="1">
      <c r="A776" s="146"/>
      <c r="B776" s="197" t="s">
        <v>676</v>
      </c>
      <c r="C776" s="196" t="s">
        <v>675</v>
      </c>
      <c r="D776" s="733"/>
      <c r="E776" s="101">
        <f t="shared" si="94"/>
        <v>43238</v>
      </c>
      <c r="F776" s="101">
        <f t="shared" si="94"/>
        <v>43243</v>
      </c>
      <c r="G776" s="101">
        <f t="shared" si="94"/>
        <v>43254</v>
      </c>
      <c r="H776" s="149"/>
      <c r="I776" s="143"/>
      <c r="J776" s="143"/>
    </row>
    <row r="777" spans="1:10" s="150" customFormat="1">
      <c r="A777" s="146"/>
      <c r="B777" s="196" t="s">
        <v>674</v>
      </c>
      <c r="C777" s="196" t="s">
        <v>673</v>
      </c>
      <c r="D777" s="733"/>
      <c r="E777" s="101">
        <f t="shared" si="94"/>
        <v>43245</v>
      </c>
      <c r="F777" s="101">
        <f t="shared" si="94"/>
        <v>43250</v>
      </c>
      <c r="G777" s="101">
        <f t="shared" si="94"/>
        <v>43261</v>
      </c>
      <c r="H777" s="149"/>
      <c r="I777" s="143"/>
      <c r="J777" s="143"/>
    </row>
    <row r="778" spans="1:10" s="150" customFormat="1">
      <c r="A778" s="146"/>
      <c r="B778" s="124"/>
      <c r="C778" s="124"/>
      <c r="D778" s="123"/>
      <c r="E778" s="117"/>
      <c r="F778" s="117"/>
      <c r="G778" s="209"/>
      <c r="H778" s="149"/>
      <c r="I778" s="143"/>
      <c r="J778" s="143"/>
    </row>
    <row r="779" spans="1:10" s="150" customFormat="1" ht="15">
      <c r="A779" s="106" t="s">
        <v>672</v>
      </c>
      <c r="B779" s="147"/>
      <c r="C779" s="147"/>
      <c r="D779" s="146"/>
      <c r="E779" s="146"/>
      <c r="F779" s="146"/>
      <c r="G779" s="146"/>
      <c r="H779" s="149"/>
      <c r="I779" s="143"/>
      <c r="J779" s="143"/>
    </row>
    <row r="780" spans="1:10" s="150" customFormat="1">
      <c r="A780" s="146"/>
      <c r="B780" s="719" t="s">
        <v>586</v>
      </c>
      <c r="C780" s="719" t="s">
        <v>157</v>
      </c>
      <c r="D780" s="721" t="s">
        <v>662</v>
      </c>
      <c r="E780" s="103" t="s">
        <v>156</v>
      </c>
      <c r="F780" s="103" t="s">
        <v>156</v>
      </c>
      <c r="G780" s="103" t="s">
        <v>646</v>
      </c>
      <c r="H780" s="149"/>
      <c r="I780" s="143"/>
      <c r="J780" s="143"/>
    </row>
    <row r="781" spans="1:10" s="150" customFormat="1">
      <c r="A781" s="146"/>
      <c r="B781" s="720"/>
      <c r="C781" s="720"/>
      <c r="D781" s="722"/>
      <c r="E781" s="103" t="s">
        <v>153</v>
      </c>
      <c r="F781" s="103" t="s">
        <v>76</v>
      </c>
      <c r="G781" s="103" t="s">
        <v>75</v>
      </c>
      <c r="H781" s="149"/>
      <c r="I781" s="143"/>
      <c r="J781" s="143"/>
    </row>
    <row r="782" spans="1:10" s="150" customFormat="1">
      <c r="A782" s="146"/>
      <c r="B782" s="196" t="s">
        <v>468</v>
      </c>
      <c r="C782" s="196" t="s">
        <v>467</v>
      </c>
      <c r="D782" s="725" t="s">
        <v>671</v>
      </c>
      <c r="E782" s="101">
        <f>F782-3</f>
        <v>43220</v>
      </c>
      <c r="F782" s="101">
        <v>43223</v>
      </c>
      <c r="G782" s="101">
        <f>F782+18</f>
        <v>43241</v>
      </c>
      <c r="H782" s="149"/>
      <c r="I782" s="143"/>
      <c r="J782" s="143"/>
    </row>
    <row r="783" spans="1:10" s="150" customFormat="1">
      <c r="A783" s="146"/>
      <c r="B783" s="196" t="s">
        <v>670</v>
      </c>
      <c r="C783" s="196" t="s">
        <v>669</v>
      </c>
      <c r="D783" s="726"/>
      <c r="E783" s="101">
        <f t="shared" ref="E783:G786" si="95">E782+7</f>
        <v>43227</v>
      </c>
      <c r="F783" s="101">
        <f t="shared" si="95"/>
        <v>43230</v>
      </c>
      <c r="G783" s="101">
        <f t="shared" si="95"/>
        <v>43248</v>
      </c>
      <c r="H783" s="149"/>
      <c r="I783" s="143"/>
      <c r="J783" s="143"/>
    </row>
    <row r="784" spans="1:10" s="150" customFormat="1">
      <c r="A784" s="146"/>
      <c r="B784" s="196" t="s">
        <v>668</v>
      </c>
      <c r="C784" s="196" t="s">
        <v>667</v>
      </c>
      <c r="D784" s="726"/>
      <c r="E784" s="101">
        <f t="shared" si="95"/>
        <v>43234</v>
      </c>
      <c r="F784" s="101">
        <f t="shared" si="95"/>
        <v>43237</v>
      </c>
      <c r="G784" s="101">
        <f t="shared" si="95"/>
        <v>43255</v>
      </c>
      <c r="H784" s="149"/>
      <c r="I784" s="143"/>
      <c r="J784" s="143"/>
    </row>
    <row r="785" spans="1:16" s="150" customFormat="1">
      <c r="A785" s="146"/>
      <c r="B785" s="196" t="s">
        <v>666</v>
      </c>
      <c r="C785" s="196" t="s">
        <v>665</v>
      </c>
      <c r="D785" s="726"/>
      <c r="E785" s="101">
        <f t="shared" si="95"/>
        <v>43241</v>
      </c>
      <c r="F785" s="101">
        <f t="shared" si="95"/>
        <v>43244</v>
      </c>
      <c r="G785" s="101">
        <f t="shared" si="95"/>
        <v>43262</v>
      </c>
      <c r="H785" s="149"/>
      <c r="I785" s="143"/>
      <c r="J785" s="143"/>
    </row>
    <row r="786" spans="1:16" s="150" customFormat="1">
      <c r="A786" s="146"/>
      <c r="B786" s="196" t="s">
        <v>664</v>
      </c>
      <c r="C786" s="196" t="s">
        <v>663</v>
      </c>
      <c r="D786" s="727"/>
      <c r="E786" s="101">
        <f t="shared" si="95"/>
        <v>43248</v>
      </c>
      <c r="F786" s="101">
        <f t="shared" si="95"/>
        <v>43251</v>
      </c>
      <c r="G786" s="101">
        <f t="shared" si="95"/>
        <v>43269</v>
      </c>
      <c r="H786" s="149"/>
      <c r="I786" s="143"/>
      <c r="J786" s="143"/>
    </row>
    <row r="787" spans="1:16" s="150" customFormat="1" ht="15.75">
      <c r="A787" s="146"/>
      <c r="B787" s="208"/>
      <c r="C787" s="207"/>
      <c r="D787" s="123"/>
      <c r="E787" s="117"/>
      <c r="F787" s="117"/>
      <c r="G787" s="117"/>
      <c r="H787" s="149"/>
      <c r="I787" s="143"/>
      <c r="J787" s="143"/>
    </row>
    <row r="788" spans="1:16" s="150" customFormat="1">
      <c r="A788" s="146"/>
      <c r="B788" s="719" t="s">
        <v>586</v>
      </c>
      <c r="C788" s="719" t="s">
        <v>157</v>
      </c>
      <c r="D788" s="721" t="s">
        <v>662</v>
      </c>
      <c r="E788" s="103" t="s">
        <v>156</v>
      </c>
      <c r="F788" s="103" t="s">
        <v>156</v>
      </c>
      <c r="G788" s="103" t="s">
        <v>646</v>
      </c>
      <c r="H788" s="149"/>
      <c r="I788" s="143"/>
      <c r="J788" s="143"/>
    </row>
    <row r="789" spans="1:16" s="150" customFormat="1">
      <c r="A789" s="146"/>
      <c r="B789" s="720"/>
      <c r="C789" s="720"/>
      <c r="D789" s="722"/>
      <c r="E789" s="103" t="s">
        <v>153</v>
      </c>
      <c r="F789" s="103" t="s">
        <v>76</v>
      </c>
      <c r="G789" s="103" t="s">
        <v>75</v>
      </c>
      <c r="H789" s="149"/>
      <c r="I789" s="143"/>
      <c r="J789" s="143"/>
    </row>
    <row r="790" spans="1:16" s="150" customFormat="1">
      <c r="A790" s="146"/>
      <c r="B790" s="196" t="s">
        <v>661</v>
      </c>
      <c r="C790" s="196" t="s">
        <v>660</v>
      </c>
      <c r="D790" s="725" t="s">
        <v>659</v>
      </c>
      <c r="E790" s="101">
        <f>F790-4</f>
        <v>43222</v>
      </c>
      <c r="F790" s="101">
        <v>43226</v>
      </c>
      <c r="G790" s="101">
        <f>F790+16</f>
        <v>43242</v>
      </c>
      <c r="H790" s="149"/>
      <c r="I790" s="143"/>
      <c r="J790" s="143"/>
    </row>
    <row r="791" spans="1:16" s="150" customFormat="1">
      <c r="A791" s="146"/>
      <c r="B791" s="196" t="s">
        <v>658</v>
      </c>
      <c r="C791" s="196" t="s">
        <v>643</v>
      </c>
      <c r="D791" s="726"/>
      <c r="E791" s="101">
        <f t="shared" ref="E791:G793" si="96">E790+7</f>
        <v>43229</v>
      </c>
      <c r="F791" s="101">
        <f t="shared" si="96"/>
        <v>43233</v>
      </c>
      <c r="G791" s="101">
        <f t="shared" si="96"/>
        <v>43249</v>
      </c>
      <c r="H791" s="149"/>
      <c r="I791" s="143"/>
      <c r="J791" s="143"/>
    </row>
    <row r="792" spans="1:16" s="150" customFormat="1">
      <c r="A792" s="146"/>
      <c r="B792" s="196" t="s">
        <v>657</v>
      </c>
      <c r="C792" s="196" t="s">
        <v>656</v>
      </c>
      <c r="D792" s="726"/>
      <c r="E792" s="101">
        <f t="shared" si="96"/>
        <v>43236</v>
      </c>
      <c r="F792" s="101">
        <f t="shared" si="96"/>
        <v>43240</v>
      </c>
      <c r="G792" s="101">
        <f t="shared" si="96"/>
        <v>43256</v>
      </c>
      <c r="H792" s="149"/>
      <c r="I792" s="143"/>
      <c r="J792" s="143"/>
    </row>
    <row r="793" spans="1:16" s="150" customFormat="1">
      <c r="A793" s="146"/>
      <c r="B793" s="197" t="s">
        <v>655</v>
      </c>
      <c r="C793" s="196" t="s">
        <v>654</v>
      </c>
      <c r="D793" s="727"/>
      <c r="E793" s="101">
        <f t="shared" si="96"/>
        <v>43243</v>
      </c>
      <c r="F793" s="101">
        <f t="shared" si="96"/>
        <v>43247</v>
      </c>
      <c r="G793" s="101">
        <f t="shared" si="96"/>
        <v>43263</v>
      </c>
      <c r="H793" s="149"/>
      <c r="I793" s="143"/>
      <c r="J793" s="143"/>
    </row>
    <row r="794" spans="1:16" s="150" customFormat="1">
      <c r="A794" s="146"/>
      <c r="B794" s="206"/>
      <c r="C794" s="149"/>
      <c r="D794" s="149"/>
      <c r="E794" s="149"/>
      <c r="F794" s="149"/>
      <c r="G794" s="117"/>
      <c r="H794" s="149"/>
      <c r="I794" s="143"/>
      <c r="J794" s="143"/>
    </row>
    <row r="795" spans="1:16" s="150" customFormat="1">
      <c r="A795" s="146"/>
      <c r="B795" s="719" t="s">
        <v>586</v>
      </c>
      <c r="C795" s="719" t="s">
        <v>157</v>
      </c>
      <c r="D795" s="721" t="s">
        <v>80</v>
      </c>
      <c r="E795" s="103" t="s">
        <v>156</v>
      </c>
      <c r="F795" s="103" t="s">
        <v>156</v>
      </c>
      <c r="G795" s="103" t="s">
        <v>646</v>
      </c>
      <c r="H795" s="149"/>
      <c r="I795" s="143"/>
      <c r="J795" s="143"/>
    </row>
    <row r="796" spans="1:16" s="150" customFormat="1">
      <c r="A796" s="146"/>
      <c r="B796" s="720"/>
      <c r="C796" s="720"/>
      <c r="D796" s="722"/>
      <c r="E796" s="103" t="s">
        <v>153</v>
      </c>
      <c r="F796" s="103" t="s">
        <v>76</v>
      </c>
      <c r="G796" s="103" t="s">
        <v>75</v>
      </c>
      <c r="H796" s="143"/>
      <c r="I796" s="143"/>
      <c r="J796" s="143"/>
      <c r="K796" s="143"/>
      <c r="L796" s="143"/>
      <c r="M796" s="143"/>
      <c r="N796" s="143"/>
      <c r="O796" s="143"/>
      <c r="P796" s="143"/>
    </row>
    <row r="797" spans="1:16" s="150" customFormat="1">
      <c r="A797" s="146"/>
      <c r="B797" s="196" t="s">
        <v>653</v>
      </c>
      <c r="C797" s="196" t="s">
        <v>652</v>
      </c>
      <c r="D797" s="725" t="s">
        <v>651</v>
      </c>
      <c r="E797" s="101">
        <f>F797-5</f>
        <v>43222</v>
      </c>
      <c r="F797" s="101">
        <v>43227</v>
      </c>
      <c r="G797" s="101">
        <f>F797+20</f>
        <v>43247</v>
      </c>
      <c r="H797" s="143"/>
      <c r="I797" s="143"/>
      <c r="J797" s="143"/>
      <c r="K797" s="143"/>
      <c r="L797" s="143"/>
      <c r="M797" s="143"/>
      <c r="N797" s="143"/>
      <c r="O797" s="143"/>
      <c r="P797" s="143"/>
    </row>
    <row r="798" spans="1:16" s="150" customFormat="1">
      <c r="A798" s="146"/>
      <c r="B798" s="197" t="s">
        <v>650</v>
      </c>
      <c r="C798" s="196" t="s">
        <v>649</v>
      </c>
      <c r="D798" s="726"/>
      <c r="E798" s="101">
        <f t="shared" ref="E798:F800" si="97">E797+7</f>
        <v>43229</v>
      </c>
      <c r="F798" s="101">
        <f t="shared" si="97"/>
        <v>43234</v>
      </c>
      <c r="G798" s="101">
        <f>F798+20</f>
        <v>43254</v>
      </c>
      <c r="H798" s="143"/>
      <c r="I798" s="143"/>
      <c r="J798" s="143"/>
      <c r="K798" s="143"/>
      <c r="L798" s="143"/>
      <c r="M798" s="143"/>
      <c r="N798" s="143"/>
      <c r="O798" s="143"/>
      <c r="P798" s="143"/>
    </row>
    <row r="799" spans="1:16" s="150" customFormat="1">
      <c r="A799" s="146"/>
      <c r="B799" s="196" t="s">
        <v>648</v>
      </c>
      <c r="C799" s="196" t="s">
        <v>607</v>
      </c>
      <c r="D799" s="726"/>
      <c r="E799" s="101">
        <f t="shared" si="97"/>
        <v>43236</v>
      </c>
      <c r="F799" s="101">
        <f t="shared" si="97"/>
        <v>43241</v>
      </c>
      <c r="G799" s="101">
        <f>F799+20</f>
        <v>43261</v>
      </c>
      <c r="H799" s="143"/>
      <c r="I799" s="143"/>
      <c r="J799" s="143"/>
      <c r="K799" s="143"/>
      <c r="L799" s="143"/>
      <c r="M799" s="143"/>
      <c r="N799" s="143"/>
      <c r="O799" s="143"/>
      <c r="P799" s="143"/>
    </row>
    <row r="800" spans="1:16" s="150" customFormat="1">
      <c r="A800" s="146"/>
      <c r="B800" s="197" t="s">
        <v>647</v>
      </c>
      <c r="C800" s="196"/>
      <c r="D800" s="727"/>
      <c r="E800" s="101">
        <f t="shared" si="97"/>
        <v>43243</v>
      </c>
      <c r="F800" s="101">
        <f t="shared" si="97"/>
        <v>43248</v>
      </c>
      <c r="G800" s="101">
        <f>F800+20</f>
        <v>43268</v>
      </c>
      <c r="H800" s="143"/>
      <c r="I800" s="143"/>
      <c r="J800" s="143"/>
      <c r="K800" s="143"/>
      <c r="L800" s="143"/>
      <c r="M800" s="143"/>
      <c r="N800" s="143"/>
      <c r="O800" s="143"/>
      <c r="P800" s="143"/>
    </row>
    <row r="801" spans="1:16" s="150" customFormat="1">
      <c r="A801" s="146"/>
      <c r="B801" s="143"/>
      <c r="C801" s="143"/>
      <c r="D801" s="143"/>
      <c r="E801" s="143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3"/>
    </row>
    <row r="802" spans="1:16" s="150" customFormat="1">
      <c r="A802" s="146"/>
      <c r="B802" s="719" t="s">
        <v>586</v>
      </c>
      <c r="C802" s="719" t="s">
        <v>157</v>
      </c>
      <c r="D802" s="721" t="s">
        <v>80</v>
      </c>
      <c r="E802" s="103" t="s">
        <v>156</v>
      </c>
      <c r="F802" s="103" t="s">
        <v>156</v>
      </c>
      <c r="G802" s="103" t="s">
        <v>646</v>
      </c>
      <c r="H802" s="143"/>
      <c r="I802" s="143"/>
      <c r="J802" s="143"/>
      <c r="K802" s="143"/>
      <c r="L802" s="143"/>
      <c r="M802" s="143"/>
      <c r="N802" s="143"/>
      <c r="O802" s="143"/>
      <c r="P802" s="143"/>
    </row>
    <row r="803" spans="1:16" s="150" customFormat="1">
      <c r="A803" s="146"/>
      <c r="B803" s="720"/>
      <c r="C803" s="720"/>
      <c r="D803" s="722"/>
      <c r="E803" s="103" t="s">
        <v>153</v>
      </c>
      <c r="F803" s="103" t="s">
        <v>76</v>
      </c>
      <c r="G803" s="103" t="s">
        <v>75</v>
      </c>
      <c r="H803" s="146"/>
      <c r="I803" s="143"/>
      <c r="J803" s="143"/>
    </row>
    <row r="804" spans="1:16" s="150" customFormat="1">
      <c r="A804" s="146"/>
      <c r="B804" s="196" t="s">
        <v>608</v>
      </c>
      <c r="C804" s="196" t="s">
        <v>607</v>
      </c>
      <c r="D804" s="725" t="s">
        <v>645</v>
      </c>
      <c r="E804" s="101">
        <f>F804-4</f>
        <v>43223</v>
      </c>
      <c r="F804" s="101">
        <v>43227</v>
      </c>
      <c r="G804" s="101">
        <f>F804+17</f>
        <v>43244</v>
      </c>
      <c r="H804" s="146"/>
      <c r="I804" s="143"/>
      <c r="J804" s="143"/>
    </row>
    <row r="805" spans="1:16" s="150" customFormat="1">
      <c r="A805" s="146"/>
      <c r="B805" s="197" t="s">
        <v>605</v>
      </c>
      <c r="C805" s="197" t="s">
        <v>604</v>
      </c>
      <c r="D805" s="726"/>
      <c r="E805" s="101">
        <f t="shared" ref="E805:F807" si="98">E804+7</f>
        <v>43230</v>
      </c>
      <c r="F805" s="101">
        <f t="shared" si="98"/>
        <v>43234</v>
      </c>
      <c r="G805" s="101">
        <f>F805+17</f>
        <v>43251</v>
      </c>
      <c r="H805" s="146"/>
      <c r="I805" s="143"/>
      <c r="J805" s="143"/>
    </row>
    <row r="806" spans="1:16" s="150" customFormat="1">
      <c r="A806" s="146"/>
      <c r="B806" s="196" t="s">
        <v>603</v>
      </c>
      <c r="C806" s="196" t="s">
        <v>602</v>
      </c>
      <c r="D806" s="726"/>
      <c r="E806" s="101">
        <f t="shared" si="98"/>
        <v>43237</v>
      </c>
      <c r="F806" s="101">
        <f t="shared" si="98"/>
        <v>43241</v>
      </c>
      <c r="G806" s="101">
        <f>F806+17</f>
        <v>43258</v>
      </c>
      <c r="H806" s="146"/>
      <c r="I806" s="143"/>
      <c r="J806" s="143"/>
    </row>
    <row r="807" spans="1:16" s="150" customFormat="1">
      <c r="A807" s="146"/>
      <c r="B807" s="197" t="s">
        <v>601</v>
      </c>
      <c r="C807" s="197" t="s">
        <v>600</v>
      </c>
      <c r="D807" s="727"/>
      <c r="E807" s="101">
        <f t="shared" si="98"/>
        <v>43244</v>
      </c>
      <c r="F807" s="101">
        <f t="shared" si="98"/>
        <v>43248</v>
      </c>
      <c r="G807" s="101">
        <f>F807+17</f>
        <v>43265</v>
      </c>
      <c r="H807" s="146"/>
      <c r="I807" s="143"/>
      <c r="J807" s="143"/>
    </row>
    <row r="808" spans="1:16" s="150" customFormat="1">
      <c r="A808" s="146"/>
      <c r="B808" s="205"/>
      <c r="C808" s="205"/>
      <c r="D808" s="123"/>
      <c r="E808" s="117"/>
      <c r="F808" s="117"/>
      <c r="G808" s="117"/>
      <c r="H808" s="146"/>
      <c r="I808" s="143"/>
      <c r="J808" s="143"/>
    </row>
    <row r="809" spans="1:16" s="150" customFormat="1" ht="15">
      <c r="A809" s="106" t="s">
        <v>634</v>
      </c>
      <c r="B809" s="147"/>
      <c r="C809" s="147"/>
      <c r="D809" s="146"/>
      <c r="E809" s="146"/>
      <c r="F809" s="146"/>
      <c r="G809" s="146"/>
      <c r="H809" s="146"/>
      <c r="I809" s="143"/>
      <c r="J809" s="143"/>
    </row>
    <row r="810" spans="1:16" s="150" customFormat="1" ht="15">
      <c r="A810" s="106"/>
      <c r="B810" s="719" t="s">
        <v>158</v>
      </c>
      <c r="C810" s="719" t="s">
        <v>157</v>
      </c>
      <c r="D810" s="721" t="s">
        <v>80</v>
      </c>
      <c r="E810" s="103" t="s">
        <v>156</v>
      </c>
      <c r="F810" s="103" t="s">
        <v>156</v>
      </c>
      <c r="G810" s="103" t="s">
        <v>10</v>
      </c>
      <c r="H810" s="103" t="s">
        <v>634</v>
      </c>
      <c r="I810" s="143"/>
      <c r="J810" s="143"/>
    </row>
    <row r="811" spans="1:16" s="150" customFormat="1">
      <c r="A811" s="146"/>
      <c r="B811" s="720"/>
      <c r="C811" s="720"/>
      <c r="D811" s="722"/>
      <c r="E811" s="103" t="s">
        <v>153</v>
      </c>
      <c r="F811" s="103" t="s">
        <v>76</v>
      </c>
      <c r="G811" s="103" t="s">
        <v>75</v>
      </c>
      <c r="H811" s="103" t="s">
        <v>75</v>
      </c>
      <c r="I811" s="143"/>
      <c r="J811" s="143"/>
    </row>
    <row r="812" spans="1:16" s="150" customFormat="1">
      <c r="A812" s="146"/>
      <c r="B812" s="196" t="s">
        <v>644</v>
      </c>
      <c r="C812" s="196" t="s">
        <v>643</v>
      </c>
      <c r="D812" s="725" t="s">
        <v>642</v>
      </c>
      <c r="E812" s="101">
        <f>F812-4</f>
        <v>43220</v>
      </c>
      <c r="F812" s="101">
        <v>43224</v>
      </c>
      <c r="G812" s="101">
        <f>F812+10</f>
        <v>43234</v>
      </c>
      <c r="H812" s="179" t="s">
        <v>530</v>
      </c>
      <c r="I812" s="143"/>
      <c r="J812" s="143"/>
    </row>
    <row r="813" spans="1:16" s="150" customFormat="1">
      <c r="A813" s="146"/>
      <c r="B813" s="197" t="s">
        <v>641</v>
      </c>
      <c r="C813" s="197" t="s">
        <v>640</v>
      </c>
      <c r="D813" s="726"/>
      <c r="E813" s="101">
        <f t="shared" ref="E813:F815" si="99">E812+7</f>
        <v>43227</v>
      </c>
      <c r="F813" s="101">
        <f t="shared" si="99"/>
        <v>43231</v>
      </c>
      <c r="G813" s="101">
        <f>F813+10</f>
        <v>43241</v>
      </c>
      <c r="H813" s="179" t="s">
        <v>530</v>
      </c>
      <c r="I813" s="143"/>
      <c r="J813" s="143"/>
    </row>
    <row r="814" spans="1:16" s="150" customFormat="1">
      <c r="A814" s="146"/>
      <c r="B814" s="196" t="s">
        <v>639</v>
      </c>
      <c r="C814" s="196" t="s">
        <v>638</v>
      </c>
      <c r="D814" s="726"/>
      <c r="E814" s="101">
        <f t="shared" si="99"/>
        <v>43234</v>
      </c>
      <c r="F814" s="101">
        <f t="shared" si="99"/>
        <v>43238</v>
      </c>
      <c r="G814" s="101">
        <f>F814+10</f>
        <v>43248</v>
      </c>
      <c r="H814" s="179" t="s">
        <v>530</v>
      </c>
      <c r="I814" s="143"/>
      <c r="J814" s="143"/>
    </row>
    <row r="815" spans="1:16" s="150" customFormat="1">
      <c r="A815" s="146"/>
      <c r="B815" s="197" t="s">
        <v>637</v>
      </c>
      <c r="C815" s="197" t="s">
        <v>636</v>
      </c>
      <c r="D815" s="727"/>
      <c r="E815" s="101">
        <f t="shared" si="99"/>
        <v>43241</v>
      </c>
      <c r="F815" s="101">
        <f t="shared" si="99"/>
        <v>43245</v>
      </c>
      <c r="G815" s="101">
        <f>F815+10</f>
        <v>43255</v>
      </c>
      <c r="H815" s="179" t="s">
        <v>530</v>
      </c>
      <c r="I815" s="143"/>
      <c r="J815" s="143"/>
    </row>
    <row r="816" spans="1:16" s="150" customFormat="1">
      <c r="A816" s="143"/>
      <c r="B816" s="146"/>
      <c r="C816" s="146"/>
      <c r="D816" s="146"/>
      <c r="E816" s="146"/>
      <c r="F816" s="146"/>
      <c r="G816" s="146"/>
      <c r="H816" s="146"/>
      <c r="I816" s="143"/>
      <c r="J816" s="143"/>
    </row>
    <row r="817" spans="1:10" s="150" customFormat="1">
      <c r="A817" s="146"/>
      <c r="B817" s="719" t="s">
        <v>586</v>
      </c>
      <c r="C817" s="719" t="s">
        <v>157</v>
      </c>
      <c r="D817" s="721" t="s">
        <v>80</v>
      </c>
      <c r="E817" s="103" t="s">
        <v>156</v>
      </c>
      <c r="F817" s="103" t="s">
        <v>156</v>
      </c>
      <c r="G817" s="103" t="s">
        <v>610</v>
      </c>
      <c r="H817" s="103" t="s">
        <v>634</v>
      </c>
      <c r="I817" s="143"/>
      <c r="J817" s="143"/>
    </row>
    <row r="818" spans="1:10" s="150" customFormat="1">
      <c r="A818" s="146"/>
      <c r="B818" s="720"/>
      <c r="C818" s="720"/>
      <c r="D818" s="722"/>
      <c r="E818" s="103" t="s">
        <v>153</v>
      </c>
      <c r="F818" s="103" t="s">
        <v>76</v>
      </c>
      <c r="G818" s="103" t="s">
        <v>75</v>
      </c>
      <c r="H818" s="103" t="s">
        <v>75</v>
      </c>
      <c r="I818" s="143"/>
      <c r="J818" s="143"/>
    </row>
    <row r="819" spans="1:10" s="150" customFormat="1">
      <c r="A819" s="146"/>
      <c r="B819" s="196" t="s">
        <v>608</v>
      </c>
      <c r="C819" s="196" t="s">
        <v>607</v>
      </c>
      <c r="D819" s="725" t="s">
        <v>606</v>
      </c>
      <c r="E819" s="101">
        <f>F819-3</f>
        <v>43224</v>
      </c>
      <c r="F819" s="101">
        <v>43227</v>
      </c>
      <c r="G819" s="101">
        <f>F819+8</f>
        <v>43235</v>
      </c>
      <c r="H819" s="196" t="s">
        <v>599</v>
      </c>
      <c r="I819" s="143"/>
      <c r="J819" s="143"/>
    </row>
    <row r="820" spans="1:10" s="150" customFormat="1">
      <c r="A820" s="146"/>
      <c r="B820" s="197" t="s">
        <v>605</v>
      </c>
      <c r="C820" s="197" t="s">
        <v>604</v>
      </c>
      <c r="D820" s="726"/>
      <c r="E820" s="101">
        <f t="shared" ref="E820:F822" si="100">E819+7</f>
        <v>43231</v>
      </c>
      <c r="F820" s="101">
        <f t="shared" si="100"/>
        <v>43234</v>
      </c>
      <c r="G820" s="101">
        <f>F820+8</f>
        <v>43242</v>
      </c>
      <c r="H820" s="197" t="s">
        <v>599</v>
      </c>
      <c r="I820" s="143"/>
      <c r="J820" s="143"/>
    </row>
    <row r="821" spans="1:10" s="150" customFormat="1">
      <c r="A821" s="146"/>
      <c r="B821" s="196" t="s">
        <v>603</v>
      </c>
      <c r="C821" s="196" t="s">
        <v>602</v>
      </c>
      <c r="D821" s="726"/>
      <c r="E821" s="101">
        <f t="shared" si="100"/>
        <v>43238</v>
      </c>
      <c r="F821" s="101">
        <f t="shared" si="100"/>
        <v>43241</v>
      </c>
      <c r="G821" s="101">
        <f>F821+8</f>
        <v>43249</v>
      </c>
      <c r="H821" s="196" t="s">
        <v>599</v>
      </c>
      <c r="I821" s="143"/>
      <c r="J821" s="143"/>
    </row>
    <row r="822" spans="1:10" s="150" customFormat="1">
      <c r="A822" s="146"/>
      <c r="B822" s="197" t="s">
        <v>601</v>
      </c>
      <c r="C822" s="197" t="s">
        <v>600</v>
      </c>
      <c r="D822" s="727"/>
      <c r="E822" s="101">
        <f t="shared" si="100"/>
        <v>43245</v>
      </c>
      <c r="F822" s="101">
        <f t="shared" si="100"/>
        <v>43248</v>
      </c>
      <c r="G822" s="101">
        <f>F822+8</f>
        <v>43256</v>
      </c>
      <c r="H822" s="197" t="s">
        <v>599</v>
      </c>
      <c r="I822" s="143"/>
      <c r="J822" s="143"/>
    </row>
    <row r="823" spans="1:10" s="150" customFormat="1">
      <c r="A823" s="146"/>
      <c r="B823" s="180"/>
      <c r="C823" s="180"/>
      <c r="D823" s="146"/>
      <c r="E823" s="146"/>
      <c r="F823" s="146"/>
      <c r="G823" s="117"/>
      <c r="H823" s="180"/>
      <c r="I823" s="143"/>
      <c r="J823" s="143"/>
    </row>
    <row r="824" spans="1:10" s="150" customFormat="1">
      <c r="A824" s="146"/>
      <c r="B824" s="719" t="s">
        <v>586</v>
      </c>
      <c r="C824" s="719" t="s">
        <v>157</v>
      </c>
      <c r="D824" s="721" t="s">
        <v>80</v>
      </c>
      <c r="E824" s="103" t="s">
        <v>156</v>
      </c>
      <c r="F824" s="103" t="s">
        <v>156</v>
      </c>
      <c r="G824" s="103" t="s">
        <v>635</v>
      </c>
      <c r="H824" s="103" t="s">
        <v>634</v>
      </c>
      <c r="I824" s="143"/>
      <c r="J824" s="143"/>
    </row>
    <row r="825" spans="1:10" s="150" customFormat="1">
      <c r="A825" s="146"/>
      <c r="B825" s="720"/>
      <c r="C825" s="720"/>
      <c r="D825" s="722"/>
      <c r="E825" s="103" t="s">
        <v>153</v>
      </c>
      <c r="F825" s="103" t="s">
        <v>76</v>
      </c>
      <c r="G825" s="103" t="s">
        <v>75</v>
      </c>
      <c r="H825" s="103" t="s">
        <v>75</v>
      </c>
      <c r="I825" s="143"/>
      <c r="J825" s="143"/>
    </row>
    <row r="826" spans="1:10" s="150" customFormat="1">
      <c r="A826" s="146"/>
      <c r="B826" s="196" t="s">
        <v>633</v>
      </c>
      <c r="C826" s="196" t="s">
        <v>614</v>
      </c>
      <c r="D826" s="725" t="s">
        <v>632</v>
      </c>
      <c r="E826" s="101">
        <f>F826-3</f>
        <v>43221</v>
      </c>
      <c r="F826" s="101">
        <v>43224</v>
      </c>
      <c r="G826" s="101">
        <f>F826+8</f>
        <v>43232</v>
      </c>
      <c r="H826" s="179" t="s">
        <v>626</v>
      </c>
      <c r="I826" s="143"/>
      <c r="J826" s="143"/>
    </row>
    <row r="827" spans="1:10" s="150" customFormat="1">
      <c r="A827" s="146"/>
      <c r="B827" s="197" t="s">
        <v>631</v>
      </c>
      <c r="C827" s="197" t="s">
        <v>630</v>
      </c>
      <c r="D827" s="726"/>
      <c r="E827" s="101">
        <f t="shared" ref="E827:G829" si="101">E826+7</f>
        <v>43228</v>
      </c>
      <c r="F827" s="101">
        <f t="shared" si="101"/>
        <v>43231</v>
      </c>
      <c r="G827" s="101">
        <f t="shared" si="101"/>
        <v>43239</v>
      </c>
      <c r="H827" s="179" t="s">
        <v>626</v>
      </c>
      <c r="I827" s="143"/>
      <c r="J827" s="143"/>
    </row>
    <row r="828" spans="1:10" s="150" customFormat="1">
      <c r="A828" s="146"/>
      <c r="B828" s="196" t="s">
        <v>629</v>
      </c>
      <c r="C828" s="196" t="s">
        <v>627</v>
      </c>
      <c r="D828" s="726"/>
      <c r="E828" s="101">
        <f t="shared" si="101"/>
        <v>43235</v>
      </c>
      <c r="F828" s="101">
        <f t="shared" si="101"/>
        <v>43238</v>
      </c>
      <c r="G828" s="101">
        <f t="shared" si="101"/>
        <v>43246</v>
      </c>
      <c r="H828" s="179" t="s">
        <v>626</v>
      </c>
      <c r="I828" s="143"/>
      <c r="J828" s="143"/>
    </row>
    <row r="829" spans="1:10" s="150" customFormat="1">
      <c r="A829" s="146"/>
      <c r="B829" s="197" t="s">
        <v>628</v>
      </c>
      <c r="C829" s="197" t="s">
        <v>627</v>
      </c>
      <c r="D829" s="727"/>
      <c r="E829" s="101">
        <f t="shared" si="101"/>
        <v>43242</v>
      </c>
      <c r="F829" s="101">
        <f t="shared" si="101"/>
        <v>43245</v>
      </c>
      <c r="G829" s="101">
        <f t="shared" si="101"/>
        <v>43253</v>
      </c>
      <c r="H829" s="179" t="s">
        <v>626</v>
      </c>
      <c r="I829" s="143"/>
      <c r="J829" s="143"/>
    </row>
    <row r="830" spans="1:10" s="150" customFormat="1">
      <c r="A830" s="146"/>
      <c r="B830" s="143"/>
      <c r="C830" s="143"/>
      <c r="D830" s="123"/>
      <c r="E830" s="117"/>
      <c r="F830" s="117"/>
      <c r="G830" s="117"/>
      <c r="H830" s="146"/>
      <c r="I830" s="143"/>
      <c r="J830" s="143"/>
    </row>
    <row r="831" spans="1:10" s="150" customFormat="1">
      <c r="A831" s="146"/>
      <c r="B831" s="719" t="s">
        <v>586</v>
      </c>
      <c r="C831" s="719" t="s">
        <v>157</v>
      </c>
      <c r="D831" s="721" t="s">
        <v>80</v>
      </c>
      <c r="E831" s="103" t="s">
        <v>156</v>
      </c>
      <c r="F831" s="103" t="s">
        <v>156</v>
      </c>
      <c r="G831" s="103" t="s">
        <v>620</v>
      </c>
      <c r="H831" s="143"/>
      <c r="I831" s="143"/>
      <c r="J831" s="143"/>
    </row>
    <row r="832" spans="1:10" s="150" customFormat="1">
      <c r="A832" s="146"/>
      <c r="B832" s="720"/>
      <c r="C832" s="720"/>
      <c r="D832" s="722"/>
      <c r="E832" s="103" t="s">
        <v>153</v>
      </c>
      <c r="F832" s="103" t="s">
        <v>76</v>
      </c>
      <c r="G832" s="103" t="s">
        <v>75</v>
      </c>
      <c r="H832" s="143"/>
      <c r="I832" s="143"/>
      <c r="J832" s="143"/>
    </row>
    <row r="833" spans="1:10" s="150" customFormat="1">
      <c r="A833" s="146"/>
      <c r="B833" s="196" t="s">
        <v>625</v>
      </c>
      <c r="C833" s="196">
        <v>1809</v>
      </c>
      <c r="D833" s="725" t="s">
        <v>624</v>
      </c>
      <c r="E833" s="101">
        <f>F833-3</f>
        <v>43223</v>
      </c>
      <c r="F833" s="101">
        <v>43226</v>
      </c>
      <c r="G833" s="101">
        <f>F833+13</f>
        <v>43239</v>
      </c>
      <c r="H833" s="143"/>
      <c r="I833" s="143"/>
      <c r="J833" s="143"/>
    </row>
    <row r="834" spans="1:10" s="150" customFormat="1">
      <c r="A834" s="146"/>
      <c r="B834" s="197" t="s">
        <v>623</v>
      </c>
      <c r="C834" s="197">
        <v>1811</v>
      </c>
      <c r="D834" s="726"/>
      <c r="E834" s="101">
        <f t="shared" ref="E834:G836" si="102">E833+7</f>
        <v>43230</v>
      </c>
      <c r="F834" s="101">
        <f t="shared" si="102"/>
        <v>43233</v>
      </c>
      <c r="G834" s="101">
        <f t="shared" si="102"/>
        <v>43246</v>
      </c>
      <c r="H834" s="143"/>
      <c r="I834" s="143"/>
      <c r="J834" s="143"/>
    </row>
    <row r="835" spans="1:10" s="150" customFormat="1">
      <c r="A835" s="146"/>
      <c r="B835" s="196" t="s">
        <v>622</v>
      </c>
      <c r="C835" s="196">
        <v>1811</v>
      </c>
      <c r="D835" s="726"/>
      <c r="E835" s="101">
        <f t="shared" si="102"/>
        <v>43237</v>
      </c>
      <c r="F835" s="101">
        <f t="shared" si="102"/>
        <v>43240</v>
      </c>
      <c r="G835" s="101">
        <f t="shared" si="102"/>
        <v>43253</v>
      </c>
      <c r="H835" s="143"/>
      <c r="I835" s="143"/>
      <c r="J835" s="143"/>
    </row>
    <row r="836" spans="1:10" s="150" customFormat="1">
      <c r="A836" s="146"/>
      <c r="B836" s="197" t="s">
        <v>621</v>
      </c>
      <c r="C836" s="197">
        <v>1811</v>
      </c>
      <c r="D836" s="727"/>
      <c r="E836" s="101">
        <f t="shared" si="102"/>
        <v>43244</v>
      </c>
      <c r="F836" s="101">
        <f t="shared" si="102"/>
        <v>43247</v>
      </c>
      <c r="G836" s="101">
        <f t="shared" si="102"/>
        <v>43260</v>
      </c>
      <c r="H836" s="143"/>
      <c r="I836" s="143"/>
      <c r="J836" s="143"/>
    </row>
    <row r="837" spans="1:10" s="150" customFormat="1">
      <c r="A837" s="146"/>
      <c r="B837" s="143"/>
      <c r="C837" s="143"/>
      <c r="D837" s="146"/>
      <c r="E837" s="117"/>
      <c r="F837" s="117"/>
      <c r="G837" s="117"/>
      <c r="H837" s="143"/>
      <c r="I837" s="143"/>
      <c r="J837" s="143"/>
    </row>
    <row r="838" spans="1:10" s="150" customFormat="1">
      <c r="A838" s="146"/>
      <c r="B838" s="719" t="s">
        <v>586</v>
      </c>
      <c r="C838" s="719" t="s">
        <v>157</v>
      </c>
      <c r="D838" s="721" t="s">
        <v>80</v>
      </c>
      <c r="E838" s="103" t="s">
        <v>156</v>
      </c>
      <c r="F838" s="103" t="s">
        <v>156</v>
      </c>
      <c r="G838" s="103" t="s">
        <v>620</v>
      </c>
      <c r="H838" s="146"/>
      <c r="I838" s="143"/>
      <c r="J838" s="143"/>
    </row>
    <row r="839" spans="1:10" s="150" customFormat="1">
      <c r="A839" s="146"/>
      <c r="B839" s="720"/>
      <c r="C839" s="720"/>
      <c r="D839" s="722"/>
      <c r="E839" s="103" t="s">
        <v>153</v>
      </c>
      <c r="F839" s="103" t="s">
        <v>76</v>
      </c>
      <c r="G839" s="103" t="s">
        <v>75</v>
      </c>
      <c r="H839" s="146"/>
      <c r="I839" s="143"/>
      <c r="J839" s="143"/>
    </row>
    <row r="840" spans="1:10" s="150" customFormat="1">
      <c r="A840" s="146"/>
      <c r="B840" s="196" t="s">
        <v>619</v>
      </c>
      <c r="C840" s="196" t="s">
        <v>612</v>
      </c>
      <c r="D840" s="725" t="s">
        <v>618</v>
      </c>
      <c r="E840" s="101">
        <v>42853</v>
      </c>
      <c r="F840" s="101">
        <v>43222</v>
      </c>
      <c r="G840" s="101">
        <f>F840+13</f>
        <v>43235</v>
      </c>
      <c r="H840" s="146"/>
      <c r="I840" s="143"/>
      <c r="J840" s="143"/>
    </row>
    <row r="841" spans="1:10" s="150" customFormat="1">
      <c r="A841" s="146"/>
      <c r="B841" s="196" t="s">
        <v>617</v>
      </c>
      <c r="C841" s="196" t="s">
        <v>614</v>
      </c>
      <c r="D841" s="726"/>
      <c r="E841" s="101">
        <f t="shared" ref="E841:G844" si="103">E840+7</f>
        <v>42860</v>
      </c>
      <c r="F841" s="101">
        <f t="shared" si="103"/>
        <v>43229</v>
      </c>
      <c r="G841" s="101">
        <f t="shared" si="103"/>
        <v>43242</v>
      </c>
      <c r="H841" s="146"/>
      <c r="I841" s="143"/>
      <c r="J841" s="143"/>
    </row>
    <row r="842" spans="1:10" s="150" customFormat="1">
      <c r="A842" s="146"/>
      <c r="B842" s="196" t="s">
        <v>616</v>
      </c>
      <c r="C842" s="196" t="s">
        <v>614</v>
      </c>
      <c r="D842" s="726"/>
      <c r="E842" s="101">
        <f t="shared" si="103"/>
        <v>42867</v>
      </c>
      <c r="F842" s="101">
        <f t="shared" si="103"/>
        <v>43236</v>
      </c>
      <c r="G842" s="101">
        <f t="shared" si="103"/>
        <v>43249</v>
      </c>
      <c r="H842" s="146"/>
      <c r="I842" s="143"/>
      <c r="J842" s="143"/>
    </row>
    <row r="843" spans="1:10" s="150" customFormat="1">
      <c r="A843" s="146"/>
      <c r="B843" s="196" t="s">
        <v>615</v>
      </c>
      <c r="C843" s="196" t="s">
        <v>614</v>
      </c>
      <c r="D843" s="726"/>
      <c r="E843" s="101">
        <f t="shared" si="103"/>
        <v>42874</v>
      </c>
      <c r="F843" s="101">
        <f t="shared" si="103"/>
        <v>43243</v>
      </c>
      <c r="G843" s="101">
        <f t="shared" si="103"/>
        <v>43256</v>
      </c>
      <c r="H843" s="146"/>
      <c r="I843" s="143"/>
      <c r="J843" s="143"/>
    </row>
    <row r="844" spans="1:10" s="150" customFormat="1">
      <c r="A844" s="146"/>
      <c r="B844" s="196" t="s">
        <v>613</v>
      </c>
      <c r="C844" s="196" t="s">
        <v>612</v>
      </c>
      <c r="D844" s="727"/>
      <c r="E844" s="101">
        <f t="shared" si="103"/>
        <v>42881</v>
      </c>
      <c r="F844" s="101">
        <f t="shared" si="103"/>
        <v>43250</v>
      </c>
      <c r="G844" s="101">
        <f t="shared" si="103"/>
        <v>43263</v>
      </c>
      <c r="H844" s="146"/>
      <c r="I844" s="143"/>
      <c r="J844" s="143"/>
    </row>
    <row r="845" spans="1:10" s="150" customFormat="1">
      <c r="A845" s="146"/>
      <c r="B845" s="204"/>
      <c r="C845" s="204"/>
      <c r="D845" s="123"/>
      <c r="E845" s="117"/>
      <c r="F845" s="117"/>
      <c r="G845" s="117"/>
      <c r="H845" s="146"/>
      <c r="I845" s="143"/>
      <c r="J845" s="143"/>
    </row>
    <row r="846" spans="1:10" s="150" customFormat="1" ht="15">
      <c r="A846" s="106" t="s">
        <v>611</v>
      </c>
      <c r="B846" s="112"/>
      <c r="C846" s="112"/>
      <c r="D846" s="112"/>
      <c r="E846" s="112"/>
      <c r="F846" s="106"/>
      <c r="G846" s="106"/>
      <c r="H846" s="176"/>
      <c r="I846" s="143"/>
      <c r="J846" s="143"/>
    </row>
    <row r="847" spans="1:10" s="150" customFormat="1">
      <c r="A847" s="146"/>
      <c r="B847" s="719" t="s">
        <v>586</v>
      </c>
      <c r="C847" s="719" t="s">
        <v>157</v>
      </c>
      <c r="D847" s="721" t="s">
        <v>80</v>
      </c>
      <c r="E847" s="103" t="s">
        <v>156</v>
      </c>
      <c r="F847" s="103" t="s">
        <v>156</v>
      </c>
      <c r="G847" s="103" t="s">
        <v>610</v>
      </c>
      <c r="H847" s="103" t="s">
        <v>609</v>
      </c>
      <c r="I847" s="143"/>
      <c r="J847" s="143"/>
    </row>
    <row r="848" spans="1:10" s="150" customFormat="1">
      <c r="A848" s="146"/>
      <c r="B848" s="720"/>
      <c r="C848" s="720"/>
      <c r="D848" s="722"/>
      <c r="E848" s="103" t="s">
        <v>153</v>
      </c>
      <c r="F848" s="103" t="s">
        <v>76</v>
      </c>
      <c r="G848" s="103" t="s">
        <v>75</v>
      </c>
      <c r="H848" s="103" t="s">
        <v>75</v>
      </c>
      <c r="I848" s="143"/>
      <c r="J848" s="143"/>
    </row>
    <row r="849" spans="1:16" s="150" customFormat="1">
      <c r="A849" s="146"/>
      <c r="B849" s="196" t="s">
        <v>608</v>
      </c>
      <c r="C849" s="196" t="s">
        <v>607</v>
      </c>
      <c r="D849" s="725" t="s">
        <v>606</v>
      </c>
      <c r="E849" s="101">
        <f>F849-3</f>
        <v>43224</v>
      </c>
      <c r="F849" s="101">
        <v>43227</v>
      </c>
      <c r="G849" s="101">
        <f>F849+17</f>
        <v>43244</v>
      </c>
      <c r="H849" s="103" t="s">
        <v>599</v>
      </c>
      <c r="I849" s="143"/>
      <c r="J849" s="143"/>
    </row>
    <row r="850" spans="1:16" s="150" customFormat="1">
      <c r="A850" s="146"/>
      <c r="B850" s="197" t="s">
        <v>605</v>
      </c>
      <c r="C850" s="197" t="s">
        <v>604</v>
      </c>
      <c r="D850" s="726"/>
      <c r="E850" s="101">
        <f t="shared" ref="E850:F852" si="104">E849+7</f>
        <v>43231</v>
      </c>
      <c r="F850" s="101">
        <f t="shared" si="104"/>
        <v>43234</v>
      </c>
      <c r="G850" s="101">
        <f>F850+17</f>
        <v>43251</v>
      </c>
      <c r="H850" s="103" t="s">
        <v>599</v>
      </c>
      <c r="I850" s="143"/>
      <c r="J850" s="143"/>
    </row>
    <row r="851" spans="1:16" s="150" customFormat="1">
      <c r="A851" s="146"/>
      <c r="B851" s="196" t="s">
        <v>603</v>
      </c>
      <c r="C851" s="196" t="s">
        <v>602</v>
      </c>
      <c r="D851" s="726"/>
      <c r="E851" s="101">
        <f t="shared" si="104"/>
        <v>43238</v>
      </c>
      <c r="F851" s="101">
        <f t="shared" si="104"/>
        <v>43241</v>
      </c>
      <c r="G851" s="101">
        <f>F851+17</f>
        <v>43258</v>
      </c>
      <c r="H851" s="103" t="s">
        <v>599</v>
      </c>
      <c r="I851" s="143"/>
      <c r="J851" s="143"/>
    </row>
    <row r="852" spans="1:16" s="150" customFormat="1">
      <c r="A852" s="146"/>
      <c r="B852" s="197" t="s">
        <v>601</v>
      </c>
      <c r="C852" s="197" t="s">
        <v>600</v>
      </c>
      <c r="D852" s="727"/>
      <c r="E852" s="101">
        <f t="shared" si="104"/>
        <v>43245</v>
      </c>
      <c r="F852" s="101">
        <f t="shared" si="104"/>
        <v>43248</v>
      </c>
      <c r="G852" s="101">
        <f>F852+17</f>
        <v>43265</v>
      </c>
      <c r="H852" s="103" t="s">
        <v>599</v>
      </c>
      <c r="I852" s="143"/>
      <c r="J852" s="143"/>
    </row>
    <row r="853" spans="1:16" s="150" customFormat="1" ht="15.75">
      <c r="A853" s="146"/>
      <c r="B853" s="146"/>
      <c r="C853" s="200"/>
      <c r="D853" s="146"/>
      <c r="E853" s="146"/>
      <c r="F853" s="146"/>
      <c r="G853" s="146"/>
      <c r="H853" s="146"/>
      <c r="I853" s="143"/>
      <c r="J853" s="143"/>
    </row>
    <row r="854" spans="1:16" s="150" customFormat="1" ht="15">
      <c r="A854" s="737" t="s">
        <v>598</v>
      </c>
      <c r="B854" s="737"/>
      <c r="C854" s="112"/>
      <c r="D854" s="106"/>
      <c r="E854" s="106"/>
      <c r="F854" s="106"/>
      <c r="G854" s="176"/>
      <c r="H854" s="146"/>
      <c r="I854" s="143"/>
      <c r="J854" s="143"/>
      <c r="K854" s="143"/>
      <c r="L854" s="143"/>
      <c r="M854" s="143"/>
      <c r="N854" s="143"/>
      <c r="O854" s="143"/>
      <c r="P854" s="143"/>
    </row>
    <row r="855" spans="1:16" s="150" customFormat="1">
      <c r="A855" s="146"/>
      <c r="B855" s="719" t="s">
        <v>586</v>
      </c>
      <c r="C855" s="719" t="s">
        <v>157</v>
      </c>
      <c r="D855" s="721" t="s">
        <v>80</v>
      </c>
      <c r="E855" s="103" t="s">
        <v>156</v>
      </c>
      <c r="F855" s="103" t="s">
        <v>156</v>
      </c>
      <c r="G855" s="103" t="s">
        <v>585</v>
      </c>
      <c r="H855" s="146"/>
      <c r="I855" s="143"/>
      <c r="J855" s="143"/>
      <c r="K855" s="143"/>
      <c r="L855" s="143"/>
      <c r="M855" s="143"/>
      <c r="N855" s="143"/>
      <c r="O855" s="143"/>
      <c r="P855" s="143"/>
    </row>
    <row r="856" spans="1:16" s="150" customFormat="1">
      <c r="A856" s="146"/>
      <c r="B856" s="720"/>
      <c r="C856" s="720"/>
      <c r="D856" s="722"/>
      <c r="E856" s="103" t="s">
        <v>153</v>
      </c>
      <c r="F856" s="103" t="s">
        <v>76</v>
      </c>
      <c r="G856" s="103" t="s">
        <v>75</v>
      </c>
      <c r="H856" s="146"/>
      <c r="I856" s="143"/>
      <c r="J856" s="143"/>
    </row>
    <row r="857" spans="1:16" s="150" customFormat="1">
      <c r="A857" s="146"/>
      <c r="B857" s="196" t="s">
        <v>597</v>
      </c>
      <c r="C857" s="196" t="s">
        <v>596</v>
      </c>
      <c r="D857" s="725" t="s">
        <v>595</v>
      </c>
      <c r="E857" s="101">
        <f>F857-5</f>
        <v>43217</v>
      </c>
      <c r="F857" s="101">
        <v>43222</v>
      </c>
      <c r="G857" s="101">
        <f>F857+14</f>
        <v>43236</v>
      </c>
      <c r="H857" s="146"/>
      <c r="I857" s="143"/>
      <c r="J857" s="143"/>
    </row>
    <row r="858" spans="1:16" s="150" customFormat="1">
      <c r="A858" s="146"/>
      <c r="B858" s="196" t="s">
        <v>594</v>
      </c>
      <c r="C858" s="196" t="s">
        <v>593</v>
      </c>
      <c r="D858" s="726"/>
      <c r="E858" s="101">
        <f t="shared" ref="E858:G861" si="105">E857+7</f>
        <v>43224</v>
      </c>
      <c r="F858" s="101">
        <f t="shared" si="105"/>
        <v>43229</v>
      </c>
      <c r="G858" s="101">
        <f t="shared" si="105"/>
        <v>43243</v>
      </c>
      <c r="H858" s="146"/>
      <c r="I858" s="143"/>
      <c r="J858" s="143"/>
    </row>
    <row r="859" spans="1:16" s="150" customFormat="1">
      <c r="A859" s="146"/>
      <c r="B859" s="196" t="s">
        <v>592</v>
      </c>
      <c r="C859" s="196" t="s">
        <v>591</v>
      </c>
      <c r="D859" s="726"/>
      <c r="E859" s="101">
        <f t="shared" si="105"/>
        <v>43231</v>
      </c>
      <c r="F859" s="101">
        <f t="shared" si="105"/>
        <v>43236</v>
      </c>
      <c r="G859" s="101">
        <f t="shared" si="105"/>
        <v>43250</v>
      </c>
      <c r="H859" s="146"/>
      <c r="I859" s="143"/>
      <c r="J859" s="143"/>
    </row>
    <row r="860" spans="1:16" s="150" customFormat="1">
      <c r="A860" s="146"/>
      <c r="B860" s="196" t="s">
        <v>590</v>
      </c>
      <c r="C860" s="196" t="s">
        <v>589</v>
      </c>
      <c r="D860" s="726"/>
      <c r="E860" s="101">
        <f t="shared" si="105"/>
        <v>43238</v>
      </c>
      <c r="F860" s="101">
        <f t="shared" si="105"/>
        <v>43243</v>
      </c>
      <c r="G860" s="101">
        <f t="shared" si="105"/>
        <v>43257</v>
      </c>
      <c r="H860" s="146"/>
      <c r="I860" s="143"/>
      <c r="J860" s="143"/>
    </row>
    <row r="861" spans="1:16" s="150" customFormat="1">
      <c r="A861" s="149"/>
      <c r="B861" s="196" t="s">
        <v>588</v>
      </c>
      <c r="C861" s="196" t="s">
        <v>587</v>
      </c>
      <c r="D861" s="727"/>
      <c r="E861" s="101">
        <f t="shared" si="105"/>
        <v>43245</v>
      </c>
      <c r="F861" s="101">
        <f t="shared" si="105"/>
        <v>43250</v>
      </c>
      <c r="G861" s="101">
        <f t="shared" si="105"/>
        <v>43264</v>
      </c>
      <c r="H861" s="149"/>
      <c r="I861" s="143"/>
      <c r="J861" s="143"/>
    </row>
    <row r="862" spans="1:16" s="150" customFormat="1">
      <c r="A862" s="149"/>
      <c r="B862" s="146"/>
      <c r="C862" s="146"/>
      <c r="D862" s="146"/>
      <c r="E862" s="117"/>
      <c r="F862" s="117"/>
      <c r="G862" s="117"/>
      <c r="H862" s="149"/>
      <c r="I862" s="143"/>
      <c r="J862" s="143"/>
    </row>
    <row r="863" spans="1:16" s="150" customFormat="1">
      <c r="A863" s="149"/>
      <c r="B863" s="719" t="s">
        <v>586</v>
      </c>
      <c r="C863" s="719" t="s">
        <v>157</v>
      </c>
      <c r="D863" s="721" t="s">
        <v>80</v>
      </c>
      <c r="E863" s="103" t="s">
        <v>156</v>
      </c>
      <c r="F863" s="103" t="s">
        <v>156</v>
      </c>
      <c r="G863" s="103" t="s">
        <v>585</v>
      </c>
      <c r="H863" s="149"/>
      <c r="I863" s="143"/>
      <c r="J863" s="143"/>
    </row>
    <row r="864" spans="1:16" s="150" customFormat="1">
      <c r="A864" s="149"/>
      <c r="B864" s="720"/>
      <c r="C864" s="720"/>
      <c r="D864" s="722"/>
      <c r="E864" s="103" t="s">
        <v>153</v>
      </c>
      <c r="F864" s="103" t="s">
        <v>76</v>
      </c>
      <c r="G864" s="103" t="s">
        <v>75</v>
      </c>
      <c r="H864" s="149"/>
      <c r="I864" s="143"/>
      <c r="J864" s="143"/>
    </row>
    <row r="865" spans="1:10" s="150" customFormat="1">
      <c r="A865" s="149"/>
      <c r="B865" s="196" t="s">
        <v>584</v>
      </c>
      <c r="C865" s="196" t="s">
        <v>579</v>
      </c>
      <c r="D865" s="725" t="s">
        <v>583</v>
      </c>
      <c r="E865" s="101">
        <f>F865-4</f>
        <v>43222</v>
      </c>
      <c r="F865" s="101">
        <v>43226</v>
      </c>
      <c r="G865" s="101">
        <f>F865+13</f>
        <v>43239</v>
      </c>
      <c r="H865" s="149"/>
      <c r="I865" s="143"/>
      <c r="J865" s="143"/>
    </row>
    <row r="866" spans="1:10" s="150" customFormat="1">
      <c r="A866" s="149"/>
      <c r="B866" s="196" t="s">
        <v>582</v>
      </c>
      <c r="C866" s="196" t="s">
        <v>579</v>
      </c>
      <c r="D866" s="726"/>
      <c r="E866" s="101">
        <f t="shared" ref="E866:G868" si="106">E865+7</f>
        <v>43229</v>
      </c>
      <c r="F866" s="101">
        <f t="shared" si="106"/>
        <v>43233</v>
      </c>
      <c r="G866" s="101">
        <f t="shared" si="106"/>
        <v>43246</v>
      </c>
      <c r="H866" s="149"/>
      <c r="I866" s="143"/>
      <c r="J866" s="143"/>
    </row>
    <row r="867" spans="1:10" s="150" customFormat="1">
      <c r="A867" s="149"/>
      <c r="B867" s="196" t="s">
        <v>581</v>
      </c>
      <c r="C867" s="196" t="s">
        <v>579</v>
      </c>
      <c r="D867" s="726"/>
      <c r="E867" s="101">
        <f t="shared" si="106"/>
        <v>43236</v>
      </c>
      <c r="F867" s="101">
        <f t="shared" si="106"/>
        <v>43240</v>
      </c>
      <c r="G867" s="101">
        <f t="shared" si="106"/>
        <v>43253</v>
      </c>
      <c r="H867" s="149"/>
      <c r="I867" s="143"/>
      <c r="J867" s="143"/>
    </row>
    <row r="868" spans="1:10" s="150" customFormat="1">
      <c r="A868" s="149"/>
      <c r="B868" s="196" t="s">
        <v>580</v>
      </c>
      <c r="C868" s="196" t="s">
        <v>579</v>
      </c>
      <c r="D868" s="727"/>
      <c r="E868" s="101">
        <f t="shared" si="106"/>
        <v>43243</v>
      </c>
      <c r="F868" s="101">
        <f t="shared" si="106"/>
        <v>43247</v>
      </c>
      <c r="G868" s="101">
        <f t="shared" si="106"/>
        <v>43260</v>
      </c>
      <c r="H868" s="149"/>
      <c r="I868" s="143"/>
      <c r="J868" s="143"/>
    </row>
    <row r="869" spans="1:10" s="150" customFormat="1">
      <c r="A869" s="149"/>
      <c r="B869" s="203"/>
      <c r="C869" s="202"/>
      <c r="D869" s="123"/>
      <c r="E869" s="117"/>
      <c r="F869" s="117"/>
      <c r="G869" s="117"/>
      <c r="H869" s="149"/>
      <c r="I869" s="143"/>
      <c r="J869" s="143"/>
    </row>
    <row r="870" spans="1:10" s="185" customFormat="1" ht="15">
      <c r="A870" s="728" t="s">
        <v>578</v>
      </c>
      <c r="B870" s="728"/>
      <c r="C870" s="728"/>
      <c r="D870" s="728"/>
      <c r="E870" s="728"/>
      <c r="F870" s="728"/>
      <c r="G870" s="728"/>
      <c r="H870" s="178"/>
    </row>
    <row r="871" spans="1:10" ht="15">
      <c r="A871" s="130" t="s">
        <v>577</v>
      </c>
      <c r="B871" s="143"/>
      <c r="C871" s="143"/>
    </row>
    <row r="872" spans="1:10">
      <c r="B872" s="734" t="s">
        <v>158</v>
      </c>
      <c r="C872" s="734" t="s">
        <v>157</v>
      </c>
      <c r="D872" s="735" t="s">
        <v>80</v>
      </c>
      <c r="E872" s="104" t="s">
        <v>156</v>
      </c>
      <c r="F872" s="104" t="s">
        <v>156</v>
      </c>
      <c r="G872" s="201" t="s">
        <v>576</v>
      </c>
    </row>
    <row r="873" spans="1:10">
      <c r="B873" s="734"/>
      <c r="C873" s="734"/>
      <c r="D873" s="735"/>
      <c r="E873" s="104" t="s">
        <v>153</v>
      </c>
      <c r="F873" s="104" t="s">
        <v>76</v>
      </c>
      <c r="G873" s="201" t="s">
        <v>75</v>
      </c>
    </row>
    <row r="874" spans="1:10">
      <c r="B874" s="196" t="s">
        <v>574</v>
      </c>
      <c r="C874" s="196" t="s">
        <v>573</v>
      </c>
      <c r="D874" s="726" t="s">
        <v>572</v>
      </c>
      <c r="E874" s="101">
        <v>43221</v>
      </c>
      <c r="F874" s="101">
        <v>43224</v>
      </c>
      <c r="G874" s="101">
        <f>F874+13</f>
        <v>43237</v>
      </c>
    </row>
    <row r="875" spans="1:10">
      <c r="B875" s="197" t="s">
        <v>571</v>
      </c>
      <c r="C875" s="196" t="s">
        <v>570</v>
      </c>
      <c r="D875" s="726"/>
      <c r="E875" s="101">
        <f t="shared" ref="E875:F877" si="107">E874+7</f>
        <v>43228</v>
      </c>
      <c r="F875" s="101">
        <f t="shared" si="107"/>
        <v>43231</v>
      </c>
      <c r="G875" s="101">
        <f>F875+13</f>
        <v>43244</v>
      </c>
    </row>
    <row r="876" spans="1:10">
      <c r="B876" s="197" t="s">
        <v>569</v>
      </c>
      <c r="C876" s="196" t="s">
        <v>568</v>
      </c>
      <c r="D876" s="726"/>
      <c r="E876" s="101">
        <f t="shared" si="107"/>
        <v>43235</v>
      </c>
      <c r="F876" s="101">
        <f t="shared" si="107"/>
        <v>43238</v>
      </c>
      <c r="G876" s="101">
        <f>F876+13</f>
        <v>43251</v>
      </c>
    </row>
    <row r="877" spans="1:10">
      <c r="B877" s="197" t="s">
        <v>567</v>
      </c>
      <c r="C877" s="196" t="s">
        <v>566</v>
      </c>
      <c r="D877" s="727"/>
      <c r="E877" s="101">
        <f t="shared" si="107"/>
        <v>43242</v>
      </c>
      <c r="F877" s="101">
        <f t="shared" si="107"/>
        <v>43245</v>
      </c>
      <c r="G877" s="101">
        <f>F877+13</f>
        <v>43258</v>
      </c>
    </row>
    <row r="878" spans="1:10">
      <c r="B878" s="143"/>
      <c r="C878" s="143"/>
    </row>
    <row r="879" spans="1:10" ht="15">
      <c r="A879" s="130"/>
      <c r="B879" s="729" t="s">
        <v>158</v>
      </c>
      <c r="C879" s="729" t="s">
        <v>157</v>
      </c>
      <c r="D879" s="731" t="s">
        <v>80</v>
      </c>
      <c r="E879" s="104" t="s">
        <v>156</v>
      </c>
      <c r="F879" s="104" t="s">
        <v>156</v>
      </c>
      <c r="G879" s="201" t="s">
        <v>576</v>
      </c>
    </row>
    <row r="880" spans="1:10" ht="15">
      <c r="A880" s="130"/>
      <c r="B880" s="730"/>
      <c r="C880" s="730"/>
      <c r="D880" s="732"/>
      <c r="E880" s="104" t="s">
        <v>153</v>
      </c>
      <c r="F880" s="104" t="s">
        <v>76</v>
      </c>
      <c r="G880" s="201" t="s">
        <v>75</v>
      </c>
    </row>
    <row r="881" spans="1:7" ht="15">
      <c r="A881" s="130"/>
      <c r="B881" s="196" t="s">
        <v>564</v>
      </c>
      <c r="C881" s="196" t="s">
        <v>563</v>
      </c>
      <c r="D881" s="733" t="s">
        <v>562</v>
      </c>
      <c r="E881" s="101">
        <v>43223</v>
      </c>
      <c r="F881" s="101">
        <v>43227</v>
      </c>
      <c r="G881" s="101">
        <f>F881+17</f>
        <v>43244</v>
      </c>
    </row>
    <row r="882" spans="1:7" ht="15">
      <c r="A882" s="130"/>
      <c r="B882" s="197" t="s">
        <v>561</v>
      </c>
      <c r="C882" s="196" t="s">
        <v>560</v>
      </c>
      <c r="D882" s="733"/>
      <c r="E882" s="101">
        <f t="shared" ref="E882:F884" si="108">E881+7</f>
        <v>43230</v>
      </c>
      <c r="F882" s="101">
        <f t="shared" si="108"/>
        <v>43234</v>
      </c>
      <c r="G882" s="101">
        <f>F882+17</f>
        <v>43251</v>
      </c>
    </row>
    <row r="883" spans="1:7" ht="15">
      <c r="A883" s="130"/>
      <c r="B883" s="197" t="s">
        <v>559</v>
      </c>
      <c r="C883" s="196" t="s">
        <v>558</v>
      </c>
      <c r="D883" s="733"/>
      <c r="E883" s="101">
        <f t="shared" si="108"/>
        <v>43237</v>
      </c>
      <c r="F883" s="101">
        <f t="shared" si="108"/>
        <v>43241</v>
      </c>
      <c r="G883" s="101">
        <f>F883+17</f>
        <v>43258</v>
      </c>
    </row>
    <row r="884" spans="1:7" ht="15">
      <c r="A884" s="130"/>
      <c r="B884" s="197" t="s">
        <v>557</v>
      </c>
      <c r="C884" s="196" t="s">
        <v>556</v>
      </c>
      <c r="D884" s="733"/>
      <c r="E884" s="101">
        <f t="shared" si="108"/>
        <v>43244</v>
      </c>
      <c r="F884" s="101">
        <f t="shared" si="108"/>
        <v>43248</v>
      </c>
      <c r="G884" s="101">
        <f>F884+17</f>
        <v>43265</v>
      </c>
    </row>
    <row r="885" spans="1:7" ht="15.75">
      <c r="B885" s="143"/>
      <c r="C885" s="200"/>
    </row>
    <row r="886" spans="1:7" ht="15">
      <c r="A886" s="130" t="s">
        <v>575</v>
      </c>
    </row>
    <row r="887" spans="1:7">
      <c r="B887" s="719" t="s">
        <v>158</v>
      </c>
      <c r="C887" s="719" t="s">
        <v>157</v>
      </c>
      <c r="D887" s="721" t="s">
        <v>80</v>
      </c>
      <c r="E887" s="103" t="s">
        <v>156</v>
      </c>
      <c r="F887" s="103" t="s">
        <v>156</v>
      </c>
      <c r="G887" s="189" t="s">
        <v>565</v>
      </c>
    </row>
    <row r="888" spans="1:7">
      <c r="B888" s="720"/>
      <c r="C888" s="720"/>
      <c r="D888" s="722"/>
      <c r="E888" s="103" t="s">
        <v>153</v>
      </c>
      <c r="F888" s="103" t="s">
        <v>76</v>
      </c>
      <c r="G888" s="103" t="s">
        <v>75</v>
      </c>
    </row>
    <row r="889" spans="1:7">
      <c r="B889" s="196" t="s">
        <v>574</v>
      </c>
      <c r="C889" s="196" t="s">
        <v>573</v>
      </c>
      <c r="D889" s="726" t="s">
        <v>572</v>
      </c>
      <c r="E889" s="101">
        <v>43221</v>
      </c>
      <c r="F889" s="101">
        <v>43224</v>
      </c>
      <c r="G889" s="101">
        <f>F889+17</f>
        <v>43241</v>
      </c>
    </row>
    <row r="890" spans="1:7">
      <c r="B890" s="197" t="s">
        <v>571</v>
      </c>
      <c r="C890" s="196" t="s">
        <v>570</v>
      </c>
      <c r="D890" s="726"/>
      <c r="E890" s="101">
        <f t="shared" ref="E890:F892" si="109">E889+7</f>
        <v>43228</v>
      </c>
      <c r="F890" s="101">
        <f t="shared" si="109"/>
        <v>43231</v>
      </c>
      <c r="G890" s="101">
        <f>F890+17</f>
        <v>43248</v>
      </c>
    </row>
    <row r="891" spans="1:7">
      <c r="B891" s="197" t="s">
        <v>569</v>
      </c>
      <c r="C891" s="196" t="s">
        <v>568</v>
      </c>
      <c r="D891" s="726"/>
      <c r="E891" s="101">
        <f t="shared" si="109"/>
        <v>43235</v>
      </c>
      <c r="F891" s="101">
        <f t="shared" si="109"/>
        <v>43238</v>
      </c>
      <c r="G891" s="101">
        <f>F891+17</f>
        <v>43255</v>
      </c>
    </row>
    <row r="892" spans="1:7">
      <c r="B892" s="197" t="s">
        <v>567</v>
      </c>
      <c r="C892" s="196" t="s">
        <v>566</v>
      </c>
      <c r="D892" s="727"/>
      <c r="E892" s="101">
        <f t="shared" si="109"/>
        <v>43242</v>
      </c>
      <c r="F892" s="101">
        <f t="shared" si="109"/>
        <v>43245</v>
      </c>
      <c r="G892" s="101">
        <f>F892+17</f>
        <v>43262</v>
      </c>
    </row>
    <row r="893" spans="1:7">
      <c r="B893" s="143"/>
      <c r="C893" s="143"/>
    </row>
    <row r="894" spans="1:7">
      <c r="B894" s="719" t="s">
        <v>158</v>
      </c>
      <c r="C894" s="719" t="s">
        <v>157</v>
      </c>
      <c r="D894" s="721" t="s">
        <v>80</v>
      </c>
      <c r="E894" s="103" t="s">
        <v>156</v>
      </c>
      <c r="F894" s="103" t="s">
        <v>156</v>
      </c>
      <c r="G894" s="189" t="s">
        <v>565</v>
      </c>
    </row>
    <row r="895" spans="1:7">
      <c r="B895" s="720"/>
      <c r="C895" s="720"/>
      <c r="D895" s="722"/>
      <c r="E895" s="103" t="s">
        <v>153</v>
      </c>
      <c r="F895" s="103" t="s">
        <v>76</v>
      </c>
      <c r="G895" s="103" t="s">
        <v>75</v>
      </c>
    </row>
    <row r="896" spans="1:7">
      <c r="B896" s="196" t="s">
        <v>564</v>
      </c>
      <c r="C896" s="196" t="s">
        <v>563</v>
      </c>
      <c r="D896" s="733" t="s">
        <v>562</v>
      </c>
      <c r="E896" s="101">
        <v>43223</v>
      </c>
      <c r="F896" s="101">
        <v>43227</v>
      </c>
      <c r="G896" s="101">
        <f>F896+20</f>
        <v>43247</v>
      </c>
    </row>
    <row r="897" spans="1:10">
      <c r="B897" s="197" t="s">
        <v>561</v>
      </c>
      <c r="C897" s="196" t="s">
        <v>560</v>
      </c>
      <c r="D897" s="733"/>
      <c r="E897" s="101">
        <f t="shared" ref="E897:F899" si="110">E896+7</f>
        <v>43230</v>
      </c>
      <c r="F897" s="101">
        <f t="shared" si="110"/>
        <v>43234</v>
      </c>
      <c r="G897" s="101">
        <f>F897+20</f>
        <v>43254</v>
      </c>
    </row>
    <row r="898" spans="1:10">
      <c r="B898" s="197" t="s">
        <v>559</v>
      </c>
      <c r="C898" s="196" t="s">
        <v>558</v>
      </c>
      <c r="D898" s="733"/>
      <c r="E898" s="101">
        <f t="shared" si="110"/>
        <v>43237</v>
      </c>
      <c r="F898" s="101">
        <f t="shared" si="110"/>
        <v>43241</v>
      </c>
      <c r="G898" s="101">
        <f>F898+20</f>
        <v>43261</v>
      </c>
    </row>
    <row r="899" spans="1:10">
      <c r="B899" s="197" t="s">
        <v>557</v>
      </c>
      <c r="C899" s="196" t="s">
        <v>556</v>
      </c>
      <c r="D899" s="733"/>
      <c r="E899" s="101">
        <f t="shared" si="110"/>
        <v>43244</v>
      </c>
      <c r="F899" s="101">
        <f t="shared" si="110"/>
        <v>43248</v>
      </c>
      <c r="G899" s="101">
        <f>F899+20</f>
        <v>43268</v>
      </c>
    </row>
    <row r="900" spans="1:10">
      <c r="B900" s="124"/>
      <c r="C900" s="124"/>
      <c r="D900" s="123"/>
      <c r="E900" s="117"/>
      <c r="F900" s="117"/>
      <c r="G900" s="117"/>
    </row>
    <row r="901" spans="1:10" ht="15">
      <c r="A901" s="130" t="s">
        <v>555</v>
      </c>
      <c r="B901" s="112"/>
      <c r="C901" s="112"/>
      <c r="D901" s="130"/>
      <c r="E901" s="130"/>
      <c r="F901" s="130"/>
      <c r="G901" s="198"/>
    </row>
    <row r="902" spans="1:10">
      <c r="B902" s="719" t="s">
        <v>158</v>
      </c>
      <c r="C902" s="719" t="s">
        <v>157</v>
      </c>
      <c r="D902" s="721" t="s">
        <v>80</v>
      </c>
      <c r="E902" s="103" t="s">
        <v>156</v>
      </c>
      <c r="F902" s="103" t="s">
        <v>156</v>
      </c>
      <c r="G902" s="189" t="s">
        <v>554</v>
      </c>
    </row>
    <row r="903" spans="1:10">
      <c r="B903" s="720"/>
      <c r="C903" s="720"/>
      <c r="D903" s="722"/>
      <c r="E903" s="103" t="s">
        <v>153</v>
      </c>
      <c r="F903" s="103" t="s">
        <v>76</v>
      </c>
      <c r="G903" s="103" t="s">
        <v>75</v>
      </c>
    </row>
    <row r="904" spans="1:10">
      <c r="B904" s="196" t="s">
        <v>552</v>
      </c>
      <c r="C904" s="196" t="s">
        <v>551</v>
      </c>
      <c r="D904" s="733" t="s">
        <v>550</v>
      </c>
      <c r="E904" s="101">
        <v>43223</v>
      </c>
      <c r="F904" s="101">
        <v>43227</v>
      </c>
      <c r="G904" s="101">
        <f>F904+13</f>
        <v>43240</v>
      </c>
    </row>
    <row r="905" spans="1:10">
      <c r="B905" s="197" t="s">
        <v>549</v>
      </c>
      <c r="C905" s="196" t="s">
        <v>548</v>
      </c>
      <c r="D905" s="733"/>
      <c r="E905" s="101">
        <f t="shared" ref="E905:F907" si="111">E904+7</f>
        <v>43230</v>
      </c>
      <c r="F905" s="101">
        <f t="shared" si="111"/>
        <v>43234</v>
      </c>
      <c r="G905" s="101">
        <f>F905+13</f>
        <v>43247</v>
      </c>
    </row>
    <row r="906" spans="1:10">
      <c r="B906" s="197" t="s">
        <v>547</v>
      </c>
      <c r="C906" s="196" t="s">
        <v>546</v>
      </c>
      <c r="D906" s="733"/>
      <c r="E906" s="101">
        <f t="shared" si="111"/>
        <v>43237</v>
      </c>
      <c r="F906" s="101">
        <f t="shared" si="111"/>
        <v>43241</v>
      </c>
      <c r="G906" s="101">
        <f>F906+13</f>
        <v>43254</v>
      </c>
    </row>
    <row r="907" spans="1:10">
      <c r="B907" s="197" t="s">
        <v>545</v>
      </c>
      <c r="C907" s="196" t="s">
        <v>544</v>
      </c>
      <c r="D907" s="733"/>
      <c r="E907" s="101">
        <f t="shared" si="111"/>
        <v>43244</v>
      </c>
      <c r="F907" s="101">
        <f t="shared" si="111"/>
        <v>43248</v>
      </c>
      <c r="G907" s="101">
        <f>F907+13</f>
        <v>43261</v>
      </c>
    </row>
    <row r="908" spans="1:10">
      <c r="B908" s="199"/>
      <c r="C908" s="199"/>
      <c r="D908" s="123"/>
      <c r="E908" s="117"/>
      <c r="F908" s="117"/>
    </row>
    <row r="909" spans="1:10" ht="15">
      <c r="A909" s="130" t="s">
        <v>553</v>
      </c>
      <c r="B909" s="112"/>
      <c r="C909" s="112"/>
      <c r="D909" s="112"/>
      <c r="E909" s="112"/>
      <c r="F909" s="130"/>
      <c r="G909" s="130"/>
      <c r="H909" s="198"/>
      <c r="I909" s="185"/>
      <c r="J909" s="185"/>
    </row>
    <row r="910" spans="1:10">
      <c r="B910" s="729" t="s">
        <v>158</v>
      </c>
      <c r="C910" s="729" t="s">
        <v>157</v>
      </c>
      <c r="D910" s="731" t="s">
        <v>80</v>
      </c>
      <c r="E910" s="104" t="s">
        <v>156</v>
      </c>
      <c r="F910" s="104" t="s">
        <v>156</v>
      </c>
      <c r="G910" s="104" t="s">
        <v>553</v>
      </c>
    </row>
    <row r="911" spans="1:10">
      <c r="B911" s="730"/>
      <c r="C911" s="730"/>
      <c r="D911" s="732"/>
      <c r="E911" s="104" t="s">
        <v>153</v>
      </c>
      <c r="F911" s="104" t="s">
        <v>76</v>
      </c>
      <c r="G911" s="104" t="s">
        <v>75</v>
      </c>
    </row>
    <row r="912" spans="1:10">
      <c r="B912" s="196" t="s">
        <v>552</v>
      </c>
      <c r="C912" s="196" t="s">
        <v>551</v>
      </c>
      <c r="D912" s="733" t="s">
        <v>550</v>
      </c>
      <c r="E912" s="101">
        <v>43223</v>
      </c>
      <c r="F912" s="101">
        <v>43227</v>
      </c>
      <c r="G912" s="101">
        <f>F912+18</f>
        <v>43245</v>
      </c>
    </row>
    <row r="913" spans="1:10">
      <c r="B913" s="197" t="s">
        <v>549</v>
      </c>
      <c r="C913" s="196" t="s">
        <v>548</v>
      </c>
      <c r="D913" s="733"/>
      <c r="E913" s="101">
        <f t="shared" ref="E913:F915" si="112">E912+7</f>
        <v>43230</v>
      </c>
      <c r="F913" s="101">
        <f t="shared" si="112"/>
        <v>43234</v>
      </c>
      <c r="G913" s="101">
        <f>F913+18</f>
        <v>43252</v>
      </c>
    </row>
    <row r="914" spans="1:10">
      <c r="B914" s="197" t="s">
        <v>547</v>
      </c>
      <c r="C914" s="196" t="s">
        <v>546</v>
      </c>
      <c r="D914" s="733"/>
      <c r="E914" s="101">
        <f t="shared" si="112"/>
        <v>43237</v>
      </c>
      <c r="F914" s="101">
        <f t="shared" si="112"/>
        <v>43241</v>
      </c>
      <c r="G914" s="101">
        <f>F914+18</f>
        <v>43259</v>
      </c>
    </row>
    <row r="915" spans="1:10">
      <c r="B915" s="197" t="s">
        <v>545</v>
      </c>
      <c r="C915" s="196" t="s">
        <v>544</v>
      </c>
      <c r="D915" s="733"/>
      <c r="E915" s="101">
        <f t="shared" si="112"/>
        <v>43244</v>
      </c>
      <c r="F915" s="101">
        <f t="shared" si="112"/>
        <v>43248</v>
      </c>
      <c r="G915" s="101">
        <f>F915+18</f>
        <v>43266</v>
      </c>
    </row>
    <row r="916" spans="1:10">
      <c r="B916" s="143"/>
      <c r="C916" s="143"/>
    </row>
    <row r="917" spans="1:10" ht="15">
      <c r="A917" s="736" t="s">
        <v>543</v>
      </c>
      <c r="B917" s="736"/>
      <c r="C917" s="119"/>
      <c r="D917" s="117"/>
      <c r="E917" s="123"/>
      <c r="F917" s="117"/>
      <c r="G917" s="117"/>
    </row>
    <row r="918" spans="1:10">
      <c r="B918" s="729" t="s">
        <v>158</v>
      </c>
      <c r="C918" s="729" t="s">
        <v>157</v>
      </c>
      <c r="D918" s="731" t="s">
        <v>80</v>
      </c>
      <c r="E918" s="104" t="s">
        <v>156</v>
      </c>
      <c r="F918" s="104" t="s">
        <v>156</v>
      </c>
      <c r="G918" s="104" t="s">
        <v>10</v>
      </c>
      <c r="H918" s="104" t="s">
        <v>542</v>
      </c>
    </row>
    <row r="919" spans="1:10">
      <c r="B919" s="730"/>
      <c r="C919" s="730"/>
      <c r="D919" s="732"/>
      <c r="E919" s="104" t="s">
        <v>153</v>
      </c>
      <c r="F919" s="104" t="s">
        <v>76</v>
      </c>
      <c r="G919" s="104" t="s">
        <v>75</v>
      </c>
      <c r="H919" s="104" t="s">
        <v>75</v>
      </c>
    </row>
    <row r="920" spans="1:10">
      <c r="B920" s="153" t="s">
        <v>541</v>
      </c>
      <c r="C920" s="153" t="s">
        <v>540</v>
      </c>
      <c r="D920" s="726" t="s">
        <v>539</v>
      </c>
      <c r="E920" s="101">
        <v>43220</v>
      </c>
      <c r="F920" s="101">
        <v>43223</v>
      </c>
      <c r="G920" s="101">
        <f>F920+11</f>
        <v>43234</v>
      </c>
      <c r="H920" s="195" t="s">
        <v>530</v>
      </c>
    </row>
    <row r="921" spans="1:10">
      <c r="B921" s="153" t="s">
        <v>538</v>
      </c>
      <c r="C921" s="153" t="s">
        <v>537</v>
      </c>
      <c r="D921" s="726"/>
      <c r="E921" s="101">
        <f t="shared" ref="E921:G924" si="113">E920+7</f>
        <v>43227</v>
      </c>
      <c r="F921" s="101">
        <f t="shared" si="113"/>
        <v>43230</v>
      </c>
      <c r="G921" s="101">
        <f t="shared" si="113"/>
        <v>43241</v>
      </c>
      <c r="H921" s="195" t="s">
        <v>530</v>
      </c>
    </row>
    <row r="922" spans="1:10">
      <c r="B922" s="145" t="s">
        <v>536</v>
      </c>
      <c r="C922" s="183" t="s">
        <v>535</v>
      </c>
      <c r="D922" s="726"/>
      <c r="E922" s="101">
        <f t="shared" si="113"/>
        <v>43234</v>
      </c>
      <c r="F922" s="101">
        <f t="shared" si="113"/>
        <v>43237</v>
      </c>
      <c r="G922" s="101">
        <f t="shared" si="113"/>
        <v>43248</v>
      </c>
      <c r="H922" s="195" t="s">
        <v>530</v>
      </c>
    </row>
    <row r="923" spans="1:10">
      <c r="B923" s="145" t="s">
        <v>534</v>
      </c>
      <c r="C923" s="183" t="s">
        <v>533</v>
      </c>
      <c r="D923" s="726"/>
      <c r="E923" s="101">
        <f t="shared" si="113"/>
        <v>43241</v>
      </c>
      <c r="F923" s="101">
        <f t="shared" si="113"/>
        <v>43244</v>
      </c>
      <c r="G923" s="101">
        <f t="shared" si="113"/>
        <v>43255</v>
      </c>
      <c r="H923" s="195" t="s">
        <v>530</v>
      </c>
    </row>
    <row r="924" spans="1:10">
      <c r="B924" s="145" t="s">
        <v>532</v>
      </c>
      <c r="C924" s="183" t="s">
        <v>531</v>
      </c>
      <c r="D924" s="727"/>
      <c r="E924" s="101">
        <f t="shared" si="113"/>
        <v>43248</v>
      </c>
      <c r="F924" s="101">
        <f t="shared" si="113"/>
        <v>43251</v>
      </c>
      <c r="G924" s="101">
        <f t="shared" si="113"/>
        <v>43262</v>
      </c>
      <c r="H924" s="195" t="s">
        <v>530</v>
      </c>
    </row>
    <row r="925" spans="1:10">
      <c r="B925" s="143"/>
      <c r="C925" s="143"/>
      <c r="E925" s="117"/>
      <c r="F925" s="194"/>
      <c r="G925" s="117"/>
      <c r="H925" s="193"/>
    </row>
    <row r="926" spans="1:10" ht="15">
      <c r="A926" s="131" t="s">
        <v>529</v>
      </c>
      <c r="B926" s="132"/>
      <c r="C926" s="132"/>
      <c r="D926" s="131"/>
      <c r="E926" s="131"/>
      <c r="F926" s="131"/>
      <c r="G926" s="131"/>
      <c r="H926" s="131"/>
      <c r="I926" s="175"/>
      <c r="J926" s="175"/>
    </row>
    <row r="927" spans="1:10" ht="15">
      <c r="A927" s="106" t="s">
        <v>528</v>
      </c>
      <c r="B927" s="112"/>
      <c r="C927" s="192"/>
      <c r="D927" s="112"/>
      <c r="E927" s="112"/>
      <c r="F927" s="106"/>
      <c r="G927" s="191"/>
      <c r="H927" s="176"/>
    </row>
    <row r="928" spans="1:10">
      <c r="A928" s="146"/>
      <c r="B928" s="719" t="s">
        <v>158</v>
      </c>
      <c r="C928" s="719" t="s">
        <v>157</v>
      </c>
      <c r="D928" s="721" t="s">
        <v>80</v>
      </c>
      <c r="E928" s="103" t="s">
        <v>156</v>
      </c>
      <c r="F928" s="103" t="s">
        <v>156</v>
      </c>
      <c r="G928" s="189" t="s">
        <v>527</v>
      </c>
      <c r="H928" s="146"/>
    </row>
    <row r="929" spans="1:8">
      <c r="A929" s="146"/>
      <c r="B929" s="720"/>
      <c r="C929" s="720"/>
      <c r="D929" s="722"/>
      <c r="E929" s="103" t="s">
        <v>153</v>
      </c>
      <c r="F929" s="103" t="s">
        <v>76</v>
      </c>
      <c r="G929" s="189" t="s">
        <v>75</v>
      </c>
      <c r="H929" s="146"/>
    </row>
    <row r="930" spans="1:8">
      <c r="A930" s="146"/>
      <c r="B930" s="145" t="s">
        <v>476</v>
      </c>
      <c r="C930" s="183" t="s">
        <v>475</v>
      </c>
      <c r="D930" s="725" t="s">
        <v>474</v>
      </c>
      <c r="E930" s="101">
        <v>43223</v>
      </c>
      <c r="F930" s="101">
        <v>43227</v>
      </c>
      <c r="G930" s="101">
        <f>F930+20</f>
        <v>43247</v>
      </c>
      <c r="H930" s="146"/>
    </row>
    <row r="931" spans="1:8">
      <c r="A931" s="146"/>
      <c r="B931" s="145" t="s">
        <v>473</v>
      </c>
      <c r="C931" s="183" t="s">
        <v>472</v>
      </c>
      <c r="D931" s="726"/>
      <c r="E931" s="101">
        <f>E930+7</f>
        <v>43230</v>
      </c>
      <c r="F931" s="101">
        <f>F930+7</f>
        <v>43234</v>
      </c>
      <c r="G931" s="101">
        <f>G930+7</f>
        <v>43254</v>
      </c>
      <c r="H931" s="146"/>
    </row>
    <row r="932" spans="1:8">
      <c r="A932" s="146"/>
      <c r="B932" s="145" t="s">
        <v>302</v>
      </c>
      <c r="C932" s="183"/>
      <c r="D932" s="726"/>
      <c r="E932" s="101"/>
      <c r="F932" s="101"/>
      <c r="G932" s="101"/>
      <c r="H932" s="146"/>
    </row>
    <row r="933" spans="1:8">
      <c r="A933" s="146"/>
      <c r="B933" s="145" t="s">
        <v>471</v>
      </c>
      <c r="C933" s="183" t="s">
        <v>470</v>
      </c>
      <c r="D933" s="727"/>
      <c r="E933" s="101">
        <v>43244</v>
      </c>
      <c r="F933" s="101">
        <v>43248</v>
      </c>
      <c r="G933" s="101">
        <v>43268</v>
      </c>
      <c r="H933" s="146"/>
    </row>
    <row r="934" spans="1:8">
      <c r="A934" s="146"/>
      <c r="B934" s="147"/>
      <c r="C934" s="147"/>
      <c r="D934" s="146"/>
      <c r="E934" s="146"/>
      <c r="F934" s="146"/>
      <c r="G934" s="146"/>
      <c r="H934" s="146"/>
    </row>
    <row r="935" spans="1:8">
      <c r="A935" s="146"/>
      <c r="B935" s="719" t="s">
        <v>158</v>
      </c>
      <c r="C935" s="719" t="s">
        <v>157</v>
      </c>
      <c r="D935" s="721" t="s">
        <v>80</v>
      </c>
      <c r="E935" s="103" t="s">
        <v>156</v>
      </c>
      <c r="F935" s="103" t="s">
        <v>156</v>
      </c>
      <c r="G935" s="189" t="s">
        <v>527</v>
      </c>
      <c r="H935" s="146"/>
    </row>
    <row r="936" spans="1:8">
      <c r="A936" s="146"/>
      <c r="B936" s="720"/>
      <c r="C936" s="720"/>
      <c r="D936" s="722"/>
      <c r="E936" s="103" t="s">
        <v>153</v>
      </c>
      <c r="F936" s="103" t="s">
        <v>76</v>
      </c>
      <c r="G936" s="103" t="s">
        <v>75</v>
      </c>
      <c r="H936" s="146"/>
    </row>
    <row r="937" spans="1:8">
      <c r="A937" s="146"/>
      <c r="B937" s="153" t="s">
        <v>526</v>
      </c>
      <c r="C937" s="153" t="s">
        <v>525</v>
      </c>
      <c r="D937" s="725" t="s">
        <v>524</v>
      </c>
      <c r="E937" s="101">
        <v>43220</v>
      </c>
      <c r="F937" s="101">
        <v>43222</v>
      </c>
      <c r="G937" s="101">
        <v>43243</v>
      </c>
      <c r="H937" s="146"/>
    </row>
    <row r="938" spans="1:8">
      <c r="A938" s="146"/>
      <c r="B938" s="153" t="s">
        <v>523</v>
      </c>
      <c r="C938" s="153" t="s">
        <v>522</v>
      </c>
      <c r="D938" s="726"/>
      <c r="E938" s="101">
        <f t="shared" ref="E938:G941" si="114">E937+7</f>
        <v>43227</v>
      </c>
      <c r="F938" s="101">
        <f t="shared" si="114"/>
        <v>43229</v>
      </c>
      <c r="G938" s="101">
        <f t="shared" si="114"/>
        <v>43250</v>
      </c>
      <c r="H938" s="146"/>
    </row>
    <row r="939" spans="1:8">
      <c r="A939" s="146"/>
      <c r="B939" s="145" t="s">
        <v>521</v>
      </c>
      <c r="C939" s="183" t="s">
        <v>520</v>
      </c>
      <c r="D939" s="726"/>
      <c r="E939" s="101">
        <f t="shared" si="114"/>
        <v>43234</v>
      </c>
      <c r="F939" s="101">
        <f t="shared" si="114"/>
        <v>43236</v>
      </c>
      <c r="G939" s="101">
        <f t="shared" si="114"/>
        <v>43257</v>
      </c>
      <c r="H939" s="146"/>
    </row>
    <row r="940" spans="1:8">
      <c r="A940" s="146"/>
      <c r="B940" s="145" t="s">
        <v>519</v>
      </c>
      <c r="C940" s="183" t="s">
        <v>518</v>
      </c>
      <c r="D940" s="726"/>
      <c r="E940" s="101">
        <f t="shared" si="114"/>
        <v>43241</v>
      </c>
      <c r="F940" s="101">
        <f t="shared" si="114"/>
        <v>43243</v>
      </c>
      <c r="G940" s="101">
        <f t="shared" si="114"/>
        <v>43264</v>
      </c>
      <c r="H940" s="146"/>
    </row>
    <row r="941" spans="1:8">
      <c r="A941" s="146"/>
      <c r="B941" s="145" t="s">
        <v>517</v>
      </c>
      <c r="C941" s="183" t="s">
        <v>516</v>
      </c>
      <c r="D941" s="727"/>
      <c r="E941" s="101">
        <f t="shared" si="114"/>
        <v>43248</v>
      </c>
      <c r="F941" s="101">
        <f t="shared" si="114"/>
        <v>43250</v>
      </c>
      <c r="G941" s="101">
        <f t="shared" si="114"/>
        <v>43271</v>
      </c>
      <c r="H941" s="146"/>
    </row>
    <row r="942" spans="1:8">
      <c r="A942" s="146"/>
      <c r="B942" s="146"/>
      <c r="C942" s="147"/>
      <c r="D942" s="146"/>
      <c r="E942" s="146"/>
      <c r="F942" s="146"/>
      <c r="G942" s="146"/>
      <c r="H942" s="146"/>
    </row>
    <row r="943" spans="1:8" ht="15">
      <c r="A943" s="106"/>
      <c r="B943" s="719" t="s">
        <v>158</v>
      </c>
      <c r="C943" s="719" t="s">
        <v>157</v>
      </c>
      <c r="D943" s="721" t="s">
        <v>80</v>
      </c>
      <c r="E943" s="103" t="s">
        <v>156</v>
      </c>
      <c r="F943" s="103" t="s">
        <v>156</v>
      </c>
      <c r="G943" s="103" t="s">
        <v>504</v>
      </c>
      <c r="H943" s="176"/>
    </row>
    <row r="944" spans="1:8" ht="15">
      <c r="A944" s="106"/>
      <c r="B944" s="720"/>
      <c r="C944" s="720"/>
      <c r="D944" s="722"/>
      <c r="E944" s="103" t="s">
        <v>153</v>
      </c>
      <c r="F944" s="103" t="s">
        <v>76</v>
      </c>
      <c r="G944" s="103" t="s">
        <v>75</v>
      </c>
      <c r="H944" s="176"/>
    </row>
    <row r="945" spans="1:8" ht="15">
      <c r="A945" s="106"/>
      <c r="B945" s="153" t="s">
        <v>498</v>
      </c>
      <c r="C945" s="153" t="s">
        <v>497</v>
      </c>
      <c r="D945" s="725" t="s">
        <v>502</v>
      </c>
      <c r="E945" s="101">
        <v>43221</v>
      </c>
      <c r="F945" s="101">
        <v>43225</v>
      </c>
      <c r="G945" s="101">
        <f>F945+17</f>
        <v>43242</v>
      </c>
      <c r="H945" s="176"/>
    </row>
    <row r="946" spans="1:8" ht="15">
      <c r="A946" s="106"/>
      <c r="B946" s="145" t="s">
        <v>495</v>
      </c>
      <c r="C946" s="183" t="s">
        <v>494</v>
      </c>
      <c r="D946" s="726"/>
      <c r="E946" s="101">
        <f t="shared" ref="E946:G948" si="115">E945+7</f>
        <v>43228</v>
      </c>
      <c r="F946" s="101">
        <f t="shared" si="115"/>
        <v>43232</v>
      </c>
      <c r="G946" s="101">
        <f t="shared" si="115"/>
        <v>43249</v>
      </c>
      <c r="H946" s="176"/>
    </row>
    <row r="947" spans="1:8" ht="15">
      <c r="A947" s="106"/>
      <c r="B947" s="145" t="s">
        <v>493</v>
      </c>
      <c r="C947" s="183" t="s">
        <v>492</v>
      </c>
      <c r="D947" s="726"/>
      <c r="E947" s="101">
        <f t="shared" si="115"/>
        <v>43235</v>
      </c>
      <c r="F947" s="101">
        <f t="shared" si="115"/>
        <v>43239</v>
      </c>
      <c r="G947" s="101">
        <f t="shared" si="115"/>
        <v>43256</v>
      </c>
      <c r="H947" s="176"/>
    </row>
    <row r="948" spans="1:8" ht="15">
      <c r="A948" s="106"/>
      <c r="B948" s="145" t="s">
        <v>491</v>
      </c>
      <c r="C948" s="183" t="s">
        <v>490</v>
      </c>
      <c r="D948" s="727"/>
      <c r="E948" s="101">
        <f t="shared" si="115"/>
        <v>43242</v>
      </c>
      <c r="F948" s="101">
        <f t="shared" si="115"/>
        <v>43246</v>
      </c>
      <c r="G948" s="101">
        <f t="shared" si="115"/>
        <v>43263</v>
      </c>
      <c r="H948" s="176"/>
    </row>
    <row r="949" spans="1:8" ht="15">
      <c r="A949" s="106"/>
      <c r="B949" s="112"/>
      <c r="C949" s="119"/>
      <c r="D949" s="154"/>
      <c r="E949" s="154"/>
      <c r="F949" s="146"/>
      <c r="G949" s="117"/>
      <c r="H949" s="176"/>
    </row>
    <row r="950" spans="1:8" ht="15">
      <c r="A950" s="106" t="s">
        <v>515</v>
      </c>
      <c r="B950" s="192"/>
      <c r="C950" s="192"/>
      <c r="D950" s="112"/>
      <c r="E950" s="112"/>
      <c r="F950" s="106"/>
      <c r="G950" s="191"/>
      <c r="H950" s="176"/>
    </row>
    <row r="951" spans="1:8" ht="15">
      <c r="A951" s="106"/>
      <c r="B951" s="719" t="s">
        <v>158</v>
      </c>
      <c r="C951" s="719" t="s">
        <v>157</v>
      </c>
      <c r="D951" s="721" t="s">
        <v>80</v>
      </c>
      <c r="E951" s="103" t="s">
        <v>156</v>
      </c>
      <c r="F951" s="103" t="s">
        <v>156</v>
      </c>
      <c r="G951" s="103" t="s">
        <v>514</v>
      </c>
    </row>
    <row r="952" spans="1:8" ht="15">
      <c r="A952" s="106"/>
      <c r="B952" s="720"/>
      <c r="C952" s="720"/>
      <c r="D952" s="722"/>
      <c r="E952" s="103" t="s">
        <v>153</v>
      </c>
      <c r="F952" s="103" t="s">
        <v>76</v>
      </c>
      <c r="G952" s="103" t="s">
        <v>75</v>
      </c>
    </row>
    <row r="953" spans="1:8" ht="15">
      <c r="A953" s="106"/>
      <c r="B953" s="153" t="s">
        <v>513</v>
      </c>
      <c r="C953" s="153" t="s">
        <v>512</v>
      </c>
      <c r="D953" s="726" t="s">
        <v>511</v>
      </c>
      <c r="E953" s="101">
        <v>43220</v>
      </c>
      <c r="F953" s="101">
        <v>43224</v>
      </c>
      <c r="G953" s="101">
        <f>F953+20</f>
        <v>43244</v>
      </c>
    </row>
    <row r="954" spans="1:8" ht="15">
      <c r="A954" s="106"/>
      <c r="B954" s="145" t="s">
        <v>510</v>
      </c>
      <c r="C954" s="183" t="s">
        <v>509</v>
      </c>
      <c r="D954" s="726"/>
      <c r="E954" s="101">
        <f t="shared" ref="E954:G956" si="116">E953+7</f>
        <v>43227</v>
      </c>
      <c r="F954" s="101">
        <f t="shared" si="116"/>
        <v>43231</v>
      </c>
      <c r="G954" s="101">
        <f t="shared" si="116"/>
        <v>43251</v>
      </c>
    </row>
    <row r="955" spans="1:8" ht="15">
      <c r="A955" s="106"/>
      <c r="B955" s="145" t="s">
        <v>508</v>
      </c>
      <c r="C955" s="153" t="s">
        <v>507</v>
      </c>
      <c r="D955" s="726"/>
      <c r="E955" s="101">
        <f t="shared" si="116"/>
        <v>43234</v>
      </c>
      <c r="F955" s="101">
        <f t="shared" si="116"/>
        <v>43238</v>
      </c>
      <c r="G955" s="101">
        <f t="shared" si="116"/>
        <v>43258</v>
      </c>
    </row>
    <row r="956" spans="1:8" ht="15">
      <c r="A956" s="106"/>
      <c r="B956" s="170" t="s">
        <v>506</v>
      </c>
      <c r="C956" s="183" t="s">
        <v>505</v>
      </c>
      <c r="D956" s="727"/>
      <c r="E956" s="101">
        <f t="shared" si="116"/>
        <v>43241</v>
      </c>
      <c r="F956" s="101">
        <f t="shared" si="116"/>
        <v>43245</v>
      </c>
      <c r="G956" s="101">
        <f t="shared" si="116"/>
        <v>43265</v>
      </c>
    </row>
    <row r="957" spans="1:8" ht="15">
      <c r="A957" s="106"/>
      <c r="B957" s="155"/>
      <c r="C957" s="161"/>
      <c r="D957" s="154"/>
      <c r="E957" s="154"/>
      <c r="F957" s="117"/>
      <c r="G957" s="117"/>
      <c r="H957" s="176"/>
    </row>
    <row r="958" spans="1:8" ht="15">
      <c r="A958" s="106" t="s">
        <v>503</v>
      </c>
      <c r="B958" s="192"/>
      <c r="C958" s="192"/>
      <c r="D958" s="112"/>
      <c r="E958" s="112"/>
      <c r="F958" s="106"/>
      <c r="G958" s="191"/>
      <c r="H958" s="176"/>
    </row>
    <row r="959" spans="1:8" ht="15">
      <c r="A959" s="106"/>
      <c r="B959" s="719" t="s">
        <v>158</v>
      </c>
      <c r="C959" s="719" t="s">
        <v>157</v>
      </c>
      <c r="D959" s="721" t="s">
        <v>80</v>
      </c>
      <c r="E959" s="103" t="s">
        <v>156</v>
      </c>
      <c r="F959" s="103" t="s">
        <v>156</v>
      </c>
      <c r="G959" s="103" t="s">
        <v>504</v>
      </c>
      <c r="H959" s="103" t="s">
        <v>503</v>
      </c>
    </row>
    <row r="960" spans="1:8" ht="15">
      <c r="A960" s="106"/>
      <c r="B960" s="720"/>
      <c r="C960" s="720"/>
      <c r="D960" s="722"/>
      <c r="E960" s="103" t="s">
        <v>153</v>
      </c>
      <c r="F960" s="103" t="s">
        <v>76</v>
      </c>
      <c r="G960" s="103" t="s">
        <v>75</v>
      </c>
      <c r="H960" s="103" t="s">
        <v>75</v>
      </c>
    </row>
    <row r="961" spans="1:9" ht="15">
      <c r="A961" s="106"/>
      <c r="B961" s="153" t="s">
        <v>498</v>
      </c>
      <c r="C961" s="153" t="s">
        <v>497</v>
      </c>
      <c r="D961" s="725" t="s">
        <v>502</v>
      </c>
      <c r="E961" s="101">
        <v>43221</v>
      </c>
      <c r="F961" s="101">
        <v>43225</v>
      </c>
      <c r="G961" s="101">
        <f>F961+17</f>
        <v>43242</v>
      </c>
      <c r="H961" s="103" t="s">
        <v>501</v>
      </c>
    </row>
    <row r="962" spans="1:9" ht="15">
      <c r="A962" s="106"/>
      <c r="B962" s="145" t="s">
        <v>495</v>
      </c>
      <c r="C962" s="183" t="s">
        <v>494</v>
      </c>
      <c r="D962" s="726"/>
      <c r="E962" s="101">
        <f t="shared" ref="E962:G964" si="117">E961+7</f>
        <v>43228</v>
      </c>
      <c r="F962" s="101">
        <f t="shared" si="117"/>
        <v>43232</v>
      </c>
      <c r="G962" s="101">
        <f t="shared" si="117"/>
        <v>43249</v>
      </c>
      <c r="H962" s="103" t="s">
        <v>501</v>
      </c>
    </row>
    <row r="963" spans="1:9" ht="15">
      <c r="A963" s="106"/>
      <c r="B963" s="145" t="s">
        <v>493</v>
      </c>
      <c r="C963" s="183" t="s">
        <v>492</v>
      </c>
      <c r="D963" s="726"/>
      <c r="E963" s="101">
        <f t="shared" si="117"/>
        <v>43235</v>
      </c>
      <c r="F963" s="101">
        <f t="shared" si="117"/>
        <v>43239</v>
      </c>
      <c r="G963" s="101">
        <f t="shared" si="117"/>
        <v>43256</v>
      </c>
      <c r="H963" s="103" t="s">
        <v>501</v>
      </c>
    </row>
    <row r="964" spans="1:9" ht="15">
      <c r="A964" s="106"/>
      <c r="B964" s="145" t="s">
        <v>491</v>
      </c>
      <c r="C964" s="183" t="s">
        <v>490</v>
      </c>
      <c r="D964" s="727"/>
      <c r="E964" s="101">
        <f t="shared" si="117"/>
        <v>43242</v>
      </c>
      <c r="F964" s="101">
        <f t="shared" si="117"/>
        <v>43246</v>
      </c>
      <c r="G964" s="101">
        <f t="shared" si="117"/>
        <v>43263</v>
      </c>
      <c r="H964" s="103" t="s">
        <v>501</v>
      </c>
    </row>
    <row r="965" spans="1:9" ht="15">
      <c r="A965" s="106" t="s">
        <v>500</v>
      </c>
      <c r="B965" s="147"/>
      <c r="C965" s="147"/>
      <c r="D965" s="146"/>
      <c r="E965" s="146"/>
      <c r="F965" s="146"/>
      <c r="G965" s="146"/>
      <c r="H965" s="146"/>
    </row>
    <row r="966" spans="1:9">
      <c r="A966" s="146"/>
      <c r="B966" s="719" t="s">
        <v>158</v>
      </c>
      <c r="C966" s="719" t="s">
        <v>157</v>
      </c>
      <c r="D966" s="721" t="s">
        <v>80</v>
      </c>
      <c r="E966" s="103" t="s">
        <v>156</v>
      </c>
      <c r="F966" s="103" t="s">
        <v>156</v>
      </c>
      <c r="G966" s="103" t="s">
        <v>500</v>
      </c>
      <c r="H966" s="146"/>
      <c r="I966" s="185"/>
    </row>
    <row r="967" spans="1:9">
      <c r="A967" s="146"/>
      <c r="B967" s="720"/>
      <c r="C967" s="720"/>
      <c r="D967" s="722"/>
      <c r="E967" s="103" t="s">
        <v>153</v>
      </c>
      <c r="F967" s="103" t="s">
        <v>76</v>
      </c>
      <c r="G967" s="103" t="s">
        <v>75</v>
      </c>
      <c r="H967" s="146"/>
    </row>
    <row r="968" spans="1:9">
      <c r="A968" s="146"/>
      <c r="B968" s="153" t="s">
        <v>498</v>
      </c>
      <c r="C968" s="153" t="s">
        <v>497</v>
      </c>
      <c r="D968" s="725" t="s">
        <v>496</v>
      </c>
      <c r="E968" s="101">
        <v>43221</v>
      </c>
      <c r="F968" s="101">
        <v>43225</v>
      </c>
      <c r="G968" s="101">
        <f>F968+21</f>
        <v>43246</v>
      </c>
      <c r="H968" s="146"/>
    </row>
    <row r="969" spans="1:9">
      <c r="A969" s="146"/>
      <c r="B969" s="145" t="s">
        <v>495</v>
      </c>
      <c r="C969" s="183" t="s">
        <v>494</v>
      </c>
      <c r="D969" s="726"/>
      <c r="E969" s="101">
        <f t="shared" ref="E969:G971" si="118">E968+7</f>
        <v>43228</v>
      </c>
      <c r="F969" s="101">
        <f t="shared" si="118"/>
        <v>43232</v>
      </c>
      <c r="G969" s="101">
        <f t="shared" si="118"/>
        <v>43253</v>
      </c>
      <c r="H969" s="146"/>
    </row>
    <row r="970" spans="1:9">
      <c r="A970" s="146"/>
      <c r="B970" s="145" t="s">
        <v>493</v>
      </c>
      <c r="C970" s="183" t="s">
        <v>492</v>
      </c>
      <c r="D970" s="726"/>
      <c r="E970" s="101">
        <f t="shared" si="118"/>
        <v>43235</v>
      </c>
      <c r="F970" s="101">
        <f t="shared" si="118"/>
        <v>43239</v>
      </c>
      <c r="G970" s="101">
        <f t="shared" si="118"/>
        <v>43260</v>
      </c>
      <c r="H970" s="146"/>
    </row>
    <row r="971" spans="1:9">
      <c r="A971" s="146"/>
      <c r="B971" s="145" t="s">
        <v>491</v>
      </c>
      <c r="C971" s="183" t="s">
        <v>490</v>
      </c>
      <c r="D971" s="727"/>
      <c r="E971" s="101">
        <f t="shared" si="118"/>
        <v>43242</v>
      </c>
      <c r="F971" s="101">
        <f t="shared" si="118"/>
        <v>43246</v>
      </c>
      <c r="G971" s="101">
        <f t="shared" si="118"/>
        <v>43267</v>
      </c>
      <c r="H971" s="146"/>
    </row>
    <row r="972" spans="1:9">
      <c r="A972" s="146"/>
      <c r="B972" s="155"/>
      <c r="C972" s="161"/>
      <c r="D972" s="123"/>
      <c r="E972" s="117"/>
      <c r="F972" s="117"/>
      <c r="G972" s="117"/>
      <c r="H972" s="146"/>
    </row>
    <row r="973" spans="1:9" ht="15">
      <c r="A973" s="106" t="s">
        <v>499</v>
      </c>
      <c r="B973" s="147"/>
      <c r="C973" s="147"/>
      <c r="D973" s="146"/>
      <c r="E973" s="146"/>
      <c r="F973" s="146"/>
      <c r="G973" s="146"/>
      <c r="H973" s="146"/>
    </row>
    <row r="974" spans="1:9">
      <c r="A974" s="146"/>
      <c r="B974" s="719" t="s">
        <v>158</v>
      </c>
      <c r="C974" s="719" t="s">
        <v>157</v>
      </c>
      <c r="D974" s="721" t="s">
        <v>80</v>
      </c>
      <c r="E974" s="103" t="s">
        <v>156</v>
      </c>
      <c r="F974" s="103" t="s">
        <v>156</v>
      </c>
      <c r="G974" s="103" t="s">
        <v>500</v>
      </c>
      <c r="H974" s="103" t="s">
        <v>499</v>
      </c>
    </row>
    <row r="975" spans="1:9">
      <c r="A975" s="146"/>
      <c r="B975" s="720"/>
      <c r="C975" s="720"/>
      <c r="D975" s="722"/>
      <c r="E975" s="103" t="s">
        <v>153</v>
      </c>
      <c r="F975" s="103" t="s">
        <v>76</v>
      </c>
      <c r="G975" s="103" t="s">
        <v>75</v>
      </c>
      <c r="H975" s="103" t="s">
        <v>75</v>
      </c>
    </row>
    <row r="976" spans="1:9">
      <c r="A976" s="146"/>
      <c r="B976" s="153" t="s">
        <v>498</v>
      </c>
      <c r="C976" s="153" t="s">
        <v>497</v>
      </c>
      <c r="D976" s="725" t="s">
        <v>496</v>
      </c>
      <c r="E976" s="101">
        <v>43221</v>
      </c>
      <c r="F976" s="101">
        <v>43225</v>
      </c>
      <c r="G976" s="101">
        <f>F976+21</f>
        <v>43246</v>
      </c>
      <c r="H976" s="190" t="s">
        <v>489</v>
      </c>
    </row>
    <row r="977" spans="1:10">
      <c r="A977" s="146"/>
      <c r="B977" s="145" t="s">
        <v>495</v>
      </c>
      <c r="C977" s="183" t="s">
        <v>494</v>
      </c>
      <c r="D977" s="726"/>
      <c r="E977" s="101">
        <f t="shared" ref="E977:G979" si="119">E976+7</f>
        <v>43228</v>
      </c>
      <c r="F977" s="101">
        <f t="shared" si="119"/>
        <v>43232</v>
      </c>
      <c r="G977" s="101">
        <f t="shared" si="119"/>
        <v>43253</v>
      </c>
      <c r="H977" s="190" t="s">
        <v>489</v>
      </c>
    </row>
    <row r="978" spans="1:10">
      <c r="A978" s="146"/>
      <c r="B978" s="145" t="s">
        <v>493</v>
      </c>
      <c r="C978" s="183" t="s">
        <v>492</v>
      </c>
      <c r="D978" s="726"/>
      <c r="E978" s="101">
        <f t="shared" si="119"/>
        <v>43235</v>
      </c>
      <c r="F978" s="101">
        <f t="shared" si="119"/>
        <v>43239</v>
      </c>
      <c r="G978" s="101">
        <f t="shared" si="119"/>
        <v>43260</v>
      </c>
      <c r="H978" s="190" t="s">
        <v>489</v>
      </c>
    </row>
    <row r="979" spans="1:10">
      <c r="A979" s="146"/>
      <c r="B979" s="145" t="s">
        <v>491</v>
      </c>
      <c r="C979" s="183" t="s">
        <v>490</v>
      </c>
      <c r="D979" s="727"/>
      <c r="E979" s="101">
        <f t="shared" si="119"/>
        <v>43242</v>
      </c>
      <c r="F979" s="101">
        <f t="shared" si="119"/>
        <v>43246</v>
      </c>
      <c r="G979" s="101">
        <f t="shared" si="119"/>
        <v>43267</v>
      </c>
      <c r="H979" s="190" t="s">
        <v>489</v>
      </c>
    </row>
    <row r="980" spans="1:10">
      <c r="A980" s="146"/>
      <c r="B980" s="155"/>
      <c r="C980" s="161"/>
      <c r="D980" s="123"/>
      <c r="E980" s="117"/>
      <c r="F980" s="117"/>
      <c r="G980" s="117"/>
      <c r="H980" s="146"/>
    </row>
    <row r="981" spans="1:10" ht="15">
      <c r="A981" s="106" t="s">
        <v>488</v>
      </c>
      <c r="B981" s="147"/>
      <c r="C981" s="147"/>
      <c r="D981" s="146"/>
      <c r="E981" s="146"/>
      <c r="F981" s="146"/>
      <c r="G981" s="146"/>
      <c r="H981" s="146"/>
    </row>
    <row r="982" spans="1:10">
      <c r="A982" s="146"/>
      <c r="B982" s="719" t="s">
        <v>158</v>
      </c>
      <c r="C982" s="719" t="s">
        <v>157</v>
      </c>
      <c r="D982" s="721" t="s">
        <v>80</v>
      </c>
      <c r="E982" s="103" t="s">
        <v>156</v>
      </c>
      <c r="F982" s="103" t="s">
        <v>156</v>
      </c>
      <c r="G982" s="189" t="s">
        <v>487</v>
      </c>
      <c r="H982" s="146"/>
    </row>
    <row r="983" spans="1:10">
      <c r="A983" s="146"/>
      <c r="B983" s="720"/>
      <c r="C983" s="720"/>
      <c r="D983" s="722"/>
      <c r="E983" s="103" t="s">
        <v>153</v>
      </c>
      <c r="F983" s="103" t="s">
        <v>76</v>
      </c>
      <c r="G983" s="103" t="s">
        <v>75</v>
      </c>
      <c r="H983" s="146"/>
    </row>
    <row r="984" spans="1:10">
      <c r="A984" s="146"/>
      <c r="B984" s="153" t="s">
        <v>485</v>
      </c>
      <c r="C984" s="183" t="s">
        <v>484</v>
      </c>
      <c r="D984" s="726" t="s">
        <v>483</v>
      </c>
      <c r="E984" s="101">
        <v>43224</v>
      </c>
      <c r="F984" s="101">
        <v>43226</v>
      </c>
      <c r="G984" s="101">
        <v>43249</v>
      </c>
      <c r="H984" s="146"/>
    </row>
    <row r="985" spans="1:10">
      <c r="A985" s="146"/>
      <c r="B985" s="145" t="s">
        <v>482</v>
      </c>
      <c r="C985" s="183" t="s">
        <v>481</v>
      </c>
      <c r="D985" s="726"/>
      <c r="E985" s="101">
        <f t="shared" ref="E985:G987" si="120">E984+7</f>
        <v>43231</v>
      </c>
      <c r="F985" s="101">
        <f t="shared" si="120"/>
        <v>43233</v>
      </c>
      <c r="G985" s="101">
        <f t="shared" si="120"/>
        <v>43256</v>
      </c>
      <c r="H985" s="146"/>
    </row>
    <row r="986" spans="1:10">
      <c r="A986" s="146"/>
      <c r="B986" s="145" t="s">
        <v>480</v>
      </c>
      <c r="C986" s="183" t="s">
        <v>479</v>
      </c>
      <c r="D986" s="726"/>
      <c r="E986" s="101">
        <f t="shared" si="120"/>
        <v>43238</v>
      </c>
      <c r="F986" s="101">
        <f t="shared" si="120"/>
        <v>43240</v>
      </c>
      <c r="G986" s="101">
        <f t="shared" si="120"/>
        <v>43263</v>
      </c>
      <c r="H986" s="146"/>
    </row>
    <row r="987" spans="1:10">
      <c r="A987" s="146"/>
      <c r="B987" s="170" t="s">
        <v>478</v>
      </c>
      <c r="C987" s="183" t="s">
        <v>477</v>
      </c>
      <c r="D987" s="727"/>
      <c r="E987" s="101">
        <f t="shared" si="120"/>
        <v>43245</v>
      </c>
      <c r="F987" s="101">
        <f t="shared" si="120"/>
        <v>43247</v>
      </c>
      <c r="G987" s="101">
        <f t="shared" si="120"/>
        <v>43270</v>
      </c>
      <c r="H987" s="146"/>
    </row>
    <row r="988" spans="1:10">
      <c r="A988" s="146"/>
      <c r="B988" s="155"/>
      <c r="C988" s="155"/>
      <c r="D988" s="186"/>
      <c r="E988" s="117"/>
      <c r="F988" s="117"/>
      <c r="G988" s="117"/>
      <c r="H988" s="146"/>
    </row>
    <row r="989" spans="1:10" ht="15">
      <c r="A989" s="106" t="s">
        <v>486</v>
      </c>
      <c r="B989" s="147"/>
      <c r="C989" s="147"/>
      <c r="D989" s="146"/>
      <c r="E989" s="146"/>
      <c r="F989" s="146"/>
      <c r="G989" s="146"/>
      <c r="H989" s="146"/>
    </row>
    <row r="990" spans="1:10" ht="15">
      <c r="A990" s="146"/>
      <c r="B990" s="719" t="s">
        <v>158</v>
      </c>
      <c r="C990" s="719" t="s">
        <v>157</v>
      </c>
      <c r="D990" s="721" t="s">
        <v>80</v>
      </c>
      <c r="E990" s="103" t="s">
        <v>156</v>
      </c>
      <c r="F990" s="103" t="s">
        <v>156</v>
      </c>
      <c r="G990" s="189" t="s">
        <v>486</v>
      </c>
      <c r="H990" s="146"/>
      <c r="J990" s="130"/>
    </row>
    <row r="991" spans="1:10">
      <c r="A991" s="146"/>
      <c r="B991" s="720"/>
      <c r="C991" s="720"/>
      <c r="D991" s="722"/>
      <c r="E991" s="103" t="s">
        <v>153</v>
      </c>
      <c r="F991" s="103" t="s">
        <v>76</v>
      </c>
      <c r="G991" s="103" t="s">
        <v>75</v>
      </c>
      <c r="H991" s="146"/>
    </row>
    <row r="992" spans="1:10">
      <c r="A992" s="146"/>
      <c r="B992" s="153" t="s">
        <v>485</v>
      </c>
      <c r="C992" s="183" t="s">
        <v>484</v>
      </c>
      <c r="D992" s="726" t="s">
        <v>483</v>
      </c>
      <c r="E992" s="101">
        <v>43224</v>
      </c>
      <c r="F992" s="101">
        <v>43226</v>
      </c>
      <c r="G992" s="101">
        <v>43245</v>
      </c>
      <c r="H992" s="146"/>
    </row>
    <row r="993" spans="1:9">
      <c r="A993" s="146"/>
      <c r="B993" s="145" t="s">
        <v>482</v>
      </c>
      <c r="C993" s="183" t="s">
        <v>481</v>
      </c>
      <c r="D993" s="726"/>
      <c r="E993" s="101">
        <f t="shared" ref="E993:G995" si="121">E992+7</f>
        <v>43231</v>
      </c>
      <c r="F993" s="101">
        <f t="shared" si="121"/>
        <v>43233</v>
      </c>
      <c r="G993" s="101">
        <f t="shared" si="121"/>
        <v>43252</v>
      </c>
      <c r="H993" s="146"/>
    </row>
    <row r="994" spans="1:9">
      <c r="A994" s="146"/>
      <c r="B994" s="145" t="s">
        <v>480</v>
      </c>
      <c r="C994" s="183" t="s">
        <v>479</v>
      </c>
      <c r="D994" s="726"/>
      <c r="E994" s="101">
        <f t="shared" si="121"/>
        <v>43238</v>
      </c>
      <c r="F994" s="101">
        <f t="shared" si="121"/>
        <v>43240</v>
      </c>
      <c r="G994" s="101">
        <f t="shared" si="121"/>
        <v>43259</v>
      </c>
      <c r="H994" s="146"/>
    </row>
    <row r="995" spans="1:9">
      <c r="A995" s="146"/>
      <c r="B995" s="170" t="s">
        <v>478</v>
      </c>
      <c r="C995" s="183" t="s">
        <v>477</v>
      </c>
      <c r="D995" s="727"/>
      <c r="E995" s="101">
        <f t="shared" si="121"/>
        <v>43245</v>
      </c>
      <c r="F995" s="101">
        <f t="shared" si="121"/>
        <v>43247</v>
      </c>
      <c r="G995" s="101">
        <f t="shared" si="121"/>
        <v>43266</v>
      </c>
      <c r="H995" s="146"/>
    </row>
    <row r="996" spans="1:9">
      <c r="A996" s="146"/>
      <c r="B996" s="155"/>
      <c r="C996" s="155"/>
      <c r="D996" s="186"/>
      <c r="E996" s="117"/>
      <c r="F996" s="117"/>
      <c r="G996" s="117"/>
      <c r="H996" s="146"/>
    </row>
    <row r="997" spans="1:9" ht="15">
      <c r="A997" s="106" t="s">
        <v>469</v>
      </c>
      <c r="B997" s="147"/>
      <c r="C997" s="147"/>
      <c r="D997" s="146"/>
      <c r="E997" s="146"/>
      <c r="F997" s="146"/>
      <c r="G997" s="146"/>
      <c r="H997" s="146"/>
    </row>
    <row r="998" spans="1:9">
      <c r="A998" s="146"/>
      <c r="B998" s="719" t="s">
        <v>158</v>
      </c>
      <c r="C998" s="719" t="s">
        <v>157</v>
      </c>
      <c r="D998" s="721" t="s">
        <v>80</v>
      </c>
      <c r="E998" s="103" t="s">
        <v>156</v>
      </c>
      <c r="F998" s="103" t="s">
        <v>156</v>
      </c>
      <c r="G998" s="189" t="s">
        <v>469</v>
      </c>
      <c r="H998" s="167"/>
    </row>
    <row r="999" spans="1:9">
      <c r="A999" s="146"/>
      <c r="B999" s="720"/>
      <c r="C999" s="720"/>
      <c r="D999" s="722"/>
      <c r="E999" s="103" t="s">
        <v>153</v>
      </c>
      <c r="F999" s="103" t="s">
        <v>76</v>
      </c>
      <c r="G999" s="103" t="s">
        <v>75</v>
      </c>
      <c r="H999" s="167"/>
    </row>
    <row r="1000" spans="1:9">
      <c r="A1000" s="146"/>
      <c r="B1000" s="145" t="s">
        <v>476</v>
      </c>
      <c r="C1000" s="183" t="s">
        <v>475</v>
      </c>
      <c r="D1000" s="725" t="s">
        <v>474</v>
      </c>
      <c r="E1000" s="101">
        <v>43223</v>
      </c>
      <c r="F1000" s="101">
        <v>43227</v>
      </c>
      <c r="G1000" s="101">
        <f>F1000+22</f>
        <v>43249</v>
      </c>
      <c r="H1000" s="167"/>
    </row>
    <row r="1001" spans="1:9">
      <c r="A1001" s="146"/>
      <c r="B1001" s="145" t="s">
        <v>473</v>
      </c>
      <c r="C1001" s="183" t="s">
        <v>472</v>
      </c>
      <c r="D1001" s="726"/>
      <c r="E1001" s="101">
        <f>E1000+7</f>
        <v>43230</v>
      </c>
      <c r="F1001" s="101">
        <f>F1000+7</f>
        <v>43234</v>
      </c>
      <c r="G1001" s="101">
        <f>G1000+7</f>
        <v>43256</v>
      </c>
      <c r="H1001" s="167"/>
    </row>
    <row r="1002" spans="1:9">
      <c r="A1002" s="146"/>
      <c r="B1002" s="145" t="s">
        <v>302</v>
      </c>
      <c r="C1002" s="183"/>
      <c r="D1002" s="726"/>
      <c r="E1002" s="101"/>
      <c r="F1002" s="101"/>
      <c r="G1002" s="101"/>
      <c r="H1002" s="167"/>
    </row>
    <row r="1003" spans="1:9">
      <c r="A1003" s="146"/>
      <c r="B1003" s="145" t="s">
        <v>471</v>
      </c>
      <c r="C1003" s="183" t="s">
        <v>470</v>
      </c>
      <c r="D1003" s="727"/>
      <c r="E1003" s="101">
        <v>43244</v>
      </c>
      <c r="F1003" s="101">
        <v>43248</v>
      </c>
      <c r="G1003" s="101">
        <v>43270</v>
      </c>
      <c r="H1003" s="167"/>
    </row>
    <row r="1004" spans="1:9">
      <c r="A1004" s="146"/>
      <c r="B1004" s="155"/>
      <c r="C1004" s="161"/>
      <c r="D1004" s="123"/>
      <c r="E1004" s="117"/>
      <c r="F1004" s="117"/>
      <c r="G1004" s="117"/>
      <c r="H1004" s="167"/>
    </row>
    <row r="1005" spans="1:9">
      <c r="A1005" s="146"/>
      <c r="B1005" s="719" t="s">
        <v>158</v>
      </c>
      <c r="C1005" s="719" t="s">
        <v>157</v>
      </c>
      <c r="D1005" s="721" t="s">
        <v>80</v>
      </c>
      <c r="E1005" s="103" t="s">
        <v>156</v>
      </c>
      <c r="F1005" s="103" t="s">
        <v>156</v>
      </c>
      <c r="G1005" s="189" t="s">
        <v>469</v>
      </c>
      <c r="H1005" s="167"/>
      <c r="I1005" s="185"/>
    </row>
    <row r="1006" spans="1:9">
      <c r="A1006" s="146"/>
      <c r="B1006" s="720"/>
      <c r="C1006" s="720"/>
      <c r="D1006" s="722"/>
      <c r="E1006" s="103" t="s">
        <v>153</v>
      </c>
      <c r="F1006" s="103" t="s">
        <v>76</v>
      </c>
      <c r="G1006" s="103" t="s">
        <v>75</v>
      </c>
      <c r="H1006" s="167"/>
      <c r="I1006" s="149"/>
    </row>
    <row r="1007" spans="1:9">
      <c r="A1007" s="146"/>
      <c r="B1007" s="153" t="s">
        <v>468</v>
      </c>
      <c r="C1007" s="153" t="s">
        <v>467</v>
      </c>
      <c r="D1007" s="725" t="s">
        <v>466</v>
      </c>
      <c r="E1007" s="101">
        <v>43220</v>
      </c>
      <c r="F1007" s="101">
        <v>43223</v>
      </c>
      <c r="G1007" s="101">
        <v>43248</v>
      </c>
      <c r="H1007" s="167"/>
      <c r="I1007" s="149"/>
    </row>
    <row r="1008" spans="1:9">
      <c r="A1008" s="146"/>
      <c r="B1008" s="153" t="s">
        <v>461</v>
      </c>
      <c r="C1008" s="153"/>
      <c r="D1008" s="726"/>
      <c r="E1008" s="101">
        <f t="shared" ref="E1008:G1011" si="122">E1007+7</f>
        <v>43227</v>
      </c>
      <c r="F1008" s="101">
        <f t="shared" si="122"/>
        <v>43230</v>
      </c>
      <c r="G1008" s="101">
        <f t="shared" si="122"/>
        <v>43255</v>
      </c>
      <c r="H1008" s="167"/>
      <c r="I1008" s="149"/>
    </row>
    <row r="1009" spans="1:10">
      <c r="A1009" s="146"/>
      <c r="B1009" s="153" t="s">
        <v>465</v>
      </c>
      <c r="C1009" s="153" t="s">
        <v>464</v>
      </c>
      <c r="D1009" s="726"/>
      <c r="E1009" s="101">
        <f t="shared" si="122"/>
        <v>43234</v>
      </c>
      <c r="F1009" s="101">
        <f t="shared" si="122"/>
        <v>43237</v>
      </c>
      <c r="G1009" s="101">
        <f t="shared" si="122"/>
        <v>43262</v>
      </c>
      <c r="H1009" s="167"/>
      <c r="I1009" s="149"/>
    </row>
    <row r="1010" spans="1:10">
      <c r="A1010" s="146"/>
      <c r="B1010" s="153" t="s">
        <v>463</v>
      </c>
      <c r="C1010" s="153" t="s">
        <v>462</v>
      </c>
      <c r="D1010" s="726"/>
      <c r="E1010" s="101">
        <f t="shared" si="122"/>
        <v>43241</v>
      </c>
      <c r="F1010" s="101">
        <f t="shared" si="122"/>
        <v>43244</v>
      </c>
      <c r="G1010" s="101">
        <f t="shared" si="122"/>
        <v>43269</v>
      </c>
      <c r="H1010" s="167"/>
      <c r="I1010" s="149"/>
    </row>
    <row r="1011" spans="1:10">
      <c r="A1011" s="146"/>
      <c r="B1011" s="153" t="s">
        <v>461</v>
      </c>
      <c r="C1011" s="153"/>
      <c r="D1011" s="727"/>
      <c r="E1011" s="101">
        <f t="shared" si="122"/>
        <v>43248</v>
      </c>
      <c r="F1011" s="101">
        <f t="shared" si="122"/>
        <v>43251</v>
      </c>
      <c r="G1011" s="101">
        <f t="shared" si="122"/>
        <v>43276</v>
      </c>
      <c r="H1011" s="167"/>
      <c r="I1011" s="149"/>
    </row>
    <row r="1012" spans="1:10">
      <c r="B1012" s="143"/>
      <c r="I1012" s="149"/>
    </row>
    <row r="1013" spans="1:10" ht="15">
      <c r="B1013" s="188"/>
      <c r="C1013" s="188"/>
      <c r="E1013" s="117"/>
      <c r="F1013" s="117"/>
      <c r="G1013" s="117"/>
    </row>
    <row r="1014" spans="1:10" ht="15">
      <c r="A1014" s="728" t="s">
        <v>109</v>
      </c>
      <c r="B1014" s="728"/>
      <c r="C1014" s="728"/>
      <c r="D1014" s="728"/>
      <c r="E1014" s="728"/>
      <c r="F1014" s="728"/>
      <c r="G1014" s="728"/>
      <c r="H1014" s="178"/>
      <c r="I1014" s="185"/>
      <c r="J1014" s="185"/>
    </row>
    <row r="1015" spans="1:10" ht="15">
      <c r="A1015" s="106" t="s">
        <v>460</v>
      </c>
      <c r="B1015" s="187"/>
      <c r="C1015" s="119"/>
      <c r="D1015" s="118"/>
      <c r="E1015" s="118"/>
      <c r="F1015" s="117"/>
      <c r="G1015" s="117"/>
      <c r="H1015" s="176"/>
    </row>
    <row r="1016" spans="1:10" ht="15">
      <c r="A1016" s="106"/>
      <c r="B1016" s="729" t="s">
        <v>158</v>
      </c>
      <c r="C1016" s="729" t="s">
        <v>157</v>
      </c>
      <c r="D1016" s="731" t="s">
        <v>80</v>
      </c>
      <c r="E1016" s="104" t="s">
        <v>156</v>
      </c>
      <c r="F1016" s="104" t="s">
        <v>156</v>
      </c>
      <c r="G1016" s="104" t="s">
        <v>460</v>
      </c>
      <c r="H1016" s="176"/>
    </row>
    <row r="1017" spans="1:10" ht="15">
      <c r="A1017" s="106"/>
      <c r="B1017" s="730"/>
      <c r="C1017" s="730"/>
      <c r="D1017" s="732"/>
      <c r="E1017" s="104" t="s">
        <v>153</v>
      </c>
      <c r="F1017" s="104" t="s">
        <v>76</v>
      </c>
      <c r="G1017" s="104" t="s">
        <v>75</v>
      </c>
      <c r="H1017" s="176"/>
    </row>
    <row r="1018" spans="1:10" ht="15">
      <c r="A1018" s="106"/>
      <c r="B1018" s="145" t="s">
        <v>459</v>
      </c>
      <c r="C1018" s="183" t="s">
        <v>458</v>
      </c>
      <c r="D1018" s="716" t="s">
        <v>457</v>
      </c>
      <c r="E1018" s="101">
        <v>43216</v>
      </c>
      <c r="F1018" s="101">
        <v>43221</v>
      </c>
      <c r="G1018" s="101">
        <f>F1018+32</f>
        <v>43253</v>
      </c>
      <c r="H1018" s="176"/>
    </row>
    <row r="1019" spans="1:10" ht="15">
      <c r="A1019" s="106"/>
      <c r="B1019" s="145" t="s">
        <v>456</v>
      </c>
      <c r="C1019" s="183" t="s">
        <v>388</v>
      </c>
      <c r="D1019" s="717"/>
      <c r="E1019" s="101">
        <f t="shared" ref="E1019:G1022" si="123">E1018+7</f>
        <v>43223</v>
      </c>
      <c r="F1019" s="101">
        <f t="shared" si="123"/>
        <v>43228</v>
      </c>
      <c r="G1019" s="101">
        <f t="shared" si="123"/>
        <v>43260</v>
      </c>
      <c r="H1019" s="176"/>
    </row>
    <row r="1020" spans="1:10" ht="15">
      <c r="A1020" s="106"/>
      <c r="B1020" s="145" t="s">
        <v>455</v>
      </c>
      <c r="C1020" s="183" t="s">
        <v>385</v>
      </c>
      <c r="D1020" s="717"/>
      <c r="E1020" s="101">
        <f t="shared" si="123"/>
        <v>43230</v>
      </c>
      <c r="F1020" s="101">
        <f t="shared" si="123"/>
        <v>43235</v>
      </c>
      <c r="G1020" s="101">
        <f t="shared" si="123"/>
        <v>43267</v>
      </c>
      <c r="H1020" s="176"/>
    </row>
    <row r="1021" spans="1:10" ht="15">
      <c r="A1021" s="106"/>
      <c r="B1021" s="145" t="s">
        <v>454</v>
      </c>
      <c r="C1021" s="183" t="s">
        <v>383</v>
      </c>
      <c r="D1021" s="717"/>
      <c r="E1021" s="101">
        <f t="shared" si="123"/>
        <v>43237</v>
      </c>
      <c r="F1021" s="101">
        <f t="shared" si="123"/>
        <v>43242</v>
      </c>
      <c r="G1021" s="101">
        <f t="shared" si="123"/>
        <v>43274</v>
      </c>
      <c r="H1021" s="176"/>
    </row>
    <row r="1022" spans="1:10" ht="15">
      <c r="A1022" s="106"/>
      <c r="B1022" s="145" t="s">
        <v>453</v>
      </c>
      <c r="C1022" s="183" t="s">
        <v>381</v>
      </c>
      <c r="D1022" s="718"/>
      <c r="E1022" s="101">
        <f t="shared" si="123"/>
        <v>43244</v>
      </c>
      <c r="F1022" s="101">
        <f t="shared" si="123"/>
        <v>43249</v>
      </c>
      <c r="G1022" s="101">
        <f t="shared" si="123"/>
        <v>43281</v>
      </c>
      <c r="H1022" s="176"/>
    </row>
    <row r="1023" spans="1:10" ht="15">
      <c r="A1023" s="106"/>
      <c r="B1023" s="155"/>
      <c r="C1023" s="161"/>
      <c r="D1023" s="154"/>
      <c r="E1023" s="117"/>
      <c r="F1023" s="117"/>
      <c r="G1023" s="117"/>
      <c r="H1023" s="176"/>
    </row>
    <row r="1024" spans="1:10" ht="15">
      <c r="A1024" s="106" t="s">
        <v>451</v>
      </c>
      <c r="B1024" s="112"/>
      <c r="C1024" s="112"/>
      <c r="D1024" s="106"/>
      <c r="E1024" s="106"/>
      <c r="F1024" s="106"/>
      <c r="G1024" s="176"/>
      <c r="H1024" s="146"/>
    </row>
    <row r="1025" spans="1:10">
      <c r="A1025" s="146"/>
      <c r="B1025" s="729" t="s">
        <v>158</v>
      </c>
      <c r="C1025" s="729" t="s">
        <v>157</v>
      </c>
      <c r="D1025" s="731" t="s">
        <v>80</v>
      </c>
      <c r="E1025" s="104" t="s">
        <v>156</v>
      </c>
      <c r="F1025" s="104" t="s">
        <v>156</v>
      </c>
      <c r="G1025" s="104" t="s">
        <v>451</v>
      </c>
      <c r="H1025" s="146"/>
    </row>
    <row r="1026" spans="1:10">
      <c r="A1026" s="146"/>
      <c r="B1026" s="730"/>
      <c r="C1026" s="730"/>
      <c r="D1026" s="732"/>
      <c r="E1026" s="104" t="s">
        <v>153</v>
      </c>
      <c r="F1026" s="104" t="s">
        <v>76</v>
      </c>
      <c r="G1026" s="104" t="s">
        <v>75</v>
      </c>
      <c r="H1026" s="146"/>
    </row>
    <row r="1027" spans="1:10">
      <c r="A1027" s="146"/>
      <c r="B1027" s="145" t="s">
        <v>403</v>
      </c>
      <c r="C1027" s="183" t="s">
        <v>402</v>
      </c>
      <c r="D1027" s="716" t="s">
        <v>452</v>
      </c>
      <c r="E1027" s="101">
        <v>43217</v>
      </c>
      <c r="F1027" s="101">
        <v>43221</v>
      </c>
      <c r="G1027" s="101">
        <v>43251</v>
      </c>
      <c r="H1027" s="146"/>
    </row>
    <row r="1028" spans="1:10">
      <c r="A1028" s="146"/>
      <c r="B1028" s="145" t="s">
        <v>400</v>
      </c>
      <c r="C1028" s="183" t="s">
        <v>399</v>
      </c>
      <c r="D1028" s="717"/>
      <c r="E1028" s="101">
        <f t="shared" ref="E1028:G1031" si="124">E1027+7</f>
        <v>43224</v>
      </c>
      <c r="F1028" s="101">
        <f t="shared" si="124"/>
        <v>43228</v>
      </c>
      <c r="G1028" s="101">
        <f t="shared" si="124"/>
        <v>43258</v>
      </c>
      <c r="H1028" s="146"/>
    </row>
    <row r="1029" spans="1:10">
      <c r="A1029" s="146"/>
      <c r="B1029" s="145" t="s">
        <v>398</v>
      </c>
      <c r="C1029" s="183" t="s">
        <v>397</v>
      </c>
      <c r="D1029" s="717"/>
      <c r="E1029" s="101">
        <f t="shared" si="124"/>
        <v>43231</v>
      </c>
      <c r="F1029" s="101">
        <f t="shared" si="124"/>
        <v>43235</v>
      </c>
      <c r="G1029" s="101">
        <f t="shared" si="124"/>
        <v>43265</v>
      </c>
      <c r="H1029" s="146"/>
    </row>
    <row r="1030" spans="1:10">
      <c r="A1030" s="146"/>
      <c r="B1030" s="145" t="s">
        <v>396</v>
      </c>
      <c r="C1030" s="183" t="s">
        <v>395</v>
      </c>
      <c r="D1030" s="717"/>
      <c r="E1030" s="101">
        <f t="shared" si="124"/>
        <v>43238</v>
      </c>
      <c r="F1030" s="101">
        <f t="shared" si="124"/>
        <v>43242</v>
      </c>
      <c r="G1030" s="101">
        <f t="shared" si="124"/>
        <v>43272</v>
      </c>
      <c r="H1030" s="146"/>
    </row>
    <row r="1031" spans="1:10">
      <c r="A1031" s="146"/>
      <c r="B1031" s="145" t="s">
        <v>394</v>
      </c>
      <c r="C1031" s="183" t="s">
        <v>393</v>
      </c>
      <c r="D1031" s="718"/>
      <c r="E1031" s="101">
        <f t="shared" si="124"/>
        <v>43245</v>
      </c>
      <c r="F1031" s="101">
        <f t="shared" si="124"/>
        <v>43249</v>
      </c>
      <c r="G1031" s="101">
        <f t="shared" si="124"/>
        <v>43279</v>
      </c>
      <c r="H1031" s="146"/>
    </row>
    <row r="1032" spans="1:10">
      <c r="A1032" s="146"/>
      <c r="B1032" s="155"/>
      <c r="C1032" s="161"/>
      <c r="D1032" s="154"/>
      <c r="E1032" s="117"/>
      <c r="F1032" s="117"/>
      <c r="G1032" s="117"/>
      <c r="H1032" s="146"/>
    </row>
    <row r="1033" spans="1:10">
      <c r="A1033" s="146"/>
      <c r="B1033" s="729" t="s">
        <v>158</v>
      </c>
      <c r="C1033" s="729" t="s">
        <v>157</v>
      </c>
      <c r="D1033" s="731" t="s">
        <v>80</v>
      </c>
      <c r="E1033" s="104" t="s">
        <v>156</v>
      </c>
      <c r="F1033" s="104" t="s">
        <v>156</v>
      </c>
      <c r="G1033" s="104" t="s">
        <v>451</v>
      </c>
      <c r="H1033" s="146"/>
    </row>
    <row r="1034" spans="1:10">
      <c r="A1034" s="146"/>
      <c r="B1034" s="730"/>
      <c r="C1034" s="730"/>
      <c r="D1034" s="732"/>
      <c r="E1034" s="104" t="s">
        <v>153</v>
      </c>
      <c r="F1034" s="104" t="s">
        <v>76</v>
      </c>
      <c r="G1034" s="104" t="s">
        <v>75</v>
      </c>
      <c r="H1034" s="146"/>
    </row>
    <row r="1035" spans="1:10">
      <c r="A1035" s="146"/>
      <c r="B1035" s="145" t="s">
        <v>445</v>
      </c>
      <c r="C1035" s="182" t="s">
        <v>444</v>
      </c>
      <c r="D1035" s="725" t="s">
        <v>443</v>
      </c>
      <c r="E1035" s="101">
        <v>43220</v>
      </c>
      <c r="F1035" s="101">
        <v>43224</v>
      </c>
      <c r="G1035" s="101">
        <v>43253</v>
      </c>
      <c r="H1035" s="146"/>
    </row>
    <row r="1036" spans="1:10">
      <c r="A1036" s="146"/>
      <c r="B1036" s="145" t="s">
        <v>442</v>
      </c>
      <c r="C1036" s="183" t="s">
        <v>441</v>
      </c>
      <c r="D1036" s="726"/>
      <c r="E1036" s="101">
        <f t="shared" ref="E1036:G1038" si="125">E1035+7</f>
        <v>43227</v>
      </c>
      <c r="F1036" s="101">
        <f t="shared" si="125"/>
        <v>43231</v>
      </c>
      <c r="G1036" s="101">
        <f t="shared" si="125"/>
        <v>43260</v>
      </c>
      <c r="H1036" s="146"/>
      <c r="J1036" s="149"/>
    </row>
    <row r="1037" spans="1:10">
      <c r="A1037" s="146"/>
      <c r="B1037" s="145" t="s">
        <v>440</v>
      </c>
      <c r="C1037" s="183" t="s">
        <v>439</v>
      </c>
      <c r="D1037" s="726"/>
      <c r="E1037" s="101">
        <f t="shared" si="125"/>
        <v>43234</v>
      </c>
      <c r="F1037" s="101">
        <f t="shared" si="125"/>
        <v>43238</v>
      </c>
      <c r="G1037" s="101">
        <f t="shared" si="125"/>
        <v>43267</v>
      </c>
      <c r="H1037" s="146"/>
      <c r="J1037" s="149"/>
    </row>
    <row r="1038" spans="1:10">
      <c r="A1038" s="146"/>
      <c r="B1038" s="145" t="s">
        <v>438</v>
      </c>
      <c r="C1038" s="183" t="s">
        <v>437</v>
      </c>
      <c r="D1038" s="727"/>
      <c r="E1038" s="101">
        <f t="shared" si="125"/>
        <v>43241</v>
      </c>
      <c r="F1038" s="101">
        <f t="shared" si="125"/>
        <v>43245</v>
      </c>
      <c r="G1038" s="101">
        <f t="shared" si="125"/>
        <v>43274</v>
      </c>
      <c r="H1038" s="146"/>
      <c r="J1038" s="149"/>
    </row>
    <row r="1039" spans="1:10">
      <c r="A1039" s="146"/>
      <c r="B1039" s="155"/>
      <c r="C1039" s="161"/>
      <c r="D1039" s="154"/>
      <c r="E1039" s="117"/>
      <c r="F1039" s="117"/>
      <c r="G1039" s="117"/>
      <c r="H1039" s="146"/>
      <c r="J1039" s="149"/>
    </row>
    <row r="1040" spans="1:10" ht="15">
      <c r="A1040" s="106" t="s">
        <v>450</v>
      </c>
      <c r="B1040" s="155"/>
      <c r="C1040" s="161"/>
      <c r="D1040" s="154"/>
      <c r="E1040" s="117"/>
      <c r="F1040" s="117"/>
      <c r="G1040" s="117"/>
      <c r="H1040" s="146"/>
      <c r="J1040" s="149"/>
    </row>
    <row r="1041" spans="1:10">
      <c r="A1041" s="146"/>
      <c r="B1041" s="729" t="s">
        <v>158</v>
      </c>
      <c r="C1041" s="729" t="s">
        <v>157</v>
      </c>
      <c r="D1041" s="731" t="s">
        <v>80</v>
      </c>
      <c r="E1041" s="104" t="s">
        <v>156</v>
      </c>
      <c r="F1041" s="104" t="s">
        <v>156</v>
      </c>
      <c r="G1041" s="104" t="s">
        <v>450</v>
      </c>
      <c r="H1041" s="146"/>
      <c r="J1041" s="149"/>
    </row>
    <row r="1042" spans="1:10">
      <c r="A1042" s="146"/>
      <c r="B1042" s="730"/>
      <c r="C1042" s="730"/>
      <c r="D1042" s="732"/>
      <c r="E1042" s="104" t="s">
        <v>153</v>
      </c>
      <c r="F1042" s="104" t="s">
        <v>76</v>
      </c>
      <c r="G1042" s="104" t="s">
        <v>75</v>
      </c>
      <c r="H1042" s="146"/>
      <c r="J1042" s="149"/>
    </row>
    <row r="1043" spans="1:10">
      <c r="A1043" s="146"/>
      <c r="B1043" s="145" t="s">
        <v>435</v>
      </c>
      <c r="C1043" s="182" t="s">
        <v>195</v>
      </c>
      <c r="D1043" s="725" t="s">
        <v>434</v>
      </c>
      <c r="E1043" s="101">
        <v>43221</v>
      </c>
      <c r="F1043" s="101">
        <v>43225</v>
      </c>
      <c r="G1043" s="101">
        <f>F1043+31</f>
        <v>43256</v>
      </c>
      <c r="H1043" s="146"/>
      <c r="J1043" s="149"/>
    </row>
    <row r="1044" spans="1:10">
      <c r="A1044" s="146"/>
      <c r="B1044" s="145" t="s">
        <v>431</v>
      </c>
      <c r="C1044" s="183"/>
      <c r="D1044" s="726"/>
      <c r="E1044" s="101"/>
      <c r="F1044" s="101"/>
      <c r="G1044" s="101"/>
      <c r="H1044" s="146"/>
      <c r="J1044" s="149"/>
    </row>
    <row r="1045" spans="1:10">
      <c r="A1045" s="146"/>
      <c r="B1045" s="145" t="s">
        <v>433</v>
      </c>
      <c r="C1045" s="183" t="s">
        <v>432</v>
      </c>
      <c r="D1045" s="726"/>
      <c r="E1045" s="101">
        <v>43235</v>
      </c>
      <c r="F1045" s="101">
        <v>43239</v>
      </c>
      <c r="G1045" s="101">
        <v>43270</v>
      </c>
      <c r="H1045" s="146"/>
      <c r="J1045" s="149"/>
    </row>
    <row r="1046" spans="1:10">
      <c r="A1046" s="146"/>
      <c r="B1046" s="145" t="s">
        <v>431</v>
      </c>
      <c r="C1046" s="183"/>
      <c r="D1046" s="727"/>
      <c r="E1046" s="101"/>
      <c r="F1046" s="101"/>
      <c r="G1046" s="101"/>
      <c r="H1046" s="146"/>
      <c r="J1046" s="149"/>
    </row>
    <row r="1047" spans="1:10">
      <c r="A1047" s="146"/>
      <c r="B1047" s="146"/>
      <c r="C1047" s="146"/>
      <c r="D1047" s="146"/>
      <c r="E1047" s="146"/>
      <c r="F1047" s="146"/>
      <c r="G1047" s="146"/>
      <c r="H1047" s="146"/>
      <c r="J1047" s="149"/>
    </row>
    <row r="1048" spans="1:10" ht="15">
      <c r="A1048" s="106" t="s">
        <v>449</v>
      </c>
      <c r="B1048" s="155"/>
      <c r="C1048" s="161"/>
      <c r="D1048" s="154"/>
      <c r="E1048" s="154"/>
      <c r="F1048" s="117"/>
      <c r="G1048" s="163"/>
      <c r="H1048" s="146"/>
      <c r="J1048" s="149"/>
    </row>
    <row r="1049" spans="1:10" ht="15">
      <c r="A1049" s="106"/>
      <c r="B1049" s="719" t="s">
        <v>158</v>
      </c>
      <c r="C1049" s="719" t="s">
        <v>157</v>
      </c>
      <c r="D1049" s="721" t="s">
        <v>80</v>
      </c>
      <c r="E1049" s="103" t="s">
        <v>156</v>
      </c>
      <c r="F1049" s="103" t="s">
        <v>156</v>
      </c>
      <c r="G1049" s="103" t="s">
        <v>449</v>
      </c>
      <c r="H1049" s="146"/>
      <c r="J1049" s="149"/>
    </row>
    <row r="1050" spans="1:10" ht="15">
      <c r="A1050" s="106"/>
      <c r="B1050" s="720"/>
      <c r="C1050" s="720"/>
      <c r="D1050" s="722"/>
      <c r="E1050" s="103" t="s">
        <v>153</v>
      </c>
      <c r="F1050" s="103" t="s">
        <v>76</v>
      </c>
      <c r="G1050" s="103" t="s">
        <v>75</v>
      </c>
      <c r="H1050" s="146"/>
      <c r="J1050" s="149"/>
    </row>
    <row r="1051" spans="1:10" ht="15">
      <c r="A1051" s="106"/>
      <c r="B1051" s="145" t="s">
        <v>445</v>
      </c>
      <c r="C1051" s="182" t="s">
        <v>444</v>
      </c>
      <c r="D1051" s="725" t="s">
        <v>443</v>
      </c>
      <c r="E1051" s="101">
        <v>43220</v>
      </c>
      <c r="F1051" s="101">
        <v>43224</v>
      </c>
      <c r="G1051" s="101">
        <v>43256</v>
      </c>
      <c r="H1051" s="146"/>
      <c r="J1051" s="149"/>
    </row>
    <row r="1052" spans="1:10" ht="15">
      <c r="A1052" s="106"/>
      <c r="B1052" s="145" t="s">
        <v>442</v>
      </c>
      <c r="C1052" s="183" t="s">
        <v>441</v>
      </c>
      <c r="D1052" s="726"/>
      <c r="E1052" s="101">
        <f t="shared" ref="E1052:G1054" si="126">E1051+7</f>
        <v>43227</v>
      </c>
      <c r="F1052" s="101">
        <f t="shared" si="126"/>
        <v>43231</v>
      </c>
      <c r="G1052" s="101">
        <f t="shared" si="126"/>
        <v>43263</v>
      </c>
      <c r="H1052" s="146"/>
      <c r="J1052" s="149"/>
    </row>
    <row r="1053" spans="1:10" ht="15">
      <c r="A1053" s="106"/>
      <c r="B1053" s="145" t="s">
        <v>440</v>
      </c>
      <c r="C1053" s="183" t="s">
        <v>439</v>
      </c>
      <c r="D1053" s="726"/>
      <c r="E1053" s="101">
        <f t="shared" si="126"/>
        <v>43234</v>
      </c>
      <c r="F1053" s="101">
        <f t="shared" si="126"/>
        <v>43238</v>
      </c>
      <c r="G1053" s="101">
        <f t="shared" si="126"/>
        <v>43270</v>
      </c>
      <c r="H1053" s="146"/>
      <c r="J1053" s="149"/>
    </row>
    <row r="1054" spans="1:10" ht="15">
      <c r="A1054" s="106"/>
      <c r="B1054" s="145" t="s">
        <v>438</v>
      </c>
      <c r="C1054" s="183" t="s">
        <v>437</v>
      </c>
      <c r="D1054" s="727"/>
      <c r="E1054" s="101">
        <f t="shared" si="126"/>
        <v>43241</v>
      </c>
      <c r="F1054" s="101">
        <f t="shared" si="126"/>
        <v>43245</v>
      </c>
      <c r="G1054" s="101">
        <f t="shared" si="126"/>
        <v>43277</v>
      </c>
      <c r="H1054" s="146"/>
      <c r="J1054" s="149"/>
    </row>
    <row r="1055" spans="1:10">
      <c r="A1055" s="146"/>
      <c r="B1055" s="155"/>
      <c r="C1055" s="155"/>
      <c r="D1055" s="186"/>
      <c r="E1055" s="117"/>
      <c r="F1055" s="117"/>
      <c r="G1055" s="117"/>
      <c r="H1055" s="146"/>
      <c r="J1055" s="149"/>
    </row>
    <row r="1056" spans="1:10" ht="15">
      <c r="A1056" s="106" t="s">
        <v>448</v>
      </c>
      <c r="B1056" s="147"/>
      <c r="C1056" s="147"/>
      <c r="D1056" s="146"/>
      <c r="E1056" s="146"/>
      <c r="F1056" s="146"/>
      <c r="G1056" s="146"/>
      <c r="H1056" s="146"/>
      <c r="J1056" s="149"/>
    </row>
    <row r="1057" spans="1:10">
      <c r="A1057" s="146"/>
      <c r="B1057" s="719" t="s">
        <v>158</v>
      </c>
      <c r="C1057" s="719" t="s">
        <v>157</v>
      </c>
      <c r="D1057" s="721" t="s">
        <v>80</v>
      </c>
      <c r="E1057" s="103" t="s">
        <v>156</v>
      </c>
      <c r="F1057" s="103" t="s">
        <v>156</v>
      </c>
      <c r="G1057" s="103" t="s">
        <v>447</v>
      </c>
      <c r="H1057" s="146"/>
      <c r="I1057" s="185"/>
      <c r="J1057" s="149"/>
    </row>
    <row r="1058" spans="1:10">
      <c r="A1058" s="146"/>
      <c r="B1058" s="720"/>
      <c r="C1058" s="720"/>
      <c r="D1058" s="722"/>
      <c r="E1058" s="103" t="s">
        <v>153</v>
      </c>
      <c r="F1058" s="103" t="s">
        <v>76</v>
      </c>
      <c r="G1058" s="101" t="s">
        <v>75</v>
      </c>
      <c r="H1058" s="146"/>
      <c r="J1058" s="149"/>
    </row>
    <row r="1059" spans="1:10">
      <c r="A1059" s="146"/>
      <c r="B1059" s="145" t="s">
        <v>435</v>
      </c>
      <c r="C1059" s="182" t="s">
        <v>195</v>
      </c>
      <c r="D1059" s="725" t="s">
        <v>434</v>
      </c>
      <c r="E1059" s="101">
        <v>43221</v>
      </c>
      <c r="F1059" s="101">
        <v>43225</v>
      </c>
      <c r="G1059" s="101">
        <f>F1059+21</f>
        <v>43246</v>
      </c>
      <c r="H1059" s="146"/>
      <c r="J1059" s="149"/>
    </row>
    <row r="1060" spans="1:10">
      <c r="A1060" s="146"/>
      <c r="B1060" s="145" t="s">
        <v>431</v>
      </c>
      <c r="C1060" s="183"/>
      <c r="D1060" s="726"/>
      <c r="E1060" s="101"/>
      <c r="F1060" s="101"/>
      <c r="G1060" s="101"/>
      <c r="H1060" s="146"/>
      <c r="J1060" s="149"/>
    </row>
    <row r="1061" spans="1:10">
      <c r="A1061" s="146"/>
      <c r="B1061" s="145" t="s">
        <v>433</v>
      </c>
      <c r="C1061" s="183" t="s">
        <v>432</v>
      </c>
      <c r="D1061" s="726"/>
      <c r="E1061" s="101">
        <v>43235</v>
      </c>
      <c r="F1061" s="101">
        <v>43239</v>
      </c>
      <c r="G1061" s="101">
        <f>F1061+21</f>
        <v>43260</v>
      </c>
      <c r="H1061" s="146"/>
      <c r="J1061" s="149"/>
    </row>
    <row r="1062" spans="1:10">
      <c r="A1062" s="146"/>
      <c r="B1062" s="145" t="s">
        <v>431</v>
      </c>
      <c r="C1062" s="183"/>
      <c r="D1062" s="727"/>
      <c r="E1062" s="101"/>
      <c r="F1062" s="101"/>
      <c r="G1062" s="101"/>
      <c r="H1062" s="146"/>
      <c r="J1062" s="149"/>
    </row>
    <row r="1063" spans="1:10">
      <c r="A1063" s="146"/>
      <c r="B1063" s="155"/>
      <c r="C1063" s="161"/>
      <c r="D1063" s="123"/>
      <c r="E1063" s="117"/>
      <c r="F1063" s="117"/>
      <c r="G1063" s="146"/>
      <c r="H1063" s="146"/>
      <c r="J1063" s="149"/>
    </row>
    <row r="1064" spans="1:10" ht="15">
      <c r="A1064" s="106" t="s">
        <v>436</v>
      </c>
      <c r="B1064" s="112"/>
      <c r="C1064" s="112"/>
      <c r="D1064" s="106"/>
      <c r="E1064" s="106"/>
      <c r="F1064" s="106"/>
      <c r="G1064" s="176"/>
      <c r="H1064" s="146"/>
      <c r="J1064" s="149"/>
    </row>
    <row r="1065" spans="1:10">
      <c r="A1065" s="146"/>
      <c r="B1065" s="719" t="s">
        <v>158</v>
      </c>
      <c r="C1065" s="719" t="s">
        <v>157</v>
      </c>
      <c r="D1065" s="721" t="s">
        <v>80</v>
      </c>
      <c r="E1065" s="103" t="s">
        <v>156</v>
      </c>
      <c r="F1065" s="103" t="s">
        <v>156</v>
      </c>
      <c r="G1065" s="103" t="s">
        <v>436</v>
      </c>
      <c r="H1065" s="146"/>
      <c r="J1065" s="149"/>
    </row>
    <row r="1066" spans="1:10">
      <c r="A1066" s="146"/>
      <c r="B1066" s="720"/>
      <c r="C1066" s="720"/>
      <c r="D1066" s="722"/>
      <c r="E1066" s="103" t="s">
        <v>153</v>
      </c>
      <c r="F1066" s="103" t="s">
        <v>76</v>
      </c>
      <c r="G1066" s="103" t="s">
        <v>75</v>
      </c>
      <c r="H1066" s="146"/>
      <c r="J1066" s="149"/>
    </row>
    <row r="1067" spans="1:10">
      <c r="A1067" s="146"/>
      <c r="B1067" s="145" t="s">
        <v>403</v>
      </c>
      <c r="C1067" s="183" t="s">
        <v>402</v>
      </c>
      <c r="D1067" s="716" t="s">
        <v>446</v>
      </c>
      <c r="E1067" s="101">
        <v>43217</v>
      </c>
      <c r="F1067" s="101">
        <v>43221</v>
      </c>
      <c r="G1067" s="101">
        <f>F1067+19</f>
        <v>43240</v>
      </c>
      <c r="H1067" s="146"/>
      <c r="J1067" s="149"/>
    </row>
    <row r="1068" spans="1:10">
      <c r="A1068" s="146"/>
      <c r="B1068" s="145" t="s">
        <v>400</v>
      </c>
      <c r="C1068" s="183" t="s">
        <v>399</v>
      </c>
      <c r="D1068" s="717"/>
      <c r="E1068" s="101">
        <f t="shared" ref="E1068:G1071" si="127">E1067+7</f>
        <v>43224</v>
      </c>
      <c r="F1068" s="101">
        <f t="shared" si="127"/>
        <v>43228</v>
      </c>
      <c r="G1068" s="101">
        <f t="shared" si="127"/>
        <v>43247</v>
      </c>
      <c r="H1068" s="146"/>
      <c r="J1068" s="149"/>
    </row>
    <row r="1069" spans="1:10">
      <c r="A1069" s="146"/>
      <c r="B1069" s="145" t="s">
        <v>398</v>
      </c>
      <c r="C1069" s="183" t="s">
        <v>397</v>
      </c>
      <c r="D1069" s="717"/>
      <c r="E1069" s="101">
        <f t="shared" si="127"/>
        <v>43231</v>
      </c>
      <c r="F1069" s="101">
        <f t="shared" si="127"/>
        <v>43235</v>
      </c>
      <c r="G1069" s="101">
        <f t="shared" si="127"/>
        <v>43254</v>
      </c>
      <c r="H1069" s="146"/>
      <c r="J1069" s="149"/>
    </row>
    <row r="1070" spans="1:10">
      <c r="A1070" s="146"/>
      <c r="B1070" s="145" t="s">
        <v>396</v>
      </c>
      <c r="C1070" s="183" t="s">
        <v>395</v>
      </c>
      <c r="D1070" s="717"/>
      <c r="E1070" s="101">
        <f t="shared" si="127"/>
        <v>43238</v>
      </c>
      <c r="F1070" s="101">
        <f t="shared" si="127"/>
        <v>43242</v>
      </c>
      <c r="G1070" s="101">
        <f t="shared" si="127"/>
        <v>43261</v>
      </c>
      <c r="H1070" s="146"/>
      <c r="J1070" s="149"/>
    </row>
    <row r="1071" spans="1:10">
      <c r="A1071" s="146"/>
      <c r="B1071" s="145" t="s">
        <v>394</v>
      </c>
      <c r="C1071" s="183" t="s">
        <v>393</v>
      </c>
      <c r="D1071" s="718"/>
      <c r="E1071" s="101">
        <f t="shared" si="127"/>
        <v>43245</v>
      </c>
      <c r="F1071" s="101">
        <f t="shared" si="127"/>
        <v>43249</v>
      </c>
      <c r="G1071" s="101">
        <f t="shared" si="127"/>
        <v>43268</v>
      </c>
      <c r="H1071" s="146"/>
      <c r="J1071" s="149"/>
    </row>
    <row r="1072" spans="1:10">
      <c r="A1072" s="146"/>
      <c r="B1072" s="155"/>
      <c r="C1072" s="161"/>
      <c r="D1072" s="154"/>
      <c r="E1072" s="117"/>
      <c r="F1072" s="117"/>
      <c r="G1072" s="117"/>
      <c r="H1072" s="146"/>
      <c r="J1072" s="149"/>
    </row>
    <row r="1073" spans="1:10">
      <c r="A1073" s="146"/>
      <c r="B1073" s="729" t="s">
        <v>158</v>
      </c>
      <c r="C1073" s="729" t="s">
        <v>157</v>
      </c>
      <c r="D1073" s="731" t="s">
        <v>80</v>
      </c>
      <c r="E1073" s="104" t="s">
        <v>156</v>
      </c>
      <c r="F1073" s="104" t="s">
        <v>156</v>
      </c>
      <c r="G1073" s="104" t="s">
        <v>436</v>
      </c>
      <c r="H1073" s="146"/>
      <c r="J1073" s="149"/>
    </row>
    <row r="1074" spans="1:10">
      <c r="A1074" s="146"/>
      <c r="B1074" s="730"/>
      <c r="C1074" s="730"/>
      <c r="D1074" s="732"/>
      <c r="E1074" s="104" t="s">
        <v>153</v>
      </c>
      <c r="F1074" s="104" t="s">
        <v>76</v>
      </c>
      <c r="G1074" s="104" t="s">
        <v>75</v>
      </c>
      <c r="H1074" s="146"/>
      <c r="J1074" s="149"/>
    </row>
    <row r="1075" spans="1:10">
      <c r="A1075" s="146"/>
      <c r="B1075" s="145" t="s">
        <v>445</v>
      </c>
      <c r="C1075" s="182" t="s">
        <v>444</v>
      </c>
      <c r="D1075" s="725" t="s">
        <v>443</v>
      </c>
      <c r="E1075" s="101">
        <v>43220</v>
      </c>
      <c r="F1075" s="101">
        <v>43224</v>
      </c>
      <c r="G1075" s="101">
        <v>43242</v>
      </c>
      <c r="H1075" s="146"/>
      <c r="J1075" s="149"/>
    </row>
    <row r="1076" spans="1:10">
      <c r="A1076" s="146"/>
      <c r="B1076" s="145" t="s">
        <v>442</v>
      </c>
      <c r="C1076" s="183" t="s">
        <v>441</v>
      </c>
      <c r="D1076" s="726"/>
      <c r="E1076" s="101">
        <f t="shared" ref="E1076:G1078" si="128">E1075+7</f>
        <v>43227</v>
      </c>
      <c r="F1076" s="101">
        <f t="shared" si="128"/>
        <v>43231</v>
      </c>
      <c r="G1076" s="101">
        <f t="shared" si="128"/>
        <v>43249</v>
      </c>
      <c r="H1076" s="146"/>
      <c r="J1076" s="149"/>
    </row>
    <row r="1077" spans="1:10">
      <c r="A1077" s="146"/>
      <c r="B1077" s="145" t="s">
        <v>440</v>
      </c>
      <c r="C1077" s="183" t="s">
        <v>439</v>
      </c>
      <c r="D1077" s="726"/>
      <c r="E1077" s="101">
        <f t="shared" si="128"/>
        <v>43234</v>
      </c>
      <c r="F1077" s="101">
        <f t="shared" si="128"/>
        <v>43238</v>
      </c>
      <c r="G1077" s="101">
        <f t="shared" si="128"/>
        <v>43256</v>
      </c>
      <c r="H1077" s="146"/>
      <c r="J1077" s="149"/>
    </row>
    <row r="1078" spans="1:10">
      <c r="A1078" s="146"/>
      <c r="B1078" s="145" t="s">
        <v>438</v>
      </c>
      <c r="C1078" s="183" t="s">
        <v>437</v>
      </c>
      <c r="D1078" s="727"/>
      <c r="E1078" s="101">
        <f t="shared" si="128"/>
        <v>43241</v>
      </c>
      <c r="F1078" s="101">
        <f t="shared" si="128"/>
        <v>43245</v>
      </c>
      <c r="G1078" s="101">
        <f t="shared" si="128"/>
        <v>43263</v>
      </c>
      <c r="H1078" s="146"/>
      <c r="J1078" s="149"/>
    </row>
    <row r="1079" spans="1:10">
      <c r="A1079" s="146"/>
      <c r="B1079" s="146"/>
      <c r="C1079" s="146"/>
      <c r="D1079" s="146"/>
      <c r="E1079" s="146"/>
      <c r="F1079" s="146"/>
      <c r="G1079" s="146"/>
      <c r="H1079" s="146"/>
      <c r="J1079" s="149"/>
    </row>
    <row r="1080" spans="1:10">
      <c r="A1080" s="146"/>
      <c r="B1080" s="719" t="s">
        <v>158</v>
      </c>
      <c r="C1080" s="719" t="s">
        <v>157</v>
      </c>
      <c r="D1080" s="721" t="s">
        <v>80</v>
      </c>
      <c r="E1080" s="103" t="s">
        <v>156</v>
      </c>
      <c r="F1080" s="103" t="s">
        <v>156</v>
      </c>
      <c r="G1080" s="103" t="s">
        <v>436</v>
      </c>
      <c r="H1080" s="146"/>
      <c r="J1080" s="149"/>
    </row>
    <row r="1081" spans="1:10">
      <c r="A1081" s="146"/>
      <c r="B1081" s="720"/>
      <c r="C1081" s="720"/>
      <c r="D1081" s="722"/>
      <c r="E1081" s="103" t="s">
        <v>153</v>
      </c>
      <c r="F1081" s="103" t="s">
        <v>76</v>
      </c>
      <c r="G1081" s="101" t="s">
        <v>75</v>
      </c>
      <c r="H1081" s="146"/>
      <c r="J1081" s="149"/>
    </row>
    <row r="1082" spans="1:10">
      <c r="A1082" s="146"/>
      <c r="B1082" s="145" t="s">
        <v>435</v>
      </c>
      <c r="C1082" s="182" t="s">
        <v>195</v>
      </c>
      <c r="D1082" s="725" t="s">
        <v>434</v>
      </c>
      <c r="E1082" s="101">
        <v>43221</v>
      </c>
      <c r="F1082" s="101">
        <v>43225</v>
      </c>
      <c r="G1082" s="101">
        <f>F1082+16</f>
        <v>43241</v>
      </c>
      <c r="H1082" s="146"/>
      <c r="I1082" s="185"/>
      <c r="J1082" s="149"/>
    </row>
    <row r="1083" spans="1:10">
      <c r="A1083" s="146"/>
      <c r="B1083" s="145" t="s">
        <v>431</v>
      </c>
      <c r="C1083" s="183"/>
      <c r="D1083" s="726"/>
      <c r="E1083" s="101"/>
      <c r="F1083" s="101"/>
      <c r="G1083" s="101"/>
      <c r="H1083" s="146"/>
      <c r="J1083" s="149"/>
    </row>
    <row r="1084" spans="1:10">
      <c r="A1084" s="146"/>
      <c r="B1084" s="145" t="s">
        <v>433</v>
      </c>
      <c r="C1084" s="183" t="s">
        <v>432</v>
      </c>
      <c r="D1084" s="726"/>
      <c r="E1084" s="101">
        <v>43235</v>
      </c>
      <c r="F1084" s="101">
        <v>43239</v>
      </c>
      <c r="G1084" s="101">
        <f>F1084+16</f>
        <v>43255</v>
      </c>
      <c r="H1084" s="146"/>
      <c r="J1084" s="149"/>
    </row>
    <row r="1085" spans="1:10">
      <c r="A1085" s="146"/>
      <c r="B1085" s="145" t="s">
        <v>431</v>
      </c>
      <c r="C1085" s="183"/>
      <c r="D1085" s="727"/>
      <c r="E1085" s="101"/>
      <c r="F1085" s="101"/>
      <c r="G1085" s="101"/>
      <c r="H1085" s="146"/>
      <c r="J1085" s="149"/>
    </row>
    <row r="1086" spans="1:10">
      <c r="A1086" s="146"/>
      <c r="B1086" s="149"/>
      <c r="C1086" s="161"/>
      <c r="D1086" s="123"/>
      <c r="E1086" s="117"/>
      <c r="F1086" s="117"/>
      <c r="G1086" s="117"/>
      <c r="H1086" s="146"/>
      <c r="J1086" s="149"/>
    </row>
    <row r="1087" spans="1:10" ht="15">
      <c r="A1087" s="106" t="s">
        <v>430</v>
      </c>
      <c r="B1087" s="112"/>
      <c r="C1087" s="112"/>
      <c r="D1087" s="106"/>
      <c r="E1087" s="106"/>
      <c r="F1087" s="106"/>
      <c r="G1087" s="176"/>
      <c r="H1087" s="146"/>
      <c r="J1087" s="149"/>
    </row>
    <row r="1088" spans="1:10">
      <c r="A1088" s="146"/>
      <c r="B1088" s="719" t="s">
        <v>158</v>
      </c>
      <c r="C1088" s="719" t="s">
        <v>157</v>
      </c>
      <c r="D1088" s="721" t="s">
        <v>80</v>
      </c>
      <c r="E1088" s="103" t="s">
        <v>156</v>
      </c>
      <c r="F1088" s="103" t="s">
        <v>156</v>
      </c>
      <c r="G1088" s="103" t="s">
        <v>430</v>
      </c>
      <c r="H1088" s="146"/>
      <c r="J1088" s="149"/>
    </row>
    <row r="1089" spans="1:10">
      <c r="A1089" s="146"/>
      <c r="B1089" s="720"/>
      <c r="C1089" s="720"/>
      <c r="D1089" s="722"/>
      <c r="E1089" s="103" t="s">
        <v>153</v>
      </c>
      <c r="F1089" s="103" t="s">
        <v>76</v>
      </c>
      <c r="G1089" s="103" t="s">
        <v>75</v>
      </c>
      <c r="H1089" s="146"/>
      <c r="J1089" s="149"/>
    </row>
    <row r="1090" spans="1:10">
      <c r="A1090" s="146"/>
      <c r="B1090" s="145" t="s">
        <v>414</v>
      </c>
      <c r="C1090" s="183" t="s">
        <v>413</v>
      </c>
      <c r="D1090" s="725" t="s">
        <v>412</v>
      </c>
      <c r="E1090" s="101">
        <v>43221</v>
      </c>
      <c r="F1090" s="101">
        <v>43226</v>
      </c>
      <c r="G1090" s="101">
        <f>F1090+32</f>
        <v>43258</v>
      </c>
      <c r="H1090" s="146"/>
      <c r="J1090" s="149"/>
    </row>
    <row r="1091" spans="1:10">
      <c r="A1091" s="146"/>
      <c r="B1091" s="145" t="s">
        <v>411</v>
      </c>
      <c r="C1091" s="183" t="s">
        <v>410</v>
      </c>
      <c r="D1091" s="726"/>
      <c r="E1091" s="101">
        <f t="shared" ref="E1091:G1093" si="129">E1090+7</f>
        <v>43228</v>
      </c>
      <c r="F1091" s="101">
        <f t="shared" si="129"/>
        <v>43233</v>
      </c>
      <c r="G1091" s="101">
        <f t="shared" si="129"/>
        <v>43265</v>
      </c>
      <c r="H1091" s="146"/>
      <c r="J1091" s="149"/>
    </row>
    <row r="1092" spans="1:10">
      <c r="A1092" s="146"/>
      <c r="B1092" s="145" t="s">
        <v>409</v>
      </c>
      <c r="C1092" s="183" t="s">
        <v>408</v>
      </c>
      <c r="D1092" s="726"/>
      <c r="E1092" s="101">
        <f t="shared" si="129"/>
        <v>43235</v>
      </c>
      <c r="F1092" s="101">
        <f t="shared" si="129"/>
        <v>43240</v>
      </c>
      <c r="G1092" s="101">
        <f t="shared" si="129"/>
        <v>43272</v>
      </c>
      <c r="H1092" s="146"/>
      <c r="J1092" s="149"/>
    </row>
    <row r="1093" spans="1:10">
      <c r="A1093" s="146"/>
      <c r="B1093" s="145" t="s">
        <v>407</v>
      </c>
      <c r="C1093" s="183" t="s">
        <v>406</v>
      </c>
      <c r="D1093" s="727"/>
      <c r="E1093" s="101">
        <f t="shared" si="129"/>
        <v>43242</v>
      </c>
      <c r="F1093" s="101">
        <f t="shared" si="129"/>
        <v>43247</v>
      </c>
      <c r="G1093" s="101">
        <f t="shared" si="129"/>
        <v>43279</v>
      </c>
      <c r="H1093" s="146"/>
      <c r="J1093" s="149"/>
    </row>
    <row r="1094" spans="1:10">
      <c r="A1094" s="146"/>
      <c r="B1094" s="155"/>
      <c r="C1094" s="161"/>
      <c r="D1094" s="123"/>
      <c r="E1094" s="117"/>
      <c r="F1094" s="117"/>
      <c r="G1094" s="117"/>
      <c r="H1094" s="146"/>
      <c r="J1094" s="149"/>
    </row>
    <row r="1095" spans="1:10" ht="15">
      <c r="A1095" s="106" t="s">
        <v>429</v>
      </c>
      <c r="B1095" s="112"/>
      <c r="C1095" s="112"/>
      <c r="D1095" s="106"/>
      <c r="E1095" s="106"/>
      <c r="F1095" s="106"/>
      <c r="G1095" s="176"/>
      <c r="H1095" s="146"/>
      <c r="J1095" s="149"/>
    </row>
    <row r="1096" spans="1:10" ht="15">
      <c r="A1096" s="106"/>
      <c r="B1096" s="719" t="s">
        <v>158</v>
      </c>
      <c r="C1096" s="719" t="s">
        <v>157</v>
      </c>
      <c r="D1096" s="721" t="s">
        <v>80</v>
      </c>
      <c r="E1096" s="103" t="s">
        <v>156</v>
      </c>
      <c r="F1096" s="103" t="s">
        <v>156</v>
      </c>
      <c r="G1096" s="103" t="s">
        <v>429</v>
      </c>
      <c r="H1096" s="146"/>
      <c r="J1096" s="149"/>
    </row>
    <row r="1097" spans="1:10" ht="15">
      <c r="A1097" s="106"/>
      <c r="B1097" s="720"/>
      <c r="C1097" s="720"/>
      <c r="D1097" s="722"/>
      <c r="E1097" s="103" t="s">
        <v>153</v>
      </c>
      <c r="F1097" s="103" t="s">
        <v>76</v>
      </c>
      <c r="G1097" s="101" t="s">
        <v>75</v>
      </c>
      <c r="H1097" s="146"/>
      <c r="J1097" s="149"/>
    </row>
    <row r="1098" spans="1:10" ht="15">
      <c r="A1098" s="106"/>
      <c r="B1098" s="145" t="s">
        <v>414</v>
      </c>
      <c r="C1098" s="183" t="s">
        <v>413</v>
      </c>
      <c r="D1098" s="725" t="s">
        <v>412</v>
      </c>
      <c r="E1098" s="101">
        <v>43221</v>
      </c>
      <c r="F1098" s="101">
        <v>43226</v>
      </c>
      <c r="G1098" s="101">
        <f>F1098+35</f>
        <v>43261</v>
      </c>
      <c r="H1098" s="146"/>
      <c r="J1098" s="149"/>
    </row>
    <row r="1099" spans="1:10" ht="15">
      <c r="A1099" s="106"/>
      <c r="B1099" s="145" t="s">
        <v>411</v>
      </c>
      <c r="C1099" s="183" t="s">
        <v>410</v>
      </c>
      <c r="D1099" s="726"/>
      <c r="E1099" s="101">
        <f t="shared" ref="E1099:G1101" si="130">E1098+7</f>
        <v>43228</v>
      </c>
      <c r="F1099" s="101">
        <f t="shared" si="130"/>
        <v>43233</v>
      </c>
      <c r="G1099" s="101">
        <f t="shared" si="130"/>
        <v>43268</v>
      </c>
      <c r="H1099" s="146"/>
      <c r="J1099" s="149"/>
    </row>
    <row r="1100" spans="1:10" ht="15">
      <c r="A1100" s="106"/>
      <c r="B1100" s="145" t="s">
        <v>409</v>
      </c>
      <c r="C1100" s="183" t="s">
        <v>408</v>
      </c>
      <c r="D1100" s="726"/>
      <c r="E1100" s="101">
        <f t="shared" si="130"/>
        <v>43235</v>
      </c>
      <c r="F1100" s="101">
        <f t="shared" si="130"/>
        <v>43240</v>
      </c>
      <c r="G1100" s="101">
        <f t="shared" si="130"/>
        <v>43275</v>
      </c>
      <c r="H1100" s="146"/>
      <c r="J1100" s="149"/>
    </row>
    <row r="1101" spans="1:10" ht="15">
      <c r="A1101" s="106"/>
      <c r="B1101" s="145" t="s">
        <v>407</v>
      </c>
      <c r="C1101" s="183" t="s">
        <v>406</v>
      </c>
      <c r="D1101" s="727"/>
      <c r="E1101" s="101">
        <f t="shared" si="130"/>
        <v>43242</v>
      </c>
      <c r="F1101" s="101">
        <f t="shared" si="130"/>
        <v>43247</v>
      </c>
      <c r="G1101" s="101">
        <f t="shared" si="130"/>
        <v>43282</v>
      </c>
      <c r="H1101" s="146"/>
      <c r="J1101" s="149"/>
    </row>
    <row r="1102" spans="1:10" ht="15">
      <c r="A1102" s="106"/>
      <c r="B1102" s="184"/>
      <c r="C1102" s="161"/>
      <c r="D1102" s="123"/>
      <c r="E1102" s="117"/>
      <c r="F1102" s="117"/>
      <c r="G1102" s="117"/>
      <c r="H1102" s="146"/>
      <c r="J1102" s="149"/>
    </row>
    <row r="1103" spans="1:10" ht="15">
      <c r="A1103" s="106" t="s">
        <v>428</v>
      </c>
      <c r="B1103" s="165"/>
      <c r="C1103" s="165"/>
      <c r="D1103" s="164"/>
      <c r="E1103" s="164"/>
      <c r="F1103" s="163"/>
      <c r="G1103" s="163"/>
      <c r="H1103" s="146"/>
      <c r="J1103" s="149"/>
    </row>
    <row r="1104" spans="1:10" ht="15">
      <c r="A1104" s="106"/>
      <c r="B1104" s="719" t="s">
        <v>158</v>
      </c>
      <c r="C1104" s="719" t="s">
        <v>157</v>
      </c>
      <c r="D1104" s="721" t="s">
        <v>80</v>
      </c>
      <c r="E1104" s="103" t="s">
        <v>156</v>
      </c>
      <c r="F1104" s="103" t="s">
        <v>156</v>
      </c>
      <c r="G1104" s="103" t="s">
        <v>428</v>
      </c>
      <c r="H1104" s="167"/>
      <c r="J1104" s="149"/>
    </row>
    <row r="1105" spans="1:10" ht="15">
      <c r="A1105" s="106"/>
      <c r="B1105" s="720"/>
      <c r="C1105" s="720"/>
      <c r="D1105" s="722"/>
      <c r="E1105" s="103" t="s">
        <v>153</v>
      </c>
      <c r="F1105" s="103" t="s">
        <v>76</v>
      </c>
      <c r="G1105" s="103" t="s">
        <v>75</v>
      </c>
      <c r="H1105" s="167"/>
      <c r="J1105" s="149"/>
    </row>
    <row r="1106" spans="1:10" ht="15">
      <c r="A1106" s="106"/>
      <c r="B1106" s="145" t="s">
        <v>414</v>
      </c>
      <c r="C1106" s="183" t="s">
        <v>413</v>
      </c>
      <c r="D1106" s="725" t="s">
        <v>412</v>
      </c>
      <c r="E1106" s="101">
        <v>43221</v>
      </c>
      <c r="F1106" s="101">
        <v>43226</v>
      </c>
      <c r="G1106" s="101">
        <f>F1106+33</f>
        <v>43259</v>
      </c>
      <c r="H1106" s="180"/>
      <c r="J1106" s="149"/>
    </row>
    <row r="1107" spans="1:10" ht="15">
      <c r="A1107" s="106"/>
      <c r="B1107" s="145" t="s">
        <v>411</v>
      </c>
      <c r="C1107" s="183" t="s">
        <v>410</v>
      </c>
      <c r="D1107" s="726"/>
      <c r="E1107" s="101">
        <f t="shared" ref="E1107:G1109" si="131">E1106+7</f>
        <v>43228</v>
      </c>
      <c r="F1107" s="101">
        <f t="shared" si="131"/>
        <v>43233</v>
      </c>
      <c r="G1107" s="101">
        <f t="shared" si="131"/>
        <v>43266</v>
      </c>
      <c r="H1107" s="180"/>
      <c r="J1107" s="149"/>
    </row>
    <row r="1108" spans="1:10" ht="15">
      <c r="A1108" s="106"/>
      <c r="B1108" s="145" t="s">
        <v>409</v>
      </c>
      <c r="C1108" s="183" t="s">
        <v>408</v>
      </c>
      <c r="D1108" s="726"/>
      <c r="E1108" s="101">
        <f t="shared" si="131"/>
        <v>43235</v>
      </c>
      <c r="F1108" s="101">
        <f t="shared" si="131"/>
        <v>43240</v>
      </c>
      <c r="G1108" s="101">
        <f t="shared" si="131"/>
        <v>43273</v>
      </c>
      <c r="H1108" s="180"/>
      <c r="J1108" s="149"/>
    </row>
    <row r="1109" spans="1:10" ht="15">
      <c r="A1109" s="106"/>
      <c r="B1109" s="145" t="s">
        <v>407</v>
      </c>
      <c r="C1109" s="183" t="s">
        <v>406</v>
      </c>
      <c r="D1109" s="727"/>
      <c r="E1109" s="101">
        <f t="shared" si="131"/>
        <v>43242</v>
      </c>
      <c r="F1109" s="101">
        <f t="shared" si="131"/>
        <v>43247</v>
      </c>
      <c r="G1109" s="101">
        <f t="shared" si="131"/>
        <v>43280</v>
      </c>
      <c r="H1109" s="180"/>
      <c r="J1109" s="149"/>
    </row>
    <row r="1110" spans="1:10" ht="15">
      <c r="A1110" s="106"/>
      <c r="B1110" s="155"/>
      <c r="C1110" s="161"/>
      <c r="D1110" s="154"/>
      <c r="E1110" s="117"/>
      <c r="F1110" s="117"/>
      <c r="G1110" s="146"/>
      <c r="H1110" s="146"/>
      <c r="J1110" s="149"/>
    </row>
    <row r="1111" spans="1:10" ht="15">
      <c r="A1111" s="106" t="s">
        <v>427</v>
      </c>
      <c r="B1111" s="147"/>
      <c r="C1111" s="147"/>
      <c r="D1111" s="146"/>
      <c r="E1111" s="146"/>
      <c r="F1111" s="146"/>
      <c r="G1111" s="146"/>
      <c r="H1111" s="146"/>
      <c r="J1111" s="149"/>
    </row>
    <row r="1112" spans="1:10">
      <c r="A1112" s="146"/>
      <c r="B1112" s="719" t="s">
        <v>158</v>
      </c>
      <c r="C1112" s="719" t="s">
        <v>157</v>
      </c>
      <c r="D1112" s="721" t="s">
        <v>80</v>
      </c>
      <c r="E1112" s="103" t="s">
        <v>156</v>
      </c>
      <c r="F1112" s="103" t="s">
        <v>156</v>
      </c>
      <c r="G1112" s="103" t="s">
        <v>427</v>
      </c>
      <c r="H1112" s="146"/>
      <c r="J1112" s="149"/>
    </row>
    <row r="1113" spans="1:10">
      <c r="A1113" s="146"/>
      <c r="B1113" s="720"/>
      <c r="C1113" s="720"/>
      <c r="D1113" s="722"/>
      <c r="E1113" s="103" t="s">
        <v>153</v>
      </c>
      <c r="F1113" s="103" t="s">
        <v>76</v>
      </c>
      <c r="G1113" s="101" t="s">
        <v>75</v>
      </c>
      <c r="H1113" s="146"/>
      <c r="J1113" s="149"/>
    </row>
    <row r="1114" spans="1:10">
      <c r="A1114" s="146"/>
      <c r="B1114" s="145" t="s">
        <v>414</v>
      </c>
      <c r="C1114" s="183" t="s">
        <v>413</v>
      </c>
      <c r="D1114" s="725" t="s">
        <v>412</v>
      </c>
      <c r="E1114" s="101">
        <v>43221</v>
      </c>
      <c r="F1114" s="101">
        <v>43226</v>
      </c>
      <c r="G1114" s="101">
        <f>F1114+38</f>
        <v>43264</v>
      </c>
      <c r="H1114" s="146"/>
      <c r="J1114" s="149"/>
    </row>
    <row r="1115" spans="1:10">
      <c r="A1115" s="146"/>
      <c r="B1115" s="145" t="s">
        <v>411</v>
      </c>
      <c r="C1115" s="183" t="s">
        <v>410</v>
      </c>
      <c r="D1115" s="726"/>
      <c r="E1115" s="101">
        <f t="shared" ref="E1115:G1117" si="132">E1114+7</f>
        <v>43228</v>
      </c>
      <c r="F1115" s="101">
        <f t="shared" si="132"/>
        <v>43233</v>
      </c>
      <c r="G1115" s="101">
        <f t="shared" si="132"/>
        <v>43271</v>
      </c>
      <c r="H1115" s="146"/>
      <c r="J1115" s="149"/>
    </row>
    <row r="1116" spans="1:10">
      <c r="A1116" s="146"/>
      <c r="B1116" s="145" t="s">
        <v>409</v>
      </c>
      <c r="C1116" s="183" t="s">
        <v>408</v>
      </c>
      <c r="D1116" s="726"/>
      <c r="E1116" s="101">
        <f t="shared" si="132"/>
        <v>43235</v>
      </c>
      <c r="F1116" s="101">
        <f t="shared" si="132"/>
        <v>43240</v>
      </c>
      <c r="G1116" s="101">
        <f t="shared" si="132"/>
        <v>43278</v>
      </c>
      <c r="H1116" s="146"/>
      <c r="J1116" s="149"/>
    </row>
    <row r="1117" spans="1:10">
      <c r="A1117" s="146"/>
      <c r="B1117" s="145" t="s">
        <v>407</v>
      </c>
      <c r="C1117" s="183" t="s">
        <v>406</v>
      </c>
      <c r="D1117" s="727"/>
      <c r="E1117" s="101">
        <f t="shared" si="132"/>
        <v>43242</v>
      </c>
      <c r="F1117" s="101">
        <f t="shared" si="132"/>
        <v>43247</v>
      </c>
      <c r="G1117" s="101">
        <f t="shared" si="132"/>
        <v>43285</v>
      </c>
      <c r="H1117" s="146"/>
      <c r="J1117" s="149"/>
    </row>
    <row r="1118" spans="1:10">
      <c r="A1118" s="146"/>
      <c r="B1118" s="155"/>
      <c r="C1118" s="161"/>
      <c r="D1118" s="123"/>
      <c r="E1118" s="117"/>
      <c r="F1118" s="117"/>
      <c r="G1118" s="117"/>
      <c r="H1118" s="146"/>
      <c r="J1118" s="149"/>
    </row>
    <row r="1119" spans="1:10">
      <c r="A1119" s="146"/>
      <c r="B1119" s="719" t="s">
        <v>158</v>
      </c>
      <c r="C1119" s="719" t="s">
        <v>157</v>
      </c>
      <c r="D1119" s="721" t="s">
        <v>80</v>
      </c>
      <c r="E1119" s="103" t="s">
        <v>156</v>
      </c>
      <c r="F1119" s="103" t="s">
        <v>156</v>
      </c>
      <c r="G1119" s="103" t="s">
        <v>427</v>
      </c>
      <c r="H1119" s="146"/>
      <c r="J1119" s="149"/>
    </row>
    <row r="1120" spans="1:10">
      <c r="A1120" s="146"/>
      <c r="B1120" s="720"/>
      <c r="C1120" s="720"/>
      <c r="D1120" s="722"/>
      <c r="E1120" s="103" t="s">
        <v>153</v>
      </c>
      <c r="F1120" s="103" t="s">
        <v>76</v>
      </c>
      <c r="G1120" s="101" t="s">
        <v>75</v>
      </c>
      <c r="H1120" s="146"/>
      <c r="J1120" s="149"/>
    </row>
    <row r="1121" spans="1:10">
      <c r="A1121" s="146"/>
      <c r="B1121" s="145" t="s">
        <v>426</v>
      </c>
      <c r="C1121" s="183" t="s">
        <v>425</v>
      </c>
      <c r="D1121" s="725" t="s">
        <v>424</v>
      </c>
      <c r="E1121" s="101">
        <v>43217</v>
      </c>
      <c r="F1121" s="101">
        <v>43222</v>
      </c>
      <c r="G1121" s="101">
        <v>43262</v>
      </c>
      <c r="H1121" s="146"/>
      <c r="J1121" s="149"/>
    </row>
    <row r="1122" spans="1:10">
      <c r="A1122" s="146"/>
      <c r="B1122" s="145" t="s">
        <v>423</v>
      </c>
      <c r="C1122" s="183" t="s">
        <v>422</v>
      </c>
      <c r="D1122" s="726"/>
      <c r="E1122" s="101">
        <f t="shared" ref="E1122:G1125" si="133">E1121+7</f>
        <v>43224</v>
      </c>
      <c r="F1122" s="101">
        <f t="shared" si="133"/>
        <v>43229</v>
      </c>
      <c r="G1122" s="101">
        <f t="shared" si="133"/>
        <v>43269</v>
      </c>
      <c r="H1122" s="146"/>
      <c r="J1122" s="149"/>
    </row>
    <row r="1123" spans="1:10">
      <c r="A1123" s="146"/>
      <c r="B1123" s="145" t="s">
        <v>421</v>
      </c>
      <c r="C1123" s="183" t="s">
        <v>420</v>
      </c>
      <c r="D1123" s="726"/>
      <c r="E1123" s="101">
        <f t="shared" si="133"/>
        <v>43231</v>
      </c>
      <c r="F1123" s="101">
        <f t="shared" si="133"/>
        <v>43236</v>
      </c>
      <c r="G1123" s="101">
        <f t="shared" si="133"/>
        <v>43276</v>
      </c>
      <c r="H1123" s="146"/>
      <c r="J1123" s="149"/>
    </row>
    <row r="1124" spans="1:10">
      <c r="A1124" s="146"/>
      <c r="B1124" s="145" t="s">
        <v>419</v>
      </c>
      <c r="C1124" s="183" t="s">
        <v>418</v>
      </c>
      <c r="D1124" s="726"/>
      <c r="E1124" s="101">
        <f t="shared" si="133"/>
        <v>43238</v>
      </c>
      <c r="F1124" s="101">
        <f t="shared" si="133"/>
        <v>43243</v>
      </c>
      <c r="G1124" s="101">
        <f t="shared" si="133"/>
        <v>43283</v>
      </c>
      <c r="H1124" s="146"/>
      <c r="J1124" s="149"/>
    </row>
    <row r="1125" spans="1:10">
      <c r="A1125" s="146"/>
      <c r="B1125" s="145" t="s">
        <v>417</v>
      </c>
      <c r="C1125" s="183" t="s">
        <v>416</v>
      </c>
      <c r="D1125" s="727"/>
      <c r="E1125" s="101">
        <f t="shared" si="133"/>
        <v>43245</v>
      </c>
      <c r="F1125" s="101">
        <f t="shared" si="133"/>
        <v>43250</v>
      </c>
      <c r="G1125" s="101">
        <f t="shared" si="133"/>
        <v>43290</v>
      </c>
      <c r="H1125" s="146"/>
      <c r="J1125" s="149"/>
    </row>
    <row r="1126" spans="1:10">
      <c r="A1126" s="146"/>
      <c r="B1126" s="149"/>
      <c r="C1126" s="149"/>
      <c r="D1126" s="149"/>
      <c r="E1126" s="117"/>
      <c r="F1126" s="117"/>
      <c r="G1126" s="117"/>
      <c r="H1126" s="146"/>
      <c r="J1126" s="149"/>
    </row>
    <row r="1127" spans="1:10" ht="15">
      <c r="A1127" s="106" t="s">
        <v>415</v>
      </c>
      <c r="B1127" s="149"/>
      <c r="C1127" s="149"/>
      <c r="D1127" s="149"/>
      <c r="E1127" s="146"/>
      <c r="F1127" s="146"/>
      <c r="G1127" s="146"/>
      <c r="H1127" s="146"/>
      <c r="J1127" s="149"/>
    </row>
    <row r="1128" spans="1:10">
      <c r="A1128" s="146"/>
      <c r="B1128" s="719" t="s">
        <v>158</v>
      </c>
      <c r="C1128" s="719" t="s">
        <v>157</v>
      </c>
      <c r="D1128" s="721" t="s">
        <v>80</v>
      </c>
      <c r="E1128" s="103" t="s">
        <v>156</v>
      </c>
      <c r="F1128" s="103" t="s">
        <v>156</v>
      </c>
      <c r="G1128" s="101" t="s">
        <v>415</v>
      </c>
      <c r="H1128" s="146"/>
      <c r="J1128" s="149"/>
    </row>
    <row r="1129" spans="1:10">
      <c r="A1129" s="146"/>
      <c r="B1129" s="720"/>
      <c r="C1129" s="720"/>
      <c r="D1129" s="722"/>
      <c r="E1129" s="103" t="s">
        <v>153</v>
      </c>
      <c r="F1129" s="103" t="s">
        <v>76</v>
      </c>
      <c r="G1129" s="103" t="s">
        <v>75</v>
      </c>
      <c r="H1129" s="146"/>
      <c r="J1129" s="149"/>
    </row>
    <row r="1130" spans="1:10">
      <c r="A1130" s="146"/>
      <c r="B1130" s="145" t="s">
        <v>414</v>
      </c>
      <c r="C1130" s="183" t="s">
        <v>413</v>
      </c>
      <c r="D1130" s="725" t="s">
        <v>412</v>
      </c>
      <c r="E1130" s="101">
        <v>43221</v>
      </c>
      <c r="F1130" s="101">
        <v>43226</v>
      </c>
      <c r="G1130" s="101">
        <f>F1130+39</f>
        <v>43265</v>
      </c>
      <c r="H1130" s="146"/>
      <c r="J1130" s="149"/>
    </row>
    <row r="1131" spans="1:10">
      <c r="A1131" s="146"/>
      <c r="B1131" s="145" t="s">
        <v>411</v>
      </c>
      <c r="C1131" s="183" t="s">
        <v>410</v>
      </c>
      <c r="D1131" s="726"/>
      <c r="E1131" s="101">
        <f t="shared" ref="E1131:G1133" si="134">E1130+7</f>
        <v>43228</v>
      </c>
      <c r="F1131" s="101">
        <f t="shared" si="134"/>
        <v>43233</v>
      </c>
      <c r="G1131" s="101">
        <f t="shared" si="134"/>
        <v>43272</v>
      </c>
      <c r="H1131" s="146"/>
      <c r="J1131" s="149"/>
    </row>
    <row r="1132" spans="1:10">
      <c r="A1132" s="146"/>
      <c r="B1132" s="145" t="s">
        <v>409</v>
      </c>
      <c r="C1132" s="183" t="s">
        <v>408</v>
      </c>
      <c r="D1132" s="726"/>
      <c r="E1132" s="101">
        <f t="shared" si="134"/>
        <v>43235</v>
      </c>
      <c r="F1132" s="101">
        <f t="shared" si="134"/>
        <v>43240</v>
      </c>
      <c r="G1132" s="101">
        <f t="shared" si="134"/>
        <v>43279</v>
      </c>
      <c r="H1132" s="146"/>
      <c r="J1132" s="149"/>
    </row>
    <row r="1133" spans="1:10">
      <c r="A1133" s="146"/>
      <c r="B1133" s="145" t="s">
        <v>407</v>
      </c>
      <c r="C1133" s="183" t="s">
        <v>406</v>
      </c>
      <c r="D1133" s="727"/>
      <c r="E1133" s="101">
        <f t="shared" si="134"/>
        <v>43242</v>
      </c>
      <c r="F1133" s="101">
        <f t="shared" si="134"/>
        <v>43247</v>
      </c>
      <c r="G1133" s="101">
        <f t="shared" si="134"/>
        <v>43286</v>
      </c>
      <c r="H1133" s="146"/>
      <c r="J1133" s="149"/>
    </row>
    <row r="1134" spans="1:10">
      <c r="A1134" s="146"/>
      <c r="B1134" s="155"/>
      <c r="C1134" s="161"/>
      <c r="D1134" s="123"/>
      <c r="E1134" s="117"/>
      <c r="F1134" s="117"/>
      <c r="G1134" s="117"/>
      <c r="H1134" s="146"/>
      <c r="J1134" s="149"/>
    </row>
    <row r="1135" spans="1:10" ht="15">
      <c r="A1135" s="737" t="s">
        <v>404</v>
      </c>
      <c r="B1135" s="737"/>
      <c r="C1135" s="161"/>
      <c r="D1135" s="123"/>
      <c r="E1135" s="117"/>
      <c r="F1135" s="117"/>
      <c r="G1135" s="117"/>
      <c r="H1135" s="146"/>
      <c r="J1135" s="149"/>
    </row>
    <row r="1136" spans="1:10">
      <c r="A1136" s="146"/>
      <c r="B1136" s="719" t="s">
        <v>158</v>
      </c>
      <c r="C1136" s="719" t="s">
        <v>157</v>
      </c>
      <c r="D1136" s="721" t="s">
        <v>80</v>
      </c>
      <c r="E1136" s="103" t="s">
        <v>156</v>
      </c>
      <c r="F1136" s="103" t="s">
        <v>156</v>
      </c>
      <c r="G1136" s="103" t="s">
        <v>405</v>
      </c>
      <c r="H1136" s="103" t="s">
        <v>404</v>
      </c>
      <c r="J1136" s="149"/>
    </row>
    <row r="1137" spans="1:10">
      <c r="A1137" s="146"/>
      <c r="B1137" s="720"/>
      <c r="C1137" s="720"/>
      <c r="D1137" s="722"/>
      <c r="E1137" s="103" t="s">
        <v>153</v>
      </c>
      <c r="F1137" s="103" t="s">
        <v>76</v>
      </c>
      <c r="G1137" s="103" t="s">
        <v>75</v>
      </c>
      <c r="H1137" s="179"/>
      <c r="J1137" s="175"/>
    </row>
    <row r="1138" spans="1:10">
      <c r="A1138" s="146"/>
      <c r="B1138" s="145" t="s">
        <v>403</v>
      </c>
      <c r="C1138" s="183" t="s">
        <v>402</v>
      </c>
      <c r="D1138" s="725" t="s">
        <v>401</v>
      </c>
      <c r="E1138" s="101">
        <v>43216</v>
      </c>
      <c r="F1138" s="101">
        <v>43221</v>
      </c>
      <c r="G1138" s="101">
        <v>43240</v>
      </c>
      <c r="H1138" s="179" t="s">
        <v>392</v>
      </c>
      <c r="J1138" s="149"/>
    </row>
    <row r="1139" spans="1:10">
      <c r="A1139" s="146"/>
      <c r="B1139" s="145" t="s">
        <v>400</v>
      </c>
      <c r="C1139" s="183" t="s">
        <v>399</v>
      </c>
      <c r="D1139" s="726"/>
      <c r="E1139" s="101">
        <f t="shared" ref="E1139:G1142" si="135">E1138+7</f>
        <v>43223</v>
      </c>
      <c r="F1139" s="101">
        <f t="shared" si="135"/>
        <v>43228</v>
      </c>
      <c r="G1139" s="101">
        <f t="shared" si="135"/>
        <v>43247</v>
      </c>
      <c r="H1139" s="179" t="s">
        <v>392</v>
      </c>
      <c r="J1139" s="149"/>
    </row>
    <row r="1140" spans="1:10">
      <c r="A1140" s="146"/>
      <c r="B1140" s="145" t="s">
        <v>398</v>
      </c>
      <c r="C1140" s="183" t="s">
        <v>397</v>
      </c>
      <c r="D1140" s="726"/>
      <c r="E1140" s="101">
        <f t="shared" si="135"/>
        <v>43230</v>
      </c>
      <c r="F1140" s="101">
        <f t="shared" si="135"/>
        <v>43235</v>
      </c>
      <c r="G1140" s="101">
        <f t="shared" si="135"/>
        <v>43254</v>
      </c>
      <c r="H1140" s="179" t="s">
        <v>392</v>
      </c>
      <c r="J1140" s="149"/>
    </row>
    <row r="1141" spans="1:10">
      <c r="A1141" s="146"/>
      <c r="B1141" s="145" t="s">
        <v>396</v>
      </c>
      <c r="C1141" s="183" t="s">
        <v>395</v>
      </c>
      <c r="D1141" s="726"/>
      <c r="E1141" s="101">
        <f t="shared" si="135"/>
        <v>43237</v>
      </c>
      <c r="F1141" s="101">
        <f t="shared" si="135"/>
        <v>43242</v>
      </c>
      <c r="G1141" s="101">
        <f t="shared" si="135"/>
        <v>43261</v>
      </c>
      <c r="H1141" s="179" t="s">
        <v>392</v>
      </c>
      <c r="J1141" s="149"/>
    </row>
    <row r="1142" spans="1:10">
      <c r="A1142" s="146"/>
      <c r="B1142" s="145" t="s">
        <v>394</v>
      </c>
      <c r="C1142" s="183" t="s">
        <v>393</v>
      </c>
      <c r="D1142" s="727"/>
      <c r="E1142" s="101">
        <f t="shared" si="135"/>
        <v>43244</v>
      </c>
      <c r="F1142" s="101">
        <f t="shared" si="135"/>
        <v>43249</v>
      </c>
      <c r="G1142" s="101">
        <f t="shared" si="135"/>
        <v>43268</v>
      </c>
      <c r="H1142" s="179" t="s">
        <v>392</v>
      </c>
      <c r="J1142" s="149"/>
    </row>
    <row r="1143" spans="1:10">
      <c r="A1143" s="146"/>
      <c r="B1143" s="155"/>
      <c r="C1143" s="161"/>
      <c r="D1143" s="123"/>
      <c r="E1143" s="117"/>
      <c r="F1143" s="117"/>
      <c r="G1143" s="117"/>
      <c r="H1143" s="146"/>
      <c r="J1143" s="149"/>
    </row>
    <row r="1144" spans="1:10" ht="15">
      <c r="A1144" s="737" t="s">
        <v>390</v>
      </c>
      <c r="B1144" s="737"/>
      <c r="C1144" s="147"/>
      <c r="D1144" s="146"/>
      <c r="E1144" s="146"/>
      <c r="F1144" s="146"/>
      <c r="G1144" s="146"/>
      <c r="H1144" s="146"/>
      <c r="J1144" s="149"/>
    </row>
    <row r="1145" spans="1:10">
      <c r="A1145" s="146"/>
      <c r="B1145" s="719" t="s">
        <v>158</v>
      </c>
      <c r="C1145" s="719" t="s">
        <v>157</v>
      </c>
      <c r="D1145" s="721" t="s">
        <v>80</v>
      </c>
      <c r="E1145" s="103" t="s">
        <v>156</v>
      </c>
      <c r="F1145" s="103" t="s">
        <v>156</v>
      </c>
      <c r="G1145" s="103" t="s">
        <v>391</v>
      </c>
      <c r="H1145" s="103" t="s">
        <v>390</v>
      </c>
      <c r="J1145" s="149"/>
    </row>
    <row r="1146" spans="1:10">
      <c r="A1146" s="146"/>
      <c r="B1146" s="720"/>
      <c r="C1146" s="720"/>
      <c r="D1146" s="722"/>
      <c r="E1146" s="103" t="s">
        <v>153</v>
      </c>
      <c r="F1146" s="103" t="s">
        <v>76</v>
      </c>
      <c r="G1146" s="103" t="s">
        <v>75</v>
      </c>
      <c r="H1146" s="179"/>
      <c r="J1146" s="149"/>
    </row>
    <row r="1147" spans="1:10">
      <c r="A1147" s="146"/>
      <c r="B1147" s="145" t="s">
        <v>389</v>
      </c>
      <c r="C1147" s="182" t="s">
        <v>388</v>
      </c>
      <c r="D1147" s="725" t="s">
        <v>387</v>
      </c>
      <c r="E1147" s="101">
        <v>43216</v>
      </c>
      <c r="F1147" s="101">
        <v>43222</v>
      </c>
      <c r="G1147" s="101">
        <v>43234</v>
      </c>
      <c r="H1147" s="179" t="s">
        <v>378</v>
      </c>
      <c r="J1147" s="149"/>
    </row>
    <row r="1148" spans="1:10">
      <c r="A1148" s="146"/>
      <c r="B1148" s="145" t="s">
        <v>386</v>
      </c>
      <c r="C1148" s="182" t="s">
        <v>385</v>
      </c>
      <c r="D1148" s="726"/>
      <c r="E1148" s="101">
        <f t="shared" ref="E1148:G1151" si="136">E1147+7</f>
        <v>43223</v>
      </c>
      <c r="F1148" s="101">
        <f t="shared" si="136"/>
        <v>43229</v>
      </c>
      <c r="G1148" s="101">
        <f t="shared" si="136"/>
        <v>43241</v>
      </c>
      <c r="H1148" s="179" t="s">
        <v>378</v>
      </c>
      <c r="J1148" s="149"/>
    </row>
    <row r="1149" spans="1:10">
      <c r="A1149" s="146"/>
      <c r="B1149" s="145" t="s">
        <v>384</v>
      </c>
      <c r="C1149" s="182" t="s">
        <v>383</v>
      </c>
      <c r="D1149" s="726"/>
      <c r="E1149" s="101">
        <f t="shared" si="136"/>
        <v>43230</v>
      </c>
      <c r="F1149" s="101">
        <f t="shared" si="136"/>
        <v>43236</v>
      </c>
      <c r="G1149" s="101">
        <f t="shared" si="136"/>
        <v>43248</v>
      </c>
      <c r="H1149" s="179" t="s">
        <v>378</v>
      </c>
      <c r="J1149" s="149"/>
    </row>
    <row r="1150" spans="1:10">
      <c r="A1150" s="146"/>
      <c r="B1150" s="145" t="s">
        <v>382</v>
      </c>
      <c r="C1150" s="182" t="s">
        <v>381</v>
      </c>
      <c r="D1150" s="726"/>
      <c r="E1150" s="101">
        <f t="shared" si="136"/>
        <v>43237</v>
      </c>
      <c r="F1150" s="101">
        <f t="shared" si="136"/>
        <v>43243</v>
      </c>
      <c r="G1150" s="101">
        <f t="shared" si="136"/>
        <v>43255</v>
      </c>
      <c r="H1150" s="179" t="s">
        <v>378</v>
      </c>
      <c r="J1150" s="149"/>
    </row>
    <row r="1151" spans="1:10">
      <c r="A1151" s="146"/>
      <c r="B1151" s="145" t="s">
        <v>380</v>
      </c>
      <c r="C1151" s="182" t="s">
        <v>379</v>
      </c>
      <c r="D1151" s="727"/>
      <c r="E1151" s="101">
        <f t="shared" si="136"/>
        <v>43244</v>
      </c>
      <c r="F1151" s="101">
        <f t="shared" si="136"/>
        <v>43250</v>
      </c>
      <c r="G1151" s="101">
        <f t="shared" si="136"/>
        <v>43262</v>
      </c>
      <c r="H1151" s="179" t="s">
        <v>378</v>
      </c>
      <c r="J1151" s="149"/>
    </row>
    <row r="1152" spans="1:10">
      <c r="A1152" s="146"/>
      <c r="B1152" s="181"/>
      <c r="C1152" s="181"/>
      <c r="D1152" s="154"/>
      <c r="E1152" s="117"/>
      <c r="F1152" s="117"/>
      <c r="G1152" s="117"/>
      <c r="H1152" s="176"/>
      <c r="J1152" s="149"/>
    </row>
    <row r="1153" spans="1:10">
      <c r="A1153" s="146"/>
      <c r="B1153" s="155"/>
      <c r="C1153" s="161"/>
      <c r="D1153" s="123"/>
      <c r="E1153" s="117"/>
      <c r="F1153" s="117"/>
      <c r="G1153" s="117"/>
      <c r="H1153" s="180"/>
      <c r="J1153" s="149"/>
    </row>
    <row r="1154" spans="1:10" ht="15">
      <c r="A1154" s="737" t="s">
        <v>377</v>
      </c>
      <c r="B1154" s="737"/>
      <c r="C1154" s="165"/>
      <c r="D1154" s="164"/>
      <c r="E1154" s="164"/>
      <c r="F1154" s="163"/>
      <c r="G1154" s="163"/>
      <c r="H1154" s="176"/>
      <c r="J1154" s="149"/>
    </row>
    <row r="1155" spans="1:10">
      <c r="A1155" s="146"/>
      <c r="B1155" s="719" t="s">
        <v>158</v>
      </c>
      <c r="C1155" s="719" t="s">
        <v>157</v>
      </c>
      <c r="D1155" s="721" t="s">
        <v>80</v>
      </c>
      <c r="E1155" s="103" t="s">
        <v>156</v>
      </c>
      <c r="F1155" s="103" t="s">
        <v>156</v>
      </c>
      <c r="G1155" s="103" t="s">
        <v>376</v>
      </c>
      <c r="H1155" s="149"/>
      <c r="J1155" s="149"/>
    </row>
    <row r="1156" spans="1:10">
      <c r="A1156" s="146"/>
      <c r="B1156" s="720"/>
      <c r="C1156" s="720"/>
      <c r="D1156" s="722"/>
      <c r="E1156" s="103" t="s">
        <v>153</v>
      </c>
      <c r="F1156" s="103" t="s">
        <v>76</v>
      </c>
      <c r="G1156" s="103" t="s">
        <v>75</v>
      </c>
      <c r="H1156" s="149"/>
      <c r="J1156" s="149"/>
    </row>
    <row r="1157" spans="1:10">
      <c r="A1157" s="146"/>
      <c r="B1157" s="145" t="s">
        <v>375</v>
      </c>
      <c r="C1157" s="145" t="s">
        <v>374</v>
      </c>
      <c r="D1157" s="716" t="s">
        <v>373</v>
      </c>
      <c r="E1157" s="101">
        <v>43222</v>
      </c>
      <c r="F1157" s="101">
        <v>43226</v>
      </c>
      <c r="G1157" s="101">
        <v>43258</v>
      </c>
      <c r="H1157" s="149"/>
      <c r="J1157" s="149"/>
    </row>
    <row r="1158" spans="1:10">
      <c r="A1158" s="146"/>
      <c r="B1158" s="145" t="s">
        <v>372</v>
      </c>
      <c r="C1158" s="145" t="s">
        <v>371</v>
      </c>
      <c r="D1158" s="717"/>
      <c r="E1158" s="101">
        <f t="shared" ref="E1158:G1160" si="137">E1157+7</f>
        <v>43229</v>
      </c>
      <c r="F1158" s="101">
        <f t="shared" si="137"/>
        <v>43233</v>
      </c>
      <c r="G1158" s="101">
        <f t="shared" si="137"/>
        <v>43265</v>
      </c>
      <c r="H1158" s="149"/>
      <c r="J1158" s="149"/>
    </row>
    <row r="1159" spans="1:10">
      <c r="A1159" s="146"/>
      <c r="B1159" s="145" t="s">
        <v>370</v>
      </c>
      <c r="C1159" s="145" t="s">
        <v>369</v>
      </c>
      <c r="D1159" s="717"/>
      <c r="E1159" s="101">
        <f t="shared" si="137"/>
        <v>43236</v>
      </c>
      <c r="F1159" s="101">
        <f t="shared" si="137"/>
        <v>43240</v>
      </c>
      <c r="G1159" s="101">
        <f t="shared" si="137"/>
        <v>43272</v>
      </c>
      <c r="H1159" s="149"/>
      <c r="J1159" s="149"/>
    </row>
    <row r="1160" spans="1:10">
      <c r="A1160" s="146"/>
      <c r="B1160" s="145" t="s">
        <v>368</v>
      </c>
      <c r="C1160" s="145" t="s">
        <v>367</v>
      </c>
      <c r="D1160" s="718"/>
      <c r="E1160" s="101">
        <f t="shared" si="137"/>
        <v>43243</v>
      </c>
      <c r="F1160" s="101">
        <f t="shared" si="137"/>
        <v>43247</v>
      </c>
      <c r="G1160" s="101">
        <f t="shared" si="137"/>
        <v>43279</v>
      </c>
      <c r="H1160" s="149"/>
      <c r="J1160" s="149"/>
    </row>
    <row r="1161" spans="1:10">
      <c r="A1161" s="146"/>
      <c r="B1161" s="155"/>
      <c r="C1161" s="161"/>
      <c r="D1161" s="154"/>
      <c r="E1161" s="117"/>
      <c r="F1161" s="117"/>
      <c r="G1161" s="117"/>
      <c r="H1161" s="176"/>
      <c r="J1161" s="149"/>
    </row>
    <row r="1162" spans="1:10" ht="15">
      <c r="A1162" s="737" t="s">
        <v>366</v>
      </c>
      <c r="B1162" s="737"/>
      <c r="C1162" s="147"/>
      <c r="D1162" s="146"/>
      <c r="E1162" s="146"/>
      <c r="F1162" s="146"/>
      <c r="G1162" s="146"/>
      <c r="H1162" s="146"/>
      <c r="J1162" s="149"/>
    </row>
    <row r="1163" spans="1:10">
      <c r="A1163" s="146"/>
      <c r="B1163" s="719" t="s">
        <v>158</v>
      </c>
      <c r="C1163" s="719" t="s">
        <v>157</v>
      </c>
      <c r="D1163" s="721" t="s">
        <v>80</v>
      </c>
      <c r="E1163" s="103" t="s">
        <v>156</v>
      </c>
      <c r="F1163" s="103" t="s">
        <v>156</v>
      </c>
      <c r="G1163" s="103" t="s">
        <v>365</v>
      </c>
      <c r="H1163" s="103" t="s">
        <v>364</v>
      </c>
      <c r="J1163" s="149"/>
    </row>
    <row r="1164" spans="1:10">
      <c r="A1164" s="146"/>
      <c r="B1164" s="720"/>
      <c r="C1164" s="720"/>
      <c r="D1164" s="722"/>
      <c r="E1164" s="103" t="s">
        <v>153</v>
      </c>
      <c r="F1164" s="103" t="s">
        <v>76</v>
      </c>
      <c r="G1164" s="103" t="s">
        <v>75</v>
      </c>
      <c r="H1164" s="103" t="s">
        <v>75</v>
      </c>
      <c r="J1164" s="149"/>
    </row>
    <row r="1165" spans="1:10">
      <c r="A1165" s="146"/>
      <c r="B1165" s="145" t="s">
        <v>363</v>
      </c>
      <c r="C1165" s="145" t="s">
        <v>362</v>
      </c>
      <c r="D1165" s="716" t="s">
        <v>361</v>
      </c>
      <c r="E1165" s="101">
        <v>43223</v>
      </c>
      <c r="F1165" s="101">
        <v>43227</v>
      </c>
      <c r="G1165" s="101">
        <v>43249</v>
      </c>
      <c r="H1165" s="179" t="s">
        <v>355</v>
      </c>
      <c r="J1165" s="149"/>
    </row>
    <row r="1166" spans="1:10">
      <c r="A1166" s="146"/>
      <c r="B1166" s="145" t="s">
        <v>360</v>
      </c>
      <c r="C1166" s="145" t="s">
        <v>359</v>
      </c>
      <c r="D1166" s="717"/>
      <c r="E1166" s="101">
        <f t="shared" ref="E1166:G1168" si="138">E1165+7</f>
        <v>43230</v>
      </c>
      <c r="F1166" s="101">
        <f t="shared" si="138"/>
        <v>43234</v>
      </c>
      <c r="G1166" s="101">
        <f t="shared" si="138"/>
        <v>43256</v>
      </c>
      <c r="H1166" s="179" t="s">
        <v>355</v>
      </c>
      <c r="J1166" s="149"/>
    </row>
    <row r="1167" spans="1:10">
      <c r="A1167" s="146"/>
      <c r="B1167" s="145" t="s">
        <v>358</v>
      </c>
      <c r="C1167" s="145" t="s">
        <v>218</v>
      </c>
      <c r="D1167" s="717"/>
      <c r="E1167" s="101">
        <f t="shared" si="138"/>
        <v>43237</v>
      </c>
      <c r="F1167" s="101">
        <f t="shared" si="138"/>
        <v>43241</v>
      </c>
      <c r="G1167" s="101">
        <f t="shared" si="138"/>
        <v>43263</v>
      </c>
      <c r="H1167" s="179" t="s">
        <v>355</v>
      </c>
      <c r="J1167" s="149"/>
    </row>
    <row r="1168" spans="1:10">
      <c r="A1168" s="146"/>
      <c r="B1168" s="145" t="s">
        <v>357</v>
      </c>
      <c r="C1168" s="145" t="s">
        <v>356</v>
      </c>
      <c r="D1168" s="718"/>
      <c r="E1168" s="101">
        <f t="shared" si="138"/>
        <v>43244</v>
      </c>
      <c r="F1168" s="101">
        <f t="shared" si="138"/>
        <v>43248</v>
      </c>
      <c r="G1168" s="101">
        <f t="shared" si="138"/>
        <v>43270</v>
      </c>
      <c r="H1168" s="179" t="s">
        <v>355</v>
      </c>
      <c r="J1168" s="149"/>
    </row>
    <row r="1169" spans="1:10">
      <c r="A1169" s="149"/>
      <c r="B1169" s="147"/>
      <c r="C1169" s="147"/>
      <c r="D1169" s="149"/>
      <c r="E1169" s="149"/>
      <c r="F1169" s="149"/>
      <c r="G1169" s="149"/>
      <c r="H1169" s="149"/>
      <c r="J1169" s="149"/>
    </row>
    <row r="1170" spans="1:10" ht="15">
      <c r="A1170" s="728" t="s">
        <v>354</v>
      </c>
      <c r="B1170" s="728"/>
      <c r="C1170" s="728"/>
      <c r="D1170" s="728"/>
      <c r="E1170" s="728"/>
      <c r="F1170" s="728"/>
      <c r="G1170" s="728"/>
      <c r="H1170" s="178"/>
      <c r="J1170" s="149"/>
    </row>
    <row r="1171" spans="1:10" ht="15">
      <c r="A1171" s="106" t="s">
        <v>353</v>
      </c>
      <c r="B1171" s="112"/>
      <c r="C1171" s="112"/>
      <c r="D1171" s="112"/>
      <c r="E1171" s="112"/>
      <c r="F1171" s="177"/>
      <c r="G1171" s="106"/>
      <c r="H1171" s="176"/>
      <c r="J1171" s="149"/>
    </row>
    <row r="1172" spans="1:10">
      <c r="A1172" s="146"/>
      <c r="B1172" s="719" t="s">
        <v>158</v>
      </c>
      <c r="C1172" s="719" t="s">
        <v>157</v>
      </c>
      <c r="D1172" s="721" t="s">
        <v>80</v>
      </c>
      <c r="E1172" s="103" t="s">
        <v>156</v>
      </c>
      <c r="F1172" s="103" t="s">
        <v>156</v>
      </c>
      <c r="G1172" s="103" t="s">
        <v>303</v>
      </c>
      <c r="H1172" s="146"/>
      <c r="I1172" s="175"/>
      <c r="J1172" s="149"/>
    </row>
    <row r="1173" spans="1:10">
      <c r="A1173" s="146"/>
      <c r="B1173" s="720"/>
      <c r="C1173" s="720"/>
      <c r="D1173" s="722"/>
      <c r="E1173" s="103" t="s">
        <v>153</v>
      </c>
      <c r="F1173" s="103" t="s">
        <v>76</v>
      </c>
      <c r="G1173" s="103" t="s">
        <v>75</v>
      </c>
      <c r="H1173" s="146"/>
      <c r="I1173" s="175"/>
      <c r="J1173" s="149"/>
    </row>
    <row r="1174" spans="1:10">
      <c r="A1174" s="146"/>
      <c r="B1174" s="153" t="s">
        <v>352</v>
      </c>
      <c r="C1174" s="153" t="s">
        <v>349</v>
      </c>
      <c r="D1174" s="716" t="s">
        <v>351</v>
      </c>
      <c r="E1174" s="101">
        <v>43216</v>
      </c>
      <c r="F1174" s="101">
        <v>43221</v>
      </c>
      <c r="G1174" s="101">
        <v>43235</v>
      </c>
      <c r="H1174" s="146"/>
      <c r="I1174" s="175"/>
      <c r="J1174" s="149"/>
    </row>
    <row r="1175" spans="1:10">
      <c r="A1175" s="146"/>
      <c r="B1175" s="170" t="s">
        <v>350</v>
      </c>
      <c r="C1175" s="153" t="s">
        <v>349</v>
      </c>
      <c r="D1175" s="717"/>
      <c r="E1175" s="101">
        <f t="shared" ref="E1175:G1178" si="139">E1174+7</f>
        <v>43223</v>
      </c>
      <c r="F1175" s="101">
        <f t="shared" si="139"/>
        <v>43228</v>
      </c>
      <c r="G1175" s="101">
        <f t="shared" si="139"/>
        <v>43242</v>
      </c>
      <c r="H1175" s="146"/>
      <c r="I1175" s="175"/>
      <c r="J1175" s="149"/>
    </row>
    <row r="1176" spans="1:10">
      <c r="A1176" s="146"/>
      <c r="B1176" s="145" t="s">
        <v>348</v>
      </c>
      <c r="C1176" s="162" t="s">
        <v>347</v>
      </c>
      <c r="D1176" s="717"/>
      <c r="E1176" s="101">
        <f t="shared" si="139"/>
        <v>43230</v>
      </c>
      <c r="F1176" s="101">
        <f t="shared" si="139"/>
        <v>43235</v>
      </c>
      <c r="G1176" s="101">
        <f t="shared" si="139"/>
        <v>43249</v>
      </c>
      <c r="H1176" s="146"/>
      <c r="I1176" s="175"/>
      <c r="J1176" s="149"/>
    </row>
    <row r="1177" spans="1:10">
      <c r="A1177" s="146"/>
      <c r="B1177" s="145" t="s">
        <v>346</v>
      </c>
      <c r="C1177" s="162" t="s">
        <v>344</v>
      </c>
      <c r="D1177" s="717"/>
      <c r="E1177" s="101">
        <f t="shared" si="139"/>
        <v>43237</v>
      </c>
      <c r="F1177" s="101">
        <f t="shared" si="139"/>
        <v>43242</v>
      </c>
      <c r="G1177" s="101">
        <f t="shared" si="139"/>
        <v>43256</v>
      </c>
      <c r="H1177" s="146"/>
      <c r="I1177" s="175"/>
      <c r="J1177" s="149"/>
    </row>
    <row r="1178" spans="1:10">
      <c r="A1178" s="146"/>
      <c r="B1178" s="145" t="s">
        <v>345</v>
      </c>
      <c r="C1178" s="162" t="s">
        <v>344</v>
      </c>
      <c r="D1178" s="718"/>
      <c r="E1178" s="101">
        <f t="shared" si="139"/>
        <v>43244</v>
      </c>
      <c r="F1178" s="101">
        <f t="shared" si="139"/>
        <v>43249</v>
      </c>
      <c r="G1178" s="101">
        <f t="shared" si="139"/>
        <v>43263</v>
      </c>
      <c r="H1178" s="146"/>
      <c r="I1178" s="175"/>
      <c r="J1178" s="149"/>
    </row>
    <row r="1179" spans="1:10">
      <c r="A1179" s="146"/>
      <c r="B1179" s="155"/>
      <c r="C1179" s="174"/>
      <c r="D1179" s="154"/>
      <c r="E1179" s="117"/>
      <c r="F1179" s="117"/>
      <c r="G1179" s="117"/>
      <c r="H1179" s="146"/>
      <c r="I1179" s="175"/>
      <c r="J1179" s="149"/>
    </row>
    <row r="1180" spans="1:10">
      <c r="A1180" s="146"/>
      <c r="B1180" s="719" t="s">
        <v>158</v>
      </c>
      <c r="C1180" s="719" t="s">
        <v>157</v>
      </c>
      <c r="D1180" s="721" t="s">
        <v>80</v>
      </c>
      <c r="E1180" s="103" t="s">
        <v>156</v>
      </c>
      <c r="F1180" s="103" t="s">
        <v>156</v>
      </c>
      <c r="G1180" s="103" t="s">
        <v>254</v>
      </c>
      <c r="H1180" s="146"/>
      <c r="I1180" s="175"/>
      <c r="J1180" s="149"/>
    </row>
    <row r="1181" spans="1:10">
      <c r="A1181" s="146"/>
      <c r="B1181" s="720"/>
      <c r="C1181" s="720"/>
      <c r="D1181" s="722"/>
      <c r="E1181" s="103" t="s">
        <v>153</v>
      </c>
      <c r="F1181" s="103" t="s">
        <v>76</v>
      </c>
      <c r="G1181" s="103" t="s">
        <v>75</v>
      </c>
      <c r="H1181" s="146"/>
      <c r="I1181" s="175"/>
      <c r="J1181" s="149"/>
    </row>
    <row r="1182" spans="1:10">
      <c r="A1182" s="146"/>
      <c r="B1182" s="153" t="s">
        <v>343</v>
      </c>
      <c r="C1182" s="153" t="s">
        <v>342</v>
      </c>
      <c r="D1182" s="716" t="s">
        <v>341</v>
      </c>
      <c r="E1182" s="101">
        <v>43217</v>
      </c>
      <c r="F1182" s="101">
        <v>43221</v>
      </c>
      <c r="G1182" s="101">
        <v>43234</v>
      </c>
      <c r="H1182" s="146"/>
      <c r="I1182" s="149"/>
      <c r="J1182" s="149"/>
    </row>
    <row r="1183" spans="1:10">
      <c r="A1183" s="146"/>
      <c r="B1183" s="145" t="s">
        <v>340</v>
      </c>
      <c r="C1183" s="162" t="s">
        <v>241</v>
      </c>
      <c r="D1183" s="717"/>
      <c r="E1183" s="101">
        <f t="shared" ref="E1183:G1186" si="140">E1182+7</f>
        <v>43224</v>
      </c>
      <c r="F1183" s="101">
        <f t="shared" si="140"/>
        <v>43228</v>
      </c>
      <c r="G1183" s="101">
        <f t="shared" si="140"/>
        <v>43241</v>
      </c>
      <c r="H1183" s="146"/>
      <c r="I1183" s="149"/>
      <c r="J1183" s="149"/>
    </row>
    <row r="1184" spans="1:10">
      <c r="A1184" s="146"/>
      <c r="B1184" s="145" t="s">
        <v>339</v>
      </c>
      <c r="C1184" s="162" t="s">
        <v>338</v>
      </c>
      <c r="D1184" s="717"/>
      <c r="E1184" s="101">
        <f t="shared" si="140"/>
        <v>43231</v>
      </c>
      <c r="F1184" s="101">
        <f t="shared" si="140"/>
        <v>43235</v>
      </c>
      <c r="G1184" s="101">
        <f t="shared" si="140"/>
        <v>43248</v>
      </c>
      <c r="H1184" s="146"/>
      <c r="I1184" s="149"/>
      <c r="J1184" s="149"/>
    </row>
    <row r="1185" spans="1:10">
      <c r="A1185" s="146"/>
      <c r="B1185" s="145" t="s">
        <v>337</v>
      </c>
      <c r="C1185" s="162" t="s">
        <v>335</v>
      </c>
      <c r="D1185" s="717"/>
      <c r="E1185" s="101">
        <f t="shared" si="140"/>
        <v>43238</v>
      </c>
      <c r="F1185" s="101">
        <f t="shared" si="140"/>
        <v>43242</v>
      </c>
      <c r="G1185" s="101">
        <f t="shared" si="140"/>
        <v>43255</v>
      </c>
      <c r="H1185" s="146"/>
      <c r="I1185" s="149"/>
      <c r="J1185" s="149"/>
    </row>
    <row r="1186" spans="1:10">
      <c r="A1186" s="146"/>
      <c r="B1186" s="145" t="s">
        <v>336</v>
      </c>
      <c r="C1186" s="162" t="s">
        <v>335</v>
      </c>
      <c r="D1186" s="718"/>
      <c r="E1186" s="101">
        <f t="shared" si="140"/>
        <v>43245</v>
      </c>
      <c r="F1186" s="101">
        <f t="shared" si="140"/>
        <v>43249</v>
      </c>
      <c r="G1186" s="101">
        <f t="shared" si="140"/>
        <v>43262</v>
      </c>
      <c r="H1186" s="146"/>
      <c r="I1186" s="149"/>
      <c r="J1186" s="149"/>
    </row>
    <row r="1187" spans="1:10">
      <c r="A1187" s="146"/>
      <c r="B1187" s="155"/>
      <c r="C1187" s="174"/>
      <c r="D1187" s="154"/>
      <c r="E1187" s="117"/>
      <c r="F1187" s="117"/>
      <c r="G1187" s="117"/>
      <c r="H1187" s="146"/>
      <c r="I1187" s="149"/>
      <c r="J1187" s="149"/>
    </row>
    <row r="1188" spans="1:10">
      <c r="A1188" s="146"/>
      <c r="B1188" s="719" t="s">
        <v>158</v>
      </c>
      <c r="C1188" s="719" t="s">
        <v>157</v>
      </c>
      <c r="D1188" s="721" t="s">
        <v>80</v>
      </c>
      <c r="E1188" s="103" t="s">
        <v>156</v>
      </c>
      <c r="F1188" s="103" t="s">
        <v>156</v>
      </c>
      <c r="G1188" s="103" t="s">
        <v>303</v>
      </c>
      <c r="H1188" s="146"/>
      <c r="I1188" s="149"/>
      <c r="J1188" s="149"/>
    </row>
    <row r="1189" spans="1:10">
      <c r="A1189" s="146"/>
      <c r="B1189" s="720"/>
      <c r="C1189" s="720"/>
      <c r="D1189" s="722"/>
      <c r="E1189" s="103" t="s">
        <v>153</v>
      </c>
      <c r="F1189" s="103" t="s">
        <v>76</v>
      </c>
      <c r="G1189" s="103" t="s">
        <v>75</v>
      </c>
      <c r="H1189" s="146"/>
      <c r="I1189" s="149"/>
      <c r="J1189" s="149"/>
    </row>
    <row r="1190" spans="1:10">
      <c r="A1190" s="146"/>
      <c r="B1190" s="145" t="s">
        <v>334</v>
      </c>
      <c r="C1190" s="145" t="s">
        <v>333</v>
      </c>
      <c r="D1190" s="716" t="s">
        <v>332</v>
      </c>
      <c r="E1190" s="101">
        <v>43217</v>
      </c>
      <c r="F1190" s="101">
        <v>43222</v>
      </c>
      <c r="G1190" s="101">
        <v>43233</v>
      </c>
      <c r="H1190" s="146"/>
      <c r="I1190" s="149"/>
      <c r="J1190" s="149"/>
    </row>
    <row r="1191" spans="1:10">
      <c r="A1191" s="146"/>
      <c r="B1191" s="145" t="s">
        <v>331</v>
      </c>
      <c r="C1191" s="145" t="s">
        <v>330</v>
      </c>
      <c r="D1191" s="717"/>
      <c r="E1191" s="101">
        <f t="shared" ref="E1191:G1194" si="141">E1190+7</f>
        <v>43224</v>
      </c>
      <c r="F1191" s="101">
        <f t="shared" si="141"/>
        <v>43229</v>
      </c>
      <c r="G1191" s="101">
        <f t="shared" si="141"/>
        <v>43240</v>
      </c>
      <c r="H1191" s="146"/>
      <c r="I1191" s="149"/>
      <c r="J1191" s="149"/>
    </row>
    <row r="1192" spans="1:10">
      <c r="A1192" s="146"/>
      <c r="B1192" s="145" t="s">
        <v>329</v>
      </c>
      <c r="C1192" s="145" t="s">
        <v>328</v>
      </c>
      <c r="D1192" s="717"/>
      <c r="E1192" s="101">
        <f t="shared" si="141"/>
        <v>43231</v>
      </c>
      <c r="F1192" s="101">
        <f t="shared" si="141"/>
        <v>43236</v>
      </c>
      <c r="G1192" s="101">
        <f t="shared" si="141"/>
        <v>43247</v>
      </c>
      <c r="H1192" s="146"/>
      <c r="I1192" s="149"/>
      <c r="J1192" s="149"/>
    </row>
    <row r="1193" spans="1:10">
      <c r="A1193" s="146"/>
      <c r="B1193" s="145" t="s">
        <v>327</v>
      </c>
      <c r="C1193" s="145" t="s">
        <v>326</v>
      </c>
      <c r="D1193" s="717"/>
      <c r="E1193" s="101">
        <f t="shared" si="141"/>
        <v>43238</v>
      </c>
      <c r="F1193" s="101">
        <f t="shared" si="141"/>
        <v>43243</v>
      </c>
      <c r="G1193" s="101">
        <f t="shared" si="141"/>
        <v>43254</v>
      </c>
      <c r="H1193" s="146"/>
      <c r="I1193" s="149"/>
      <c r="J1193" s="149"/>
    </row>
    <row r="1194" spans="1:10">
      <c r="A1194" s="146"/>
      <c r="B1194" s="145" t="s">
        <v>325</v>
      </c>
      <c r="C1194" s="145" t="s">
        <v>324</v>
      </c>
      <c r="D1194" s="718"/>
      <c r="E1194" s="101">
        <f t="shared" si="141"/>
        <v>43245</v>
      </c>
      <c r="F1194" s="101">
        <f t="shared" si="141"/>
        <v>43250</v>
      </c>
      <c r="G1194" s="101">
        <f t="shared" si="141"/>
        <v>43261</v>
      </c>
      <c r="H1194" s="146"/>
      <c r="I1194" s="149"/>
      <c r="J1194" s="149"/>
    </row>
    <row r="1195" spans="1:10">
      <c r="A1195" s="146"/>
      <c r="B1195" s="155"/>
      <c r="C1195" s="155"/>
      <c r="D1195" s="154"/>
      <c r="E1195" s="117"/>
      <c r="F1195" s="117"/>
      <c r="G1195" s="117"/>
      <c r="H1195" s="146"/>
      <c r="I1195" s="149"/>
      <c r="J1195" s="149"/>
    </row>
    <row r="1196" spans="1:10">
      <c r="A1196" s="146"/>
      <c r="B1196" s="719" t="s">
        <v>158</v>
      </c>
      <c r="C1196" s="719" t="s">
        <v>157</v>
      </c>
      <c r="D1196" s="721" t="s">
        <v>80</v>
      </c>
      <c r="E1196" s="103" t="s">
        <v>156</v>
      </c>
      <c r="F1196" s="103" t="s">
        <v>156</v>
      </c>
      <c r="G1196" s="103" t="s">
        <v>303</v>
      </c>
      <c r="H1196" s="146"/>
      <c r="I1196" s="149"/>
      <c r="J1196" s="149"/>
    </row>
    <row r="1197" spans="1:10">
      <c r="A1197" s="146"/>
      <c r="B1197" s="720"/>
      <c r="C1197" s="720"/>
      <c r="D1197" s="722"/>
      <c r="E1197" s="103" t="s">
        <v>153</v>
      </c>
      <c r="F1197" s="103" t="s">
        <v>76</v>
      </c>
      <c r="G1197" s="103" t="s">
        <v>75</v>
      </c>
      <c r="H1197" s="146"/>
      <c r="I1197" s="149"/>
      <c r="J1197" s="149"/>
    </row>
    <row r="1198" spans="1:10">
      <c r="A1198" s="146"/>
      <c r="B1198" s="153" t="s">
        <v>323</v>
      </c>
      <c r="C1198" s="153" t="s">
        <v>322</v>
      </c>
      <c r="D1198" s="716" t="s">
        <v>321</v>
      </c>
      <c r="E1198" s="101">
        <v>43220</v>
      </c>
      <c r="F1198" s="101">
        <v>43223</v>
      </c>
      <c r="G1198" s="101">
        <v>43237</v>
      </c>
      <c r="H1198" s="146"/>
      <c r="I1198" s="149"/>
      <c r="J1198" s="149"/>
    </row>
    <row r="1199" spans="1:10">
      <c r="A1199" s="146"/>
      <c r="B1199" s="145" t="s">
        <v>320</v>
      </c>
      <c r="C1199" s="162" t="s">
        <v>319</v>
      </c>
      <c r="D1199" s="717"/>
      <c r="E1199" s="101">
        <f t="shared" ref="E1199:G1202" si="142">E1198+7</f>
        <v>43227</v>
      </c>
      <c r="F1199" s="101">
        <f t="shared" si="142"/>
        <v>43230</v>
      </c>
      <c r="G1199" s="101">
        <f t="shared" si="142"/>
        <v>43244</v>
      </c>
      <c r="H1199" s="146"/>
      <c r="I1199" s="149"/>
      <c r="J1199" s="149"/>
    </row>
    <row r="1200" spans="1:10">
      <c r="A1200" s="146"/>
      <c r="B1200" s="145" t="s">
        <v>318</v>
      </c>
      <c r="C1200" s="162" t="s">
        <v>317</v>
      </c>
      <c r="D1200" s="717"/>
      <c r="E1200" s="101">
        <f t="shared" si="142"/>
        <v>43234</v>
      </c>
      <c r="F1200" s="101">
        <f t="shared" si="142"/>
        <v>43237</v>
      </c>
      <c r="G1200" s="101">
        <f t="shared" si="142"/>
        <v>43251</v>
      </c>
      <c r="H1200" s="146"/>
      <c r="I1200" s="149"/>
      <c r="J1200" s="149"/>
    </row>
    <row r="1201" spans="1:10">
      <c r="A1201" s="146"/>
      <c r="B1201" s="145" t="s">
        <v>316</v>
      </c>
      <c r="C1201" s="162" t="s">
        <v>315</v>
      </c>
      <c r="D1201" s="717"/>
      <c r="E1201" s="101">
        <f t="shared" si="142"/>
        <v>43241</v>
      </c>
      <c r="F1201" s="101">
        <f t="shared" si="142"/>
        <v>43244</v>
      </c>
      <c r="G1201" s="101">
        <f t="shared" si="142"/>
        <v>43258</v>
      </c>
      <c r="H1201" s="146"/>
      <c r="I1201" s="149"/>
      <c r="J1201" s="149"/>
    </row>
    <row r="1202" spans="1:10">
      <c r="A1202" s="146"/>
      <c r="B1202" s="145" t="s">
        <v>314</v>
      </c>
      <c r="C1202" s="162" t="s">
        <v>313</v>
      </c>
      <c r="D1202" s="718"/>
      <c r="E1202" s="101">
        <f t="shared" si="142"/>
        <v>43248</v>
      </c>
      <c r="F1202" s="101">
        <f t="shared" si="142"/>
        <v>43251</v>
      </c>
      <c r="G1202" s="101">
        <f t="shared" si="142"/>
        <v>43265</v>
      </c>
      <c r="H1202" s="146"/>
      <c r="I1202" s="149"/>
      <c r="J1202" s="149"/>
    </row>
    <row r="1203" spans="1:10">
      <c r="A1203" s="146"/>
      <c r="B1203" s="147"/>
      <c r="C1203" s="147"/>
      <c r="D1203" s="146"/>
      <c r="E1203" s="146"/>
      <c r="F1203" s="146"/>
      <c r="G1203" s="146"/>
      <c r="H1203" s="146"/>
      <c r="I1203" s="149"/>
      <c r="J1203" s="149"/>
    </row>
    <row r="1204" spans="1:10">
      <c r="A1204" s="146"/>
      <c r="B1204" s="719" t="s">
        <v>158</v>
      </c>
      <c r="C1204" s="719" t="s">
        <v>157</v>
      </c>
      <c r="D1204" s="721" t="s">
        <v>80</v>
      </c>
      <c r="E1204" s="103" t="s">
        <v>156</v>
      </c>
      <c r="F1204" s="103" t="s">
        <v>156</v>
      </c>
      <c r="G1204" s="103" t="s">
        <v>254</v>
      </c>
      <c r="H1204" s="146"/>
      <c r="I1204" s="149"/>
      <c r="J1204" s="149"/>
    </row>
    <row r="1205" spans="1:10">
      <c r="A1205" s="146"/>
      <c r="B1205" s="720"/>
      <c r="C1205" s="720"/>
      <c r="D1205" s="722"/>
      <c r="E1205" s="103" t="s">
        <v>153</v>
      </c>
      <c r="F1205" s="103" t="s">
        <v>76</v>
      </c>
      <c r="G1205" s="103" t="s">
        <v>75</v>
      </c>
      <c r="H1205" s="146"/>
      <c r="I1205" s="149"/>
      <c r="J1205" s="149"/>
    </row>
    <row r="1206" spans="1:10">
      <c r="A1206" s="146"/>
      <c r="B1206" s="153" t="s">
        <v>253</v>
      </c>
      <c r="C1206" s="153" t="s">
        <v>246</v>
      </c>
      <c r="D1206" s="716" t="s">
        <v>252</v>
      </c>
      <c r="E1206" s="101">
        <v>43220</v>
      </c>
      <c r="F1206" s="101">
        <v>43224</v>
      </c>
      <c r="G1206" s="101">
        <f>F1206+13</f>
        <v>43237</v>
      </c>
      <c r="H1206" s="146"/>
      <c r="I1206" s="149"/>
      <c r="J1206" s="149"/>
    </row>
    <row r="1207" spans="1:10">
      <c r="A1207" s="146"/>
      <c r="B1207" s="153" t="s">
        <v>251</v>
      </c>
      <c r="C1207" s="153" t="s">
        <v>250</v>
      </c>
      <c r="D1207" s="717"/>
      <c r="E1207" s="101">
        <f t="shared" ref="E1207:G1209" si="143">E1206+7</f>
        <v>43227</v>
      </c>
      <c r="F1207" s="101">
        <f t="shared" si="143"/>
        <v>43231</v>
      </c>
      <c r="G1207" s="101">
        <f t="shared" si="143"/>
        <v>43244</v>
      </c>
      <c r="H1207" s="146"/>
      <c r="I1207" s="149"/>
    </row>
    <row r="1208" spans="1:10" ht="15">
      <c r="A1208" s="106"/>
      <c r="B1208" s="145" t="s">
        <v>249</v>
      </c>
      <c r="C1208" s="162" t="s">
        <v>248</v>
      </c>
      <c r="D1208" s="717"/>
      <c r="E1208" s="101">
        <f t="shared" si="143"/>
        <v>43234</v>
      </c>
      <c r="F1208" s="101">
        <f t="shared" si="143"/>
        <v>43238</v>
      </c>
      <c r="G1208" s="101">
        <f t="shared" si="143"/>
        <v>43251</v>
      </c>
      <c r="H1208" s="146"/>
      <c r="I1208" s="149"/>
    </row>
    <row r="1209" spans="1:10">
      <c r="A1209" s="146"/>
      <c r="B1209" s="145" t="s">
        <v>247</v>
      </c>
      <c r="C1209" s="162" t="s">
        <v>246</v>
      </c>
      <c r="D1209" s="718"/>
      <c r="E1209" s="101">
        <f t="shared" si="143"/>
        <v>43241</v>
      </c>
      <c r="F1209" s="101">
        <f t="shared" si="143"/>
        <v>43245</v>
      </c>
      <c r="G1209" s="101">
        <f t="shared" si="143"/>
        <v>43258</v>
      </c>
      <c r="H1209" s="146"/>
      <c r="I1209" s="149"/>
    </row>
    <row r="1210" spans="1:10">
      <c r="A1210" s="146"/>
      <c r="B1210" s="147"/>
      <c r="C1210" s="147"/>
      <c r="D1210" s="146"/>
      <c r="E1210" s="146"/>
      <c r="F1210" s="146"/>
      <c r="G1210" s="146"/>
      <c r="H1210" s="146"/>
      <c r="I1210" s="149"/>
    </row>
    <row r="1211" spans="1:10">
      <c r="A1211" s="146"/>
      <c r="B1211" s="719" t="s">
        <v>158</v>
      </c>
      <c r="C1211" s="719" t="s">
        <v>157</v>
      </c>
      <c r="D1211" s="721" t="s">
        <v>80</v>
      </c>
      <c r="E1211" s="103" t="s">
        <v>156</v>
      </c>
      <c r="F1211" s="103" t="s">
        <v>156</v>
      </c>
      <c r="G1211" s="103" t="s">
        <v>254</v>
      </c>
      <c r="H1211" s="146"/>
      <c r="I1211" s="149"/>
    </row>
    <row r="1212" spans="1:10">
      <c r="A1212" s="146"/>
      <c r="B1212" s="720"/>
      <c r="C1212" s="720"/>
      <c r="D1212" s="722"/>
      <c r="E1212" s="103" t="s">
        <v>153</v>
      </c>
      <c r="F1212" s="103" t="s">
        <v>76</v>
      </c>
      <c r="G1212" s="103" t="s">
        <v>75</v>
      </c>
      <c r="H1212" s="146"/>
      <c r="I1212" s="149"/>
    </row>
    <row r="1213" spans="1:10">
      <c r="A1213" s="146"/>
      <c r="B1213" s="145" t="s">
        <v>312</v>
      </c>
      <c r="C1213" s="145" t="s">
        <v>311</v>
      </c>
      <c r="D1213" s="716" t="s">
        <v>310</v>
      </c>
      <c r="E1213" s="101">
        <v>43223</v>
      </c>
      <c r="F1213" s="101">
        <v>43226</v>
      </c>
      <c r="G1213" s="101">
        <v>43241</v>
      </c>
      <c r="H1213" s="146"/>
      <c r="I1213" s="149"/>
    </row>
    <row r="1214" spans="1:10">
      <c r="A1214" s="146"/>
      <c r="B1214" s="145" t="s">
        <v>309</v>
      </c>
      <c r="C1214" s="145" t="s">
        <v>308</v>
      </c>
      <c r="D1214" s="717"/>
      <c r="E1214" s="101">
        <f t="shared" ref="E1214:G1216" si="144">E1213+7</f>
        <v>43230</v>
      </c>
      <c r="F1214" s="101">
        <f t="shared" si="144"/>
        <v>43233</v>
      </c>
      <c r="G1214" s="101">
        <f t="shared" si="144"/>
        <v>43248</v>
      </c>
      <c r="H1214" s="146"/>
      <c r="I1214" s="149"/>
    </row>
    <row r="1215" spans="1:10">
      <c r="A1215" s="146"/>
      <c r="B1215" s="145" t="s">
        <v>307</v>
      </c>
      <c r="C1215" s="145" t="s">
        <v>306</v>
      </c>
      <c r="D1215" s="717"/>
      <c r="E1215" s="101">
        <f t="shared" si="144"/>
        <v>43237</v>
      </c>
      <c r="F1215" s="101">
        <f t="shared" si="144"/>
        <v>43240</v>
      </c>
      <c r="G1215" s="101">
        <f t="shared" si="144"/>
        <v>43255</v>
      </c>
      <c r="H1215" s="146"/>
      <c r="I1215" s="149"/>
    </row>
    <row r="1216" spans="1:10">
      <c r="A1216" s="146"/>
      <c r="B1216" s="145" t="s">
        <v>305</v>
      </c>
      <c r="C1216" s="145" t="s">
        <v>304</v>
      </c>
      <c r="D1216" s="718"/>
      <c r="E1216" s="101">
        <f t="shared" si="144"/>
        <v>43244</v>
      </c>
      <c r="F1216" s="101">
        <f t="shared" si="144"/>
        <v>43247</v>
      </c>
      <c r="G1216" s="101">
        <f t="shared" si="144"/>
        <v>43262</v>
      </c>
      <c r="H1216" s="146"/>
      <c r="I1216" s="149"/>
    </row>
    <row r="1217" spans="1:9">
      <c r="A1217" s="146"/>
      <c r="B1217" s="155"/>
      <c r="C1217" s="155"/>
      <c r="D1217" s="154"/>
      <c r="E1217" s="117"/>
      <c r="F1217" s="117"/>
      <c r="G1217" s="117"/>
      <c r="H1217" s="146"/>
      <c r="I1217" s="149"/>
    </row>
    <row r="1218" spans="1:9">
      <c r="A1218" s="146"/>
      <c r="B1218" s="719" t="s">
        <v>158</v>
      </c>
      <c r="C1218" s="719" t="s">
        <v>157</v>
      </c>
      <c r="D1218" s="721" t="s">
        <v>80</v>
      </c>
      <c r="E1218" s="103" t="s">
        <v>156</v>
      </c>
      <c r="F1218" s="103" t="s">
        <v>156</v>
      </c>
      <c r="G1218" s="103" t="s">
        <v>303</v>
      </c>
      <c r="H1218" s="146"/>
      <c r="I1218" s="149"/>
    </row>
    <row r="1219" spans="1:9">
      <c r="A1219" s="146"/>
      <c r="B1219" s="720"/>
      <c r="C1219" s="720"/>
      <c r="D1219" s="722"/>
      <c r="E1219" s="103" t="s">
        <v>153</v>
      </c>
      <c r="F1219" s="103" t="s">
        <v>76</v>
      </c>
      <c r="G1219" s="103" t="s">
        <v>75</v>
      </c>
      <c r="H1219" s="146"/>
      <c r="I1219" s="149"/>
    </row>
    <row r="1220" spans="1:9">
      <c r="A1220" s="146"/>
      <c r="B1220" s="153" t="s">
        <v>302</v>
      </c>
      <c r="C1220" s="153"/>
      <c r="D1220" s="173"/>
      <c r="E1220" s="103"/>
      <c r="F1220" s="103"/>
      <c r="G1220" s="103"/>
      <c r="H1220" s="146"/>
      <c r="I1220" s="149"/>
    </row>
    <row r="1221" spans="1:9">
      <c r="A1221" s="146"/>
      <c r="B1221" s="145" t="s">
        <v>301</v>
      </c>
      <c r="C1221" s="145" t="s">
        <v>300</v>
      </c>
      <c r="D1221" s="717" t="s">
        <v>299</v>
      </c>
      <c r="E1221" s="101">
        <v>43229</v>
      </c>
      <c r="F1221" s="101">
        <v>43233</v>
      </c>
      <c r="G1221" s="101">
        <v>43247</v>
      </c>
      <c r="H1221" s="146"/>
      <c r="I1221" s="149"/>
    </row>
    <row r="1222" spans="1:9">
      <c r="A1222" s="146"/>
      <c r="B1222" s="145" t="s">
        <v>298</v>
      </c>
      <c r="C1222" s="145" t="s">
        <v>297</v>
      </c>
      <c r="D1222" s="717"/>
      <c r="E1222" s="101">
        <f t="shared" ref="E1222:G1223" si="145">E1221+7</f>
        <v>43236</v>
      </c>
      <c r="F1222" s="101">
        <f t="shared" si="145"/>
        <v>43240</v>
      </c>
      <c r="G1222" s="101">
        <f t="shared" si="145"/>
        <v>43254</v>
      </c>
      <c r="H1222" s="146"/>
      <c r="I1222" s="149"/>
    </row>
    <row r="1223" spans="1:9">
      <c r="A1223" s="146"/>
      <c r="B1223" s="145" t="s">
        <v>296</v>
      </c>
      <c r="C1223" s="145" t="s">
        <v>295</v>
      </c>
      <c r="D1223" s="718"/>
      <c r="E1223" s="101">
        <f t="shared" si="145"/>
        <v>43243</v>
      </c>
      <c r="F1223" s="101">
        <f t="shared" si="145"/>
        <v>43247</v>
      </c>
      <c r="G1223" s="101">
        <f t="shared" si="145"/>
        <v>43261</v>
      </c>
      <c r="H1223" s="146"/>
      <c r="I1223" s="149"/>
    </row>
    <row r="1224" spans="1:9">
      <c r="A1224" s="146"/>
      <c r="B1224" s="172"/>
      <c r="C1224" s="172"/>
      <c r="D1224" s="164"/>
      <c r="E1224" s="164"/>
      <c r="F1224" s="163"/>
      <c r="G1224" s="163"/>
      <c r="H1224" s="146"/>
      <c r="I1224" s="149"/>
    </row>
    <row r="1225" spans="1:9" ht="15">
      <c r="A1225" s="106" t="s">
        <v>294</v>
      </c>
      <c r="B1225" s="147"/>
      <c r="C1225" s="165"/>
      <c r="D1225" s="164"/>
      <c r="E1225" s="164"/>
      <c r="F1225" s="171"/>
      <c r="G1225" s="171"/>
      <c r="H1225" s="146"/>
      <c r="I1225" s="149"/>
    </row>
    <row r="1226" spans="1:9">
      <c r="A1226" s="146"/>
      <c r="B1226" s="719" t="s">
        <v>158</v>
      </c>
      <c r="C1226" s="719" t="s">
        <v>157</v>
      </c>
      <c r="D1226" s="721" t="s">
        <v>80</v>
      </c>
      <c r="E1226" s="103" t="s">
        <v>156</v>
      </c>
      <c r="F1226" s="103" t="s">
        <v>156</v>
      </c>
      <c r="G1226" s="103" t="s">
        <v>294</v>
      </c>
      <c r="H1226" s="146"/>
      <c r="I1226" s="149"/>
    </row>
    <row r="1227" spans="1:9">
      <c r="A1227" s="146"/>
      <c r="B1227" s="720"/>
      <c r="C1227" s="720"/>
      <c r="D1227" s="722"/>
      <c r="E1227" s="103" t="s">
        <v>153</v>
      </c>
      <c r="F1227" s="103" t="s">
        <v>76</v>
      </c>
      <c r="G1227" s="103" t="s">
        <v>75</v>
      </c>
      <c r="H1227" s="146"/>
      <c r="I1227" s="149"/>
    </row>
    <row r="1228" spans="1:9">
      <c r="A1228" s="146"/>
      <c r="B1228" s="153" t="s">
        <v>253</v>
      </c>
      <c r="C1228" s="153" t="s">
        <v>246</v>
      </c>
      <c r="D1228" s="716" t="s">
        <v>252</v>
      </c>
      <c r="E1228" s="101">
        <v>43220</v>
      </c>
      <c r="F1228" s="101">
        <v>43224</v>
      </c>
      <c r="G1228" s="101">
        <f>F1228+17</f>
        <v>43241</v>
      </c>
      <c r="H1228" s="146"/>
      <c r="I1228" s="149"/>
    </row>
    <row r="1229" spans="1:9">
      <c r="A1229" s="146"/>
      <c r="B1229" s="153" t="s">
        <v>251</v>
      </c>
      <c r="C1229" s="153" t="s">
        <v>250</v>
      </c>
      <c r="D1229" s="717"/>
      <c r="E1229" s="101">
        <f t="shared" ref="E1229:G1231" si="146">E1228+7</f>
        <v>43227</v>
      </c>
      <c r="F1229" s="101">
        <f t="shared" si="146"/>
        <v>43231</v>
      </c>
      <c r="G1229" s="101">
        <f t="shared" si="146"/>
        <v>43248</v>
      </c>
      <c r="H1229" s="146"/>
      <c r="I1229" s="149"/>
    </row>
    <row r="1230" spans="1:9" ht="15">
      <c r="A1230" s="106"/>
      <c r="B1230" s="145" t="s">
        <v>249</v>
      </c>
      <c r="C1230" s="162" t="s">
        <v>248</v>
      </c>
      <c r="D1230" s="717"/>
      <c r="E1230" s="101">
        <f t="shared" si="146"/>
        <v>43234</v>
      </c>
      <c r="F1230" s="101">
        <f t="shared" si="146"/>
        <v>43238</v>
      </c>
      <c r="G1230" s="101">
        <f t="shared" si="146"/>
        <v>43255</v>
      </c>
      <c r="H1230" s="146"/>
      <c r="I1230" s="149"/>
    </row>
    <row r="1231" spans="1:9">
      <c r="A1231" s="146"/>
      <c r="B1231" s="145" t="s">
        <v>247</v>
      </c>
      <c r="C1231" s="162" t="s">
        <v>246</v>
      </c>
      <c r="D1231" s="718"/>
      <c r="E1231" s="101">
        <f t="shared" si="146"/>
        <v>43241</v>
      </c>
      <c r="F1231" s="101">
        <f t="shared" si="146"/>
        <v>43245</v>
      </c>
      <c r="G1231" s="101">
        <f t="shared" si="146"/>
        <v>43262</v>
      </c>
      <c r="H1231" s="167"/>
      <c r="I1231" s="149"/>
    </row>
    <row r="1232" spans="1:9">
      <c r="A1232" s="146"/>
      <c r="B1232" s="155"/>
      <c r="C1232" s="161"/>
      <c r="D1232" s="154"/>
      <c r="E1232" s="117"/>
      <c r="F1232" s="117"/>
      <c r="G1232" s="117"/>
      <c r="H1232" s="167"/>
      <c r="I1232" s="149"/>
    </row>
    <row r="1233" spans="1:9" ht="15">
      <c r="A1233" s="152" t="s">
        <v>293</v>
      </c>
      <c r="B1233" s="155"/>
      <c r="C1233" s="155"/>
      <c r="D1233" s="154"/>
      <c r="E1233" s="117"/>
      <c r="F1233" s="117"/>
      <c r="G1233" s="117"/>
      <c r="H1233" s="117"/>
      <c r="I1233" s="149"/>
    </row>
    <row r="1234" spans="1:9">
      <c r="A1234" s="146"/>
      <c r="B1234" s="719" t="s">
        <v>158</v>
      </c>
      <c r="C1234" s="719" t="s">
        <v>157</v>
      </c>
      <c r="D1234" s="721" t="s">
        <v>80</v>
      </c>
      <c r="E1234" s="103" t="s">
        <v>156</v>
      </c>
      <c r="F1234" s="103" t="s">
        <v>156</v>
      </c>
      <c r="G1234" s="103" t="s">
        <v>293</v>
      </c>
      <c r="H1234" s="117"/>
      <c r="I1234" s="149"/>
    </row>
    <row r="1235" spans="1:9">
      <c r="A1235" s="146"/>
      <c r="B1235" s="720"/>
      <c r="C1235" s="720"/>
      <c r="D1235" s="722"/>
      <c r="E1235" s="103" t="s">
        <v>153</v>
      </c>
      <c r="F1235" s="103" t="s">
        <v>76</v>
      </c>
      <c r="G1235" s="103" t="s">
        <v>75</v>
      </c>
      <c r="H1235" s="117"/>
      <c r="I1235" s="149"/>
    </row>
    <row r="1236" spans="1:9">
      <c r="A1236" s="146"/>
      <c r="B1236" s="153" t="s">
        <v>292</v>
      </c>
      <c r="C1236" s="153" t="s">
        <v>291</v>
      </c>
      <c r="D1236" s="717" t="s">
        <v>290</v>
      </c>
      <c r="E1236" s="101">
        <v>43220</v>
      </c>
      <c r="F1236" s="101">
        <v>43223</v>
      </c>
      <c r="G1236" s="101">
        <v>43235</v>
      </c>
      <c r="H1236" s="117"/>
      <c r="I1236" s="149"/>
    </row>
    <row r="1237" spans="1:9" ht="15">
      <c r="A1237" s="106"/>
      <c r="B1237" s="145" t="s">
        <v>289</v>
      </c>
      <c r="C1237" s="145" t="s">
        <v>288</v>
      </c>
      <c r="D1237" s="717"/>
      <c r="E1237" s="101">
        <f t="shared" ref="E1237:G1240" si="147">E1236+7</f>
        <v>43227</v>
      </c>
      <c r="F1237" s="101">
        <f t="shared" si="147"/>
        <v>43230</v>
      </c>
      <c r="G1237" s="101">
        <f t="shared" si="147"/>
        <v>43242</v>
      </c>
      <c r="H1237" s="163"/>
      <c r="I1237" s="149"/>
    </row>
    <row r="1238" spans="1:9" ht="15">
      <c r="A1238" s="106"/>
      <c r="B1238" s="170" t="s">
        <v>287</v>
      </c>
      <c r="C1238" s="145" t="s">
        <v>286</v>
      </c>
      <c r="D1238" s="717"/>
      <c r="E1238" s="101">
        <f t="shared" si="147"/>
        <v>43234</v>
      </c>
      <c r="F1238" s="101">
        <f t="shared" si="147"/>
        <v>43237</v>
      </c>
      <c r="G1238" s="101">
        <f t="shared" si="147"/>
        <v>43249</v>
      </c>
      <c r="H1238" s="167"/>
      <c r="I1238" s="149"/>
    </row>
    <row r="1239" spans="1:9" ht="15">
      <c r="A1239" s="106"/>
      <c r="B1239" s="169" t="s">
        <v>285</v>
      </c>
      <c r="C1239" s="168" t="s">
        <v>284</v>
      </c>
      <c r="D1239" s="717"/>
      <c r="E1239" s="101">
        <f t="shared" si="147"/>
        <v>43241</v>
      </c>
      <c r="F1239" s="101">
        <f t="shared" si="147"/>
        <v>43244</v>
      </c>
      <c r="G1239" s="101">
        <f t="shared" si="147"/>
        <v>43256</v>
      </c>
      <c r="H1239" s="167"/>
      <c r="I1239" s="149"/>
    </row>
    <row r="1240" spans="1:9" ht="15">
      <c r="A1240" s="106"/>
      <c r="B1240" s="168" t="s">
        <v>283</v>
      </c>
      <c r="C1240" s="168" t="s">
        <v>282</v>
      </c>
      <c r="D1240" s="718"/>
      <c r="E1240" s="101">
        <f t="shared" si="147"/>
        <v>43248</v>
      </c>
      <c r="F1240" s="101">
        <f t="shared" si="147"/>
        <v>43251</v>
      </c>
      <c r="G1240" s="101">
        <f t="shared" si="147"/>
        <v>43263</v>
      </c>
      <c r="H1240" s="167"/>
      <c r="I1240" s="149"/>
    </row>
    <row r="1241" spans="1:9" ht="15">
      <c r="A1241" s="106"/>
      <c r="B1241" s="147"/>
      <c r="C1241" s="147"/>
      <c r="D1241" s="154"/>
      <c r="E1241" s="117"/>
      <c r="F1241" s="117"/>
      <c r="G1241" s="147"/>
      <c r="H1241" s="154"/>
      <c r="I1241" s="149"/>
    </row>
    <row r="1242" spans="1:9" ht="15">
      <c r="A1242" s="106" t="s">
        <v>280</v>
      </c>
      <c r="B1242" s="147"/>
      <c r="C1242" s="147"/>
      <c r="D1242" s="154"/>
      <c r="E1242" s="117"/>
      <c r="F1242" s="117"/>
      <c r="G1242" s="147"/>
      <c r="H1242" s="154"/>
      <c r="I1242" s="149"/>
    </row>
    <row r="1243" spans="1:9" ht="15">
      <c r="A1243" s="106"/>
      <c r="B1243" s="719" t="s">
        <v>158</v>
      </c>
      <c r="C1243" s="719" t="s">
        <v>157</v>
      </c>
      <c r="D1243" s="721" t="s">
        <v>80</v>
      </c>
      <c r="E1243" s="103" t="s">
        <v>156</v>
      </c>
      <c r="F1243" s="103" t="s">
        <v>156</v>
      </c>
      <c r="G1243" s="103" t="s">
        <v>281</v>
      </c>
      <c r="H1243" s="103" t="s">
        <v>280</v>
      </c>
      <c r="I1243" s="149"/>
    </row>
    <row r="1244" spans="1:9" ht="15">
      <c r="A1244" s="106"/>
      <c r="B1244" s="720"/>
      <c r="C1244" s="720"/>
      <c r="D1244" s="722"/>
      <c r="E1244" s="103" t="s">
        <v>153</v>
      </c>
      <c r="F1244" s="103" t="s">
        <v>76</v>
      </c>
      <c r="G1244" s="103" t="s">
        <v>75</v>
      </c>
      <c r="H1244" s="103" t="s">
        <v>75</v>
      </c>
      <c r="I1244" s="149"/>
    </row>
    <row r="1245" spans="1:9" ht="15">
      <c r="A1245" s="106"/>
      <c r="B1245" s="153" t="s">
        <v>279</v>
      </c>
      <c r="C1245" s="153" t="s">
        <v>278</v>
      </c>
      <c r="D1245" s="716" t="s">
        <v>277</v>
      </c>
      <c r="E1245" s="101">
        <v>43217</v>
      </c>
      <c r="F1245" s="101">
        <v>43222</v>
      </c>
      <c r="G1245" s="101">
        <f>F1245+14</f>
        <v>43236</v>
      </c>
      <c r="H1245" s="101" t="s">
        <v>268</v>
      </c>
      <c r="I1245" s="149"/>
    </row>
    <row r="1246" spans="1:9" ht="15">
      <c r="A1246" s="106"/>
      <c r="B1246" s="153" t="s">
        <v>276</v>
      </c>
      <c r="C1246" s="153" t="s">
        <v>275</v>
      </c>
      <c r="D1246" s="717"/>
      <c r="E1246" s="101">
        <f t="shared" ref="E1246:G1249" si="148">E1245+7</f>
        <v>43224</v>
      </c>
      <c r="F1246" s="101">
        <f t="shared" si="148"/>
        <v>43229</v>
      </c>
      <c r="G1246" s="101">
        <f t="shared" si="148"/>
        <v>43243</v>
      </c>
      <c r="H1246" s="101" t="s">
        <v>268</v>
      </c>
      <c r="I1246" s="149"/>
    </row>
    <row r="1247" spans="1:9">
      <c r="A1247" s="146"/>
      <c r="B1247" s="145" t="s">
        <v>274</v>
      </c>
      <c r="C1247" s="162" t="s">
        <v>273</v>
      </c>
      <c r="D1247" s="717"/>
      <c r="E1247" s="101">
        <f t="shared" si="148"/>
        <v>43231</v>
      </c>
      <c r="F1247" s="101">
        <f t="shared" si="148"/>
        <v>43236</v>
      </c>
      <c r="G1247" s="101">
        <f t="shared" si="148"/>
        <v>43250</v>
      </c>
      <c r="H1247" s="101" t="s">
        <v>268</v>
      </c>
      <c r="I1247" s="149"/>
    </row>
    <row r="1248" spans="1:9">
      <c r="A1248" s="146"/>
      <c r="B1248" s="145" t="s">
        <v>272</v>
      </c>
      <c r="C1248" s="162" t="s">
        <v>271</v>
      </c>
      <c r="D1248" s="717"/>
      <c r="E1248" s="101">
        <f t="shared" si="148"/>
        <v>43238</v>
      </c>
      <c r="F1248" s="101">
        <f t="shared" si="148"/>
        <v>43243</v>
      </c>
      <c r="G1248" s="101">
        <f t="shared" si="148"/>
        <v>43257</v>
      </c>
      <c r="H1248" s="101" t="s">
        <v>268</v>
      </c>
      <c r="I1248" s="149"/>
    </row>
    <row r="1249" spans="1:9">
      <c r="A1249" s="146"/>
      <c r="B1249" s="145" t="s">
        <v>270</v>
      </c>
      <c r="C1249" s="162" t="s">
        <v>269</v>
      </c>
      <c r="D1249" s="718"/>
      <c r="E1249" s="101">
        <f t="shared" si="148"/>
        <v>43245</v>
      </c>
      <c r="F1249" s="101">
        <f t="shared" si="148"/>
        <v>43250</v>
      </c>
      <c r="G1249" s="101">
        <f t="shared" si="148"/>
        <v>43264</v>
      </c>
      <c r="H1249" s="101" t="s">
        <v>268</v>
      </c>
      <c r="I1249" s="149"/>
    </row>
    <row r="1250" spans="1:9">
      <c r="A1250" s="146"/>
      <c r="B1250" s="155"/>
      <c r="C1250" s="161"/>
      <c r="D1250" s="154"/>
      <c r="E1250" s="117"/>
      <c r="F1250" s="117"/>
      <c r="G1250" s="117"/>
      <c r="H1250" s="117"/>
      <c r="I1250" s="149"/>
    </row>
    <row r="1251" spans="1:9" ht="15">
      <c r="A1251" s="152" t="s">
        <v>243</v>
      </c>
      <c r="B1251" s="166"/>
      <c r="C1251" s="165"/>
      <c r="D1251" s="164"/>
      <c r="E1251" s="164"/>
      <c r="F1251" s="163"/>
      <c r="G1251" s="164"/>
      <c r="H1251" s="163"/>
      <c r="I1251" s="149"/>
    </row>
    <row r="1252" spans="1:9">
      <c r="A1252" s="146"/>
      <c r="B1252" s="719" t="s">
        <v>158</v>
      </c>
      <c r="C1252" s="719" t="s">
        <v>157</v>
      </c>
      <c r="D1252" s="721" t="s">
        <v>80</v>
      </c>
      <c r="E1252" s="103" t="s">
        <v>156</v>
      </c>
      <c r="F1252" s="103" t="s">
        <v>156</v>
      </c>
      <c r="G1252" s="103" t="s">
        <v>267</v>
      </c>
      <c r="H1252" s="103" t="s">
        <v>243</v>
      </c>
      <c r="I1252" s="149"/>
    </row>
    <row r="1253" spans="1:9">
      <c r="A1253" s="146"/>
      <c r="B1253" s="720"/>
      <c r="C1253" s="720"/>
      <c r="D1253" s="722"/>
      <c r="E1253" s="103" t="s">
        <v>153</v>
      </c>
      <c r="F1253" s="103" t="s">
        <v>76</v>
      </c>
      <c r="G1253" s="103" t="s">
        <v>75</v>
      </c>
      <c r="H1253" s="103" t="s">
        <v>75</v>
      </c>
      <c r="I1253" s="149"/>
    </row>
    <row r="1254" spans="1:9">
      <c r="A1254" s="146"/>
      <c r="B1254" s="153" t="s">
        <v>266</v>
      </c>
      <c r="C1254" s="153" t="s">
        <v>265</v>
      </c>
      <c r="D1254" s="716" t="s">
        <v>264</v>
      </c>
      <c r="E1254" s="101">
        <v>43216</v>
      </c>
      <c r="F1254" s="101">
        <v>43221</v>
      </c>
      <c r="G1254" s="101">
        <v>43234</v>
      </c>
      <c r="H1254" s="101" t="s">
        <v>255</v>
      </c>
      <c r="I1254" s="149"/>
    </row>
    <row r="1255" spans="1:9">
      <c r="A1255" s="146"/>
      <c r="B1255" s="145" t="s">
        <v>263</v>
      </c>
      <c r="C1255" s="162" t="s">
        <v>262</v>
      </c>
      <c r="D1255" s="717"/>
      <c r="E1255" s="101">
        <f t="shared" ref="E1255:G1258" si="149">E1254+7</f>
        <v>43223</v>
      </c>
      <c r="F1255" s="101">
        <f t="shared" si="149"/>
        <v>43228</v>
      </c>
      <c r="G1255" s="101">
        <f t="shared" si="149"/>
        <v>43241</v>
      </c>
      <c r="H1255" s="101" t="s">
        <v>255</v>
      </c>
      <c r="I1255" s="149"/>
    </row>
    <row r="1256" spans="1:9">
      <c r="A1256" s="146"/>
      <c r="B1256" s="145" t="s">
        <v>261</v>
      </c>
      <c r="C1256" s="162" t="s">
        <v>260</v>
      </c>
      <c r="D1256" s="717"/>
      <c r="E1256" s="101">
        <f t="shared" si="149"/>
        <v>43230</v>
      </c>
      <c r="F1256" s="101">
        <f t="shared" si="149"/>
        <v>43235</v>
      </c>
      <c r="G1256" s="101">
        <f t="shared" si="149"/>
        <v>43248</v>
      </c>
      <c r="H1256" s="101" t="s">
        <v>255</v>
      </c>
      <c r="I1256" s="149"/>
    </row>
    <row r="1257" spans="1:9">
      <c r="A1257" s="146"/>
      <c r="B1257" s="145" t="s">
        <v>259</v>
      </c>
      <c r="C1257" s="162" t="s">
        <v>258</v>
      </c>
      <c r="D1257" s="717"/>
      <c r="E1257" s="101">
        <f t="shared" si="149"/>
        <v>43237</v>
      </c>
      <c r="F1257" s="101">
        <f t="shared" si="149"/>
        <v>43242</v>
      </c>
      <c r="G1257" s="101">
        <f t="shared" si="149"/>
        <v>43255</v>
      </c>
      <c r="H1257" s="101" t="s">
        <v>255</v>
      </c>
      <c r="I1257" s="149"/>
    </row>
    <row r="1258" spans="1:9">
      <c r="A1258" s="146"/>
      <c r="B1258" s="145" t="s">
        <v>257</v>
      </c>
      <c r="C1258" s="162" t="s">
        <v>256</v>
      </c>
      <c r="D1258" s="718"/>
      <c r="E1258" s="101">
        <f t="shared" si="149"/>
        <v>43244</v>
      </c>
      <c r="F1258" s="101">
        <f t="shared" si="149"/>
        <v>43249</v>
      </c>
      <c r="G1258" s="101">
        <f t="shared" si="149"/>
        <v>43262</v>
      </c>
      <c r="H1258" s="101" t="s">
        <v>255</v>
      </c>
      <c r="I1258" s="149"/>
    </row>
    <row r="1259" spans="1:9" ht="15">
      <c r="A1259" s="146"/>
      <c r="B1259" s="106"/>
      <c r="C1259" s="106"/>
      <c r="D1259" s="146"/>
      <c r="E1259" s="146"/>
      <c r="F1259" s="146"/>
      <c r="G1259" s="117"/>
      <c r="H1259" s="150"/>
      <c r="I1259" s="149"/>
    </row>
    <row r="1260" spans="1:9">
      <c r="A1260" s="146"/>
      <c r="B1260" s="719" t="s">
        <v>158</v>
      </c>
      <c r="C1260" s="719" t="s">
        <v>157</v>
      </c>
      <c r="D1260" s="721" t="s">
        <v>80</v>
      </c>
      <c r="E1260" s="103" t="s">
        <v>156</v>
      </c>
      <c r="F1260" s="103" t="s">
        <v>156</v>
      </c>
      <c r="G1260" s="103" t="s">
        <v>254</v>
      </c>
      <c r="H1260" s="103" t="s">
        <v>243</v>
      </c>
      <c r="I1260" s="149"/>
    </row>
    <row r="1261" spans="1:9">
      <c r="A1261" s="146"/>
      <c r="B1261" s="720"/>
      <c r="C1261" s="720"/>
      <c r="D1261" s="722"/>
      <c r="E1261" s="103" t="s">
        <v>153</v>
      </c>
      <c r="F1261" s="103" t="s">
        <v>76</v>
      </c>
      <c r="G1261" s="103" t="s">
        <v>75</v>
      </c>
      <c r="H1261" s="103" t="s">
        <v>75</v>
      </c>
      <c r="I1261" s="149"/>
    </row>
    <row r="1262" spans="1:9">
      <c r="A1262" s="146"/>
      <c r="B1262" s="153" t="s">
        <v>253</v>
      </c>
      <c r="C1262" s="153" t="s">
        <v>246</v>
      </c>
      <c r="D1262" s="716" t="s">
        <v>252</v>
      </c>
      <c r="E1262" s="101">
        <v>43220</v>
      </c>
      <c r="F1262" s="101">
        <v>43224</v>
      </c>
      <c r="G1262" s="101">
        <f>F1262+13</f>
        <v>43237</v>
      </c>
      <c r="H1262" s="101" t="s">
        <v>245</v>
      </c>
      <c r="I1262" s="149"/>
    </row>
    <row r="1263" spans="1:9">
      <c r="A1263" s="146"/>
      <c r="B1263" s="153" t="s">
        <v>251</v>
      </c>
      <c r="C1263" s="153" t="s">
        <v>250</v>
      </c>
      <c r="D1263" s="717"/>
      <c r="E1263" s="101">
        <f t="shared" ref="E1263:G1265" si="150">E1262+7</f>
        <v>43227</v>
      </c>
      <c r="F1263" s="101">
        <f t="shared" si="150"/>
        <v>43231</v>
      </c>
      <c r="G1263" s="101">
        <f t="shared" si="150"/>
        <v>43244</v>
      </c>
      <c r="H1263" s="101" t="s">
        <v>245</v>
      </c>
      <c r="I1263" s="149"/>
    </row>
    <row r="1264" spans="1:9" ht="15">
      <c r="A1264" s="106"/>
      <c r="B1264" s="145" t="s">
        <v>249</v>
      </c>
      <c r="C1264" s="162" t="s">
        <v>248</v>
      </c>
      <c r="D1264" s="717"/>
      <c r="E1264" s="101">
        <f t="shared" si="150"/>
        <v>43234</v>
      </c>
      <c r="F1264" s="101">
        <f t="shared" si="150"/>
        <v>43238</v>
      </c>
      <c r="G1264" s="101">
        <f t="shared" si="150"/>
        <v>43251</v>
      </c>
      <c r="H1264" s="101" t="s">
        <v>245</v>
      </c>
      <c r="I1264" s="149"/>
    </row>
    <row r="1265" spans="1:9">
      <c r="A1265" s="146"/>
      <c r="B1265" s="145" t="s">
        <v>247</v>
      </c>
      <c r="C1265" s="162" t="s">
        <v>246</v>
      </c>
      <c r="D1265" s="718"/>
      <c r="E1265" s="101">
        <f t="shared" si="150"/>
        <v>43241</v>
      </c>
      <c r="F1265" s="101">
        <f t="shared" si="150"/>
        <v>43245</v>
      </c>
      <c r="G1265" s="101">
        <f t="shared" si="150"/>
        <v>43258</v>
      </c>
      <c r="H1265" s="101" t="s">
        <v>245</v>
      </c>
      <c r="I1265" s="149"/>
    </row>
    <row r="1266" spans="1:9">
      <c r="A1266" s="723"/>
      <c r="B1266" s="723"/>
      <c r="C1266" s="723"/>
      <c r="D1266" s="723"/>
      <c r="E1266" s="723"/>
      <c r="F1266" s="723"/>
      <c r="G1266" s="723"/>
      <c r="H1266" s="724"/>
      <c r="I1266" s="149"/>
    </row>
    <row r="1267" spans="1:9">
      <c r="A1267" s="146"/>
      <c r="B1267" s="719" t="s">
        <v>158</v>
      </c>
      <c r="C1267" s="719" t="s">
        <v>157</v>
      </c>
      <c r="D1267" s="721" t="s">
        <v>80</v>
      </c>
      <c r="E1267" s="103" t="s">
        <v>156</v>
      </c>
      <c r="F1267" s="103" t="s">
        <v>156</v>
      </c>
      <c r="G1267" s="103" t="s">
        <v>244</v>
      </c>
      <c r="H1267" s="103" t="s">
        <v>243</v>
      </c>
      <c r="I1267" s="149"/>
    </row>
    <row r="1268" spans="1:9">
      <c r="A1268" s="146"/>
      <c r="B1268" s="720"/>
      <c r="C1268" s="720"/>
      <c r="D1268" s="722"/>
      <c r="E1268" s="103" t="s">
        <v>153</v>
      </c>
      <c r="F1268" s="103" t="s">
        <v>76</v>
      </c>
      <c r="G1268" s="103" t="s">
        <v>75</v>
      </c>
      <c r="H1268" s="103" t="s">
        <v>75</v>
      </c>
      <c r="I1268" s="149"/>
    </row>
    <row r="1269" spans="1:9">
      <c r="A1269" s="146"/>
      <c r="B1269" s="145" t="s">
        <v>242</v>
      </c>
      <c r="C1269" s="145" t="s">
        <v>241</v>
      </c>
      <c r="D1269" s="717" t="s">
        <v>240</v>
      </c>
      <c r="E1269" s="101">
        <v>43222</v>
      </c>
      <c r="F1269" s="101">
        <v>43225</v>
      </c>
      <c r="G1269" s="101">
        <v>43236</v>
      </c>
      <c r="H1269" s="101" t="s">
        <v>233</v>
      </c>
      <c r="I1269" s="149"/>
    </row>
    <row r="1270" spans="1:9">
      <c r="A1270" s="146"/>
      <c r="B1270" s="145" t="s">
        <v>239</v>
      </c>
      <c r="C1270" s="145" t="s">
        <v>238</v>
      </c>
      <c r="D1270" s="717"/>
      <c r="E1270" s="101">
        <f t="shared" ref="E1270:G1272" si="151">E1269+7</f>
        <v>43229</v>
      </c>
      <c r="F1270" s="101">
        <f t="shared" si="151"/>
        <v>43232</v>
      </c>
      <c r="G1270" s="101">
        <f t="shared" si="151"/>
        <v>43243</v>
      </c>
      <c r="H1270" s="101" t="s">
        <v>233</v>
      </c>
      <c r="I1270" s="149"/>
    </row>
    <row r="1271" spans="1:9">
      <c r="A1271" s="146"/>
      <c r="B1271" s="145" t="s">
        <v>237</v>
      </c>
      <c r="C1271" s="145" t="s">
        <v>236</v>
      </c>
      <c r="D1271" s="717"/>
      <c r="E1271" s="101">
        <f t="shared" si="151"/>
        <v>43236</v>
      </c>
      <c r="F1271" s="101">
        <f t="shared" si="151"/>
        <v>43239</v>
      </c>
      <c r="G1271" s="101">
        <f t="shared" si="151"/>
        <v>43250</v>
      </c>
      <c r="H1271" s="101" t="s">
        <v>233</v>
      </c>
      <c r="I1271" s="149"/>
    </row>
    <row r="1272" spans="1:9">
      <c r="A1272" s="146"/>
      <c r="B1272" s="145" t="s">
        <v>235</v>
      </c>
      <c r="C1272" s="145" t="s">
        <v>234</v>
      </c>
      <c r="D1272" s="718"/>
      <c r="E1272" s="101">
        <f t="shared" si="151"/>
        <v>43243</v>
      </c>
      <c r="F1272" s="101">
        <f t="shared" si="151"/>
        <v>43246</v>
      </c>
      <c r="G1272" s="101">
        <f t="shared" si="151"/>
        <v>43257</v>
      </c>
      <c r="H1272" s="101" t="s">
        <v>233</v>
      </c>
      <c r="I1272" s="149"/>
    </row>
    <row r="1273" spans="1:9">
      <c r="A1273" s="146"/>
      <c r="B1273" s="155"/>
      <c r="C1273" s="161"/>
      <c r="D1273" s="154"/>
      <c r="E1273" s="117"/>
      <c r="F1273" s="117"/>
      <c r="G1273" s="117"/>
      <c r="H1273" s="146"/>
      <c r="I1273" s="149"/>
    </row>
    <row r="1274" spans="1:9" ht="15">
      <c r="A1274" s="152" t="s">
        <v>232</v>
      </c>
      <c r="B1274" s="147"/>
      <c r="C1274" s="147"/>
      <c r="D1274" s="146"/>
      <c r="E1274" s="146"/>
      <c r="F1274" s="146"/>
      <c r="G1274" s="146"/>
      <c r="H1274" s="146"/>
      <c r="I1274" s="149"/>
    </row>
    <row r="1275" spans="1:9">
      <c r="A1275" s="146"/>
      <c r="B1275" s="719" t="s">
        <v>158</v>
      </c>
      <c r="C1275" s="719" t="s">
        <v>157</v>
      </c>
      <c r="D1275" s="721" t="s">
        <v>80</v>
      </c>
      <c r="E1275" s="103" t="s">
        <v>156</v>
      </c>
      <c r="F1275" s="103" t="s">
        <v>156</v>
      </c>
      <c r="G1275" s="103" t="s">
        <v>204</v>
      </c>
      <c r="H1275" s="146"/>
      <c r="I1275" s="149"/>
    </row>
    <row r="1276" spans="1:9">
      <c r="A1276" s="146"/>
      <c r="B1276" s="720"/>
      <c r="C1276" s="720"/>
      <c r="D1276" s="722"/>
      <c r="E1276" s="103" t="s">
        <v>153</v>
      </c>
      <c r="F1276" s="103" t="s">
        <v>76</v>
      </c>
      <c r="G1276" s="103" t="s">
        <v>75</v>
      </c>
      <c r="H1276" s="146"/>
      <c r="I1276" s="149"/>
    </row>
    <row r="1277" spans="1:9">
      <c r="A1277" s="146"/>
      <c r="B1277" s="153" t="s">
        <v>231</v>
      </c>
      <c r="C1277" s="153" t="s">
        <v>230</v>
      </c>
      <c r="D1277" s="716" t="s">
        <v>229</v>
      </c>
      <c r="E1277" s="101">
        <v>43224</v>
      </c>
      <c r="F1277" s="101">
        <v>43227</v>
      </c>
      <c r="G1277" s="101">
        <v>43259</v>
      </c>
      <c r="H1277" s="146"/>
      <c r="I1277" s="149"/>
    </row>
    <row r="1278" spans="1:9">
      <c r="A1278" s="146"/>
      <c r="B1278" s="145" t="s">
        <v>228</v>
      </c>
      <c r="C1278" s="145" t="s">
        <v>227</v>
      </c>
      <c r="D1278" s="717"/>
      <c r="E1278" s="101">
        <f t="shared" ref="E1278:G1280" si="152">E1277+7</f>
        <v>43231</v>
      </c>
      <c r="F1278" s="101">
        <f t="shared" si="152"/>
        <v>43234</v>
      </c>
      <c r="G1278" s="101">
        <f t="shared" si="152"/>
        <v>43266</v>
      </c>
      <c r="H1278" s="146"/>
      <c r="I1278" s="149"/>
    </row>
    <row r="1279" spans="1:9">
      <c r="A1279" s="146"/>
      <c r="B1279" s="145" t="s">
        <v>226</v>
      </c>
      <c r="C1279" s="145" t="s">
        <v>225</v>
      </c>
      <c r="D1279" s="717"/>
      <c r="E1279" s="101">
        <f t="shared" si="152"/>
        <v>43238</v>
      </c>
      <c r="F1279" s="101">
        <f t="shared" si="152"/>
        <v>43241</v>
      </c>
      <c r="G1279" s="101">
        <f t="shared" si="152"/>
        <v>43273</v>
      </c>
      <c r="H1279" s="146"/>
      <c r="I1279" s="149"/>
    </row>
    <row r="1280" spans="1:9">
      <c r="A1280" s="146"/>
      <c r="B1280" s="145" t="s">
        <v>224</v>
      </c>
      <c r="C1280" s="145" t="s">
        <v>223</v>
      </c>
      <c r="D1280" s="718"/>
      <c r="E1280" s="101">
        <f t="shared" si="152"/>
        <v>43245</v>
      </c>
      <c r="F1280" s="101">
        <f t="shared" si="152"/>
        <v>43248</v>
      </c>
      <c r="G1280" s="101">
        <f t="shared" si="152"/>
        <v>43280</v>
      </c>
      <c r="H1280" s="146"/>
      <c r="I1280" s="149"/>
    </row>
    <row r="1281" spans="1:9">
      <c r="A1281" s="146"/>
      <c r="B1281" s="155"/>
      <c r="C1281" s="160"/>
      <c r="D1281" s="154"/>
      <c r="E1281" s="117"/>
      <c r="F1281" s="117"/>
      <c r="G1281" s="117"/>
      <c r="H1281" s="146"/>
      <c r="I1281" s="149"/>
    </row>
    <row r="1282" spans="1:9">
      <c r="A1282" s="146"/>
      <c r="B1282" s="719" t="s">
        <v>158</v>
      </c>
      <c r="C1282" s="719" t="s">
        <v>157</v>
      </c>
      <c r="D1282" s="721" t="s">
        <v>80</v>
      </c>
      <c r="E1282" s="103" t="s">
        <v>156</v>
      </c>
      <c r="F1282" s="103" t="s">
        <v>156</v>
      </c>
      <c r="G1282" s="103" t="s">
        <v>204</v>
      </c>
      <c r="H1282" s="146"/>
      <c r="I1282" s="149"/>
    </row>
    <row r="1283" spans="1:9">
      <c r="A1283" s="146"/>
      <c r="B1283" s="720"/>
      <c r="C1283" s="720"/>
      <c r="D1283" s="722"/>
      <c r="E1283" s="103" t="s">
        <v>153</v>
      </c>
      <c r="F1283" s="103" t="s">
        <v>76</v>
      </c>
      <c r="G1283" s="103" t="s">
        <v>75</v>
      </c>
      <c r="H1283" s="146"/>
      <c r="I1283" s="149"/>
    </row>
    <row r="1284" spans="1:9">
      <c r="A1284" s="146"/>
      <c r="B1284" s="145" t="s">
        <v>222</v>
      </c>
      <c r="C1284" s="145" t="s">
        <v>221</v>
      </c>
      <c r="D1284" s="716" t="s">
        <v>220</v>
      </c>
      <c r="E1284" s="101">
        <v>43217</v>
      </c>
      <c r="F1284" s="101">
        <v>43222</v>
      </c>
      <c r="G1284" s="101">
        <v>43246</v>
      </c>
      <c r="H1284" s="146"/>
      <c r="I1284" s="149"/>
    </row>
    <row r="1285" spans="1:9">
      <c r="A1285" s="146"/>
      <c r="B1285" s="145" t="s">
        <v>219</v>
      </c>
      <c r="C1285" s="145" t="s">
        <v>218</v>
      </c>
      <c r="D1285" s="717"/>
      <c r="E1285" s="101">
        <f t="shared" ref="E1285:G1288" si="153">E1284+7</f>
        <v>43224</v>
      </c>
      <c r="F1285" s="101">
        <f t="shared" si="153"/>
        <v>43229</v>
      </c>
      <c r="G1285" s="101">
        <f t="shared" si="153"/>
        <v>43253</v>
      </c>
      <c r="H1285" s="146"/>
      <c r="I1285" s="149"/>
    </row>
    <row r="1286" spans="1:9">
      <c r="A1286" s="146"/>
      <c r="B1286" s="145" t="s">
        <v>217</v>
      </c>
      <c r="C1286" s="145" t="s">
        <v>216</v>
      </c>
      <c r="D1286" s="717"/>
      <c r="E1286" s="101">
        <f t="shared" si="153"/>
        <v>43231</v>
      </c>
      <c r="F1286" s="101">
        <f t="shared" si="153"/>
        <v>43236</v>
      </c>
      <c r="G1286" s="101">
        <f t="shared" si="153"/>
        <v>43260</v>
      </c>
      <c r="H1286" s="146"/>
      <c r="I1286" s="149"/>
    </row>
    <row r="1287" spans="1:9">
      <c r="A1287" s="146"/>
      <c r="B1287" s="145" t="s">
        <v>215</v>
      </c>
      <c r="C1287" s="145" t="s">
        <v>209</v>
      </c>
      <c r="D1287" s="717"/>
      <c r="E1287" s="101">
        <f t="shared" si="153"/>
        <v>43238</v>
      </c>
      <c r="F1287" s="101">
        <f t="shared" si="153"/>
        <v>43243</v>
      </c>
      <c r="G1287" s="101">
        <f t="shared" si="153"/>
        <v>43267</v>
      </c>
      <c r="H1287" s="146"/>
      <c r="I1287" s="149"/>
    </row>
    <row r="1288" spans="1:9">
      <c r="A1288" s="146"/>
      <c r="B1288" s="145" t="s">
        <v>214</v>
      </c>
      <c r="C1288" s="145" t="s">
        <v>213</v>
      </c>
      <c r="D1288" s="718"/>
      <c r="E1288" s="101">
        <f t="shared" si="153"/>
        <v>43245</v>
      </c>
      <c r="F1288" s="101">
        <f t="shared" si="153"/>
        <v>43250</v>
      </c>
      <c r="G1288" s="101">
        <f t="shared" si="153"/>
        <v>43274</v>
      </c>
      <c r="H1288" s="146"/>
      <c r="I1288" s="149"/>
    </row>
    <row r="1289" spans="1:9" ht="15">
      <c r="A1289" s="146"/>
      <c r="B1289" s="146"/>
      <c r="C1289" s="159"/>
      <c r="D1289" s="146"/>
      <c r="E1289" s="146"/>
      <c r="F1289" s="158"/>
      <c r="G1289" s="146"/>
      <c r="H1289" s="146"/>
      <c r="I1289" s="149"/>
    </row>
    <row r="1290" spans="1:9">
      <c r="A1290" s="146"/>
      <c r="B1290" s="719" t="s">
        <v>158</v>
      </c>
      <c r="C1290" s="719" t="s">
        <v>157</v>
      </c>
      <c r="D1290" s="721" t="s">
        <v>80</v>
      </c>
      <c r="E1290" s="103" t="s">
        <v>156</v>
      </c>
      <c r="F1290" s="103" t="s">
        <v>156</v>
      </c>
      <c r="G1290" s="103" t="s">
        <v>204</v>
      </c>
      <c r="H1290" s="146"/>
      <c r="I1290" s="149"/>
    </row>
    <row r="1291" spans="1:9">
      <c r="A1291" s="146"/>
      <c r="B1291" s="720"/>
      <c r="C1291" s="720"/>
      <c r="D1291" s="722"/>
      <c r="E1291" s="103" t="s">
        <v>153</v>
      </c>
      <c r="F1291" s="103" t="s">
        <v>76</v>
      </c>
      <c r="G1291" s="103" t="s">
        <v>75</v>
      </c>
      <c r="H1291" s="146"/>
      <c r="I1291" s="149"/>
    </row>
    <row r="1292" spans="1:9">
      <c r="A1292" s="146"/>
      <c r="B1292" s="101" t="s">
        <v>212</v>
      </c>
      <c r="C1292" s="101" t="s">
        <v>209</v>
      </c>
      <c r="D1292" s="716" t="s">
        <v>211</v>
      </c>
      <c r="E1292" s="101">
        <v>43220</v>
      </c>
      <c r="F1292" s="101">
        <v>43223</v>
      </c>
      <c r="G1292" s="101">
        <v>43249</v>
      </c>
      <c r="H1292" s="146"/>
      <c r="I1292" s="149"/>
    </row>
    <row r="1293" spans="1:9">
      <c r="A1293" s="146"/>
      <c r="B1293" s="145" t="s">
        <v>210</v>
      </c>
      <c r="C1293" s="145" t="s">
        <v>209</v>
      </c>
      <c r="D1293" s="717"/>
      <c r="E1293" s="101">
        <f t="shared" ref="E1293:G1295" si="154">E1292+7</f>
        <v>43227</v>
      </c>
      <c r="F1293" s="101">
        <f t="shared" si="154"/>
        <v>43230</v>
      </c>
      <c r="G1293" s="101">
        <f t="shared" si="154"/>
        <v>43256</v>
      </c>
      <c r="H1293" s="146"/>
      <c r="I1293" s="149"/>
    </row>
    <row r="1294" spans="1:9">
      <c r="A1294" s="146"/>
      <c r="B1294" s="145" t="s">
        <v>208</v>
      </c>
      <c r="C1294" s="145" t="s">
        <v>207</v>
      </c>
      <c r="D1294" s="717"/>
      <c r="E1294" s="101">
        <f t="shared" si="154"/>
        <v>43234</v>
      </c>
      <c r="F1294" s="101">
        <f t="shared" si="154"/>
        <v>43237</v>
      </c>
      <c r="G1294" s="101">
        <f t="shared" si="154"/>
        <v>43263</v>
      </c>
      <c r="H1294" s="146"/>
      <c r="I1294" s="149"/>
    </row>
    <row r="1295" spans="1:9">
      <c r="A1295" s="146"/>
      <c r="B1295" s="145" t="s">
        <v>206</v>
      </c>
      <c r="C1295" s="145" t="s">
        <v>205</v>
      </c>
      <c r="D1295" s="718"/>
      <c r="E1295" s="101">
        <f t="shared" si="154"/>
        <v>43241</v>
      </c>
      <c r="F1295" s="101">
        <f t="shared" si="154"/>
        <v>43244</v>
      </c>
      <c r="G1295" s="101">
        <f t="shared" si="154"/>
        <v>43270</v>
      </c>
      <c r="H1295" s="146"/>
      <c r="I1295" s="149"/>
    </row>
    <row r="1296" spans="1:9">
      <c r="A1296" s="146"/>
      <c r="B1296" s="147"/>
      <c r="C1296" s="147"/>
      <c r="D1296" s="146"/>
      <c r="E1296" s="146"/>
      <c r="F1296" s="146"/>
      <c r="G1296" s="146"/>
      <c r="H1296" s="146"/>
      <c r="I1296" s="149"/>
    </row>
    <row r="1297" spans="1:9">
      <c r="A1297" s="146"/>
      <c r="B1297" s="719" t="s">
        <v>158</v>
      </c>
      <c r="C1297" s="719" t="s">
        <v>157</v>
      </c>
      <c r="D1297" s="721" t="s">
        <v>80</v>
      </c>
      <c r="E1297" s="103" t="s">
        <v>156</v>
      </c>
      <c r="F1297" s="103" t="s">
        <v>156</v>
      </c>
      <c r="G1297" s="103" t="s">
        <v>204</v>
      </c>
      <c r="H1297" s="146"/>
      <c r="I1297" s="149"/>
    </row>
    <row r="1298" spans="1:9">
      <c r="A1298" s="146"/>
      <c r="B1298" s="720"/>
      <c r="C1298" s="720"/>
      <c r="D1298" s="722"/>
      <c r="E1298" s="103" t="s">
        <v>153</v>
      </c>
      <c r="F1298" s="103" t="s">
        <v>76</v>
      </c>
      <c r="G1298" s="103" t="s">
        <v>75</v>
      </c>
      <c r="H1298" s="146"/>
      <c r="I1298" s="149"/>
    </row>
    <row r="1299" spans="1:9">
      <c r="A1299" s="146"/>
      <c r="B1299" s="145" t="s">
        <v>203</v>
      </c>
      <c r="C1299" s="145" t="s">
        <v>202</v>
      </c>
      <c r="D1299" s="716" t="s">
        <v>201</v>
      </c>
      <c r="E1299" s="101">
        <v>43221</v>
      </c>
      <c r="F1299" s="101">
        <v>43225</v>
      </c>
      <c r="G1299" s="101">
        <v>43249</v>
      </c>
      <c r="H1299" s="146"/>
      <c r="I1299" s="149"/>
    </row>
    <row r="1300" spans="1:9">
      <c r="A1300" s="146"/>
      <c r="B1300" s="145" t="s">
        <v>200</v>
      </c>
      <c r="C1300" s="145" t="s">
        <v>199</v>
      </c>
      <c r="D1300" s="717"/>
      <c r="E1300" s="101">
        <f t="shared" ref="E1300:G1302" si="155">E1299+7</f>
        <v>43228</v>
      </c>
      <c r="F1300" s="101">
        <f t="shared" si="155"/>
        <v>43232</v>
      </c>
      <c r="G1300" s="101">
        <f t="shared" si="155"/>
        <v>43256</v>
      </c>
      <c r="H1300" s="146"/>
      <c r="I1300" s="149"/>
    </row>
    <row r="1301" spans="1:9">
      <c r="A1301" s="146"/>
      <c r="B1301" s="145" t="s">
        <v>198</v>
      </c>
      <c r="C1301" s="145" t="s">
        <v>197</v>
      </c>
      <c r="D1301" s="717"/>
      <c r="E1301" s="101">
        <f t="shared" si="155"/>
        <v>43235</v>
      </c>
      <c r="F1301" s="101">
        <f t="shared" si="155"/>
        <v>43239</v>
      </c>
      <c r="G1301" s="101">
        <f t="shared" si="155"/>
        <v>43263</v>
      </c>
      <c r="H1301" s="146"/>
      <c r="I1301" s="149"/>
    </row>
    <row r="1302" spans="1:9">
      <c r="A1302" s="146"/>
      <c r="B1302" s="145" t="s">
        <v>196</v>
      </c>
      <c r="C1302" s="145" t="s">
        <v>195</v>
      </c>
      <c r="D1302" s="718"/>
      <c r="E1302" s="101">
        <f t="shared" si="155"/>
        <v>43242</v>
      </c>
      <c r="F1302" s="101">
        <f t="shared" si="155"/>
        <v>43246</v>
      </c>
      <c r="G1302" s="101">
        <f t="shared" si="155"/>
        <v>43270</v>
      </c>
      <c r="H1302" s="146"/>
      <c r="I1302" s="149"/>
    </row>
    <row r="1303" spans="1:9">
      <c r="A1303" s="146"/>
      <c r="B1303" s="155"/>
      <c r="C1303" s="155"/>
      <c r="D1303" s="154"/>
      <c r="E1303" s="117"/>
      <c r="F1303" s="117"/>
      <c r="G1303" s="117"/>
      <c r="H1303" s="146"/>
      <c r="I1303" s="149"/>
    </row>
    <row r="1304" spans="1:9" ht="15">
      <c r="A1304" s="152" t="s">
        <v>194</v>
      </c>
      <c r="B1304" s="147"/>
      <c r="C1304" s="147"/>
      <c r="D1304" s="146"/>
      <c r="E1304" s="146"/>
      <c r="F1304" s="146"/>
      <c r="G1304" s="146"/>
      <c r="H1304" s="146"/>
      <c r="I1304" s="149"/>
    </row>
    <row r="1305" spans="1:9">
      <c r="A1305" s="146"/>
      <c r="B1305" s="719" t="s">
        <v>158</v>
      </c>
      <c r="C1305" s="719" t="s">
        <v>157</v>
      </c>
      <c r="D1305" s="721" t="s">
        <v>80</v>
      </c>
      <c r="E1305" s="103" t="s">
        <v>156</v>
      </c>
      <c r="F1305" s="103" t="s">
        <v>156</v>
      </c>
      <c r="G1305" s="103" t="s">
        <v>194</v>
      </c>
      <c r="H1305" s="146"/>
      <c r="I1305" s="149"/>
    </row>
    <row r="1306" spans="1:9">
      <c r="A1306" s="146"/>
      <c r="B1306" s="720"/>
      <c r="C1306" s="720"/>
      <c r="D1306" s="722"/>
      <c r="E1306" s="103" t="s">
        <v>153</v>
      </c>
      <c r="F1306" s="103" t="s">
        <v>76</v>
      </c>
      <c r="G1306" s="103" t="s">
        <v>75</v>
      </c>
      <c r="H1306" s="146"/>
      <c r="I1306" s="149"/>
    </row>
    <row r="1307" spans="1:9">
      <c r="A1307" s="146"/>
      <c r="B1307" s="145" t="s">
        <v>193</v>
      </c>
      <c r="C1307" s="145" t="s">
        <v>192</v>
      </c>
      <c r="D1307" s="716" t="s">
        <v>191</v>
      </c>
      <c r="E1307" s="101">
        <v>43220</v>
      </c>
      <c r="F1307" s="101">
        <v>43223</v>
      </c>
      <c r="G1307" s="101">
        <v>43257</v>
      </c>
      <c r="H1307" s="146"/>
      <c r="I1307" s="149"/>
    </row>
    <row r="1308" spans="1:9" ht="15">
      <c r="A1308" s="106"/>
      <c r="B1308" s="145" t="s">
        <v>190</v>
      </c>
      <c r="C1308" s="145" t="s">
        <v>189</v>
      </c>
      <c r="D1308" s="717"/>
      <c r="E1308" s="101">
        <f t="shared" ref="E1308:G1311" si="156">E1307+7</f>
        <v>43227</v>
      </c>
      <c r="F1308" s="101">
        <f t="shared" si="156"/>
        <v>43230</v>
      </c>
      <c r="G1308" s="101">
        <f t="shared" si="156"/>
        <v>43264</v>
      </c>
      <c r="H1308" s="146"/>
      <c r="I1308" s="149"/>
    </row>
    <row r="1309" spans="1:9" ht="15">
      <c r="A1309" s="106"/>
      <c r="B1309" s="145" t="s">
        <v>188</v>
      </c>
      <c r="C1309" s="145" t="s">
        <v>187</v>
      </c>
      <c r="D1309" s="717"/>
      <c r="E1309" s="101">
        <f t="shared" si="156"/>
        <v>43234</v>
      </c>
      <c r="F1309" s="101">
        <f t="shared" si="156"/>
        <v>43237</v>
      </c>
      <c r="G1309" s="101">
        <f t="shared" si="156"/>
        <v>43271</v>
      </c>
      <c r="H1309" s="146"/>
      <c r="I1309" s="149"/>
    </row>
    <row r="1310" spans="1:9" ht="15">
      <c r="A1310" s="106"/>
      <c r="B1310" s="145" t="s">
        <v>186</v>
      </c>
      <c r="C1310" s="145" t="s">
        <v>185</v>
      </c>
      <c r="D1310" s="717"/>
      <c r="E1310" s="101">
        <f t="shared" si="156"/>
        <v>43241</v>
      </c>
      <c r="F1310" s="101">
        <f t="shared" si="156"/>
        <v>43244</v>
      </c>
      <c r="G1310" s="101">
        <f t="shared" si="156"/>
        <v>43278</v>
      </c>
      <c r="H1310" s="146"/>
      <c r="I1310" s="149"/>
    </row>
    <row r="1311" spans="1:9">
      <c r="A1311" s="146"/>
      <c r="B1311" s="145" t="s">
        <v>184</v>
      </c>
      <c r="C1311" s="145" t="s">
        <v>183</v>
      </c>
      <c r="D1311" s="718"/>
      <c r="E1311" s="101">
        <f t="shared" si="156"/>
        <v>43248</v>
      </c>
      <c r="F1311" s="101">
        <f t="shared" si="156"/>
        <v>43251</v>
      </c>
      <c r="G1311" s="101">
        <f t="shared" si="156"/>
        <v>43285</v>
      </c>
      <c r="H1311" s="150"/>
      <c r="I1311" s="149"/>
    </row>
    <row r="1312" spans="1:9">
      <c r="A1312" s="146"/>
      <c r="B1312" s="155"/>
      <c r="C1312" s="155"/>
      <c r="D1312" s="154"/>
      <c r="E1312" s="117"/>
      <c r="F1312" s="117"/>
      <c r="G1312" s="117"/>
      <c r="H1312" s="150"/>
      <c r="I1312" s="149"/>
    </row>
    <row r="1313" spans="1:9" ht="15">
      <c r="A1313" s="157" t="s">
        <v>182</v>
      </c>
      <c r="B1313" s="157"/>
      <c r="C1313" s="157"/>
      <c r="D1313" s="156"/>
      <c r="E1313" s="156"/>
      <c r="F1313" s="156"/>
      <c r="G1313" s="156"/>
      <c r="H1313" s="150"/>
      <c r="I1313" s="149"/>
    </row>
    <row r="1314" spans="1:9" ht="15">
      <c r="A1314" s="152" t="s">
        <v>172</v>
      </c>
      <c r="B1314" s="147"/>
      <c r="C1314" s="147"/>
      <c r="D1314" s="146"/>
      <c r="E1314" s="146"/>
      <c r="F1314" s="146"/>
      <c r="G1314" s="146"/>
      <c r="H1314" s="150"/>
      <c r="I1314" s="149"/>
    </row>
    <row r="1315" spans="1:9">
      <c r="A1315" s="146"/>
      <c r="B1315" s="719" t="s">
        <v>158</v>
      </c>
      <c r="C1315" s="719" t="s">
        <v>157</v>
      </c>
      <c r="D1315" s="721" t="s">
        <v>80</v>
      </c>
      <c r="E1315" s="103" t="s">
        <v>156</v>
      </c>
      <c r="F1315" s="103" t="s">
        <v>156</v>
      </c>
      <c r="G1315" s="103" t="s">
        <v>172</v>
      </c>
      <c r="H1315" s="150"/>
      <c r="I1315" s="149"/>
    </row>
    <row r="1316" spans="1:9">
      <c r="A1316" s="146"/>
      <c r="B1316" s="720"/>
      <c r="C1316" s="720"/>
      <c r="D1316" s="722"/>
      <c r="E1316" s="103" t="s">
        <v>153</v>
      </c>
      <c r="F1316" s="103" t="s">
        <v>76</v>
      </c>
      <c r="G1316" s="103" t="s">
        <v>75</v>
      </c>
      <c r="H1316" s="150"/>
      <c r="I1316" s="149"/>
    </row>
    <row r="1317" spans="1:9">
      <c r="A1317" s="146"/>
      <c r="B1317" s="145" t="s">
        <v>181</v>
      </c>
      <c r="C1317" s="145" t="s">
        <v>180</v>
      </c>
      <c r="D1317" s="716" t="s">
        <v>179</v>
      </c>
      <c r="E1317" s="101">
        <v>43223</v>
      </c>
      <c r="F1317" s="101">
        <v>43227</v>
      </c>
      <c r="G1317" s="101">
        <v>43242</v>
      </c>
      <c r="H1317" s="146"/>
      <c r="I1317" s="149"/>
    </row>
    <row r="1318" spans="1:9">
      <c r="A1318" s="146"/>
      <c r="B1318" s="145" t="s">
        <v>178</v>
      </c>
      <c r="C1318" s="145" t="s">
        <v>177</v>
      </c>
      <c r="D1318" s="717"/>
      <c r="E1318" s="101">
        <f t="shared" ref="E1318:G1320" si="157">E1317+7</f>
        <v>43230</v>
      </c>
      <c r="F1318" s="101">
        <f t="shared" si="157"/>
        <v>43234</v>
      </c>
      <c r="G1318" s="101">
        <f t="shared" si="157"/>
        <v>43249</v>
      </c>
      <c r="H1318" s="146"/>
      <c r="I1318" s="149"/>
    </row>
    <row r="1319" spans="1:9" ht="15">
      <c r="A1319" s="106"/>
      <c r="B1319" s="145" t="s">
        <v>176</v>
      </c>
      <c r="C1319" s="145" t="s">
        <v>175</v>
      </c>
      <c r="D1319" s="717"/>
      <c r="E1319" s="101">
        <f t="shared" si="157"/>
        <v>43237</v>
      </c>
      <c r="F1319" s="101">
        <f t="shared" si="157"/>
        <v>43241</v>
      </c>
      <c r="G1319" s="101">
        <f t="shared" si="157"/>
        <v>43256</v>
      </c>
      <c r="H1319" s="146"/>
      <c r="I1319" s="149"/>
    </row>
    <row r="1320" spans="1:9">
      <c r="A1320" s="146"/>
      <c r="B1320" s="145" t="s">
        <v>174</v>
      </c>
      <c r="C1320" s="145" t="s">
        <v>173</v>
      </c>
      <c r="D1320" s="718"/>
      <c r="E1320" s="101">
        <f t="shared" si="157"/>
        <v>43244</v>
      </c>
      <c r="F1320" s="101">
        <f t="shared" si="157"/>
        <v>43248</v>
      </c>
      <c r="G1320" s="101">
        <f t="shared" si="157"/>
        <v>43263</v>
      </c>
      <c r="H1320" s="150"/>
      <c r="I1320" s="149"/>
    </row>
    <row r="1321" spans="1:9">
      <c r="A1321" s="146"/>
      <c r="B1321" s="155"/>
      <c r="C1321" s="155"/>
      <c r="D1321" s="154"/>
      <c r="E1321" s="117"/>
      <c r="F1321" s="117"/>
      <c r="G1321" s="117"/>
      <c r="H1321" s="150"/>
      <c r="I1321" s="149"/>
    </row>
    <row r="1322" spans="1:9">
      <c r="A1322" s="146"/>
      <c r="B1322" s="719" t="s">
        <v>158</v>
      </c>
      <c r="C1322" s="719" t="s">
        <v>157</v>
      </c>
      <c r="D1322" s="721" t="s">
        <v>80</v>
      </c>
      <c r="E1322" s="103" t="s">
        <v>156</v>
      </c>
      <c r="F1322" s="103" t="s">
        <v>156</v>
      </c>
      <c r="G1322" s="103" t="s">
        <v>172</v>
      </c>
      <c r="H1322" s="150"/>
      <c r="I1322" s="149"/>
    </row>
    <row r="1323" spans="1:9">
      <c r="A1323" s="146"/>
      <c r="B1323" s="720"/>
      <c r="C1323" s="720"/>
      <c r="D1323" s="722"/>
      <c r="E1323" s="103" t="s">
        <v>153</v>
      </c>
      <c r="F1323" s="103" t="s">
        <v>76</v>
      </c>
      <c r="G1323" s="103" t="s">
        <v>75</v>
      </c>
      <c r="H1323" s="150"/>
      <c r="I1323" s="149"/>
    </row>
    <row r="1324" spans="1:9">
      <c r="A1324" s="146"/>
      <c r="B1324" s="153" t="s">
        <v>171</v>
      </c>
      <c r="C1324" s="153" t="s">
        <v>170</v>
      </c>
      <c r="D1324" s="716" t="s">
        <v>169</v>
      </c>
      <c r="E1324" s="101">
        <v>43221</v>
      </c>
      <c r="F1324" s="101">
        <v>43224</v>
      </c>
      <c r="G1324" s="101">
        <v>43240</v>
      </c>
      <c r="H1324" s="150"/>
      <c r="I1324" s="149"/>
    </row>
    <row r="1325" spans="1:9">
      <c r="A1325" s="146"/>
      <c r="B1325" s="153" t="s">
        <v>168</v>
      </c>
      <c r="C1325" s="153" t="s">
        <v>167</v>
      </c>
      <c r="D1325" s="717"/>
      <c r="E1325" s="101">
        <f t="shared" ref="E1325:G1327" si="158">E1324+7</f>
        <v>43228</v>
      </c>
      <c r="F1325" s="101">
        <f t="shared" si="158"/>
        <v>43231</v>
      </c>
      <c r="G1325" s="101">
        <f t="shared" si="158"/>
        <v>43247</v>
      </c>
      <c r="H1325" s="150"/>
      <c r="I1325" s="149"/>
    </row>
    <row r="1326" spans="1:9">
      <c r="A1326" s="146"/>
      <c r="B1326" s="153" t="s">
        <v>166</v>
      </c>
      <c r="C1326" s="153" t="s">
        <v>165</v>
      </c>
      <c r="D1326" s="717"/>
      <c r="E1326" s="101">
        <f t="shared" si="158"/>
        <v>43235</v>
      </c>
      <c r="F1326" s="101">
        <f t="shared" si="158"/>
        <v>43238</v>
      </c>
      <c r="G1326" s="101">
        <f t="shared" si="158"/>
        <v>43254</v>
      </c>
      <c r="H1326" s="150"/>
      <c r="I1326" s="149"/>
    </row>
    <row r="1327" spans="1:9">
      <c r="A1327" s="146"/>
      <c r="B1327" s="145" t="s">
        <v>164</v>
      </c>
      <c r="C1327" s="145" t="s">
        <v>163</v>
      </c>
      <c r="D1327" s="718"/>
      <c r="E1327" s="101">
        <f t="shared" si="158"/>
        <v>43242</v>
      </c>
      <c r="F1327" s="101">
        <f t="shared" si="158"/>
        <v>43245</v>
      </c>
      <c r="G1327" s="101">
        <f t="shared" si="158"/>
        <v>43261</v>
      </c>
      <c r="H1327" s="150"/>
      <c r="I1327" s="149"/>
    </row>
    <row r="1328" spans="1:9" ht="15">
      <c r="A1328" s="152" t="s">
        <v>154</v>
      </c>
      <c r="B1328" s="151"/>
      <c r="C1328" s="151"/>
      <c r="D1328" s="146"/>
      <c r="E1328" s="146"/>
      <c r="F1328" s="146"/>
      <c r="G1328" s="146"/>
      <c r="H1328" s="150"/>
      <c r="I1328" s="149"/>
    </row>
    <row r="1329" spans="1:9">
      <c r="A1329" s="146"/>
      <c r="B1329" s="719" t="s">
        <v>158</v>
      </c>
      <c r="C1329" s="719" t="s">
        <v>157</v>
      </c>
      <c r="D1329" s="721" t="s">
        <v>80</v>
      </c>
      <c r="E1329" s="103" t="s">
        <v>156</v>
      </c>
      <c r="F1329" s="103" t="s">
        <v>156</v>
      </c>
      <c r="G1329" s="103" t="s">
        <v>155</v>
      </c>
      <c r="H1329" s="103" t="s">
        <v>154</v>
      </c>
      <c r="I1329" s="149"/>
    </row>
    <row r="1330" spans="1:9">
      <c r="A1330" s="146"/>
      <c r="B1330" s="720"/>
      <c r="C1330" s="720"/>
      <c r="D1330" s="722"/>
      <c r="E1330" s="103" t="s">
        <v>153</v>
      </c>
      <c r="F1330" s="103" t="s">
        <v>76</v>
      </c>
      <c r="G1330" s="103" t="s">
        <v>75</v>
      </c>
      <c r="H1330" s="103" t="s">
        <v>75</v>
      </c>
      <c r="I1330" s="149"/>
    </row>
    <row r="1331" spans="1:9">
      <c r="B1331" s="145" t="s">
        <v>152</v>
      </c>
      <c r="C1331" s="145" t="s">
        <v>160</v>
      </c>
      <c r="D1331" s="716" t="s">
        <v>162</v>
      </c>
      <c r="E1331" s="101">
        <v>43224</v>
      </c>
      <c r="F1331" s="101">
        <v>43226</v>
      </c>
      <c r="G1331" s="101">
        <v>43237</v>
      </c>
      <c r="H1331" s="101" t="s">
        <v>144</v>
      </c>
    </row>
    <row r="1332" spans="1:9">
      <c r="B1332" s="145" t="s">
        <v>150</v>
      </c>
      <c r="C1332" s="145" t="s">
        <v>161</v>
      </c>
      <c r="D1332" s="717"/>
      <c r="E1332" s="101">
        <f t="shared" ref="E1332:G1334" si="159">E1331+7</f>
        <v>43231</v>
      </c>
      <c r="F1332" s="101">
        <f t="shared" si="159"/>
        <v>43233</v>
      </c>
      <c r="G1332" s="101">
        <f t="shared" si="159"/>
        <v>43244</v>
      </c>
      <c r="H1332" s="101" t="s">
        <v>144</v>
      </c>
    </row>
    <row r="1333" spans="1:9">
      <c r="B1333" s="145" t="s">
        <v>148</v>
      </c>
      <c r="C1333" s="145" t="s">
        <v>160</v>
      </c>
      <c r="D1333" s="717"/>
      <c r="E1333" s="101">
        <f t="shared" si="159"/>
        <v>43238</v>
      </c>
      <c r="F1333" s="101">
        <f t="shared" si="159"/>
        <v>43240</v>
      </c>
      <c r="G1333" s="101">
        <f t="shared" si="159"/>
        <v>43251</v>
      </c>
      <c r="H1333" s="101" t="s">
        <v>144</v>
      </c>
    </row>
    <row r="1334" spans="1:9">
      <c r="B1334" s="145" t="s">
        <v>146</v>
      </c>
      <c r="C1334" s="145" t="s">
        <v>145</v>
      </c>
      <c r="D1334" s="718"/>
      <c r="E1334" s="101">
        <f t="shared" si="159"/>
        <v>43245</v>
      </c>
      <c r="F1334" s="101">
        <f t="shared" si="159"/>
        <v>43247</v>
      </c>
      <c r="G1334" s="101">
        <f t="shared" si="159"/>
        <v>43258</v>
      </c>
      <c r="H1334" s="101" t="s">
        <v>144</v>
      </c>
    </row>
    <row r="1335" spans="1:9">
      <c r="B1335" s="147"/>
      <c r="C1335" s="147"/>
      <c r="D1335" s="146"/>
      <c r="E1335" s="146"/>
      <c r="F1335" s="146"/>
      <c r="G1335" s="146"/>
    </row>
    <row r="1336" spans="1:9" ht="15">
      <c r="A1336" s="148" t="s">
        <v>159</v>
      </c>
      <c r="B1336" s="147"/>
      <c r="C1336" s="147"/>
      <c r="D1336" s="146"/>
      <c r="E1336" s="146"/>
      <c r="F1336" s="146"/>
      <c r="G1336" s="146"/>
    </row>
    <row r="1337" spans="1:9">
      <c r="B1337" s="719" t="s">
        <v>158</v>
      </c>
      <c r="C1337" s="719" t="s">
        <v>157</v>
      </c>
      <c r="D1337" s="721" t="s">
        <v>80</v>
      </c>
      <c r="E1337" s="103" t="s">
        <v>156</v>
      </c>
      <c r="F1337" s="103" t="s">
        <v>156</v>
      </c>
      <c r="G1337" s="103" t="s">
        <v>155</v>
      </c>
      <c r="H1337" s="103" t="s">
        <v>154</v>
      </c>
    </row>
    <row r="1338" spans="1:9">
      <c r="B1338" s="720"/>
      <c r="C1338" s="720"/>
      <c r="D1338" s="722"/>
      <c r="E1338" s="103" t="s">
        <v>153</v>
      </c>
      <c r="F1338" s="103" t="s">
        <v>76</v>
      </c>
      <c r="G1338" s="103" t="s">
        <v>75</v>
      </c>
      <c r="H1338" s="103" t="s">
        <v>75</v>
      </c>
    </row>
    <row r="1339" spans="1:9">
      <c r="B1339" s="145" t="s">
        <v>152</v>
      </c>
      <c r="C1339" s="145" t="s">
        <v>147</v>
      </c>
      <c r="D1339" s="716" t="s">
        <v>151</v>
      </c>
      <c r="E1339" s="101">
        <v>43224</v>
      </c>
      <c r="F1339" s="101">
        <v>43226</v>
      </c>
      <c r="G1339" s="101">
        <v>43237</v>
      </c>
      <c r="H1339" s="101" t="s">
        <v>144</v>
      </c>
    </row>
    <row r="1340" spans="1:9">
      <c r="B1340" s="145" t="s">
        <v>150</v>
      </c>
      <c r="C1340" s="145" t="s">
        <v>149</v>
      </c>
      <c r="D1340" s="717"/>
      <c r="E1340" s="101">
        <v>43225</v>
      </c>
      <c r="F1340" s="101">
        <f t="shared" ref="F1340:G1342" si="160">F1339+7</f>
        <v>43233</v>
      </c>
      <c r="G1340" s="101">
        <f t="shared" si="160"/>
        <v>43244</v>
      </c>
      <c r="H1340" s="101" t="s">
        <v>144</v>
      </c>
    </row>
    <row r="1341" spans="1:9">
      <c r="B1341" s="145" t="s">
        <v>148</v>
      </c>
      <c r="C1341" s="145" t="s">
        <v>147</v>
      </c>
      <c r="D1341" s="717"/>
      <c r="E1341" s="101">
        <v>43226</v>
      </c>
      <c r="F1341" s="101">
        <f t="shared" si="160"/>
        <v>43240</v>
      </c>
      <c r="G1341" s="101">
        <f t="shared" si="160"/>
        <v>43251</v>
      </c>
      <c r="H1341" s="101" t="s">
        <v>144</v>
      </c>
    </row>
    <row r="1342" spans="1:9">
      <c r="B1342" s="145" t="s">
        <v>146</v>
      </c>
      <c r="C1342" s="145" t="s">
        <v>145</v>
      </c>
      <c r="D1342" s="718"/>
      <c r="E1342" s="101">
        <v>43227</v>
      </c>
      <c r="F1342" s="101">
        <f t="shared" si="160"/>
        <v>43247</v>
      </c>
      <c r="G1342" s="101">
        <f t="shared" si="160"/>
        <v>43258</v>
      </c>
      <c r="H1342" s="101" t="s">
        <v>144</v>
      </c>
    </row>
  </sheetData>
  <mergeCells count="685">
    <mergeCell ref="B702:B703"/>
    <mergeCell ref="D516:D517"/>
    <mergeCell ref="D518:D521"/>
    <mergeCell ref="D534:D538"/>
    <mergeCell ref="D587:D588"/>
    <mergeCell ref="C702:C703"/>
    <mergeCell ref="D526:D529"/>
    <mergeCell ref="D542:D545"/>
    <mergeCell ref="D550:D553"/>
    <mergeCell ref="D540:D541"/>
    <mergeCell ref="D564:D565"/>
    <mergeCell ref="B675:B676"/>
    <mergeCell ref="D524:D525"/>
    <mergeCell ref="D572:D573"/>
    <mergeCell ref="D574:D578"/>
    <mergeCell ref="D556:D557"/>
    <mergeCell ref="D566:D569"/>
    <mergeCell ref="D582:D585"/>
    <mergeCell ref="D580:D581"/>
    <mergeCell ref="C684:C685"/>
    <mergeCell ref="C675:C676"/>
    <mergeCell ref="C693:C694"/>
    <mergeCell ref="D558:D561"/>
    <mergeCell ref="D611:D612"/>
    <mergeCell ref="D857:D861"/>
    <mergeCell ref="D765:D769"/>
    <mergeCell ref="D756:D760"/>
    <mergeCell ref="D782:D786"/>
    <mergeCell ref="D731:D735"/>
    <mergeCell ref="D650:D651"/>
    <mergeCell ref="D667:D668"/>
    <mergeCell ref="D620:D623"/>
    <mergeCell ref="D605:D609"/>
    <mergeCell ref="D613:D616"/>
    <mergeCell ref="D636:D639"/>
    <mergeCell ref="D634:D635"/>
    <mergeCell ref="D618:D619"/>
    <mergeCell ref="D693:D694"/>
    <mergeCell ref="D702:D703"/>
    <mergeCell ref="D661:D664"/>
    <mergeCell ref="D659:D660"/>
    <mergeCell ref="D833:D836"/>
    <mergeCell ref="D849:D852"/>
    <mergeCell ref="D669:D672"/>
    <mergeCell ref="D684:D685"/>
    <mergeCell ref="D628:D632"/>
    <mergeCell ref="D641:D642"/>
    <mergeCell ref="D626:D627"/>
    <mergeCell ref="B405:B406"/>
    <mergeCell ref="B375:B376"/>
    <mergeCell ref="D397:D398"/>
    <mergeCell ref="D344:D345"/>
    <mergeCell ref="D438:D441"/>
    <mergeCell ref="D487:D490"/>
    <mergeCell ref="D494:D498"/>
    <mergeCell ref="D510:D514"/>
    <mergeCell ref="B516:B517"/>
    <mergeCell ref="D415:D419"/>
    <mergeCell ref="D423:D427"/>
    <mergeCell ref="D447:D451"/>
    <mergeCell ref="D352:D353"/>
    <mergeCell ref="D399:D402"/>
    <mergeCell ref="D367:D368"/>
    <mergeCell ref="D436:D437"/>
    <mergeCell ref="D476:D477"/>
    <mergeCell ref="D502:D505"/>
    <mergeCell ref="D470:D474"/>
    <mergeCell ref="D485:D486"/>
    <mergeCell ref="D500:D501"/>
    <mergeCell ref="D455:D458"/>
    <mergeCell ref="B344:B345"/>
    <mergeCell ref="D492:D493"/>
    <mergeCell ref="C120:C121"/>
    <mergeCell ref="D274:D278"/>
    <mergeCell ref="D257:D261"/>
    <mergeCell ref="C771:C772"/>
    <mergeCell ref="B684:B685"/>
    <mergeCell ref="C863:C864"/>
    <mergeCell ref="D863:D864"/>
    <mergeCell ref="B863:B864"/>
    <mergeCell ref="D797:D800"/>
    <mergeCell ref="C729:C730"/>
    <mergeCell ref="B771:B772"/>
    <mergeCell ref="B711:B712"/>
    <mergeCell ref="C817:C818"/>
    <mergeCell ref="D817:D818"/>
    <mergeCell ref="C720:C721"/>
    <mergeCell ref="B817:B818"/>
    <mergeCell ref="B746:B747"/>
    <mergeCell ref="B780:B781"/>
    <mergeCell ref="B788:B789"/>
    <mergeCell ref="C855:C856"/>
    <mergeCell ref="D855:D856"/>
    <mergeCell ref="A854:B854"/>
    <mergeCell ref="C838:C839"/>
    <mergeCell ref="D840:D844"/>
    <mergeCell ref="D112:D113"/>
    <mergeCell ref="D37:D38"/>
    <mergeCell ref="D46:D47"/>
    <mergeCell ref="D54:D55"/>
    <mergeCell ref="D48:D51"/>
    <mergeCell ref="D98:D102"/>
    <mergeCell ref="D89:D93"/>
    <mergeCell ref="D179:D183"/>
    <mergeCell ref="D64:D68"/>
    <mergeCell ref="D163:D166"/>
    <mergeCell ref="D104:D105"/>
    <mergeCell ref="D120:D121"/>
    <mergeCell ref="D152:D153"/>
    <mergeCell ref="D188:D192"/>
    <mergeCell ref="B795:B796"/>
    <mergeCell ref="B802:B803"/>
    <mergeCell ref="C795:C796"/>
    <mergeCell ref="D795:D796"/>
    <mergeCell ref="C763:C764"/>
    <mergeCell ref="C650:C651"/>
    <mergeCell ref="C667:C668"/>
    <mergeCell ref="C711:C712"/>
    <mergeCell ref="D790:D793"/>
    <mergeCell ref="D748:D751"/>
    <mergeCell ref="B763:B764"/>
    <mergeCell ref="B739:B740"/>
    <mergeCell ref="C754:C755"/>
    <mergeCell ref="C739:C740"/>
    <mergeCell ref="C746:C747"/>
    <mergeCell ref="B729:B730"/>
    <mergeCell ref="C788:C789"/>
    <mergeCell ref="C780:C781"/>
    <mergeCell ref="B754:B755"/>
    <mergeCell ref="D292:D296"/>
    <mergeCell ref="D323:D327"/>
    <mergeCell ref="D346:D350"/>
    <mergeCell ref="D222:D226"/>
    <mergeCell ref="B720:B721"/>
    <mergeCell ref="B693:B694"/>
    <mergeCell ref="B855:B856"/>
    <mergeCell ref="B838:B839"/>
    <mergeCell ref="D838:D839"/>
    <mergeCell ref="B810:B811"/>
    <mergeCell ref="B847:B848"/>
    <mergeCell ref="C847:C848"/>
    <mergeCell ref="D847:D848"/>
    <mergeCell ref="D713:D717"/>
    <mergeCell ref="D722:D726"/>
    <mergeCell ref="D695:D699"/>
    <mergeCell ref="D773:D777"/>
    <mergeCell ref="C802:C803"/>
    <mergeCell ref="D831:D832"/>
    <mergeCell ref="B831:B832"/>
    <mergeCell ref="D826:D829"/>
    <mergeCell ref="D812:D815"/>
    <mergeCell ref="B824:B825"/>
    <mergeCell ref="C824:C825"/>
    <mergeCell ref="D804:D807"/>
    <mergeCell ref="D819:D822"/>
    <mergeCell ref="C810:C811"/>
    <mergeCell ref="C831:C832"/>
    <mergeCell ref="C587:C588"/>
    <mergeCell ref="C572:C573"/>
    <mergeCell ref="C564:C565"/>
    <mergeCell ref="D677:D680"/>
    <mergeCell ref="D686:D690"/>
    <mergeCell ref="D589:D592"/>
    <mergeCell ref="D597:D600"/>
    <mergeCell ref="D603:D604"/>
    <mergeCell ref="D595:D596"/>
    <mergeCell ref="C659:C660"/>
    <mergeCell ref="B556:B557"/>
    <mergeCell ref="B468:B469"/>
    <mergeCell ref="C500:C501"/>
    <mergeCell ref="C516:C517"/>
    <mergeCell ref="C429:C430"/>
    <mergeCell ref="C453:C454"/>
    <mergeCell ref="C641:C642"/>
    <mergeCell ref="C626:C627"/>
    <mergeCell ref="C618:C619"/>
    <mergeCell ref="C580:C581"/>
    <mergeCell ref="C595:C596"/>
    <mergeCell ref="C603:C604"/>
    <mergeCell ref="C611:C612"/>
    <mergeCell ref="C634:C635"/>
    <mergeCell ref="C556:C557"/>
    <mergeCell ref="C468:C469"/>
    <mergeCell ref="C492:C493"/>
    <mergeCell ref="C485:C486"/>
    <mergeCell ref="B500:B501"/>
    <mergeCell ref="C532:C533"/>
    <mergeCell ref="B524:B525"/>
    <mergeCell ref="B540:B541"/>
    <mergeCell ref="C548:C549"/>
    <mergeCell ref="B548:B549"/>
    <mergeCell ref="B667:B668"/>
    <mergeCell ref="B659:B660"/>
    <mergeCell ref="B298:B299"/>
    <mergeCell ref="B305:B306"/>
    <mergeCell ref="B641:B642"/>
    <mergeCell ref="B626:B627"/>
    <mergeCell ref="B634:B635"/>
    <mergeCell ref="B572:B573"/>
    <mergeCell ref="B587:B588"/>
    <mergeCell ref="B580:B581"/>
    <mergeCell ref="B359:B360"/>
    <mergeCell ref="B367:B368"/>
    <mergeCell ref="B650:B651"/>
    <mergeCell ref="B352:B353"/>
    <mergeCell ref="B390:B391"/>
    <mergeCell ref="B329:B330"/>
    <mergeCell ref="B492:B493"/>
    <mergeCell ref="B508:B509"/>
    <mergeCell ref="B611:B612"/>
    <mergeCell ref="B618:B619"/>
    <mergeCell ref="B603:B604"/>
    <mergeCell ref="B595:B596"/>
    <mergeCell ref="B383:B384"/>
    <mergeCell ref="B460:B461"/>
    <mergeCell ref="B272:B273"/>
    <mergeCell ref="C255:C256"/>
    <mergeCell ref="B263:B264"/>
    <mergeCell ref="C263:C264"/>
    <mergeCell ref="C336:C337"/>
    <mergeCell ref="B313:B314"/>
    <mergeCell ref="B321:B322"/>
    <mergeCell ref="C298:C299"/>
    <mergeCell ref="A320:B320"/>
    <mergeCell ref="C281:C282"/>
    <mergeCell ref="C313:C314"/>
    <mergeCell ref="C321:C322"/>
    <mergeCell ref="C272:C273"/>
    <mergeCell ref="B336:B337"/>
    <mergeCell ref="B290:B291"/>
    <mergeCell ref="B281:B282"/>
    <mergeCell ref="A288:G288"/>
    <mergeCell ref="B246:B247"/>
    <mergeCell ref="B177:B178"/>
    <mergeCell ref="B237:B238"/>
    <mergeCell ref="B220:B221"/>
    <mergeCell ref="B212:B213"/>
    <mergeCell ref="B195:B196"/>
    <mergeCell ref="B229:B230"/>
    <mergeCell ref="B186:B187"/>
    <mergeCell ref="B255:B256"/>
    <mergeCell ref="B203:B204"/>
    <mergeCell ref="C161:C162"/>
    <mergeCell ref="B161:B162"/>
    <mergeCell ref="C144:C145"/>
    <mergeCell ref="C186:C187"/>
    <mergeCell ref="C152:C153"/>
    <mergeCell ref="C169:C170"/>
    <mergeCell ref="B128:B129"/>
    <mergeCell ref="B136:B137"/>
    <mergeCell ref="B144:B145"/>
    <mergeCell ref="C177:C178"/>
    <mergeCell ref="B169:B170"/>
    <mergeCell ref="A176:B176"/>
    <mergeCell ref="B152:B153"/>
    <mergeCell ref="B120:B121"/>
    <mergeCell ref="B87:B88"/>
    <mergeCell ref="D96:D97"/>
    <mergeCell ref="D62:D63"/>
    <mergeCell ref="D70:D71"/>
    <mergeCell ref="D87:D88"/>
    <mergeCell ref="C104:C105"/>
    <mergeCell ref="D313:D314"/>
    <mergeCell ref="D265:D269"/>
    <mergeCell ref="C87:C88"/>
    <mergeCell ref="C229:C230"/>
    <mergeCell ref="C246:C247"/>
    <mergeCell ref="C237:C238"/>
    <mergeCell ref="D298:D299"/>
    <mergeCell ref="C112:C113"/>
    <mergeCell ref="C128:C129"/>
    <mergeCell ref="C290:C291"/>
    <mergeCell ref="C305:C306"/>
    <mergeCell ref="C136:C137"/>
    <mergeCell ref="D305:D306"/>
    <mergeCell ref="D130:D133"/>
    <mergeCell ref="D138:D141"/>
    <mergeCell ref="B112:B113"/>
    <mergeCell ref="D169:D170"/>
    <mergeCell ref="D14:D15"/>
    <mergeCell ref="C6:C7"/>
    <mergeCell ref="D8:D12"/>
    <mergeCell ref="D31:D35"/>
    <mergeCell ref="D39:D43"/>
    <mergeCell ref="D23:D26"/>
    <mergeCell ref="B78:B79"/>
    <mergeCell ref="B96:B97"/>
    <mergeCell ref="B104:B105"/>
    <mergeCell ref="C62:C63"/>
    <mergeCell ref="C70:C71"/>
    <mergeCell ref="C78:C79"/>
    <mergeCell ref="C46:C47"/>
    <mergeCell ref="C54:C55"/>
    <mergeCell ref="D29:D30"/>
    <mergeCell ref="D78:D79"/>
    <mergeCell ref="J1:K1"/>
    <mergeCell ref="A2:B2"/>
    <mergeCell ref="A3:G3"/>
    <mergeCell ref="A119:B119"/>
    <mergeCell ref="B6:B7"/>
    <mergeCell ref="B14:B15"/>
    <mergeCell ref="B21:B22"/>
    <mergeCell ref="B29:B30"/>
    <mergeCell ref="B37:B38"/>
    <mergeCell ref="B46:B47"/>
    <mergeCell ref="D106:D109"/>
    <mergeCell ref="A1:G1"/>
    <mergeCell ref="D21:D22"/>
    <mergeCell ref="C14:C15"/>
    <mergeCell ref="D72:D75"/>
    <mergeCell ref="D80:D83"/>
    <mergeCell ref="C21:C22"/>
    <mergeCell ref="C29:C30"/>
    <mergeCell ref="C37:C38"/>
    <mergeCell ref="C96:C97"/>
    <mergeCell ref="B54:B55"/>
    <mergeCell ref="B62:B63"/>
    <mergeCell ref="B70:B71"/>
    <mergeCell ref="D6:D7"/>
    <mergeCell ref="C540:C541"/>
    <mergeCell ref="B485:B486"/>
    <mergeCell ref="D460:D461"/>
    <mergeCell ref="C476:C477"/>
    <mergeCell ref="A467:C467"/>
    <mergeCell ref="D462:D465"/>
    <mergeCell ref="D478:D481"/>
    <mergeCell ref="D508:D509"/>
    <mergeCell ref="A483:G483"/>
    <mergeCell ref="C460:C461"/>
    <mergeCell ref="D532:D533"/>
    <mergeCell ref="D548:D549"/>
    <mergeCell ref="D453:D454"/>
    <mergeCell ref="C390:C391"/>
    <mergeCell ref="C383:C384"/>
    <mergeCell ref="C436:C437"/>
    <mergeCell ref="C445:C446"/>
    <mergeCell ref="B564:B565"/>
    <mergeCell ref="D468:D469"/>
    <mergeCell ref="C524:C525"/>
    <mergeCell ref="C508:C509"/>
    <mergeCell ref="B532:B533"/>
    <mergeCell ref="B453:B454"/>
    <mergeCell ref="D413:D414"/>
    <mergeCell ref="D429:D430"/>
    <mergeCell ref="B413:B414"/>
    <mergeCell ref="C397:C398"/>
    <mergeCell ref="C405:C406"/>
    <mergeCell ref="B421:B422"/>
    <mergeCell ref="D421:D422"/>
    <mergeCell ref="B445:B446"/>
    <mergeCell ref="A443:G443"/>
    <mergeCell ref="D407:D411"/>
    <mergeCell ref="B476:B477"/>
    <mergeCell ref="B429:B430"/>
    <mergeCell ref="B436:B437"/>
    <mergeCell ref="D445:D446"/>
    <mergeCell ref="D405:D406"/>
    <mergeCell ref="D375:D376"/>
    <mergeCell ref="B397:B398"/>
    <mergeCell ref="D281:D282"/>
    <mergeCell ref="D263:D264"/>
    <mergeCell ref="D197:D200"/>
    <mergeCell ref="D231:D234"/>
    <mergeCell ref="D369:D373"/>
    <mergeCell ref="D377:D381"/>
    <mergeCell ref="D246:D247"/>
    <mergeCell ref="D229:D230"/>
    <mergeCell ref="D220:D221"/>
    <mergeCell ref="D214:D217"/>
    <mergeCell ref="D338:D341"/>
    <mergeCell ref="C220:C221"/>
    <mergeCell ref="C329:C330"/>
    <mergeCell ref="C367:C368"/>
    <mergeCell ref="C375:C376"/>
    <mergeCell ref="C352:C353"/>
    <mergeCell ref="D283:D286"/>
    <mergeCell ref="D329:D330"/>
    <mergeCell ref="D321:D322"/>
    <mergeCell ref="C413:C414"/>
    <mergeCell ref="C421:C422"/>
    <mergeCell ref="D195:D196"/>
    <mergeCell ref="C212:C213"/>
    <mergeCell ref="C195:C196"/>
    <mergeCell ref="C203:C204"/>
    <mergeCell ref="D336:D337"/>
    <mergeCell ref="D385:D388"/>
    <mergeCell ref="D392:D395"/>
    <mergeCell ref="C359:C360"/>
    <mergeCell ref="C344:C345"/>
    <mergeCell ref="D307:D310"/>
    <mergeCell ref="D290:D291"/>
    <mergeCell ref="D205:D209"/>
    <mergeCell ref="D203:D204"/>
    <mergeCell ref="D239:D243"/>
    <mergeCell ref="D248:D252"/>
    <mergeCell ref="D431:D434"/>
    <mergeCell ref="D56:D59"/>
    <mergeCell ref="D237:D238"/>
    <mergeCell ref="D212:D213"/>
    <mergeCell ref="D255:D256"/>
    <mergeCell ref="D144:D145"/>
    <mergeCell ref="D361:D364"/>
    <mergeCell ref="D154:D157"/>
    <mergeCell ref="D16:D19"/>
    <mergeCell ref="D114:D117"/>
    <mergeCell ref="D122:D125"/>
    <mergeCell ref="D146:D149"/>
    <mergeCell ref="D171:D174"/>
    <mergeCell ref="D300:D303"/>
    <mergeCell ref="D315:D318"/>
    <mergeCell ref="D331:D334"/>
    <mergeCell ref="D354:D357"/>
    <mergeCell ref="D359:D360"/>
    <mergeCell ref="D272:D273"/>
    <mergeCell ref="D186:D187"/>
    <mergeCell ref="D177:D178"/>
    <mergeCell ref="D128:D129"/>
    <mergeCell ref="D136:D137"/>
    <mergeCell ref="D161:D162"/>
    <mergeCell ref="D824:D825"/>
    <mergeCell ref="D810:D811"/>
    <mergeCell ref="D729:D730"/>
    <mergeCell ref="D711:D712"/>
    <mergeCell ref="D675:D676"/>
    <mergeCell ref="D746:D747"/>
    <mergeCell ref="D771:D772"/>
    <mergeCell ref="D788:D789"/>
    <mergeCell ref="D780:D781"/>
    <mergeCell ref="D763:D764"/>
    <mergeCell ref="D741:D744"/>
    <mergeCell ref="D704:D708"/>
    <mergeCell ref="D739:D740"/>
    <mergeCell ref="D720:D721"/>
    <mergeCell ref="D754:D755"/>
    <mergeCell ref="D1130:D1133"/>
    <mergeCell ref="A1135:B1135"/>
    <mergeCell ref="B1136:B1137"/>
    <mergeCell ref="C1136:C1137"/>
    <mergeCell ref="D1136:D1137"/>
    <mergeCell ref="D383:D384"/>
    <mergeCell ref="D1198:D1202"/>
    <mergeCell ref="B1172:B1173"/>
    <mergeCell ref="D1147:D1151"/>
    <mergeCell ref="A1154:B1154"/>
    <mergeCell ref="B1155:B1156"/>
    <mergeCell ref="C1155:C1156"/>
    <mergeCell ref="D1121:D1125"/>
    <mergeCell ref="B1128:B1129"/>
    <mergeCell ref="C1128:C1129"/>
    <mergeCell ref="D1128:D1129"/>
    <mergeCell ref="D1106:D1109"/>
    <mergeCell ref="B1112:B1113"/>
    <mergeCell ref="C1112:C1113"/>
    <mergeCell ref="D1112:D1113"/>
    <mergeCell ref="D1114:D1117"/>
    <mergeCell ref="B1119:B1120"/>
    <mergeCell ref="D865:D868"/>
    <mergeCell ref="D802:D803"/>
    <mergeCell ref="B1204:B1205"/>
    <mergeCell ref="C1204:C1205"/>
    <mergeCell ref="D1204:D1205"/>
    <mergeCell ref="B1211:B1212"/>
    <mergeCell ref="C1211:C1212"/>
    <mergeCell ref="D1211:D1212"/>
    <mergeCell ref="D1206:D1209"/>
    <mergeCell ref="B1180:B1181"/>
    <mergeCell ref="D1245:D1249"/>
    <mergeCell ref="D1226:D1227"/>
    <mergeCell ref="D1196:D1197"/>
    <mergeCell ref="C1188:C1189"/>
    <mergeCell ref="D1188:D1189"/>
    <mergeCell ref="B1260:B1261"/>
    <mergeCell ref="C1260:C1261"/>
    <mergeCell ref="D643:D647"/>
    <mergeCell ref="D652:D656"/>
    <mergeCell ref="D390:D391"/>
    <mergeCell ref="C1180:C1181"/>
    <mergeCell ref="D1180:D1181"/>
    <mergeCell ref="D1182:D1186"/>
    <mergeCell ref="B1188:B1189"/>
    <mergeCell ref="B1252:B1253"/>
    <mergeCell ref="C1252:C1253"/>
    <mergeCell ref="D1252:D1253"/>
    <mergeCell ref="D1254:D1258"/>
    <mergeCell ref="B1234:B1235"/>
    <mergeCell ref="C1234:C1235"/>
    <mergeCell ref="D1234:D1235"/>
    <mergeCell ref="B1243:B1244"/>
    <mergeCell ref="C1243:C1244"/>
    <mergeCell ref="D1243:D1244"/>
    <mergeCell ref="C1218:C1219"/>
    <mergeCell ref="D1218:D1219"/>
    <mergeCell ref="D1221:D1223"/>
    <mergeCell ref="B1226:B1227"/>
    <mergeCell ref="C1226:C1227"/>
    <mergeCell ref="D1262:D1265"/>
    <mergeCell ref="D1228:D1231"/>
    <mergeCell ref="D1236:D1240"/>
    <mergeCell ref="D1213:D1216"/>
    <mergeCell ref="B1218:B1219"/>
    <mergeCell ref="D1163:D1164"/>
    <mergeCell ref="C1172:C1173"/>
    <mergeCell ref="D1172:D1173"/>
    <mergeCell ref="D1138:D1142"/>
    <mergeCell ref="A1144:B1144"/>
    <mergeCell ref="B1145:B1146"/>
    <mergeCell ref="C1145:C1146"/>
    <mergeCell ref="D1145:D1146"/>
    <mergeCell ref="D1165:D1168"/>
    <mergeCell ref="A1170:G1170"/>
    <mergeCell ref="D1174:D1178"/>
    <mergeCell ref="D1155:D1156"/>
    <mergeCell ref="D1157:D1160"/>
    <mergeCell ref="A1162:B1162"/>
    <mergeCell ref="B1163:B1164"/>
    <mergeCell ref="C1163:C1164"/>
    <mergeCell ref="D1190:D1194"/>
    <mergeCell ref="B1196:B1197"/>
    <mergeCell ref="C1196:C1197"/>
    <mergeCell ref="C1119:C1120"/>
    <mergeCell ref="D1119:D1120"/>
    <mergeCell ref="B1096:B1097"/>
    <mergeCell ref="C1096:C1097"/>
    <mergeCell ref="D1096:D1097"/>
    <mergeCell ref="D1098:D1101"/>
    <mergeCell ref="B1104:B1105"/>
    <mergeCell ref="C1104:C1105"/>
    <mergeCell ref="D1104:D1105"/>
    <mergeCell ref="D1090:D1093"/>
    <mergeCell ref="D1051:D1054"/>
    <mergeCell ref="B1073:B1074"/>
    <mergeCell ref="C1073:C1074"/>
    <mergeCell ref="D1073:D1074"/>
    <mergeCell ref="B1080:B1081"/>
    <mergeCell ref="C1080:C1081"/>
    <mergeCell ref="D1080:D1081"/>
    <mergeCell ref="B1065:B1066"/>
    <mergeCell ref="C1065:C1066"/>
    <mergeCell ref="D1065:D1066"/>
    <mergeCell ref="D1067:D1071"/>
    <mergeCell ref="B1057:B1058"/>
    <mergeCell ref="C1057:C1058"/>
    <mergeCell ref="D1057:D1058"/>
    <mergeCell ref="D1059:D1062"/>
    <mergeCell ref="D1025:D1026"/>
    <mergeCell ref="D1027:D1031"/>
    <mergeCell ref="B1033:B1034"/>
    <mergeCell ref="C1033:C1034"/>
    <mergeCell ref="D1033:D1034"/>
    <mergeCell ref="D1082:D1085"/>
    <mergeCell ref="B1088:B1089"/>
    <mergeCell ref="C1088:C1089"/>
    <mergeCell ref="D1088:D1089"/>
    <mergeCell ref="D1075:D1078"/>
    <mergeCell ref="D920:D924"/>
    <mergeCell ref="B998:B999"/>
    <mergeCell ref="C998:C999"/>
    <mergeCell ref="D998:D999"/>
    <mergeCell ref="D992:D995"/>
    <mergeCell ref="D1000:D1003"/>
    <mergeCell ref="D984:D987"/>
    <mergeCell ref="B990:B991"/>
    <mergeCell ref="C990:C991"/>
    <mergeCell ref="D990:D991"/>
    <mergeCell ref="D966:D967"/>
    <mergeCell ref="D968:D971"/>
    <mergeCell ref="B974:B975"/>
    <mergeCell ref="C974:C975"/>
    <mergeCell ref="D974:D975"/>
    <mergeCell ref="D976:D979"/>
    <mergeCell ref="B959:B960"/>
    <mergeCell ref="C959:C960"/>
    <mergeCell ref="D959:D960"/>
    <mergeCell ref="D961:D964"/>
    <mergeCell ref="B966:B967"/>
    <mergeCell ref="C966:C967"/>
    <mergeCell ref="A870:G870"/>
    <mergeCell ref="B982:B983"/>
    <mergeCell ref="C982:C983"/>
    <mergeCell ref="D982:D983"/>
    <mergeCell ref="D874:D877"/>
    <mergeCell ref="C902:C903"/>
    <mergeCell ref="C894:C895"/>
    <mergeCell ref="D894:D895"/>
    <mergeCell ref="D889:D892"/>
    <mergeCell ref="B872:B873"/>
    <mergeCell ref="C872:C873"/>
    <mergeCell ref="D872:D873"/>
    <mergeCell ref="C943:C944"/>
    <mergeCell ref="D943:D944"/>
    <mergeCell ref="B879:B880"/>
    <mergeCell ref="C879:C880"/>
    <mergeCell ref="D879:D880"/>
    <mergeCell ref="D881:D884"/>
    <mergeCell ref="A917:B917"/>
    <mergeCell ref="B918:B919"/>
    <mergeCell ref="C918:C919"/>
    <mergeCell ref="D945:D948"/>
    <mergeCell ref="B951:B952"/>
    <mergeCell ref="D930:D933"/>
    <mergeCell ref="B887:B888"/>
    <mergeCell ref="C887:C888"/>
    <mergeCell ref="D887:D888"/>
    <mergeCell ref="B894:B895"/>
    <mergeCell ref="D896:D899"/>
    <mergeCell ref="B902:B903"/>
    <mergeCell ref="C951:C952"/>
    <mergeCell ref="D951:D952"/>
    <mergeCell ref="D953:D956"/>
    <mergeCell ref="D918:D919"/>
    <mergeCell ref="B928:B929"/>
    <mergeCell ref="C928:C929"/>
    <mergeCell ref="D928:D929"/>
    <mergeCell ref="B943:B944"/>
    <mergeCell ref="D902:D903"/>
    <mergeCell ref="D904:D907"/>
    <mergeCell ref="B910:B911"/>
    <mergeCell ref="C910:C911"/>
    <mergeCell ref="D910:D911"/>
    <mergeCell ref="D912:D915"/>
    <mergeCell ref="B935:B936"/>
    <mergeCell ref="C935:C936"/>
    <mergeCell ref="D935:D936"/>
    <mergeCell ref="D937:D941"/>
    <mergeCell ref="A1266:H1266"/>
    <mergeCell ref="B1267:B1268"/>
    <mergeCell ref="C1267:C1268"/>
    <mergeCell ref="D1267:D1268"/>
    <mergeCell ref="D1260:D1261"/>
    <mergeCell ref="B1005:B1006"/>
    <mergeCell ref="C1005:C1006"/>
    <mergeCell ref="D1005:D1006"/>
    <mergeCell ref="D1007:D1011"/>
    <mergeCell ref="A1014:G1014"/>
    <mergeCell ref="B1016:B1017"/>
    <mergeCell ref="C1016:C1017"/>
    <mergeCell ref="D1016:D1017"/>
    <mergeCell ref="D1035:D1038"/>
    <mergeCell ref="B1041:B1042"/>
    <mergeCell ref="C1041:C1042"/>
    <mergeCell ref="D1041:D1042"/>
    <mergeCell ref="D1043:D1046"/>
    <mergeCell ref="B1049:B1050"/>
    <mergeCell ref="C1049:C1050"/>
    <mergeCell ref="D1049:D1050"/>
    <mergeCell ref="D1018:D1022"/>
    <mergeCell ref="B1025:B1026"/>
    <mergeCell ref="C1025:C1026"/>
    <mergeCell ref="D1269:D1272"/>
    <mergeCell ref="B1275:B1276"/>
    <mergeCell ref="C1275:C1276"/>
    <mergeCell ref="D1275:D1276"/>
    <mergeCell ref="D1277:D1280"/>
    <mergeCell ref="C1290:C1291"/>
    <mergeCell ref="D1290:D1291"/>
    <mergeCell ref="D1292:D1295"/>
    <mergeCell ref="B1297:B1298"/>
    <mergeCell ref="C1297:C1298"/>
    <mergeCell ref="D1297:D1298"/>
    <mergeCell ref="D1299:D1302"/>
    <mergeCell ref="B1305:B1306"/>
    <mergeCell ref="C1305:C1306"/>
    <mergeCell ref="B1282:B1283"/>
    <mergeCell ref="C1282:C1283"/>
    <mergeCell ref="D1282:D1283"/>
    <mergeCell ref="D1284:D1288"/>
    <mergeCell ref="B1290:B1291"/>
    <mergeCell ref="D1317:D1320"/>
    <mergeCell ref="B1315:B1316"/>
    <mergeCell ref="C1315:C1316"/>
    <mergeCell ref="D1315:D1316"/>
    <mergeCell ref="D1331:D1334"/>
    <mergeCell ref="B1337:B1338"/>
    <mergeCell ref="C1337:C1338"/>
    <mergeCell ref="D1337:D1338"/>
    <mergeCell ref="D1339:D1342"/>
    <mergeCell ref="D1305:D1306"/>
    <mergeCell ref="D1307:D1311"/>
    <mergeCell ref="B1322:B1323"/>
    <mergeCell ref="C1322:C1323"/>
    <mergeCell ref="D1322:D1323"/>
    <mergeCell ref="D1324:D1327"/>
    <mergeCell ref="B1329:B1330"/>
    <mergeCell ref="C1329:C1330"/>
    <mergeCell ref="D1329:D1330"/>
  </mergeCells>
  <phoneticPr fontId="22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9"/>
  <sheetViews>
    <sheetView workbookViewId="0">
      <selection activeCell="B9" sqref="B9:C14"/>
    </sheetView>
  </sheetViews>
  <sheetFormatPr defaultRowHeight="12.75"/>
  <cols>
    <col min="1" max="1" width="18.125" style="553" customWidth="1"/>
    <col min="2" max="2" width="28.375" style="553" customWidth="1"/>
    <col min="3" max="3" width="15.125" style="553" customWidth="1"/>
    <col min="4" max="4" width="18.375" style="553" customWidth="1"/>
    <col min="5" max="5" width="16" style="553" customWidth="1"/>
    <col min="6" max="6" width="23.625" style="553" customWidth="1"/>
    <col min="7" max="7" width="22.75" style="553" customWidth="1"/>
    <col min="8" max="16384" width="9" style="553"/>
  </cols>
  <sheetData>
    <row r="1" spans="1:7" ht="51" customHeight="1">
      <c r="A1" s="756" t="s">
        <v>2093</v>
      </c>
      <c r="B1" s="756"/>
      <c r="C1" s="756"/>
      <c r="D1" s="756"/>
      <c r="E1" s="756"/>
      <c r="F1" s="756"/>
      <c r="G1" s="756"/>
    </row>
    <row r="2" spans="1:7" ht="18.75">
      <c r="A2" s="644" t="s">
        <v>1217</v>
      </c>
      <c r="B2" s="643"/>
      <c r="C2" s="639"/>
      <c r="D2" s="639"/>
      <c r="E2" s="642"/>
      <c r="F2" s="639"/>
      <c r="G2" s="641" t="s">
        <v>2092</v>
      </c>
    </row>
    <row r="3" spans="1:7">
      <c r="A3" s="640"/>
      <c r="B3" s="639"/>
      <c r="C3" s="639"/>
      <c r="D3" s="639"/>
      <c r="E3" s="639"/>
      <c r="F3" s="639"/>
      <c r="G3" s="639"/>
    </row>
    <row r="4" spans="1:7" ht="15.75">
      <c r="A4" s="757" t="s">
        <v>1672</v>
      </c>
      <c r="B4" s="757"/>
      <c r="C4" s="757"/>
      <c r="D4" s="757"/>
      <c r="E4" s="757"/>
      <c r="F4" s="757"/>
      <c r="G4" s="757"/>
    </row>
    <row r="5" spans="1:7">
      <c r="A5" s="561"/>
      <c r="B5" s="560" t="s">
        <v>2091</v>
      </c>
      <c r="C5" s="582"/>
      <c r="D5" s="625"/>
      <c r="E5" s="584"/>
      <c r="F5" s="625"/>
      <c r="G5" s="638"/>
    </row>
    <row r="6" spans="1:7">
      <c r="B6" s="560"/>
      <c r="C6" s="582"/>
      <c r="D6" s="625"/>
      <c r="E6" s="584"/>
      <c r="F6" s="625"/>
      <c r="G6" s="638"/>
    </row>
    <row r="7" spans="1:7">
      <c r="A7" s="561" t="s">
        <v>1355</v>
      </c>
      <c r="B7" s="747" t="s">
        <v>2011</v>
      </c>
      <c r="C7" s="747" t="s">
        <v>2010</v>
      </c>
      <c r="D7" s="747" t="s">
        <v>2009</v>
      </c>
      <c r="E7" s="747" t="s">
        <v>1711</v>
      </c>
      <c r="F7" s="556" t="s">
        <v>2007</v>
      </c>
      <c r="G7" s="556" t="s">
        <v>2079</v>
      </c>
    </row>
    <row r="8" spans="1:7">
      <c r="A8" s="561" t="s">
        <v>1935</v>
      </c>
      <c r="B8" s="754"/>
      <c r="C8" s="754"/>
      <c r="D8" s="754"/>
      <c r="E8" s="754"/>
      <c r="F8" s="556" t="s">
        <v>2045</v>
      </c>
      <c r="G8" s="556" t="s">
        <v>2044</v>
      </c>
    </row>
    <row r="9" spans="1:7" ht="13.5" customHeight="1">
      <c r="A9" s="633"/>
      <c r="B9" s="589" t="s">
        <v>2090</v>
      </c>
      <c r="C9" s="589" t="s">
        <v>2089</v>
      </c>
      <c r="D9" s="636" t="s">
        <v>2080</v>
      </c>
      <c r="E9" s="589">
        <v>43215</v>
      </c>
      <c r="F9" s="589">
        <v>43222</v>
      </c>
      <c r="G9" s="589">
        <v>43250</v>
      </c>
    </row>
    <row r="10" spans="1:7" ht="13.5" customHeight="1">
      <c r="A10" s="633"/>
      <c r="B10" s="589" t="s">
        <v>2088</v>
      </c>
      <c r="C10" s="589" t="s">
        <v>2087</v>
      </c>
      <c r="D10" s="636" t="s">
        <v>2080</v>
      </c>
      <c r="E10" s="589">
        <f t="shared" ref="E10:G14" si="0">E9+7</f>
        <v>43222</v>
      </c>
      <c r="F10" s="589">
        <f t="shared" si="0"/>
        <v>43229</v>
      </c>
      <c r="G10" s="589">
        <f t="shared" si="0"/>
        <v>43257</v>
      </c>
    </row>
    <row r="11" spans="1:7" ht="13.5" customHeight="1">
      <c r="A11" s="633"/>
      <c r="B11" s="589" t="s">
        <v>2086</v>
      </c>
      <c r="C11" s="589" t="s">
        <v>2085</v>
      </c>
      <c r="D11" s="636" t="s">
        <v>2080</v>
      </c>
      <c r="E11" s="589">
        <f t="shared" si="0"/>
        <v>43229</v>
      </c>
      <c r="F11" s="589">
        <f t="shared" si="0"/>
        <v>43236</v>
      </c>
      <c r="G11" s="589">
        <f t="shared" si="0"/>
        <v>43264</v>
      </c>
    </row>
    <row r="12" spans="1:7" ht="13.5" customHeight="1">
      <c r="A12" s="637"/>
      <c r="B12" s="589" t="s">
        <v>2084</v>
      </c>
      <c r="C12" s="589" t="s">
        <v>2083</v>
      </c>
      <c r="D12" s="636" t="s">
        <v>2080</v>
      </c>
      <c r="E12" s="589">
        <f t="shared" si="0"/>
        <v>43236</v>
      </c>
      <c r="F12" s="589">
        <f t="shared" si="0"/>
        <v>43243</v>
      </c>
      <c r="G12" s="589">
        <f t="shared" si="0"/>
        <v>43271</v>
      </c>
    </row>
    <row r="13" spans="1:7" ht="13.5" customHeight="1">
      <c r="A13" s="637"/>
      <c r="B13" s="589" t="s">
        <v>2082</v>
      </c>
      <c r="C13" s="589" t="s">
        <v>2081</v>
      </c>
      <c r="D13" s="636" t="s">
        <v>2080</v>
      </c>
      <c r="E13" s="589">
        <f t="shared" si="0"/>
        <v>43243</v>
      </c>
      <c r="F13" s="589">
        <f t="shared" si="0"/>
        <v>43250</v>
      </c>
      <c r="G13" s="589">
        <f t="shared" si="0"/>
        <v>43278</v>
      </c>
    </row>
    <row r="14" spans="1:7" ht="13.5" customHeight="1">
      <c r="A14" s="633"/>
      <c r="B14" s="589"/>
      <c r="C14" s="589"/>
      <c r="D14" s="636" t="s">
        <v>2080</v>
      </c>
      <c r="E14" s="589">
        <f t="shared" si="0"/>
        <v>43250</v>
      </c>
      <c r="F14" s="589">
        <f t="shared" si="0"/>
        <v>43257</v>
      </c>
      <c r="G14" s="589">
        <f t="shared" si="0"/>
        <v>43285</v>
      </c>
    </row>
    <row r="15" spans="1:7">
      <c r="A15" s="633"/>
      <c r="B15" s="634"/>
      <c r="C15" s="634"/>
      <c r="D15" s="635"/>
      <c r="E15" s="634"/>
      <c r="F15" s="634"/>
      <c r="G15" s="634"/>
    </row>
    <row r="16" spans="1:7">
      <c r="A16" s="633" t="s">
        <v>1963</v>
      </c>
      <c r="B16" s="747" t="s">
        <v>2011</v>
      </c>
      <c r="C16" s="747" t="s">
        <v>2010</v>
      </c>
      <c r="D16" s="747" t="s">
        <v>2009</v>
      </c>
      <c r="E16" s="747" t="s">
        <v>1711</v>
      </c>
      <c r="F16" s="556" t="s">
        <v>2007</v>
      </c>
      <c r="G16" s="556" t="s">
        <v>2079</v>
      </c>
    </row>
    <row r="17" spans="1:7">
      <c r="A17" s="633"/>
      <c r="B17" s="754"/>
      <c r="C17" s="754"/>
      <c r="D17" s="754"/>
      <c r="E17" s="754"/>
      <c r="F17" s="556" t="s">
        <v>2045</v>
      </c>
      <c r="G17" s="556" t="s">
        <v>2044</v>
      </c>
    </row>
    <row r="18" spans="1:7" ht="13.5" customHeight="1">
      <c r="A18" s="633"/>
      <c r="B18" s="589" t="s">
        <v>2078</v>
      </c>
      <c r="C18" s="589" t="s">
        <v>2077</v>
      </c>
      <c r="D18" s="556" t="s">
        <v>2071</v>
      </c>
      <c r="E18" s="589">
        <v>43221</v>
      </c>
      <c r="F18" s="589">
        <v>43227</v>
      </c>
      <c r="G18" s="589">
        <v>43256</v>
      </c>
    </row>
    <row r="19" spans="1:7" ht="13.5" customHeight="1">
      <c r="A19" s="633"/>
      <c r="B19" s="589" t="s">
        <v>2076</v>
      </c>
      <c r="C19" s="589" t="s">
        <v>2075</v>
      </c>
      <c r="D19" s="556" t="s">
        <v>2071</v>
      </c>
      <c r="E19" s="589">
        <v>43228</v>
      </c>
      <c r="F19" s="589">
        <v>43234</v>
      </c>
      <c r="G19" s="589">
        <v>43263</v>
      </c>
    </row>
    <row r="20" spans="1:7" ht="13.5" customHeight="1">
      <c r="A20" s="633"/>
      <c r="B20" s="589" t="s">
        <v>2074</v>
      </c>
      <c r="C20" s="589" t="s">
        <v>1480</v>
      </c>
      <c r="D20" s="556" t="s">
        <v>2071</v>
      </c>
      <c r="E20" s="589">
        <v>43235</v>
      </c>
      <c r="F20" s="589">
        <v>43241</v>
      </c>
      <c r="G20" s="589">
        <v>43270</v>
      </c>
    </row>
    <row r="21" spans="1:7" ht="13.5" customHeight="1">
      <c r="A21" s="633"/>
      <c r="B21" s="589" t="s">
        <v>2073</v>
      </c>
      <c r="C21" s="589" t="s">
        <v>2072</v>
      </c>
      <c r="D21" s="556" t="s">
        <v>2071</v>
      </c>
      <c r="E21" s="589">
        <v>43242</v>
      </c>
      <c r="F21" s="589">
        <v>43248</v>
      </c>
      <c r="G21" s="589">
        <v>43277</v>
      </c>
    </row>
    <row r="22" spans="1:7" ht="13.5" customHeight="1">
      <c r="A22" s="633"/>
      <c r="B22" s="589" t="s">
        <v>1225</v>
      </c>
      <c r="C22" s="589" t="s">
        <v>1225</v>
      </c>
      <c r="D22" s="556" t="s">
        <v>2071</v>
      </c>
      <c r="E22" s="589">
        <v>43249</v>
      </c>
      <c r="F22" s="589">
        <v>43255</v>
      </c>
      <c r="G22" s="589">
        <v>43284</v>
      </c>
    </row>
    <row r="23" spans="1:7" ht="13.5" customHeight="1">
      <c r="B23" s="591"/>
      <c r="C23" s="591"/>
      <c r="D23" s="577"/>
      <c r="E23" s="591"/>
      <c r="F23" s="591"/>
      <c r="G23" s="591"/>
    </row>
    <row r="24" spans="1:7" ht="13.5" customHeight="1">
      <c r="A24" s="631" t="s">
        <v>1214</v>
      </c>
      <c r="B24" s="742" t="s">
        <v>158</v>
      </c>
      <c r="C24" s="742" t="s">
        <v>157</v>
      </c>
      <c r="D24" s="742" t="s">
        <v>80</v>
      </c>
      <c r="E24" s="742" t="s">
        <v>1711</v>
      </c>
      <c r="F24" s="632" t="s">
        <v>1682</v>
      </c>
      <c r="G24" s="632" t="s">
        <v>1663</v>
      </c>
    </row>
    <row r="25" spans="1:7" ht="13.5" customHeight="1">
      <c r="A25" s="631" t="s">
        <v>1963</v>
      </c>
      <c r="B25" s="744"/>
      <c r="C25" s="744"/>
      <c r="D25" s="744"/>
      <c r="E25" s="744"/>
      <c r="F25" s="589" t="s">
        <v>76</v>
      </c>
      <c r="G25" s="589" t="s">
        <v>75</v>
      </c>
    </row>
    <row r="26" spans="1:7" ht="13.5" customHeight="1">
      <c r="A26" s="631"/>
      <c r="B26" s="589" t="s">
        <v>2070</v>
      </c>
      <c r="C26" s="589" t="s">
        <v>2069</v>
      </c>
      <c r="D26" s="556" t="s">
        <v>2060</v>
      </c>
      <c r="E26" s="589">
        <v>43221</v>
      </c>
      <c r="F26" s="589">
        <v>43227</v>
      </c>
      <c r="G26" s="589">
        <v>43250</v>
      </c>
    </row>
    <row r="27" spans="1:7" ht="13.5" customHeight="1">
      <c r="A27" s="631"/>
      <c r="B27" s="589" t="s">
        <v>2068</v>
      </c>
      <c r="C27" s="589" t="s">
        <v>2067</v>
      </c>
      <c r="D27" s="556" t="s">
        <v>2060</v>
      </c>
      <c r="E27" s="589">
        <v>43228</v>
      </c>
      <c r="F27" s="589">
        <v>43234</v>
      </c>
      <c r="G27" s="589">
        <v>43257</v>
      </c>
    </row>
    <row r="28" spans="1:7" ht="13.5" customHeight="1">
      <c r="A28" s="631"/>
      <c r="B28" s="589" t="s">
        <v>2066</v>
      </c>
      <c r="C28" s="589" t="s">
        <v>2065</v>
      </c>
      <c r="D28" s="556" t="s">
        <v>2060</v>
      </c>
      <c r="E28" s="589">
        <v>43235</v>
      </c>
      <c r="F28" s="589">
        <v>43241</v>
      </c>
      <c r="G28" s="589">
        <v>43264</v>
      </c>
    </row>
    <row r="29" spans="1:7" ht="13.5" customHeight="1">
      <c r="A29" s="631"/>
      <c r="B29" s="589" t="s">
        <v>2064</v>
      </c>
      <c r="C29" s="589" t="s">
        <v>2063</v>
      </c>
      <c r="D29" s="556" t="s">
        <v>2060</v>
      </c>
      <c r="E29" s="589">
        <v>43242</v>
      </c>
      <c r="F29" s="589">
        <v>43248</v>
      </c>
      <c r="G29" s="589">
        <v>43271</v>
      </c>
    </row>
    <row r="30" spans="1:7" ht="13.5" customHeight="1">
      <c r="A30" s="631"/>
      <c r="B30" s="589" t="s">
        <v>2062</v>
      </c>
      <c r="C30" s="589" t="s">
        <v>2061</v>
      </c>
      <c r="D30" s="556" t="s">
        <v>2060</v>
      </c>
      <c r="E30" s="589">
        <v>43249</v>
      </c>
      <c r="F30" s="589">
        <v>43255</v>
      </c>
      <c r="G30" s="589">
        <v>43278</v>
      </c>
    </row>
    <row r="31" spans="1:7" ht="13.5">
      <c r="A31" s="631"/>
      <c r="B31" s="630"/>
      <c r="C31" s="630"/>
      <c r="D31" s="597"/>
      <c r="E31" s="591"/>
      <c r="F31" s="591"/>
      <c r="G31" s="591"/>
    </row>
    <row r="32" spans="1:7">
      <c r="A32" s="561" t="s">
        <v>2059</v>
      </c>
      <c r="B32" s="747" t="s">
        <v>2011</v>
      </c>
      <c r="C32" s="747" t="s">
        <v>2010</v>
      </c>
      <c r="D32" s="747" t="s">
        <v>2009</v>
      </c>
      <c r="E32" s="759" t="s">
        <v>1711</v>
      </c>
      <c r="F32" s="556" t="s">
        <v>2007</v>
      </c>
      <c r="G32" s="556" t="s">
        <v>2047</v>
      </c>
    </row>
    <row r="33" spans="1:7" ht="12.75" customHeight="1">
      <c r="A33" s="561" t="s">
        <v>1777</v>
      </c>
      <c r="B33" s="754"/>
      <c r="C33" s="754"/>
      <c r="D33" s="754"/>
      <c r="E33" s="760"/>
      <c r="F33" s="556" t="s">
        <v>2045</v>
      </c>
      <c r="G33" s="556" t="s">
        <v>2044</v>
      </c>
    </row>
    <row r="34" spans="1:7" ht="12.75" customHeight="1">
      <c r="A34" s="573"/>
      <c r="B34" s="629" t="s">
        <v>2058</v>
      </c>
      <c r="C34" s="629" t="s">
        <v>2057</v>
      </c>
      <c r="D34" s="747" t="s">
        <v>2056</v>
      </c>
      <c r="E34" s="589">
        <v>43215</v>
      </c>
      <c r="F34" s="589">
        <v>43221</v>
      </c>
      <c r="G34" s="589">
        <v>43246</v>
      </c>
    </row>
    <row r="35" spans="1:7" ht="13.5" customHeight="1">
      <c r="A35" s="561"/>
      <c r="B35" s="629" t="s">
        <v>2055</v>
      </c>
      <c r="C35" s="629" t="s">
        <v>2054</v>
      </c>
      <c r="D35" s="753"/>
      <c r="E35" s="589">
        <f t="shared" ref="E35:G39" si="1">E34+7</f>
        <v>43222</v>
      </c>
      <c r="F35" s="589">
        <f t="shared" si="1"/>
        <v>43228</v>
      </c>
      <c r="G35" s="589">
        <f t="shared" si="1"/>
        <v>43253</v>
      </c>
    </row>
    <row r="36" spans="1:7" ht="13.5" customHeight="1">
      <c r="A36" s="561"/>
      <c r="B36" s="629" t="s">
        <v>1662</v>
      </c>
      <c r="C36" s="629" t="s">
        <v>2053</v>
      </c>
      <c r="D36" s="753"/>
      <c r="E36" s="589">
        <f t="shared" si="1"/>
        <v>43229</v>
      </c>
      <c r="F36" s="589">
        <f t="shared" si="1"/>
        <v>43235</v>
      </c>
      <c r="G36" s="589">
        <f t="shared" si="1"/>
        <v>43260</v>
      </c>
    </row>
    <row r="37" spans="1:7" ht="12.75" customHeight="1">
      <c r="A37" s="573"/>
      <c r="B37" s="629" t="s">
        <v>2052</v>
      </c>
      <c r="C37" s="629" t="s">
        <v>2051</v>
      </c>
      <c r="D37" s="753"/>
      <c r="E37" s="589">
        <f t="shared" si="1"/>
        <v>43236</v>
      </c>
      <c r="F37" s="589">
        <f t="shared" si="1"/>
        <v>43242</v>
      </c>
      <c r="G37" s="589">
        <f t="shared" si="1"/>
        <v>43267</v>
      </c>
    </row>
    <row r="38" spans="1:7" ht="12.75" customHeight="1">
      <c r="A38" s="573"/>
      <c r="B38" s="629" t="s">
        <v>1659</v>
      </c>
      <c r="C38" s="629" t="s">
        <v>2050</v>
      </c>
      <c r="D38" s="753"/>
      <c r="E38" s="589">
        <f t="shared" si="1"/>
        <v>43243</v>
      </c>
      <c r="F38" s="589">
        <f t="shared" si="1"/>
        <v>43249</v>
      </c>
      <c r="G38" s="589">
        <f t="shared" si="1"/>
        <v>43274</v>
      </c>
    </row>
    <row r="39" spans="1:7" ht="12.75" customHeight="1">
      <c r="A39" s="573"/>
      <c r="B39" s="629" t="s">
        <v>1657</v>
      </c>
      <c r="C39" s="629" t="s">
        <v>2049</v>
      </c>
      <c r="D39" s="754"/>
      <c r="E39" s="589">
        <f t="shared" si="1"/>
        <v>43250</v>
      </c>
      <c r="F39" s="589">
        <f t="shared" si="1"/>
        <v>43256</v>
      </c>
      <c r="G39" s="589">
        <f t="shared" si="1"/>
        <v>43281</v>
      </c>
    </row>
    <row r="40" spans="1:7" ht="12.75" customHeight="1">
      <c r="A40" s="561"/>
      <c r="B40" s="591"/>
      <c r="C40" s="591"/>
      <c r="D40" s="577"/>
      <c r="E40" s="591"/>
      <c r="F40" s="591"/>
      <c r="G40" s="591"/>
    </row>
    <row r="41" spans="1:7" ht="12.75" customHeight="1">
      <c r="A41" s="561" t="s">
        <v>2048</v>
      </c>
      <c r="B41" s="747" t="s">
        <v>2011</v>
      </c>
      <c r="C41" s="747" t="s">
        <v>2010</v>
      </c>
      <c r="D41" s="747" t="s">
        <v>2009</v>
      </c>
      <c r="E41" s="759" t="s">
        <v>1711</v>
      </c>
      <c r="F41" s="556" t="s">
        <v>2007</v>
      </c>
      <c r="G41" s="556" t="s">
        <v>2047</v>
      </c>
    </row>
    <row r="42" spans="1:7" ht="12.75" customHeight="1">
      <c r="A42" s="561" t="s">
        <v>2046</v>
      </c>
      <c r="B42" s="754"/>
      <c r="C42" s="754"/>
      <c r="D42" s="754"/>
      <c r="E42" s="760"/>
      <c r="F42" s="556" t="s">
        <v>2045</v>
      </c>
      <c r="G42" s="556" t="s">
        <v>2044</v>
      </c>
    </row>
    <row r="43" spans="1:7" ht="12.75" customHeight="1">
      <c r="A43" s="573"/>
      <c r="B43" s="589" t="s">
        <v>2043</v>
      </c>
      <c r="C43" s="589" t="s">
        <v>497</v>
      </c>
      <c r="D43" s="747" t="s">
        <v>2042</v>
      </c>
      <c r="E43" s="589">
        <v>43217</v>
      </c>
      <c r="F43" s="589">
        <v>43224</v>
      </c>
      <c r="G43" s="589">
        <v>43246</v>
      </c>
    </row>
    <row r="44" spans="1:7" ht="12.75" customHeight="1">
      <c r="A44" s="573"/>
      <c r="B44" s="589" t="s">
        <v>2041</v>
      </c>
      <c r="C44" s="589" t="s">
        <v>497</v>
      </c>
      <c r="D44" s="753"/>
      <c r="E44" s="589">
        <v>43224</v>
      </c>
      <c r="F44" s="589">
        <v>43231</v>
      </c>
      <c r="G44" s="589">
        <v>43253</v>
      </c>
    </row>
    <row r="45" spans="1:7" ht="12.75" customHeight="1">
      <c r="A45" s="573"/>
      <c r="B45" s="589" t="s">
        <v>2040</v>
      </c>
      <c r="C45" s="589" t="s">
        <v>1996</v>
      </c>
      <c r="D45" s="753"/>
      <c r="E45" s="589">
        <v>43231</v>
      </c>
      <c r="F45" s="589">
        <v>43238</v>
      </c>
      <c r="G45" s="589">
        <v>43260</v>
      </c>
    </row>
    <row r="46" spans="1:7" ht="12.75" customHeight="1">
      <c r="A46" s="573"/>
      <c r="B46" s="589" t="s">
        <v>2039</v>
      </c>
      <c r="C46" s="589" t="s">
        <v>1613</v>
      </c>
      <c r="D46" s="753"/>
      <c r="E46" s="589">
        <v>43238</v>
      </c>
      <c r="F46" s="589">
        <v>43245</v>
      </c>
      <c r="G46" s="589">
        <v>43267</v>
      </c>
    </row>
    <row r="47" spans="1:7">
      <c r="A47" s="573"/>
      <c r="B47" s="589" t="s">
        <v>2038</v>
      </c>
      <c r="C47" s="589" t="s">
        <v>497</v>
      </c>
      <c r="D47" s="754"/>
      <c r="E47" s="589">
        <v>43245</v>
      </c>
      <c r="F47" s="589">
        <v>43252</v>
      </c>
      <c r="G47" s="589">
        <v>43274</v>
      </c>
    </row>
    <row r="48" spans="1:7">
      <c r="B48" s="628"/>
      <c r="C48" s="628"/>
      <c r="D48" s="628"/>
      <c r="E48" s="628"/>
      <c r="F48" s="628"/>
      <c r="G48" s="628"/>
    </row>
    <row r="49" spans="1:7">
      <c r="A49" s="561" t="s">
        <v>2037</v>
      </c>
      <c r="B49" s="742" t="s">
        <v>158</v>
      </c>
      <c r="C49" s="742" t="s">
        <v>157</v>
      </c>
      <c r="D49" s="742" t="s">
        <v>80</v>
      </c>
      <c r="E49" s="742" t="s">
        <v>1711</v>
      </c>
      <c r="F49" s="556" t="s">
        <v>1682</v>
      </c>
      <c r="G49" s="556" t="s">
        <v>1082</v>
      </c>
    </row>
    <row r="50" spans="1:7">
      <c r="A50" s="561" t="s">
        <v>2036</v>
      </c>
      <c r="B50" s="744"/>
      <c r="C50" s="744"/>
      <c r="D50" s="744"/>
      <c r="E50" s="744"/>
      <c r="F50" s="556" t="s">
        <v>76</v>
      </c>
      <c r="G50" s="556" t="s">
        <v>75</v>
      </c>
    </row>
    <row r="51" spans="1:7" ht="13.5" customHeight="1">
      <c r="A51" s="561"/>
      <c r="B51" s="602" t="s">
        <v>2035</v>
      </c>
      <c r="C51" s="602" t="s">
        <v>2034</v>
      </c>
      <c r="D51" s="762" t="s">
        <v>2033</v>
      </c>
      <c r="E51" s="602">
        <v>43215</v>
      </c>
      <c r="F51" s="602">
        <v>43222</v>
      </c>
      <c r="G51" s="602">
        <v>43248</v>
      </c>
    </row>
    <row r="52" spans="1:7" ht="13.5" customHeight="1">
      <c r="A52" s="561"/>
      <c r="B52" s="602" t="s">
        <v>2032</v>
      </c>
      <c r="C52" s="602" t="s">
        <v>2031</v>
      </c>
      <c r="D52" s="763"/>
      <c r="E52" s="602">
        <v>43222</v>
      </c>
      <c r="F52" s="602">
        <v>43229</v>
      </c>
      <c r="G52" s="602">
        <v>43255</v>
      </c>
    </row>
    <row r="53" spans="1:7" ht="13.5" customHeight="1">
      <c r="A53" s="561"/>
      <c r="B53" s="602" t="s">
        <v>2030</v>
      </c>
      <c r="C53" s="602" t="s">
        <v>2029</v>
      </c>
      <c r="D53" s="763"/>
      <c r="E53" s="602">
        <v>43229</v>
      </c>
      <c r="F53" s="602">
        <v>43236</v>
      </c>
      <c r="G53" s="602">
        <v>43262</v>
      </c>
    </row>
    <row r="54" spans="1:7" ht="13.5" customHeight="1">
      <c r="A54" s="561"/>
      <c r="B54" s="602" t="s">
        <v>2028</v>
      </c>
      <c r="C54" s="602" t="s">
        <v>2027</v>
      </c>
      <c r="D54" s="763"/>
      <c r="E54" s="602">
        <v>43236</v>
      </c>
      <c r="F54" s="602">
        <v>43243</v>
      </c>
      <c r="G54" s="602">
        <v>43269</v>
      </c>
    </row>
    <row r="55" spans="1:7" ht="13.5" customHeight="1">
      <c r="A55" s="561"/>
      <c r="B55" s="602" t="s">
        <v>2026</v>
      </c>
      <c r="C55" s="602" t="s">
        <v>2025</v>
      </c>
      <c r="D55" s="763"/>
      <c r="E55" s="602">
        <v>43243</v>
      </c>
      <c r="F55" s="602">
        <v>43250</v>
      </c>
      <c r="G55" s="602">
        <v>43276</v>
      </c>
    </row>
    <row r="56" spans="1:7" ht="13.5" customHeight="1">
      <c r="A56" s="561"/>
      <c r="B56" s="602" t="s">
        <v>1225</v>
      </c>
      <c r="C56" s="602" t="s">
        <v>1225</v>
      </c>
      <c r="D56" s="764"/>
      <c r="E56" s="602">
        <v>43250</v>
      </c>
      <c r="F56" s="602">
        <v>43257</v>
      </c>
      <c r="G56" s="602">
        <v>43283</v>
      </c>
    </row>
    <row r="57" spans="1:7" ht="13.5">
      <c r="A57" s="561"/>
      <c r="B57" s="627"/>
      <c r="C57" s="627"/>
      <c r="D57" s="597"/>
      <c r="E57" s="575"/>
      <c r="F57" s="575"/>
      <c r="G57" s="575"/>
    </row>
    <row r="58" spans="1:7">
      <c r="A58" s="553" t="s">
        <v>1648</v>
      </c>
      <c r="B58" s="742" t="s">
        <v>158</v>
      </c>
      <c r="C58" s="742" t="s">
        <v>157</v>
      </c>
      <c r="D58" s="742" t="s">
        <v>80</v>
      </c>
      <c r="E58" s="742" t="s">
        <v>1711</v>
      </c>
      <c r="F58" s="624" t="s">
        <v>1682</v>
      </c>
      <c r="G58" s="624" t="s">
        <v>1648</v>
      </c>
    </row>
    <row r="59" spans="1:7" ht="16.5" customHeight="1">
      <c r="A59" s="561" t="s">
        <v>2024</v>
      </c>
      <c r="B59" s="744"/>
      <c r="C59" s="744"/>
      <c r="D59" s="744"/>
      <c r="E59" s="744"/>
      <c r="F59" s="624" t="s">
        <v>76</v>
      </c>
      <c r="G59" s="624" t="s">
        <v>75</v>
      </c>
    </row>
    <row r="60" spans="1:7">
      <c r="A60" s="573"/>
      <c r="B60" s="624" t="s">
        <v>2023</v>
      </c>
      <c r="C60" s="624" t="s">
        <v>2022</v>
      </c>
      <c r="D60" s="602" t="s">
        <v>2013</v>
      </c>
      <c r="E60" s="624">
        <v>43217</v>
      </c>
      <c r="F60" s="624">
        <v>43224</v>
      </c>
      <c r="G60" s="624">
        <v>43248</v>
      </c>
    </row>
    <row r="61" spans="1:7">
      <c r="A61" s="557"/>
      <c r="B61" s="624" t="s">
        <v>2021</v>
      </c>
      <c r="C61" s="624" t="s">
        <v>2020</v>
      </c>
      <c r="D61" s="602" t="s">
        <v>2013</v>
      </c>
      <c r="E61" s="624">
        <v>43224</v>
      </c>
      <c r="F61" s="624">
        <v>43231</v>
      </c>
      <c r="G61" s="624">
        <v>43255</v>
      </c>
    </row>
    <row r="62" spans="1:7">
      <c r="A62" s="557"/>
      <c r="B62" s="624" t="s">
        <v>2019</v>
      </c>
      <c r="C62" s="624" t="s">
        <v>2018</v>
      </c>
      <c r="D62" s="602" t="s">
        <v>2013</v>
      </c>
      <c r="E62" s="624">
        <v>43231</v>
      </c>
      <c r="F62" s="624">
        <v>43238</v>
      </c>
      <c r="G62" s="624">
        <v>43262</v>
      </c>
    </row>
    <row r="63" spans="1:7">
      <c r="A63" s="557"/>
      <c r="B63" s="624" t="s">
        <v>2017</v>
      </c>
      <c r="C63" s="624" t="s">
        <v>2016</v>
      </c>
      <c r="D63" s="602" t="s">
        <v>2013</v>
      </c>
      <c r="E63" s="624">
        <v>43238</v>
      </c>
      <c r="F63" s="624">
        <v>43245</v>
      </c>
      <c r="G63" s="624">
        <v>43269</v>
      </c>
    </row>
    <row r="64" spans="1:7">
      <c r="A64" s="573"/>
      <c r="B64" s="624" t="s">
        <v>2015</v>
      </c>
      <c r="C64" s="624" t="s">
        <v>2014</v>
      </c>
      <c r="D64" s="602" t="s">
        <v>2013</v>
      </c>
      <c r="E64" s="624">
        <v>43245</v>
      </c>
      <c r="F64" s="624">
        <v>43252</v>
      </c>
      <c r="G64" s="624">
        <v>43276</v>
      </c>
    </row>
    <row r="65" spans="1:7" ht="12.75" customHeight="1">
      <c r="B65" s="591"/>
      <c r="C65" s="591"/>
      <c r="D65" s="577"/>
      <c r="E65" s="591"/>
      <c r="F65" s="591"/>
      <c r="G65" s="591"/>
    </row>
    <row r="66" spans="1:7" ht="12.75" customHeight="1">
      <c r="A66" s="561" t="s">
        <v>2012</v>
      </c>
      <c r="B66" s="742" t="s">
        <v>2011</v>
      </c>
      <c r="C66" s="742" t="s">
        <v>2010</v>
      </c>
      <c r="D66" s="742" t="s">
        <v>2009</v>
      </c>
      <c r="E66" s="742" t="s">
        <v>2008</v>
      </c>
      <c r="F66" s="589" t="s">
        <v>2007</v>
      </c>
      <c r="G66" s="589" t="s">
        <v>2006</v>
      </c>
    </row>
    <row r="67" spans="1:7" ht="12.75" customHeight="1">
      <c r="A67" s="561" t="s">
        <v>1920</v>
      </c>
      <c r="B67" s="744"/>
      <c r="C67" s="744"/>
      <c r="D67" s="744"/>
      <c r="E67" s="744"/>
      <c r="F67" s="556" t="s">
        <v>76</v>
      </c>
      <c r="G67" s="556" t="s">
        <v>75</v>
      </c>
    </row>
    <row r="68" spans="1:7" ht="12.75" customHeight="1">
      <c r="A68" s="561"/>
      <c r="B68" s="589" t="s">
        <v>2005</v>
      </c>
      <c r="C68" s="589" t="s">
        <v>2004</v>
      </c>
      <c r="D68" s="747" t="s">
        <v>2003</v>
      </c>
      <c r="E68" s="589">
        <v>43216</v>
      </c>
      <c r="F68" s="589">
        <v>43223</v>
      </c>
      <c r="G68" s="589">
        <v>43244</v>
      </c>
    </row>
    <row r="69" spans="1:7" ht="12.75" customHeight="1">
      <c r="A69" s="561"/>
      <c r="B69" s="589" t="s">
        <v>1616</v>
      </c>
      <c r="C69" s="589" t="s">
        <v>2002</v>
      </c>
      <c r="D69" s="753"/>
      <c r="E69" s="589">
        <v>43223</v>
      </c>
      <c r="F69" s="589">
        <v>43230</v>
      </c>
      <c r="G69" s="589">
        <v>43251</v>
      </c>
    </row>
    <row r="70" spans="1:7" ht="12.75" customHeight="1">
      <c r="A70" s="561"/>
      <c r="B70" s="589" t="s">
        <v>2001</v>
      </c>
      <c r="C70" s="589" t="s">
        <v>1613</v>
      </c>
      <c r="D70" s="753"/>
      <c r="E70" s="589">
        <v>43230</v>
      </c>
      <c r="F70" s="589">
        <v>43237</v>
      </c>
      <c r="G70" s="589">
        <v>43258</v>
      </c>
    </row>
    <row r="71" spans="1:7" ht="12.75" customHeight="1">
      <c r="A71" s="561"/>
      <c r="B71" s="589" t="s">
        <v>1612</v>
      </c>
      <c r="C71" s="589" t="s">
        <v>1622</v>
      </c>
      <c r="D71" s="753"/>
      <c r="E71" s="589">
        <v>43237</v>
      </c>
      <c r="F71" s="589">
        <v>43244</v>
      </c>
      <c r="G71" s="589">
        <v>43265</v>
      </c>
    </row>
    <row r="72" spans="1:7" ht="12.75" customHeight="1">
      <c r="A72" s="561"/>
      <c r="B72" s="589" t="s">
        <v>1610</v>
      </c>
      <c r="C72" s="589" t="s">
        <v>497</v>
      </c>
      <c r="D72" s="753"/>
      <c r="E72" s="589">
        <v>43244</v>
      </c>
      <c r="F72" s="589">
        <v>43251</v>
      </c>
      <c r="G72" s="589">
        <v>43272</v>
      </c>
    </row>
    <row r="73" spans="1:7" ht="12.75" customHeight="1">
      <c r="A73" s="561"/>
      <c r="B73" s="589" t="s">
        <v>1609</v>
      </c>
      <c r="C73" s="589" t="s">
        <v>1608</v>
      </c>
      <c r="D73" s="754"/>
      <c r="E73" s="589">
        <v>43251</v>
      </c>
      <c r="F73" s="589">
        <v>43258</v>
      </c>
      <c r="G73" s="589">
        <v>43279</v>
      </c>
    </row>
    <row r="74" spans="1:7" ht="12.75" customHeight="1">
      <c r="A74" s="561"/>
      <c r="B74" s="561"/>
      <c r="C74" s="585"/>
      <c r="D74" s="582"/>
      <c r="E74" s="584"/>
      <c r="F74" s="625"/>
      <c r="G74" s="625"/>
    </row>
    <row r="75" spans="1:7">
      <c r="A75" s="626" t="s">
        <v>2000</v>
      </c>
      <c r="B75" s="742" t="s">
        <v>158</v>
      </c>
      <c r="C75" s="742" t="s">
        <v>157</v>
      </c>
      <c r="D75" s="742" t="s">
        <v>80</v>
      </c>
      <c r="E75" s="742" t="s">
        <v>1711</v>
      </c>
      <c r="F75" s="556" t="s">
        <v>1682</v>
      </c>
      <c r="G75" s="556" t="s">
        <v>1999</v>
      </c>
    </row>
    <row r="76" spans="1:7">
      <c r="A76" s="561" t="s">
        <v>1998</v>
      </c>
      <c r="B76" s="744"/>
      <c r="C76" s="758"/>
      <c r="D76" s="744"/>
      <c r="E76" s="744"/>
      <c r="F76" s="624" t="s">
        <v>76</v>
      </c>
      <c r="G76" s="624" t="s">
        <v>75</v>
      </c>
    </row>
    <row r="77" spans="1:7" ht="13.5" customHeight="1">
      <c r="B77" s="624" t="s">
        <v>1997</v>
      </c>
      <c r="C77" s="624" t="s">
        <v>1996</v>
      </c>
      <c r="D77" s="624" t="s">
        <v>1988</v>
      </c>
      <c r="E77" s="624">
        <v>43217</v>
      </c>
      <c r="F77" s="624">
        <v>43225</v>
      </c>
      <c r="G77" s="624">
        <v>43249</v>
      </c>
    </row>
    <row r="78" spans="1:7" ht="13.5" customHeight="1">
      <c r="B78" s="624" t="s">
        <v>1995</v>
      </c>
      <c r="C78" s="624" t="s">
        <v>1994</v>
      </c>
      <c r="D78" s="624" t="s">
        <v>1988</v>
      </c>
      <c r="E78" s="624">
        <v>43224</v>
      </c>
      <c r="F78" s="624">
        <v>43232</v>
      </c>
      <c r="G78" s="624">
        <v>43256</v>
      </c>
    </row>
    <row r="79" spans="1:7" ht="13.5" customHeight="1">
      <c r="B79" s="624" t="s">
        <v>1993</v>
      </c>
      <c r="C79" s="624" t="s">
        <v>1992</v>
      </c>
      <c r="D79" s="624" t="s">
        <v>1988</v>
      </c>
      <c r="E79" s="624">
        <v>43231</v>
      </c>
      <c r="F79" s="624">
        <v>43239</v>
      </c>
      <c r="G79" s="624">
        <v>43263</v>
      </c>
    </row>
    <row r="80" spans="1:7" ht="13.5" customHeight="1">
      <c r="B80" s="624" t="s">
        <v>1991</v>
      </c>
      <c r="C80" s="624" t="s">
        <v>1482</v>
      </c>
      <c r="D80" s="624" t="s">
        <v>1988</v>
      </c>
      <c r="E80" s="624">
        <v>43238</v>
      </c>
      <c r="F80" s="624">
        <v>43246</v>
      </c>
      <c r="G80" s="624">
        <v>43270</v>
      </c>
    </row>
    <row r="81" spans="1:7" ht="13.5" customHeight="1">
      <c r="B81" s="624" t="s">
        <v>1990</v>
      </c>
      <c r="C81" s="624" t="s">
        <v>1989</v>
      </c>
      <c r="D81" s="624" t="s">
        <v>1988</v>
      </c>
      <c r="E81" s="624">
        <v>43245</v>
      </c>
      <c r="F81" s="624">
        <v>43253</v>
      </c>
      <c r="G81" s="624">
        <v>43277</v>
      </c>
    </row>
    <row r="82" spans="1:7">
      <c r="B82" s="585"/>
      <c r="C82" s="585"/>
      <c r="D82" s="582"/>
      <c r="E82" s="584"/>
      <c r="F82" s="625"/>
      <c r="G82" s="625"/>
    </row>
    <row r="83" spans="1:7">
      <c r="A83" s="561" t="s">
        <v>1987</v>
      </c>
      <c r="B83" s="742" t="s">
        <v>158</v>
      </c>
      <c r="C83" s="742" t="s">
        <v>157</v>
      </c>
      <c r="D83" s="742" t="s">
        <v>80</v>
      </c>
      <c r="E83" s="742" t="s">
        <v>1711</v>
      </c>
      <c r="F83" s="556" t="s">
        <v>1682</v>
      </c>
      <c r="G83" s="556" t="s">
        <v>1986</v>
      </c>
    </row>
    <row r="84" spans="1:7">
      <c r="A84" s="561" t="s">
        <v>1702</v>
      </c>
      <c r="B84" s="744"/>
      <c r="C84" s="744"/>
      <c r="D84" s="744"/>
      <c r="E84" s="744"/>
      <c r="F84" s="624" t="s">
        <v>76</v>
      </c>
      <c r="G84" s="624" t="s">
        <v>75</v>
      </c>
    </row>
    <row r="85" spans="1:7" ht="13.5" customHeight="1">
      <c r="B85" s="589" t="s">
        <v>1983</v>
      </c>
      <c r="C85" s="589" t="s">
        <v>1982</v>
      </c>
      <c r="D85" s="755" t="s">
        <v>1509</v>
      </c>
      <c r="E85" s="589">
        <v>43220</v>
      </c>
      <c r="F85" s="589">
        <v>43227</v>
      </c>
      <c r="G85" s="589">
        <v>43248</v>
      </c>
    </row>
    <row r="86" spans="1:7" ht="13.5" customHeight="1">
      <c r="B86" s="589" t="s">
        <v>1981</v>
      </c>
      <c r="C86" s="589" t="s">
        <v>1570</v>
      </c>
      <c r="D86" s="755"/>
      <c r="E86" s="589">
        <v>43227</v>
      </c>
      <c r="F86" s="589">
        <v>43234</v>
      </c>
      <c r="G86" s="589">
        <v>43255</v>
      </c>
    </row>
    <row r="87" spans="1:7" ht="13.5" customHeight="1">
      <c r="B87" s="589" t="s">
        <v>1980</v>
      </c>
      <c r="C87" s="589" t="s">
        <v>1568</v>
      </c>
      <c r="D87" s="755"/>
      <c r="E87" s="589">
        <v>43234</v>
      </c>
      <c r="F87" s="589">
        <v>43241</v>
      </c>
      <c r="G87" s="589">
        <v>43262</v>
      </c>
    </row>
    <row r="88" spans="1:7" ht="13.5" customHeight="1">
      <c r="A88" s="561" t="s">
        <v>1167</v>
      </c>
      <c r="B88" s="589" t="s">
        <v>1979</v>
      </c>
      <c r="C88" s="589" t="s">
        <v>1545</v>
      </c>
      <c r="D88" s="755"/>
      <c r="E88" s="589">
        <v>43241</v>
      </c>
      <c r="F88" s="589">
        <v>43248</v>
      </c>
      <c r="G88" s="589">
        <v>43269</v>
      </c>
    </row>
    <row r="89" spans="1:7" ht="13.5" customHeight="1">
      <c r="A89" s="561" t="s">
        <v>1167</v>
      </c>
      <c r="B89" s="589" t="s">
        <v>1978</v>
      </c>
      <c r="C89" s="589" t="s">
        <v>1565</v>
      </c>
      <c r="D89" s="755"/>
      <c r="E89" s="589">
        <v>43248</v>
      </c>
      <c r="F89" s="589">
        <v>43255</v>
      </c>
      <c r="G89" s="589">
        <v>43276</v>
      </c>
    </row>
    <row r="90" spans="1:7" ht="13.5" customHeight="1">
      <c r="A90" s="561"/>
      <c r="B90" s="591"/>
      <c r="C90" s="591"/>
      <c r="D90" s="577"/>
      <c r="E90" s="591"/>
      <c r="F90" s="591"/>
      <c r="G90" s="591"/>
    </row>
    <row r="91" spans="1:7" ht="13.5" customHeight="1">
      <c r="A91" s="561" t="s">
        <v>1985</v>
      </c>
      <c r="B91" s="742" t="s">
        <v>158</v>
      </c>
      <c r="C91" s="742" t="s">
        <v>157</v>
      </c>
      <c r="D91" s="742" t="s">
        <v>80</v>
      </c>
      <c r="E91" s="742" t="s">
        <v>1711</v>
      </c>
      <c r="F91" s="556" t="s">
        <v>1682</v>
      </c>
      <c r="G91" s="556" t="s">
        <v>1985</v>
      </c>
    </row>
    <row r="92" spans="1:7" ht="13.5" customHeight="1">
      <c r="A92" s="561" t="s">
        <v>1984</v>
      </c>
      <c r="B92" s="744"/>
      <c r="C92" s="744"/>
      <c r="D92" s="744"/>
      <c r="E92" s="744"/>
      <c r="F92" s="624" t="s">
        <v>76</v>
      </c>
      <c r="G92" s="624" t="s">
        <v>75</v>
      </c>
    </row>
    <row r="93" spans="1:7" ht="13.5" customHeight="1">
      <c r="A93" s="561"/>
      <c r="B93" s="589" t="s">
        <v>1983</v>
      </c>
      <c r="C93" s="589" t="s">
        <v>1982</v>
      </c>
      <c r="D93" s="755" t="s">
        <v>1509</v>
      </c>
      <c r="E93" s="589">
        <v>43220</v>
      </c>
      <c r="F93" s="589">
        <v>43227</v>
      </c>
      <c r="G93" s="589">
        <v>43246</v>
      </c>
    </row>
    <row r="94" spans="1:7" ht="13.5" customHeight="1">
      <c r="A94" s="561"/>
      <c r="B94" s="589" t="s">
        <v>1981</v>
      </c>
      <c r="C94" s="589" t="s">
        <v>1570</v>
      </c>
      <c r="D94" s="755"/>
      <c r="E94" s="589">
        <v>43227</v>
      </c>
      <c r="F94" s="589">
        <v>43234</v>
      </c>
      <c r="G94" s="589">
        <v>43253</v>
      </c>
    </row>
    <row r="95" spans="1:7" ht="13.5" customHeight="1">
      <c r="A95" s="561"/>
      <c r="B95" s="589" t="s">
        <v>1980</v>
      </c>
      <c r="C95" s="589" t="s">
        <v>1568</v>
      </c>
      <c r="D95" s="755"/>
      <c r="E95" s="589">
        <v>43234</v>
      </c>
      <c r="F95" s="589">
        <v>43241</v>
      </c>
      <c r="G95" s="589">
        <v>43260</v>
      </c>
    </row>
    <row r="96" spans="1:7" ht="13.5" customHeight="1">
      <c r="A96" s="561"/>
      <c r="B96" s="589" t="s">
        <v>1979</v>
      </c>
      <c r="C96" s="589" t="s">
        <v>1545</v>
      </c>
      <c r="D96" s="755"/>
      <c r="E96" s="589">
        <v>43241</v>
      </c>
      <c r="F96" s="589">
        <v>43248</v>
      </c>
      <c r="G96" s="589">
        <v>43267</v>
      </c>
    </row>
    <row r="97" spans="1:7" ht="13.5" customHeight="1">
      <c r="A97" s="561"/>
      <c r="B97" s="589" t="s">
        <v>1978</v>
      </c>
      <c r="C97" s="589" t="s">
        <v>1565</v>
      </c>
      <c r="D97" s="755"/>
      <c r="E97" s="589">
        <v>43248</v>
      </c>
      <c r="F97" s="589">
        <v>43255</v>
      </c>
      <c r="G97" s="589">
        <v>43274</v>
      </c>
    </row>
    <row r="99" spans="1:7">
      <c r="A99" s="561" t="s">
        <v>1977</v>
      </c>
      <c r="B99" s="742" t="s">
        <v>158</v>
      </c>
      <c r="C99" s="742" t="s">
        <v>157</v>
      </c>
      <c r="D99" s="742" t="s">
        <v>80</v>
      </c>
      <c r="E99" s="742" t="s">
        <v>1711</v>
      </c>
      <c r="F99" s="556" t="s">
        <v>1682</v>
      </c>
      <c r="G99" s="556" t="s">
        <v>1138</v>
      </c>
    </row>
    <row r="100" spans="1:7">
      <c r="A100" s="561" t="s">
        <v>1976</v>
      </c>
      <c r="B100" s="744"/>
      <c r="C100" s="744"/>
      <c r="D100" s="744"/>
      <c r="E100" s="744"/>
      <c r="F100" s="556" t="s">
        <v>76</v>
      </c>
      <c r="G100" s="556" t="s">
        <v>75</v>
      </c>
    </row>
    <row r="101" spans="1:7" ht="12.75" customHeight="1">
      <c r="A101" s="561"/>
      <c r="B101" s="589" t="s">
        <v>1975</v>
      </c>
      <c r="C101" s="589" t="s">
        <v>1974</v>
      </c>
      <c r="D101" s="589" t="s">
        <v>1971</v>
      </c>
      <c r="E101" s="589">
        <v>43221</v>
      </c>
      <c r="F101" s="589">
        <v>43228</v>
      </c>
      <c r="G101" s="589">
        <v>43251</v>
      </c>
    </row>
    <row r="102" spans="1:7" ht="12.75" customHeight="1">
      <c r="A102" s="561"/>
      <c r="B102" s="589" t="s">
        <v>1973</v>
      </c>
      <c r="C102" s="589" t="s">
        <v>1972</v>
      </c>
      <c r="D102" s="589" t="s">
        <v>1971</v>
      </c>
      <c r="E102" s="589">
        <v>43228</v>
      </c>
      <c r="F102" s="589">
        <v>43235</v>
      </c>
      <c r="G102" s="589">
        <v>43258</v>
      </c>
    </row>
    <row r="103" spans="1:7" ht="12.75" customHeight="1">
      <c r="A103" s="561"/>
      <c r="B103" s="589" t="s">
        <v>1970</v>
      </c>
      <c r="C103" s="589" t="s">
        <v>1969</v>
      </c>
      <c r="D103" s="589" t="s">
        <v>1965</v>
      </c>
      <c r="E103" s="589">
        <v>43235</v>
      </c>
      <c r="F103" s="589">
        <v>43242</v>
      </c>
      <c r="G103" s="589">
        <v>43265</v>
      </c>
    </row>
    <row r="104" spans="1:7" ht="13.5" customHeight="1">
      <c r="A104" s="561"/>
      <c r="B104" s="589" t="s">
        <v>1968</v>
      </c>
      <c r="C104" s="589" t="s">
        <v>1967</v>
      </c>
      <c r="D104" s="589" t="s">
        <v>1965</v>
      </c>
      <c r="E104" s="589">
        <v>43242</v>
      </c>
      <c r="F104" s="589">
        <v>43249</v>
      </c>
      <c r="G104" s="589">
        <v>43272</v>
      </c>
    </row>
    <row r="105" spans="1:7" ht="13.5" customHeight="1">
      <c r="A105" s="561"/>
      <c r="B105" s="589" t="s">
        <v>1966</v>
      </c>
      <c r="C105" s="589" t="s">
        <v>1482</v>
      </c>
      <c r="D105" s="589" t="s">
        <v>1965</v>
      </c>
      <c r="E105" s="589">
        <v>43249</v>
      </c>
      <c r="F105" s="589">
        <v>43256</v>
      </c>
      <c r="G105" s="589">
        <v>43279</v>
      </c>
    </row>
    <row r="106" spans="1:7">
      <c r="A106" s="561"/>
      <c r="B106" s="591"/>
      <c r="C106" s="591"/>
      <c r="D106" s="577"/>
      <c r="E106" s="591"/>
      <c r="F106" s="591"/>
      <c r="G106" s="591"/>
    </row>
    <row r="107" spans="1:7" ht="15.75">
      <c r="A107" s="600" t="s">
        <v>1964</v>
      </c>
      <c r="B107" s="600"/>
      <c r="C107" s="600"/>
      <c r="D107" s="600"/>
      <c r="E107" s="600"/>
      <c r="F107" s="600"/>
      <c r="G107" s="600"/>
    </row>
    <row r="108" spans="1:7">
      <c r="A108" s="561" t="s">
        <v>831</v>
      </c>
      <c r="B108" s="742" t="s">
        <v>158</v>
      </c>
      <c r="C108" s="742" t="s">
        <v>157</v>
      </c>
      <c r="D108" s="742" t="s">
        <v>80</v>
      </c>
      <c r="E108" s="742" t="s">
        <v>1711</v>
      </c>
      <c r="F108" s="556" t="s">
        <v>1682</v>
      </c>
      <c r="G108" s="556" t="s">
        <v>1955</v>
      </c>
    </row>
    <row r="109" spans="1:7">
      <c r="A109" s="588" t="s">
        <v>1963</v>
      </c>
      <c r="B109" s="744"/>
      <c r="C109" s="744"/>
      <c r="D109" s="744"/>
      <c r="E109" s="744"/>
      <c r="F109" s="556" t="s">
        <v>76</v>
      </c>
      <c r="G109" s="556" t="s">
        <v>75</v>
      </c>
    </row>
    <row r="110" spans="1:7">
      <c r="A110" s="561"/>
      <c r="B110" s="623" t="s">
        <v>1962</v>
      </c>
      <c r="C110" s="622" t="s">
        <v>1464</v>
      </c>
      <c r="D110" s="621" t="s">
        <v>1957</v>
      </c>
      <c r="E110" s="574">
        <v>43221</v>
      </c>
      <c r="F110" s="574">
        <v>43227</v>
      </c>
      <c r="G110" s="574">
        <v>43231</v>
      </c>
    </row>
    <row r="111" spans="1:7">
      <c r="A111" s="561"/>
      <c r="B111" s="623" t="s">
        <v>1961</v>
      </c>
      <c r="C111" s="622" t="s">
        <v>1464</v>
      </c>
      <c r="D111" s="621" t="s">
        <v>1957</v>
      </c>
      <c r="E111" s="574">
        <v>43228</v>
      </c>
      <c r="F111" s="574">
        <v>43234</v>
      </c>
      <c r="G111" s="574">
        <v>43238</v>
      </c>
    </row>
    <row r="112" spans="1:7">
      <c r="A112" s="561"/>
      <c r="B112" s="623" t="s">
        <v>1960</v>
      </c>
      <c r="C112" s="622" t="s">
        <v>1464</v>
      </c>
      <c r="D112" s="621" t="s">
        <v>1957</v>
      </c>
      <c r="E112" s="574">
        <v>43235</v>
      </c>
      <c r="F112" s="574">
        <v>43241</v>
      </c>
      <c r="G112" s="574">
        <v>43245</v>
      </c>
    </row>
    <row r="113" spans="1:7">
      <c r="A113" s="561"/>
      <c r="B113" s="623" t="s">
        <v>1959</v>
      </c>
      <c r="C113" s="622" t="s">
        <v>1464</v>
      </c>
      <c r="D113" s="621" t="s">
        <v>1957</v>
      </c>
      <c r="E113" s="574">
        <v>43242</v>
      </c>
      <c r="F113" s="574">
        <v>43248</v>
      </c>
      <c r="G113" s="574">
        <v>43252</v>
      </c>
    </row>
    <row r="114" spans="1:7">
      <c r="A114" s="561"/>
      <c r="B114" s="574" t="s">
        <v>1958</v>
      </c>
      <c r="C114" s="574" t="s">
        <v>1958</v>
      </c>
      <c r="D114" s="621" t="s">
        <v>1957</v>
      </c>
      <c r="E114" s="574">
        <v>43249</v>
      </c>
      <c r="F114" s="574">
        <v>43255</v>
      </c>
      <c r="G114" s="574">
        <v>43259</v>
      </c>
    </row>
    <row r="115" spans="1:7">
      <c r="B115" s="620"/>
      <c r="C115" s="619"/>
      <c r="D115" s="559"/>
      <c r="E115" s="575"/>
      <c r="F115" s="575"/>
      <c r="G115" s="575"/>
    </row>
    <row r="116" spans="1:7">
      <c r="A116" s="561" t="s">
        <v>1956</v>
      </c>
      <c r="B116" s="742" t="s">
        <v>158</v>
      </c>
      <c r="C116" s="742" t="s">
        <v>157</v>
      </c>
      <c r="D116" s="742" t="s">
        <v>80</v>
      </c>
      <c r="E116" s="742" t="s">
        <v>1711</v>
      </c>
      <c r="F116" s="556" t="s">
        <v>1682</v>
      </c>
      <c r="G116" s="556" t="s">
        <v>1955</v>
      </c>
    </row>
    <row r="117" spans="1:7">
      <c r="A117" s="588" t="s">
        <v>1891</v>
      </c>
      <c r="B117" s="744"/>
      <c r="C117" s="744"/>
      <c r="D117" s="744"/>
      <c r="E117" s="744"/>
      <c r="F117" s="556" t="s">
        <v>76</v>
      </c>
      <c r="G117" s="556" t="s">
        <v>75</v>
      </c>
    </row>
    <row r="118" spans="1:7">
      <c r="A118" s="588" t="s">
        <v>1167</v>
      </c>
      <c r="B118" s="574" t="s">
        <v>1950</v>
      </c>
      <c r="C118" s="574" t="s">
        <v>1954</v>
      </c>
      <c r="D118" s="618" t="s">
        <v>1946</v>
      </c>
      <c r="E118" s="574">
        <v>43216</v>
      </c>
      <c r="F118" s="574">
        <v>43222</v>
      </c>
      <c r="G118" s="574">
        <v>43227</v>
      </c>
    </row>
    <row r="119" spans="1:7">
      <c r="A119" s="588" t="s">
        <v>1167</v>
      </c>
      <c r="B119" s="574" t="s">
        <v>1948</v>
      </c>
      <c r="C119" s="574" t="s">
        <v>1949</v>
      </c>
      <c r="D119" s="618" t="s">
        <v>1946</v>
      </c>
      <c r="E119" s="574">
        <v>43223</v>
      </c>
      <c r="F119" s="574">
        <v>43229</v>
      </c>
      <c r="G119" s="574">
        <v>43234</v>
      </c>
    </row>
    <row r="120" spans="1:7">
      <c r="A120" s="588" t="s">
        <v>1167</v>
      </c>
      <c r="B120" s="574" t="s">
        <v>1953</v>
      </c>
      <c r="C120" s="574" t="s">
        <v>1949</v>
      </c>
      <c r="D120" s="618" t="s">
        <v>1946</v>
      </c>
      <c r="E120" s="574">
        <v>43230</v>
      </c>
      <c r="F120" s="574">
        <v>43236</v>
      </c>
      <c r="G120" s="574">
        <v>43241</v>
      </c>
    </row>
    <row r="121" spans="1:7">
      <c r="A121" s="561"/>
      <c r="B121" s="574" t="s">
        <v>1952</v>
      </c>
      <c r="C121" s="574" t="s">
        <v>1951</v>
      </c>
      <c r="D121" s="618" t="s">
        <v>1946</v>
      </c>
      <c r="E121" s="574">
        <v>43237</v>
      </c>
      <c r="F121" s="574">
        <v>43243</v>
      </c>
      <c r="G121" s="574">
        <v>43248</v>
      </c>
    </row>
    <row r="122" spans="1:7">
      <c r="A122" s="561"/>
      <c r="B122" s="574" t="s">
        <v>1950</v>
      </c>
      <c r="C122" s="574" t="s">
        <v>1949</v>
      </c>
      <c r="D122" s="618" t="s">
        <v>1946</v>
      </c>
      <c r="E122" s="574">
        <v>43244</v>
      </c>
      <c r="F122" s="574">
        <v>43250</v>
      </c>
      <c r="G122" s="574">
        <v>43255</v>
      </c>
    </row>
    <row r="123" spans="1:7">
      <c r="A123" s="588" t="s">
        <v>1167</v>
      </c>
      <c r="B123" s="574" t="s">
        <v>1948</v>
      </c>
      <c r="C123" s="574" t="s">
        <v>1947</v>
      </c>
      <c r="D123" s="618" t="s">
        <v>1946</v>
      </c>
      <c r="E123" s="574">
        <v>43251</v>
      </c>
      <c r="F123" s="574">
        <v>43257</v>
      </c>
      <c r="G123" s="574">
        <v>43262</v>
      </c>
    </row>
    <row r="124" spans="1:7">
      <c r="A124" s="561"/>
      <c r="B124" s="599"/>
      <c r="C124" s="617"/>
      <c r="D124" s="616"/>
      <c r="E124" s="615"/>
      <c r="F124" s="615"/>
      <c r="G124" s="614"/>
    </row>
    <row r="125" spans="1:7">
      <c r="A125" s="561" t="s">
        <v>1328</v>
      </c>
      <c r="B125" s="742" t="s">
        <v>158</v>
      </c>
      <c r="C125" s="742" t="s">
        <v>157</v>
      </c>
      <c r="D125" s="742" t="s">
        <v>80</v>
      </c>
      <c r="E125" s="742" t="s">
        <v>1711</v>
      </c>
      <c r="F125" s="556" t="s">
        <v>1682</v>
      </c>
      <c r="G125" s="556" t="s">
        <v>1489</v>
      </c>
    </row>
    <row r="126" spans="1:7">
      <c r="A126" s="561" t="s">
        <v>1945</v>
      </c>
      <c r="B126" s="744"/>
      <c r="C126" s="744"/>
      <c r="D126" s="744"/>
      <c r="E126" s="744"/>
      <c r="F126" s="556" t="s">
        <v>76</v>
      </c>
      <c r="G126" s="556" t="s">
        <v>75</v>
      </c>
    </row>
    <row r="127" spans="1:7" ht="13.5" customHeight="1">
      <c r="A127" s="561" t="s">
        <v>1167</v>
      </c>
      <c r="B127" s="574" t="s">
        <v>1907</v>
      </c>
      <c r="C127" s="574" t="s">
        <v>1944</v>
      </c>
      <c r="D127" s="761" t="s">
        <v>1943</v>
      </c>
      <c r="E127" s="574">
        <v>43220</v>
      </c>
      <c r="F127" s="574">
        <v>43226</v>
      </c>
      <c r="G127" s="574">
        <v>43230</v>
      </c>
    </row>
    <row r="128" spans="1:7" ht="13.5" customHeight="1">
      <c r="A128" s="561" t="s">
        <v>1167</v>
      </c>
      <c r="B128" s="574" t="s">
        <v>1436</v>
      </c>
      <c r="C128" s="574" t="s">
        <v>1942</v>
      </c>
      <c r="D128" s="761"/>
      <c r="E128" s="574">
        <v>43227</v>
      </c>
      <c r="F128" s="574">
        <v>43233</v>
      </c>
      <c r="G128" s="574">
        <v>43237</v>
      </c>
    </row>
    <row r="129" spans="1:7" ht="13.5" customHeight="1">
      <c r="A129" s="561" t="s">
        <v>1167</v>
      </c>
      <c r="B129" s="574" t="s">
        <v>1941</v>
      </c>
      <c r="C129" s="574" t="s">
        <v>1940</v>
      </c>
      <c r="D129" s="761"/>
      <c r="E129" s="574">
        <v>43234</v>
      </c>
      <c r="F129" s="574">
        <v>43240</v>
      </c>
      <c r="G129" s="574">
        <v>43244</v>
      </c>
    </row>
    <row r="130" spans="1:7" ht="13.5" customHeight="1">
      <c r="B130" s="574" t="s">
        <v>1939</v>
      </c>
      <c r="C130" s="574" t="s">
        <v>1938</v>
      </c>
      <c r="D130" s="761"/>
      <c r="E130" s="574">
        <v>43241</v>
      </c>
      <c r="F130" s="574">
        <v>43247</v>
      </c>
      <c r="G130" s="574">
        <v>43251</v>
      </c>
    </row>
    <row r="131" spans="1:7" ht="13.5" customHeight="1">
      <c r="B131" s="574" t="s">
        <v>1937</v>
      </c>
      <c r="C131" s="574" t="s">
        <v>1411</v>
      </c>
      <c r="D131" s="761"/>
      <c r="E131" s="574">
        <v>43248</v>
      </c>
      <c r="F131" s="574">
        <v>43254</v>
      </c>
      <c r="G131" s="574">
        <v>43258</v>
      </c>
    </row>
    <row r="132" spans="1:7">
      <c r="A132" s="561"/>
      <c r="B132" s="613"/>
      <c r="C132" s="612"/>
      <c r="D132" s="575"/>
      <c r="E132" s="575"/>
      <c r="F132" s="575"/>
      <c r="G132" s="575"/>
    </row>
    <row r="133" spans="1:7">
      <c r="A133" s="561" t="s">
        <v>1936</v>
      </c>
      <c r="B133" s="742" t="s">
        <v>158</v>
      </c>
      <c r="C133" s="742" t="s">
        <v>157</v>
      </c>
      <c r="D133" s="742" t="s">
        <v>80</v>
      </c>
      <c r="E133" s="742" t="s">
        <v>1711</v>
      </c>
      <c r="F133" s="556" t="s">
        <v>1682</v>
      </c>
      <c r="G133" s="556" t="s">
        <v>1936</v>
      </c>
    </row>
    <row r="134" spans="1:7">
      <c r="A134" s="572" t="s">
        <v>1935</v>
      </c>
      <c r="B134" s="744"/>
      <c r="C134" s="744"/>
      <c r="D134" s="744"/>
      <c r="E134" s="744"/>
      <c r="F134" s="556" t="s">
        <v>76</v>
      </c>
      <c r="G134" s="556" t="s">
        <v>75</v>
      </c>
    </row>
    <row r="135" spans="1:7" ht="13.5" customHeight="1">
      <c r="A135" s="561"/>
      <c r="B135" s="610" t="s">
        <v>1934</v>
      </c>
      <c r="C135" s="610" t="s">
        <v>1933</v>
      </c>
      <c r="D135" s="749" t="s">
        <v>1932</v>
      </c>
      <c r="E135" s="610">
        <v>43215</v>
      </c>
      <c r="F135" s="610">
        <v>43222</v>
      </c>
      <c r="G135" s="610">
        <v>43238</v>
      </c>
    </row>
    <row r="136" spans="1:7" ht="12" customHeight="1">
      <c r="A136" s="561"/>
      <c r="B136" s="610" t="s">
        <v>1931</v>
      </c>
      <c r="C136" s="610" t="s">
        <v>1930</v>
      </c>
      <c r="D136" s="750"/>
      <c r="E136" s="610">
        <v>43222</v>
      </c>
      <c r="F136" s="610">
        <v>43229</v>
      </c>
      <c r="G136" s="610">
        <v>43245</v>
      </c>
    </row>
    <row r="137" spans="1:7" ht="13.5" customHeight="1">
      <c r="B137" s="610" t="s">
        <v>1929</v>
      </c>
      <c r="C137" s="610" t="s">
        <v>1928</v>
      </c>
      <c r="D137" s="750"/>
      <c r="E137" s="610">
        <v>43229</v>
      </c>
      <c r="F137" s="610">
        <v>43236</v>
      </c>
      <c r="G137" s="610">
        <v>43252</v>
      </c>
    </row>
    <row r="138" spans="1:7" ht="13.5" customHeight="1">
      <c r="A138" s="561"/>
      <c r="B138" s="610" t="s">
        <v>1927</v>
      </c>
      <c r="C138" s="610" t="s">
        <v>1926</v>
      </c>
      <c r="D138" s="750"/>
      <c r="E138" s="610">
        <v>43236</v>
      </c>
      <c r="F138" s="610">
        <v>43243</v>
      </c>
      <c r="G138" s="610">
        <v>43259</v>
      </c>
    </row>
    <row r="139" spans="1:7" ht="13.5" customHeight="1">
      <c r="A139" s="561"/>
      <c r="B139" s="610" t="s">
        <v>1925</v>
      </c>
      <c r="C139" s="610" t="s">
        <v>1924</v>
      </c>
      <c r="D139" s="750"/>
      <c r="E139" s="610">
        <v>43243</v>
      </c>
      <c r="F139" s="610">
        <v>43250</v>
      </c>
      <c r="G139" s="610">
        <v>43266</v>
      </c>
    </row>
    <row r="140" spans="1:7">
      <c r="A140" s="561"/>
      <c r="B140" s="610" t="s">
        <v>1923</v>
      </c>
      <c r="C140" s="610" t="s">
        <v>1922</v>
      </c>
      <c r="D140" s="751"/>
      <c r="E140" s="610">
        <v>43250</v>
      </c>
      <c r="F140" s="610">
        <v>43257</v>
      </c>
      <c r="G140" s="610">
        <v>43273</v>
      </c>
    </row>
    <row r="141" spans="1:7">
      <c r="A141" s="561"/>
      <c r="B141" s="561"/>
      <c r="C141" s="561"/>
      <c r="D141" s="561"/>
      <c r="E141" s="611"/>
      <c r="F141" s="611"/>
      <c r="G141" s="611"/>
    </row>
    <row r="142" spans="1:7">
      <c r="A142" s="561" t="s">
        <v>1921</v>
      </c>
      <c r="B142" s="742" t="s">
        <v>158</v>
      </c>
      <c r="C142" s="742" t="s">
        <v>157</v>
      </c>
      <c r="D142" s="742" t="s">
        <v>80</v>
      </c>
      <c r="E142" s="742" t="s">
        <v>1711</v>
      </c>
      <c r="F142" s="556" t="s">
        <v>1682</v>
      </c>
      <c r="G142" s="556" t="s">
        <v>1294</v>
      </c>
    </row>
    <row r="143" spans="1:7">
      <c r="A143" s="561" t="s">
        <v>1920</v>
      </c>
      <c r="B143" s="744"/>
      <c r="C143" s="744"/>
      <c r="D143" s="744"/>
      <c r="E143" s="744"/>
      <c r="F143" s="556" t="s">
        <v>76</v>
      </c>
      <c r="G143" s="556" t="s">
        <v>75</v>
      </c>
    </row>
    <row r="144" spans="1:7">
      <c r="A144" s="561"/>
      <c r="B144" s="610" t="s">
        <v>1919</v>
      </c>
      <c r="C144" s="610" t="s">
        <v>1918</v>
      </c>
      <c r="D144" s="603" t="s">
        <v>1908</v>
      </c>
      <c r="E144" s="610">
        <v>43216</v>
      </c>
      <c r="F144" s="610">
        <v>43223</v>
      </c>
      <c r="G144" s="610">
        <v>43237</v>
      </c>
    </row>
    <row r="145" spans="1:7">
      <c r="A145" s="561"/>
      <c r="B145" s="610" t="s">
        <v>1917</v>
      </c>
      <c r="C145" s="610" t="s">
        <v>1916</v>
      </c>
      <c r="D145" s="603" t="s">
        <v>1908</v>
      </c>
      <c r="E145" s="610">
        <f t="shared" ref="E145:G149" si="2">E144+7</f>
        <v>43223</v>
      </c>
      <c r="F145" s="610">
        <f t="shared" si="2"/>
        <v>43230</v>
      </c>
      <c r="G145" s="610">
        <f t="shared" si="2"/>
        <v>43244</v>
      </c>
    </row>
    <row r="146" spans="1:7">
      <c r="A146" s="561"/>
      <c r="B146" s="610" t="s">
        <v>1915</v>
      </c>
      <c r="C146" s="610" t="s">
        <v>1914</v>
      </c>
      <c r="D146" s="603" t="s">
        <v>1908</v>
      </c>
      <c r="E146" s="610">
        <f t="shared" si="2"/>
        <v>43230</v>
      </c>
      <c r="F146" s="610">
        <f t="shared" si="2"/>
        <v>43237</v>
      </c>
      <c r="G146" s="610">
        <f t="shared" si="2"/>
        <v>43251</v>
      </c>
    </row>
    <row r="147" spans="1:7">
      <c r="A147" s="561"/>
      <c r="B147" s="610" t="s">
        <v>1913</v>
      </c>
      <c r="C147" s="610" t="s">
        <v>1912</v>
      </c>
      <c r="D147" s="603" t="s">
        <v>1908</v>
      </c>
      <c r="E147" s="610">
        <f t="shared" si="2"/>
        <v>43237</v>
      </c>
      <c r="F147" s="610">
        <f t="shared" si="2"/>
        <v>43244</v>
      </c>
      <c r="G147" s="610">
        <f t="shared" si="2"/>
        <v>43258</v>
      </c>
    </row>
    <row r="148" spans="1:7">
      <c r="A148" s="561"/>
      <c r="B148" s="610" t="s">
        <v>1911</v>
      </c>
      <c r="C148" s="610" t="s">
        <v>1910</v>
      </c>
      <c r="D148" s="603" t="s">
        <v>1908</v>
      </c>
      <c r="E148" s="610">
        <f t="shared" si="2"/>
        <v>43244</v>
      </c>
      <c r="F148" s="610">
        <f t="shared" si="2"/>
        <v>43251</v>
      </c>
      <c r="G148" s="610">
        <f t="shared" si="2"/>
        <v>43265</v>
      </c>
    </row>
    <row r="149" spans="1:7">
      <c r="A149" s="561"/>
      <c r="B149" s="610" t="s">
        <v>1442</v>
      </c>
      <c r="C149" s="610" t="s">
        <v>1909</v>
      </c>
      <c r="D149" s="603" t="s">
        <v>1908</v>
      </c>
      <c r="E149" s="610">
        <f t="shared" si="2"/>
        <v>43251</v>
      </c>
      <c r="F149" s="610">
        <f t="shared" si="2"/>
        <v>43258</v>
      </c>
      <c r="G149" s="610">
        <f t="shared" si="2"/>
        <v>43272</v>
      </c>
    </row>
    <row r="150" spans="1:7">
      <c r="A150" s="561"/>
      <c r="B150" s="611"/>
      <c r="C150" s="611"/>
      <c r="D150" s="587"/>
      <c r="E150" s="611"/>
      <c r="F150" s="611"/>
      <c r="G150" s="611"/>
    </row>
    <row r="151" spans="1:7">
      <c r="A151" s="561" t="s">
        <v>1860</v>
      </c>
      <c r="B151" s="742" t="s">
        <v>158</v>
      </c>
      <c r="C151" s="742" t="s">
        <v>157</v>
      </c>
      <c r="D151" s="742" t="s">
        <v>80</v>
      </c>
      <c r="E151" s="742" t="s">
        <v>1711</v>
      </c>
      <c r="F151" s="556" t="s">
        <v>1682</v>
      </c>
      <c r="G151" s="556" t="s">
        <v>1294</v>
      </c>
    </row>
    <row r="152" spans="1:7">
      <c r="A152" s="561"/>
      <c r="B152" s="744"/>
      <c r="C152" s="744"/>
      <c r="D152" s="744"/>
      <c r="E152" s="744"/>
      <c r="F152" s="556" t="s">
        <v>76</v>
      </c>
      <c r="G152" s="556" t="s">
        <v>75</v>
      </c>
    </row>
    <row r="153" spans="1:7" ht="13.5" customHeight="1">
      <c r="A153" s="561"/>
      <c r="B153" s="610" t="s">
        <v>1907</v>
      </c>
      <c r="C153" s="610" t="s">
        <v>1906</v>
      </c>
      <c r="D153" s="749" t="s">
        <v>1905</v>
      </c>
      <c r="E153" s="610">
        <v>43220</v>
      </c>
      <c r="F153" s="610">
        <v>43225</v>
      </c>
      <c r="G153" s="610">
        <v>43238</v>
      </c>
    </row>
    <row r="154" spans="1:7" ht="13.5" customHeight="1">
      <c r="A154" s="561"/>
      <c r="B154" s="610" t="s">
        <v>1436</v>
      </c>
      <c r="C154" s="610" t="s">
        <v>1435</v>
      </c>
      <c r="D154" s="750"/>
      <c r="E154" s="610">
        <v>43227</v>
      </c>
      <c r="F154" s="610">
        <v>43232</v>
      </c>
      <c r="G154" s="610">
        <v>43245</v>
      </c>
    </row>
    <row r="155" spans="1:7" ht="13.5" customHeight="1">
      <c r="A155" s="561"/>
      <c r="B155" s="610" t="s">
        <v>1433</v>
      </c>
      <c r="C155" s="610" t="s">
        <v>1432</v>
      </c>
      <c r="D155" s="750"/>
      <c r="E155" s="610">
        <v>43234</v>
      </c>
      <c r="F155" s="610">
        <v>43239</v>
      </c>
      <c r="G155" s="610">
        <v>43252</v>
      </c>
    </row>
    <row r="156" spans="1:7" ht="13.5" customHeight="1">
      <c r="A156" s="561"/>
      <c r="B156" s="610" t="s">
        <v>1904</v>
      </c>
      <c r="C156" s="610" t="s">
        <v>1815</v>
      </c>
      <c r="D156" s="750"/>
      <c r="E156" s="610">
        <v>43241</v>
      </c>
      <c r="F156" s="610">
        <v>43246</v>
      </c>
      <c r="G156" s="610">
        <v>43259</v>
      </c>
    </row>
    <row r="157" spans="1:7" ht="13.5" customHeight="1">
      <c r="A157" s="561"/>
      <c r="B157" s="610" t="s">
        <v>1225</v>
      </c>
      <c r="C157" s="610" t="s">
        <v>1225</v>
      </c>
      <c r="D157" s="751"/>
      <c r="E157" s="610">
        <v>43248</v>
      </c>
      <c r="F157" s="610">
        <v>43253</v>
      </c>
      <c r="G157" s="610">
        <v>43266</v>
      </c>
    </row>
    <row r="158" spans="1:7" ht="13.5">
      <c r="B158" s="609"/>
      <c r="C158" s="601"/>
      <c r="D158" s="608"/>
      <c r="E158" s="579"/>
      <c r="F158" s="579"/>
      <c r="G158" s="579"/>
    </row>
    <row r="159" spans="1:7">
      <c r="A159" s="565" t="s">
        <v>1332</v>
      </c>
      <c r="B159" s="742" t="s">
        <v>158</v>
      </c>
      <c r="C159" s="742" t="s">
        <v>157</v>
      </c>
      <c r="D159" s="742" t="s">
        <v>80</v>
      </c>
      <c r="E159" s="742" t="s">
        <v>1711</v>
      </c>
      <c r="F159" s="556" t="s">
        <v>1682</v>
      </c>
      <c r="G159" s="556" t="s">
        <v>690</v>
      </c>
    </row>
    <row r="160" spans="1:7">
      <c r="A160" s="561" t="s">
        <v>1903</v>
      </c>
      <c r="B160" s="744"/>
      <c r="C160" s="744"/>
      <c r="D160" s="744"/>
      <c r="E160" s="744"/>
      <c r="F160" s="556" t="s">
        <v>76</v>
      </c>
      <c r="G160" s="556" t="s">
        <v>75</v>
      </c>
    </row>
    <row r="161" spans="1:7" ht="12.75" customHeight="1">
      <c r="A161" s="561"/>
      <c r="B161" s="554" t="s">
        <v>1902</v>
      </c>
      <c r="C161" s="554" t="s">
        <v>1901</v>
      </c>
      <c r="D161" s="752" t="s">
        <v>1900</v>
      </c>
      <c r="E161" s="554">
        <v>43222</v>
      </c>
      <c r="F161" s="554">
        <v>43227</v>
      </c>
      <c r="G161" s="554">
        <v>43236</v>
      </c>
    </row>
    <row r="162" spans="1:7">
      <c r="A162" s="561"/>
      <c r="B162" s="554" t="s">
        <v>1899</v>
      </c>
      <c r="C162" s="554" t="s">
        <v>1898</v>
      </c>
      <c r="D162" s="752"/>
      <c r="E162" s="554">
        <v>43229</v>
      </c>
      <c r="F162" s="554">
        <v>43234</v>
      </c>
      <c r="G162" s="554">
        <v>43243</v>
      </c>
    </row>
    <row r="163" spans="1:7" ht="12.75" customHeight="1">
      <c r="A163" s="561"/>
      <c r="B163" s="554" t="s">
        <v>1897</v>
      </c>
      <c r="C163" s="554" t="s">
        <v>1896</v>
      </c>
      <c r="D163" s="752"/>
      <c r="E163" s="554">
        <v>43236</v>
      </c>
      <c r="F163" s="554">
        <v>43241</v>
      </c>
      <c r="G163" s="554">
        <v>43250</v>
      </c>
    </row>
    <row r="164" spans="1:7" ht="13.5" customHeight="1">
      <c r="A164" s="561"/>
      <c r="B164" s="554" t="s">
        <v>1895</v>
      </c>
      <c r="C164" s="554" t="s">
        <v>1894</v>
      </c>
      <c r="D164" s="752"/>
      <c r="E164" s="554">
        <v>43243</v>
      </c>
      <c r="F164" s="554">
        <v>43248</v>
      </c>
      <c r="G164" s="554">
        <v>43257</v>
      </c>
    </row>
    <row r="165" spans="1:7" ht="13.5" customHeight="1">
      <c r="A165" s="561"/>
      <c r="B165" s="554" t="s">
        <v>1893</v>
      </c>
      <c r="C165" s="554" t="s">
        <v>1892</v>
      </c>
      <c r="D165" s="752"/>
      <c r="E165" s="554">
        <v>43250</v>
      </c>
      <c r="F165" s="554">
        <v>43255</v>
      </c>
      <c r="G165" s="554">
        <v>43264</v>
      </c>
    </row>
    <row r="166" spans="1:7" ht="12.75" customHeight="1">
      <c r="A166" s="561"/>
      <c r="B166" s="579"/>
      <c r="C166" s="579"/>
      <c r="D166" s="607"/>
      <c r="E166" s="606"/>
      <c r="F166" s="579"/>
      <c r="G166" s="579"/>
    </row>
    <row r="167" spans="1:7" ht="12.75" customHeight="1">
      <c r="A167" s="561" t="s">
        <v>1331</v>
      </c>
      <c r="B167" s="742" t="s">
        <v>158</v>
      </c>
      <c r="C167" s="742" t="s">
        <v>157</v>
      </c>
      <c r="D167" s="742" t="s">
        <v>80</v>
      </c>
      <c r="E167" s="742" t="s">
        <v>1711</v>
      </c>
      <c r="F167" s="556" t="s">
        <v>1682</v>
      </c>
      <c r="G167" s="556" t="s">
        <v>1331</v>
      </c>
    </row>
    <row r="168" spans="1:7" ht="12.75" customHeight="1">
      <c r="A168" s="561" t="s">
        <v>1891</v>
      </c>
      <c r="B168" s="744"/>
      <c r="C168" s="744"/>
      <c r="D168" s="744"/>
      <c r="E168" s="744"/>
      <c r="F168" s="556" t="s">
        <v>76</v>
      </c>
      <c r="G168" s="556" t="s">
        <v>75</v>
      </c>
    </row>
    <row r="169" spans="1:7" ht="12.75" customHeight="1">
      <c r="A169" s="561"/>
      <c r="B169" s="554" t="s">
        <v>1890</v>
      </c>
      <c r="C169" s="554" t="s">
        <v>1889</v>
      </c>
      <c r="D169" s="603" t="s">
        <v>1878</v>
      </c>
      <c r="E169" s="554">
        <v>43216</v>
      </c>
      <c r="F169" s="554">
        <v>43222</v>
      </c>
      <c r="G169" s="554">
        <v>43237</v>
      </c>
    </row>
    <row r="170" spans="1:7" ht="12.75" customHeight="1">
      <c r="A170" s="561"/>
      <c r="B170" s="554" t="s">
        <v>1888</v>
      </c>
      <c r="C170" s="554" t="s">
        <v>1887</v>
      </c>
      <c r="D170" s="603" t="s">
        <v>1878</v>
      </c>
      <c r="E170" s="554">
        <v>43223</v>
      </c>
      <c r="F170" s="554">
        <v>43229</v>
      </c>
      <c r="G170" s="554">
        <v>43244</v>
      </c>
    </row>
    <row r="171" spans="1:7" ht="12.75" customHeight="1">
      <c r="A171" s="561"/>
      <c r="B171" s="554" t="s">
        <v>1886</v>
      </c>
      <c r="C171" s="554" t="s">
        <v>1885</v>
      </c>
      <c r="D171" s="603" t="s">
        <v>1878</v>
      </c>
      <c r="E171" s="554">
        <v>43230</v>
      </c>
      <c r="F171" s="554">
        <v>43236</v>
      </c>
      <c r="G171" s="554">
        <v>43251</v>
      </c>
    </row>
    <row r="172" spans="1:7" ht="12.75" customHeight="1">
      <c r="A172" s="561"/>
      <c r="B172" s="554" t="s">
        <v>1884</v>
      </c>
      <c r="C172" s="554" t="s">
        <v>1883</v>
      </c>
      <c r="D172" s="603" t="s">
        <v>1878</v>
      </c>
      <c r="E172" s="554">
        <v>43237</v>
      </c>
      <c r="F172" s="554">
        <v>43243</v>
      </c>
      <c r="G172" s="554">
        <v>43258</v>
      </c>
    </row>
    <row r="173" spans="1:7" ht="12.75" customHeight="1">
      <c r="A173" s="561"/>
      <c r="B173" s="554" t="s">
        <v>1882</v>
      </c>
      <c r="C173" s="554" t="s">
        <v>1881</v>
      </c>
      <c r="D173" s="603" t="s">
        <v>1878</v>
      </c>
      <c r="E173" s="554">
        <v>43244</v>
      </c>
      <c r="F173" s="554">
        <v>43250</v>
      </c>
      <c r="G173" s="554">
        <v>43265</v>
      </c>
    </row>
    <row r="174" spans="1:7" ht="12.75" customHeight="1">
      <c r="A174" s="561"/>
      <c r="B174" s="554" t="s">
        <v>1880</v>
      </c>
      <c r="C174" s="554" t="s">
        <v>1879</v>
      </c>
      <c r="D174" s="603" t="s">
        <v>1878</v>
      </c>
      <c r="E174" s="554">
        <v>43251</v>
      </c>
      <c r="F174" s="554">
        <v>43257</v>
      </c>
      <c r="G174" s="554">
        <v>43272</v>
      </c>
    </row>
    <row r="175" spans="1:7">
      <c r="A175" s="573"/>
      <c r="B175" s="601"/>
      <c r="C175" s="601"/>
      <c r="D175" s="605"/>
      <c r="E175" s="604"/>
      <c r="F175" s="591"/>
      <c r="G175" s="591"/>
    </row>
    <row r="176" spans="1:7" ht="15.75">
      <c r="A176" s="600" t="s">
        <v>1877</v>
      </c>
      <c r="B176" s="600"/>
      <c r="C176" s="600"/>
      <c r="D176" s="600"/>
      <c r="E176" s="600"/>
      <c r="F176" s="600"/>
      <c r="G176" s="600"/>
    </row>
    <row r="177" spans="1:7">
      <c r="A177" s="561" t="s">
        <v>1335</v>
      </c>
      <c r="B177" s="742" t="s">
        <v>158</v>
      </c>
      <c r="C177" s="742" t="s">
        <v>157</v>
      </c>
      <c r="D177" s="742" t="s">
        <v>80</v>
      </c>
      <c r="E177" s="742" t="s">
        <v>1711</v>
      </c>
      <c r="F177" s="556" t="s">
        <v>1682</v>
      </c>
      <c r="G177" s="556" t="s">
        <v>1453</v>
      </c>
    </row>
    <row r="178" spans="1:7">
      <c r="A178" s="561" t="s">
        <v>1825</v>
      </c>
      <c r="B178" s="744"/>
      <c r="C178" s="744"/>
      <c r="D178" s="744"/>
      <c r="E178" s="744"/>
      <c r="F178" s="556" t="s">
        <v>76</v>
      </c>
      <c r="G178" s="556" t="s">
        <v>75</v>
      </c>
    </row>
    <row r="179" spans="1:7">
      <c r="A179" s="573"/>
      <c r="B179" s="589" t="s">
        <v>1869</v>
      </c>
      <c r="C179" s="589" t="s">
        <v>1876</v>
      </c>
      <c r="D179" s="603" t="s">
        <v>1867</v>
      </c>
      <c r="E179" s="589">
        <v>43216</v>
      </c>
      <c r="F179" s="589">
        <v>43223</v>
      </c>
      <c r="G179" s="589">
        <v>43234</v>
      </c>
    </row>
    <row r="180" spans="1:7">
      <c r="A180" s="573"/>
      <c r="B180" s="589" t="s">
        <v>1875</v>
      </c>
      <c r="C180" s="589" t="s">
        <v>1874</v>
      </c>
      <c r="D180" s="603" t="s">
        <v>1867</v>
      </c>
      <c r="E180" s="589">
        <v>43223</v>
      </c>
      <c r="F180" s="589">
        <v>43230</v>
      </c>
      <c r="G180" s="589">
        <v>43241</v>
      </c>
    </row>
    <row r="181" spans="1:7">
      <c r="A181" s="573"/>
      <c r="B181" s="589" t="s">
        <v>1873</v>
      </c>
      <c r="C181" s="589" t="s">
        <v>1872</v>
      </c>
      <c r="D181" s="603" t="s">
        <v>1867</v>
      </c>
      <c r="E181" s="589">
        <v>43230</v>
      </c>
      <c r="F181" s="589">
        <v>43237</v>
      </c>
      <c r="G181" s="589">
        <v>43248</v>
      </c>
    </row>
    <row r="182" spans="1:7">
      <c r="A182" s="573"/>
      <c r="B182" s="589" t="s">
        <v>1871</v>
      </c>
      <c r="C182" s="589" t="s">
        <v>1870</v>
      </c>
      <c r="D182" s="603" t="s">
        <v>1867</v>
      </c>
      <c r="E182" s="589">
        <v>43237</v>
      </c>
      <c r="F182" s="589">
        <v>43244</v>
      </c>
      <c r="G182" s="589">
        <v>43255</v>
      </c>
    </row>
    <row r="183" spans="1:7">
      <c r="A183" s="573"/>
      <c r="B183" s="589" t="s">
        <v>1869</v>
      </c>
      <c r="C183" s="589" t="s">
        <v>1868</v>
      </c>
      <c r="D183" s="603" t="s">
        <v>1867</v>
      </c>
      <c r="E183" s="589">
        <v>43244</v>
      </c>
      <c r="F183" s="589">
        <v>43251</v>
      </c>
      <c r="G183" s="589">
        <v>43262</v>
      </c>
    </row>
    <row r="184" spans="1:7">
      <c r="A184" s="573"/>
      <c r="B184" s="589" t="s">
        <v>1225</v>
      </c>
      <c r="C184" s="589" t="s">
        <v>1225</v>
      </c>
      <c r="D184" s="603" t="s">
        <v>1867</v>
      </c>
      <c r="E184" s="589">
        <v>43251</v>
      </c>
      <c r="F184" s="589">
        <v>43258</v>
      </c>
      <c r="G184" s="589">
        <v>43269</v>
      </c>
    </row>
    <row r="185" spans="1:7">
      <c r="B185" s="561"/>
      <c r="C185" s="585"/>
      <c r="D185" s="582"/>
      <c r="E185" s="584"/>
    </row>
    <row r="186" spans="1:7">
      <c r="A186" s="561" t="s">
        <v>1866</v>
      </c>
      <c r="B186" s="742" t="s">
        <v>158</v>
      </c>
      <c r="C186" s="742" t="s">
        <v>157</v>
      </c>
      <c r="D186" s="742" t="s">
        <v>80</v>
      </c>
      <c r="E186" s="742" t="s">
        <v>1711</v>
      </c>
      <c r="F186" s="556" t="s">
        <v>1682</v>
      </c>
      <c r="G186" s="556" t="s">
        <v>1453</v>
      </c>
    </row>
    <row r="187" spans="1:7">
      <c r="B187" s="744"/>
      <c r="C187" s="744"/>
      <c r="D187" s="744"/>
      <c r="E187" s="744"/>
      <c r="F187" s="556" t="s">
        <v>76</v>
      </c>
      <c r="G187" s="556" t="s">
        <v>75</v>
      </c>
    </row>
    <row r="188" spans="1:7">
      <c r="A188" s="561"/>
      <c r="B188" s="602" t="s">
        <v>1865</v>
      </c>
      <c r="C188" s="602" t="s">
        <v>1864</v>
      </c>
      <c r="D188" s="603" t="s">
        <v>1861</v>
      </c>
      <c r="E188" s="602">
        <v>43220</v>
      </c>
      <c r="F188" s="602">
        <v>43225</v>
      </c>
      <c r="G188" s="602">
        <v>43236</v>
      </c>
    </row>
    <row r="189" spans="1:7">
      <c r="A189" s="561"/>
      <c r="B189" s="602" t="s">
        <v>1452</v>
      </c>
      <c r="C189" s="602" t="s">
        <v>1451</v>
      </c>
      <c r="D189" s="603" t="s">
        <v>1861</v>
      </c>
      <c r="E189" s="602">
        <v>43227</v>
      </c>
      <c r="F189" s="602">
        <v>43232</v>
      </c>
      <c r="G189" s="602">
        <v>43243</v>
      </c>
    </row>
    <row r="190" spans="1:7">
      <c r="A190" s="561"/>
      <c r="B190" s="602" t="s">
        <v>1863</v>
      </c>
      <c r="C190" s="602" t="s">
        <v>1862</v>
      </c>
      <c r="D190" s="603" t="s">
        <v>1861</v>
      </c>
      <c r="E190" s="602">
        <v>43234</v>
      </c>
      <c r="F190" s="602">
        <v>43239</v>
      </c>
      <c r="G190" s="602">
        <v>43250</v>
      </c>
    </row>
    <row r="191" spans="1:7">
      <c r="A191" s="561"/>
      <c r="B191" s="602" t="s">
        <v>1449</v>
      </c>
      <c r="C191" s="602" t="s">
        <v>1448</v>
      </c>
      <c r="D191" s="603" t="s">
        <v>1861</v>
      </c>
      <c r="E191" s="602">
        <v>43241</v>
      </c>
      <c r="F191" s="602">
        <v>43246</v>
      </c>
      <c r="G191" s="602">
        <v>43257</v>
      </c>
    </row>
    <row r="192" spans="1:7">
      <c r="A192" s="561"/>
      <c r="B192" s="602" t="s">
        <v>1447</v>
      </c>
      <c r="C192" s="602" t="s">
        <v>1446</v>
      </c>
      <c r="D192" s="603" t="s">
        <v>1861</v>
      </c>
      <c r="E192" s="602">
        <v>43248</v>
      </c>
      <c r="F192" s="602">
        <v>43253</v>
      </c>
      <c r="G192" s="602">
        <v>43264</v>
      </c>
    </row>
    <row r="193" spans="1:7" ht="14.1" customHeight="1">
      <c r="B193" s="591"/>
      <c r="C193" s="591"/>
      <c r="D193" s="587"/>
      <c r="E193" s="591"/>
      <c r="F193" s="591"/>
      <c r="G193" s="591"/>
    </row>
    <row r="194" spans="1:7" ht="14.1" customHeight="1">
      <c r="A194" s="561" t="s">
        <v>1415</v>
      </c>
      <c r="B194" s="742" t="s">
        <v>158</v>
      </c>
      <c r="C194" s="742" t="s">
        <v>157</v>
      </c>
      <c r="D194" s="742" t="s">
        <v>80</v>
      </c>
      <c r="E194" s="742" t="s">
        <v>1711</v>
      </c>
      <c r="F194" s="556" t="s">
        <v>1682</v>
      </c>
      <c r="G194" s="556" t="s">
        <v>1415</v>
      </c>
    </row>
    <row r="195" spans="1:7" ht="14.1" customHeight="1">
      <c r="A195" s="561" t="s">
        <v>1860</v>
      </c>
      <c r="B195" s="744"/>
      <c r="C195" s="744"/>
      <c r="D195" s="744"/>
      <c r="E195" s="744"/>
      <c r="F195" s="556" t="s">
        <v>76</v>
      </c>
      <c r="G195" s="556" t="s">
        <v>75</v>
      </c>
    </row>
    <row r="196" spans="1:7" ht="14.1" customHeight="1">
      <c r="A196" s="561"/>
      <c r="B196" s="589" t="s">
        <v>1859</v>
      </c>
      <c r="C196" s="589" t="s">
        <v>1858</v>
      </c>
      <c r="D196" s="749" t="s">
        <v>1857</v>
      </c>
      <c r="E196" s="589">
        <v>43220</v>
      </c>
      <c r="F196" s="589">
        <v>43225</v>
      </c>
      <c r="G196" s="589">
        <v>43207</v>
      </c>
    </row>
    <row r="197" spans="1:7" ht="14.1" customHeight="1">
      <c r="A197" s="561"/>
      <c r="B197" s="589" t="s">
        <v>1856</v>
      </c>
      <c r="C197" s="589" t="s">
        <v>1855</v>
      </c>
      <c r="D197" s="750"/>
      <c r="E197" s="589">
        <v>43227</v>
      </c>
      <c r="F197" s="589">
        <v>43232</v>
      </c>
      <c r="G197" s="589">
        <v>43214</v>
      </c>
    </row>
    <row r="198" spans="1:7" ht="14.1" customHeight="1">
      <c r="A198" s="561"/>
      <c r="B198" s="589" t="s">
        <v>1854</v>
      </c>
      <c r="C198" s="589" t="s">
        <v>1853</v>
      </c>
      <c r="D198" s="750"/>
      <c r="E198" s="589">
        <v>43234</v>
      </c>
      <c r="F198" s="589">
        <v>43239</v>
      </c>
      <c r="G198" s="589">
        <v>43221</v>
      </c>
    </row>
    <row r="199" spans="1:7" ht="14.1" customHeight="1">
      <c r="A199" s="561"/>
      <c r="B199" s="589" t="s">
        <v>1852</v>
      </c>
      <c r="C199" s="589" t="s">
        <v>1851</v>
      </c>
      <c r="D199" s="750"/>
      <c r="E199" s="589">
        <v>43241</v>
      </c>
      <c r="F199" s="589">
        <v>43246</v>
      </c>
      <c r="G199" s="589">
        <v>43228</v>
      </c>
    </row>
    <row r="200" spans="1:7" ht="14.1" customHeight="1">
      <c r="A200" s="561"/>
      <c r="B200" s="589" t="s">
        <v>1850</v>
      </c>
      <c r="C200" s="589" t="s">
        <v>1849</v>
      </c>
      <c r="D200" s="751"/>
      <c r="E200" s="589">
        <v>43248</v>
      </c>
      <c r="F200" s="589">
        <v>43253</v>
      </c>
      <c r="G200" s="589">
        <v>43235</v>
      </c>
    </row>
    <row r="201" spans="1:7">
      <c r="A201" s="561"/>
      <c r="B201" s="601"/>
      <c r="C201" s="601"/>
      <c r="D201" s="587"/>
      <c r="E201" s="591"/>
      <c r="F201" s="591"/>
      <c r="G201" s="591"/>
    </row>
    <row r="202" spans="1:7">
      <c r="A202" s="561" t="s">
        <v>1848</v>
      </c>
      <c r="B202" s="742" t="s">
        <v>158</v>
      </c>
      <c r="C202" s="742" t="s">
        <v>157</v>
      </c>
      <c r="D202" s="742" t="s">
        <v>80</v>
      </c>
      <c r="E202" s="742" t="s">
        <v>1711</v>
      </c>
      <c r="F202" s="556" t="s">
        <v>1682</v>
      </c>
      <c r="G202" s="556" t="s">
        <v>1847</v>
      </c>
    </row>
    <row r="203" spans="1:7">
      <c r="A203" s="561" t="s">
        <v>1766</v>
      </c>
      <c r="B203" s="744"/>
      <c r="C203" s="744"/>
      <c r="D203" s="744"/>
      <c r="E203" s="744"/>
      <c r="F203" s="556" t="s">
        <v>76</v>
      </c>
      <c r="G203" s="556" t="s">
        <v>75</v>
      </c>
    </row>
    <row r="204" spans="1:7" ht="13.5" customHeight="1">
      <c r="A204" s="561"/>
      <c r="B204" s="589" t="s">
        <v>1846</v>
      </c>
      <c r="C204" s="589" t="s">
        <v>1845</v>
      </c>
      <c r="D204" s="749" t="s">
        <v>1844</v>
      </c>
      <c r="E204" s="589">
        <v>43221</v>
      </c>
      <c r="F204" s="589">
        <v>43227</v>
      </c>
      <c r="G204" s="589">
        <v>43249</v>
      </c>
    </row>
    <row r="205" spans="1:7" ht="13.5" customHeight="1">
      <c r="A205" s="561"/>
      <c r="B205" s="589" t="s">
        <v>1843</v>
      </c>
      <c r="C205" s="589" t="s">
        <v>1842</v>
      </c>
      <c r="D205" s="750"/>
      <c r="E205" s="589">
        <v>43228</v>
      </c>
      <c r="F205" s="589">
        <v>43234</v>
      </c>
      <c r="G205" s="589">
        <v>43256</v>
      </c>
    </row>
    <row r="206" spans="1:7" ht="13.5" customHeight="1">
      <c r="A206" s="561"/>
      <c r="B206" s="589" t="s">
        <v>1841</v>
      </c>
      <c r="C206" s="589" t="s">
        <v>1840</v>
      </c>
      <c r="D206" s="750"/>
      <c r="E206" s="589">
        <v>43235</v>
      </c>
      <c r="F206" s="589">
        <v>43241</v>
      </c>
      <c r="G206" s="589">
        <v>43263</v>
      </c>
    </row>
    <row r="207" spans="1:7" ht="13.5" customHeight="1">
      <c r="A207" s="561"/>
      <c r="B207" s="589" t="s">
        <v>1839</v>
      </c>
      <c r="C207" s="589" t="s">
        <v>1838</v>
      </c>
      <c r="D207" s="750"/>
      <c r="E207" s="589">
        <v>43242</v>
      </c>
      <c r="F207" s="589">
        <v>43248</v>
      </c>
      <c r="G207" s="589">
        <v>43270</v>
      </c>
    </row>
    <row r="208" spans="1:7" ht="13.5" customHeight="1">
      <c r="A208" s="561"/>
      <c r="B208" s="589" t="s">
        <v>1837</v>
      </c>
      <c r="C208" s="589" t="s">
        <v>1836</v>
      </c>
      <c r="D208" s="751"/>
      <c r="E208" s="589">
        <v>43249</v>
      </c>
      <c r="F208" s="589">
        <v>43255</v>
      </c>
      <c r="G208" s="589">
        <v>43277</v>
      </c>
    </row>
    <row r="209" spans="1:7">
      <c r="A209" s="561"/>
      <c r="B209" s="591"/>
      <c r="C209" s="591"/>
      <c r="D209" s="587"/>
      <c r="E209" s="591"/>
      <c r="F209" s="591"/>
      <c r="G209" s="591"/>
    </row>
    <row r="210" spans="1:7" ht="15.75">
      <c r="A210" s="600" t="s">
        <v>109</v>
      </c>
      <c r="B210" s="600"/>
      <c r="C210" s="600"/>
      <c r="D210" s="600"/>
      <c r="E210" s="600"/>
      <c r="F210" s="600"/>
      <c r="G210" s="600"/>
    </row>
    <row r="211" spans="1:7">
      <c r="A211" s="561" t="s">
        <v>1835</v>
      </c>
      <c r="B211" s="742" t="s">
        <v>158</v>
      </c>
      <c r="C211" s="742" t="s">
        <v>157</v>
      </c>
      <c r="D211" s="742" t="s">
        <v>80</v>
      </c>
      <c r="E211" s="742" t="s">
        <v>1711</v>
      </c>
      <c r="F211" s="556" t="s">
        <v>1682</v>
      </c>
      <c r="G211" s="556" t="s">
        <v>1530</v>
      </c>
    </row>
    <row r="212" spans="1:7">
      <c r="A212" s="558" t="s">
        <v>1710</v>
      </c>
      <c r="B212" s="744"/>
      <c r="C212" s="744"/>
      <c r="D212" s="744"/>
      <c r="E212" s="744"/>
      <c r="F212" s="556" t="s">
        <v>76</v>
      </c>
      <c r="G212" s="556" t="s">
        <v>75</v>
      </c>
    </row>
    <row r="213" spans="1:7" ht="13.5" customHeight="1">
      <c r="A213" s="561" t="s">
        <v>1225</v>
      </c>
      <c r="B213" s="574"/>
      <c r="C213" s="574"/>
      <c r="D213" s="755" t="s">
        <v>1834</v>
      </c>
      <c r="E213" s="589">
        <v>43221</v>
      </c>
      <c r="F213" s="574">
        <v>43227</v>
      </c>
      <c r="G213" s="574">
        <v>43247</v>
      </c>
    </row>
    <row r="214" spans="1:7" ht="13.5" customHeight="1">
      <c r="A214" s="561" t="s">
        <v>1225</v>
      </c>
      <c r="B214" s="574" t="s">
        <v>1803</v>
      </c>
      <c r="C214" s="574" t="s">
        <v>1586</v>
      </c>
      <c r="D214" s="755"/>
      <c r="E214" s="574">
        <f t="shared" ref="E214:G217" si="3">E213+7</f>
        <v>43228</v>
      </c>
      <c r="F214" s="574">
        <f t="shared" si="3"/>
        <v>43234</v>
      </c>
      <c r="G214" s="574">
        <f t="shared" si="3"/>
        <v>43254</v>
      </c>
    </row>
    <row r="215" spans="1:7" ht="13.5" customHeight="1">
      <c r="A215" s="561" t="s">
        <v>1167</v>
      </c>
      <c r="B215" s="574" t="s">
        <v>1802</v>
      </c>
      <c r="C215" s="574" t="s">
        <v>1801</v>
      </c>
      <c r="D215" s="755"/>
      <c r="E215" s="574">
        <f t="shared" si="3"/>
        <v>43235</v>
      </c>
      <c r="F215" s="574">
        <f t="shared" si="3"/>
        <v>43241</v>
      </c>
      <c r="G215" s="574">
        <f t="shared" si="3"/>
        <v>43261</v>
      </c>
    </row>
    <row r="216" spans="1:7" ht="13.5" customHeight="1">
      <c r="A216" s="561" t="s">
        <v>1167</v>
      </c>
      <c r="B216" s="574" t="s">
        <v>1800</v>
      </c>
      <c r="C216" s="574" t="s">
        <v>1799</v>
      </c>
      <c r="D216" s="755"/>
      <c r="E216" s="574">
        <f t="shared" si="3"/>
        <v>43242</v>
      </c>
      <c r="F216" s="574">
        <f t="shared" si="3"/>
        <v>43248</v>
      </c>
      <c r="G216" s="574">
        <f t="shared" si="3"/>
        <v>43268</v>
      </c>
    </row>
    <row r="217" spans="1:7" ht="13.5" customHeight="1">
      <c r="A217" s="561" t="s">
        <v>1167</v>
      </c>
      <c r="B217" s="574" t="s">
        <v>1798</v>
      </c>
      <c r="C217" s="574" t="s">
        <v>1797</v>
      </c>
      <c r="D217" s="755"/>
      <c r="E217" s="574">
        <f t="shared" si="3"/>
        <v>43249</v>
      </c>
      <c r="F217" s="574">
        <f t="shared" si="3"/>
        <v>43255</v>
      </c>
      <c r="G217" s="574">
        <f t="shared" si="3"/>
        <v>43275</v>
      </c>
    </row>
    <row r="218" spans="1:7">
      <c r="B218" s="599"/>
      <c r="C218" s="599"/>
      <c r="D218" s="561"/>
      <c r="E218" s="561"/>
      <c r="F218" s="561"/>
      <c r="G218" s="561"/>
    </row>
    <row r="219" spans="1:7">
      <c r="A219" s="561" t="s">
        <v>1833</v>
      </c>
      <c r="B219" s="769" t="s">
        <v>158</v>
      </c>
      <c r="C219" s="742" t="s">
        <v>157</v>
      </c>
      <c r="D219" s="742" t="s">
        <v>80</v>
      </c>
      <c r="E219" s="742" t="s">
        <v>1711</v>
      </c>
      <c r="F219" s="556" t="s">
        <v>1682</v>
      </c>
      <c r="G219" s="556" t="s">
        <v>1549</v>
      </c>
    </row>
    <row r="220" spans="1:7">
      <c r="A220" s="561" t="s">
        <v>1830</v>
      </c>
      <c r="B220" s="769"/>
      <c r="C220" s="744"/>
      <c r="D220" s="744"/>
      <c r="E220" s="744"/>
      <c r="F220" s="556" t="s">
        <v>76</v>
      </c>
      <c r="G220" s="556" t="s">
        <v>75</v>
      </c>
    </row>
    <row r="221" spans="1:7" ht="13.5" customHeight="1">
      <c r="A221" s="561"/>
      <c r="B221" s="596" t="s">
        <v>1829</v>
      </c>
      <c r="C221" s="596" t="s">
        <v>1570</v>
      </c>
      <c r="D221" s="747" t="s">
        <v>1832</v>
      </c>
      <c r="E221" s="596">
        <v>43222</v>
      </c>
      <c r="F221" s="596">
        <v>43227</v>
      </c>
      <c r="G221" s="596">
        <v>43262</v>
      </c>
    </row>
    <row r="222" spans="1:7" ht="13.5" customHeight="1">
      <c r="A222" s="561"/>
      <c r="B222" s="596" t="s">
        <v>1547</v>
      </c>
      <c r="C222" s="596" t="s">
        <v>481</v>
      </c>
      <c r="D222" s="753"/>
      <c r="E222" s="596">
        <v>43229</v>
      </c>
      <c r="F222" s="596">
        <v>43234</v>
      </c>
      <c r="G222" s="596">
        <v>43269</v>
      </c>
    </row>
    <row r="223" spans="1:7" ht="13.5" customHeight="1">
      <c r="A223" s="561"/>
      <c r="B223" s="596" t="s">
        <v>1828</v>
      </c>
      <c r="C223" s="596" t="s">
        <v>1545</v>
      </c>
      <c r="D223" s="753"/>
      <c r="E223" s="596">
        <v>43236</v>
      </c>
      <c r="F223" s="596">
        <v>43241</v>
      </c>
      <c r="G223" s="596">
        <v>43276</v>
      </c>
    </row>
    <row r="224" spans="1:7" ht="13.5" customHeight="1">
      <c r="A224" s="573"/>
      <c r="B224" s="596" t="s">
        <v>1827</v>
      </c>
      <c r="C224" s="596" t="s">
        <v>1826</v>
      </c>
      <c r="D224" s="753"/>
      <c r="E224" s="596">
        <v>43243</v>
      </c>
      <c r="F224" s="596">
        <v>43248</v>
      </c>
      <c r="G224" s="596">
        <v>43283</v>
      </c>
    </row>
    <row r="225" spans="1:7" ht="13.5" customHeight="1">
      <c r="A225" s="573"/>
      <c r="B225" s="596" t="s">
        <v>1543</v>
      </c>
      <c r="C225" s="596" t="s">
        <v>1542</v>
      </c>
      <c r="D225" s="754"/>
      <c r="E225" s="596">
        <v>43250</v>
      </c>
      <c r="F225" s="596">
        <v>43255</v>
      </c>
      <c r="G225" s="596">
        <v>43290</v>
      </c>
    </row>
    <row r="226" spans="1:7">
      <c r="A226" s="573"/>
      <c r="B226" s="573"/>
      <c r="C226" s="573"/>
      <c r="D226" s="573"/>
      <c r="E226" s="595"/>
      <c r="F226" s="595"/>
      <c r="G226" s="595"/>
    </row>
    <row r="227" spans="1:7">
      <c r="A227" s="561" t="s">
        <v>1825</v>
      </c>
      <c r="B227" s="742" t="s">
        <v>158</v>
      </c>
      <c r="C227" s="742" t="s">
        <v>157</v>
      </c>
      <c r="D227" s="742" t="s">
        <v>80</v>
      </c>
      <c r="E227" s="742" t="s">
        <v>1711</v>
      </c>
      <c r="F227" s="556" t="s">
        <v>1682</v>
      </c>
      <c r="G227" s="556" t="s">
        <v>1549</v>
      </c>
    </row>
    <row r="228" spans="1:7">
      <c r="A228" s="561"/>
      <c r="B228" s="744"/>
      <c r="C228" s="744"/>
      <c r="D228" s="744"/>
      <c r="E228" s="744"/>
      <c r="F228" s="556" t="s">
        <v>76</v>
      </c>
      <c r="G228" s="556" t="s">
        <v>75</v>
      </c>
    </row>
    <row r="229" spans="1:7" ht="12.75" customHeight="1">
      <c r="A229" s="573"/>
      <c r="B229" s="596" t="s">
        <v>1824</v>
      </c>
      <c r="C229" s="596" t="s">
        <v>1823</v>
      </c>
      <c r="D229" s="747" t="s">
        <v>72</v>
      </c>
      <c r="E229" s="596">
        <v>43216</v>
      </c>
      <c r="F229" s="596">
        <v>43223</v>
      </c>
      <c r="G229" s="596">
        <v>43257</v>
      </c>
    </row>
    <row r="230" spans="1:7" ht="12.75" customHeight="1">
      <c r="A230" s="573"/>
      <c r="B230" s="596" t="s">
        <v>1822</v>
      </c>
      <c r="C230" s="596" t="s">
        <v>1432</v>
      </c>
      <c r="D230" s="753"/>
      <c r="E230" s="596">
        <v>43223</v>
      </c>
      <c r="F230" s="596">
        <v>43230</v>
      </c>
      <c r="G230" s="596">
        <v>43264</v>
      </c>
    </row>
    <row r="231" spans="1:7" ht="12.75" customHeight="1">
      <c r="A231" s="573"/>
      <c r="B231" s="596" t="s">
        <v>1821</v>
      </c>
      <c r="C231" s="596" t="s">
        <v>1820</v>
      </c>
      <c r="D231" s="753"/>
      <c r="E231" s="596">
        <v>43230</v>
      </c>
      <c r="F231" s="596">
        <v>43237</v>
      </c>
      <c r="G231" s="596">
        <v>43271</v>
      </c>
    </row>
    <row r="232" spans="1:7" ht="12.75" customHeight="1">
      <c r="B232" s="596" t="s">
        <v>1819</v>
      </c>
      <c r="C232" s="596" t="s">
        <v>1815</v>
      </c>
      <c r="D232" s="753"/>
      <c r="E232" s="596">
        <v>43237</v>
      </c>
      <c r="F232" s="596">
        <v>43244</v>
      </c>
      <c r="G232" s="596">
        <v>43278</v>
      </c>
    </row>
    <row r="233" spans="1:7" ht="12.75" customHeight="1">
      <c r="B233" s="596" t="s">
        <v>1818</v>
      </c>
      <c r="C233" s="596" t="s">
        <v>1817</v>
      </c>
      <c r="D233" s="753"/>
      <c r="E233" s="596">
        <v>43244</v>
      </c>
      <c r="F233" s="596">
        <v>43251</v>
      </c>
      <c r="G233" s="596">
        <v>43285</v>
      </c>
    </row>
    <row r="234" spans="1:7" ht="12.75" customHeight="1">
      <c r="A234" s="573"/>
      <c r="B234" s="596" t="s">
        <v>1816</v>
      </c>
      <c r="C234" s="596" t="s">
        <v>1815</v>
      </c>
      <c r="D234" s="754"/>
      <c r="E234" s="596">
        <v>43251</v>
      </c>
      <c r="F234" s="596">
        <v>43258</v>
      </c>
      <c r="G234" s="596">
        <v>43292</v>
      </c>
    </row>
    <row r="235" spans="1:7">
      <c r="A235" s="561"/>
      <c r="B235" s="561"/>
      <c r="C235" s="585"/>
      <c r="D235" s="561"/>
      <c r="E235" s="584"/>
      <c r="F235" s="575"/>
      <c r="G235" s="575"/>
    </row>
    <row r="236" spans="1:7">
      <c r="A236" s="561" t="s">
        <v>1548</v>
      </c>
      <c r="B236" s="742" t="s">
        <v>158</v>
      </c>
      <c r="C236" s="742" t="s">
        <v>157</v>
      </c>
      <c r="D236" s="742" t="s">
        <v>80</v>
      </c>
      <c r="E236" s="742" t="s">
        <v>1711</v>
      </c>
      <c r="F236" s="556" t="s">
        <v>1682</v>
      </c>
      <c r="G236" s="556" t="s">
        <v>430</v>
      </c>
    </row>
    <row r="237" spans="1:7">
      <c r="A237" s="561" t="s">
        <v>1830</v>
      </c>
      <c r="B237" s="744"/>
      <c r="C237" s="744"/>
      <c r="D237" s="744"/>
      <c r="E237" s="744"/>
      <c r="F237" s="556" t="s">
        <v>76</v>
      </c>
      <c r="G237" s="556" t="s">
        <v>75</v>
      </c>
    </row>
    <row r="238" spans="1:7" ht="13.5" customHeight="1">
      <c r="A238" s="573"/>
      <c r="B238" s="596" t="s">
        <v>1829</v>
      </c>
      <c r="C238" s="596" t="s">
        <v>1570</v>
      </c>
      <c r="D238" s="747" t="s">
        <v>1768</v>
      </c>
      <c r="E238" s="596">
        <v>43222</v>
      </c>
      <c r="F238" s="596">
        <v>43227</v>
      </c>
      <c r="G238" s="596">
        <v>43254</v>
      </c>
    </row>
    <row r="239" spans="1:7" ht="13.5" customHeight="1">
      <c r="A239" s="573"/>
      <c r="B239" s="596" t="s">
        <v>1547</v>
      </c>
      <c r="C239" s="596" t="s">
        <v>481</v>
      </c>
      <c r="D239" s="753"/>
      <c r="E239" s="596">
        <f t="shared" ref="E239:G242" si="4">E238+7</f>
        <v>43229</v>
      </c>
      <c r="F239" s="596">
        <f t="shared" si="4"/>
        <v>43234</v>
      </c>
      <c r="G239" s="596">
        <f t="shared" si="4"/>
        <v>43261</v>
      </c>
    </row>
    <row r="240" spans="1:7" ht="13.5" customHeight="1">
      <c r="A240" s="573"/>
      <c r="B240" s="596" t="s">
        <v>1828</v>
      </c>
      <c r="C240" s="596" t="s">
        <v>1545</v>
      </c>
      <c r="D240" s="753"/>
      <c r="E240" s="596">
        <f t="shared" si="4"/>
        <v>43236</v>
      </c>
      <c r="F240" s="596">
        <f t="shared" si="4"/>
        <v>43241</v>
      </c>
      <c r="G240" s="596">
        <f t="shared" si="4"/>
        <v>43268</v>
      </c>
    </row>
    <row r="241" spans="1:7" ht="13.5" customHeight="1">
      <c r="B241" s="596" t="s">
        <v>1827</v>
      </c>
      <c r="C241" s="596" t="s">
        <v>1826</v>
      </c>
      <c r="D241" s="753"/>
      <c r="E241" s="596">
        <f t="shared" si="4"/>
        <v>43243</v>
      </c>
      <c r="F241" s="596">
        <f t="shared" si="4"/>
        <v>43248</v>
      </c>
      <c r="G241" s="596">
        <f t="shared" si="4"/>
        <v>43275</v>
      </c>
    </row>
    <row r="242" spans="1:7" ht="13.5" customHeight="1">
      <c r="B242" s="596" t="s">
        <v>1543</v>
      </c>
      <c r="C242" s="596" t="s">
        <v>1542</v>
      </c>
      <c r="D242" s="754"/>
      <c r="E242" s="596">
        <f t="shared" si="4"/>
        <v>43250</v>
      </c>
      <c r="F242" s="596">
        <f t="shared" si="4"/>
        <v>43255</v>
      </c>
      <c r="G242" s="596">
        <f t="shared" si="4"/>
        <v>43282</v>
      </c>
    </row>
    <row r="243" spans="1:7" ht="13.5">
      <c r="A243" s="573"/>
      <c r="B243" s="598"/>
      <c r="C243" s="598"/>
      <c r="D243" s="597"/>
      <c r="E243" s="595"/>
      <c r="F243" s="595"/>
      <c r="G243" s="595"/>
    </row>
    <row r="244" spans="1:7">
      <c r="A244" s="561" t="s">
        <v>1825</v>
      </c>
      <c r="B244" s="742" t="s">
        <v>158</v>
      </c>
      <c r="C244" s="742" t="s">
        <v>157</v>
      </c>
      <c r="D244" s="742" t="s">
        <v>80</v>
      </c>
      <c r="E244" s="742" t="s">
        <v>1711</v>
      </c>
      <c r="F244" s="556" t="s">
        <v>1682</v>
      </c>
      <c r="G244" s="556" t="s">
        <v>430</v>
      </c>
    </row>
    <row r="245" spans="1:7">
      <c r="A245" s="561"/>
      <c r="B245" s="744"/>
      <c r="C245" s="744"/>
      <c r="D245" s="744"/>
      <c r="E245" s="744"/>
      <c r="F245" s="556" t="s">
        <v>76</v>
      </c>
      <c r="G245" s="556" t="s">
        <v>75</v>
      </c>
    </row>
    <row r="246" spans="1:7" ht="12.75" customHeight="1">
      <c r="B246" s="596" t="s">
        <v>1824</v>
      </c>
      <c r="C246" s="596" t="s">
        <v>1823</v>
      </c>
      <c r="D246" s="747" t="s">
        <v>1768</v>
      </c>
      <c r="E246" s="596">
        <v>43216</v>
      </c>
      <c r="F246" s="596">
        <v>43223</v>
      </c>
      <c r="G246" s="596">
        <v>43251</v>
      </c>
    </row>
    <row r="247" spans="1:7" ht="12.75" customHeight="1">
      <c r="B247" s="596" t="s">
        <v>1822</v>
      </c>
      <c r="C247" s="596" t="s">
        <v>1432</v>
      </c>
      <c r="D247" s="753"/>
      <c r="E247" s="596">
        <v>43223</v>
      </c>
      <c r="F247" s="596">
        <v>43230</v>
      </c>
      <c r="G247" s="596">
        <v>43258</v>
      </c>
    </row>
    <row r="248" spans="1:7" ht="12.75" customHeight="1">
      <c r="B248" s="596" t="s">
        <v>1821</v>
      </c>
      <c r="C248" s="596" t="s">
        <v>1820</v>
      </c>
      <c r="D248" s="753"/>
      <c r="E248" s="596">
        <v>43230</v>
      </c>
      <c r="F248" s="596">
        <v>43237</v>
      </c>
      <c r="G248" s="596">
        <v>43265</v>
      </c>
    </row>
    <row r="249" spans="1:7" ht="12.75" customHeight="1">
      <c r="A249" s="573"/>
      <c r="B249" s="596" t="s">
        <v>1819</v>
      </c>
      <c r="C249" s="596" t="s">
        <v>1815</v>
      </c>
      <c r="D249" s="753"/>
      <c r="E249" s="596">
        <v>43237</v>
      </c>
      <c r="F249" s="596">
        <v>43244</v>
      </c>
      <c r="G249" s="596">
        <v>43272</v>
      </c>
    </row>
    <row r="250" spans="1:7" ht="12.75" customHeight="1">
      <c r="A250" s="573"/>
      <c r="B250" s="596" t="s">
        <v>1818</v>
      </c>
      <c r="C250" s="596" t="s">
        <v>1817</v>
      </c>
      <c r="D250" s="753"/>
      <c r="E250" s="596">
        <v>43244</v>
      </c>
      <c r="F250" s="596">
        <v>43251</v>
      </c>
      <c r="G250" s="596">
        <v>43279</v>
      </c>
    </row>
    <row r="251" spans="1:7" ht="12.75" customHeight="1">
      <c r="B251" s="596" t="s">
        <v>1816</v>
      </c>
      <c r="C251" s="596" t="s">
        <v>1815</v>
      </c>
      <c r="D251" s="754"/>
      <c r="E251" s="596">
        <v>43251</v>
      </c>
      <c r="F251" s="596">
        <v>43258</v>
      </c>
      <c r="G251" s="596">
        <v>43286</v>
      </c>
    </row>
    <row r="252" spans="1:7">
      <c r="B252" s="598"/>
      <c r="C252" s="598"/>
      <c r="D252" s="577"/>
      <c r="E252" s="595"/>
      <c r="F252" s="594"/>
      <c r="G252" s="594"/>
    </row>
    <row r="253" spans="1:7">
      <c r="A253" s="561" t="s">
        <v>1831</v>
      </c>
      <c r="B253" s="742" t="s">
        <v>158</v>
      </c>
      <c r="C253" s="742" t="s">
        <v>157</v>
      </c>
      <c r="D253" s="742" t="s">
        <v>80</v>
      </c>
      <c r="E253" s="742" t="s">
        <v>1711</v>
      </c>
      <c r="F253" s="556" t="s">
        <v>1682</v>
      </c>
      <c r="G253" s="556" t="s">
        <v>415</v>
      </c>
    </row>
    <row r="254" spans="1:7">
      <c r="A254" s="561" t="s">
        <v>1830</v>
      </c>
      <c r="B254" s="743"/>
      <c r="C254" s="743"/>
      <c r="D254" s="743"/>
      <c r="E254" s="743"/>
      <c r="F254" s="556" t="s">
        <v>76</v>
      </c>
      <c r="G254" s="556" t="s">
        <v>75</v>
      </c>
    </row>
    <row r="255" spans="1:7" ht="13.5" customHeight="1">
      <c r="A255" s="573"/>
      <c r="B255" s="596" t="s">
        <v>1829</v>
      </c>
      <c r="C255" s="596" t="s">
        <v>1570</v>
      </c>
      <c r="D255" s="747" t="s">
        <v>1768</v>
      </c>
      <c r="E255" s="596">
        <v>43222</v>
      </c>
      <c r="F255" s="596">
        <v>43227</v>
      </c>
      <c r="G255" s="596">
        <v>43259</v>
      </c>
    </row>
    <row r="256" spans="1:7" ht="13.5" customHeight="1">
      <c r="A256" s="573"/>
      <c r="B256" s="596" t="s">
        <v>1547</v>
      </c>
      <c r="C256" s="596" t="s">
        <v>481</v>
      </c>
      <c r="D256" s="753"/>
      <c r="E256" s="596">
        <v>43229</v>
      </c>
      <c r="F256" s="596">
        <v>43234</v>
      </c>
      <c r="G256" s="596">
        <v>43266</v>
      </c>
    </row>
    <row r="257" spans="1:7" ht="13.5" customHeight="1">
      <c r="A257" s="573"/>
      <c r="B257" s="596" t="s">
        <v>1828</v>
      </c>
      <c r="C257" s="596" t="s">
        <v>1545</v>
      </c>
      <c r="D257" s="753"/>
      <c r="E257" s="596">
        <v>43236</v>
      </c>
      <c r="F257" s="596">
        <v>43241</v>
      </c>
      <c r="G257" s="596">
        <v>43273</v>
      </c>
    </row>
    <row r="258" spans="1:7" ht="13.5" customHeight="1">
      <c r="A258" s="573"/>
      <c r="B258" s="596" t="s">
        <v>1827</v>
      </c>
      <c r="C258" s="596" t="s">
        <v>1826</v>
      </c>
      <c r="D258" s="753"/>
      <c r="E258" s="596">
        <v>43243</v>
      </c>
      <c r="F258" s="596">
        <v>43248</v>
      </c>
      <c r="G258" s="596">
        <v>43280</v>
      </c>
    </row>
    <row r="259" spans="1:7" ht="13.5" customHeight="1">
      <c r="A259" s="573"/>
      <c r="B259" s="596" t="s">
        <v>1543</v>
      </c>
      <c r="C259" s="596" t="s">
        <v>1542</v>
      </c>
      <c r="D259" s="748"/>
      <c r="E259" s="596">
        <v>43250</v>
      </c>
      <c r="F259" s="596">
        <v>43255</v>
      </c>
      <c r="G259" s="596">
        <v>43287</v>
      </c>
    </row>
    <row r="260" spans="1:7" ht="13.5">
      <c r="A260" s="573"/>
      <c r="B260" s="577"/>
      <c r="C260" s="577"/>
      <c r="D260" s="597"/>
      <c r="E260" s="595"/>
      <c r="F260" s="595"/>
      <c r="G260" s="595"/>
    </row>
    <row r="261" spans="1:7">
      <c r="A261" s="561" t="s">
        <v>1825</v>
      </c>
      <c r="B261" s="742" t="s">
        <v>158</v>
      </c>
      <c r="C261" s="742" t="s">
        <v>157</v>
      </c>
      <c r="D261" s="742" t="s">
        <v>80</v>
      </c>
      <c r="E261" s="742" t="s">
        <v>1711</v>
      </c>
      <c r="F261" s="556" t="s">
        <v>1682</v>
      </c>
      <c r="G261" s="556" t="s">
        <v>415</v>
      </c>
    </row>
    <row r="262" spans="1:7">
      <c r="A262" s="561"/>
      <c r="B262" s="743"/>
      <c r="C262" s="743"/>
      <c r="D262" s="743"/>
      <c r="E262" s="743"/>
      <c r="F262" s="556" t="s">
        <v>76</v>
      </c>
      <c r="G262" s="556" t="s">
        <v>75</v>
      </c>
    </row>
    <row r="263" spans="1:7" ht="12.75" customHeight="1">
      <c r="A263" s="573"/>
      <c r="B263" s="596" t="s">
        <v>1824</v>
      </c>
      <c r="C263" s="596" t="s">
        <v>1823</v>
      </c>
      <c r="D263" s="747" t="s">
        <v>1768</v>
      </c>
      <c r="E263" s="596">
        <v>43216</v>
      </c>
      <c r="F263" s="596">
        <v>43223</v>
      </c>
      <c r="G263" s="596">
        <v>43259</v>
      </c>
    </row>
    <row r="264" spans="1:7" ht="12.75" customHeight="1">
      <c r="A264" s="573"/>
      <c r="B264" s="596" t="s">
        <v>1822</v>
      </c>
      <c r="C264" s="596" t="s">
        <v>1432</v>
      </c>
      <c r="D264" s="753"/>
      <c r="E264" s="596">
        <v>43223</v>
      </c>
      <c r="F264" s="596">
        <v>43230</v>
      </c>
      <c r="G264" s="596">
        <v>43266</v>
      </c>
    </row>
    <row r="265" spans="1:7" ht="12.75" customHeight="1">
      <c r="A265" s="573"/>
      <c r="B265" s="596" t="s">
        <v>1821</v>
      </c>
      <c r="C265" s="596" t="s">
        <v>1820</v>
      </c>
      <c r="D265" s="753"/>
      <c r="E265" s="596">
        <v>43230</v>
      </c>
      <c r="F265" s="596">
        <v>43237</v>
      </c>
      <c r="G265" s="596">
        <v>43273</v>
      </c>
    </row>
    <row r="266" spans="1:7" ht="12.75" customHeight="1">
      <c r="B266" s="596" t="s">
        <v>1819</v>
      </c>
      <c r="C266" s="596" t="s">
        <v>1815</v>
      </c>
      <c r="D266" s="753"/>
      <c r="E266" s="596">
        <v>43237</v>
      </c>
      <c r="F266" s="596">
        <v>43244</v>
      </c>
      <c r="G266" s="596">
        <v>43280</v>
      </c>
    </row>
    <row r="267" spans="1:7" ht="12.75" customHeight="1">
      <c r="B267" s="596" t="s">
        <v>1818</v>
      </c>
      <c r="C267" s="596" t="s">
        <v>1817</v>
      </c>
      <c r="D267" s="753"/>
      <c r="E267" s="596">
        <v>43244</v>
      </c>
      <c r="F267" s="596">
        <v>43251</v>
      </c>
      <c r="G267" s="596">
        <v>43287</v>
      </c>
    </row>
    <row r="268" spans="1:7" ht="12.75" customHeight="1">
      <c r="A268" s="573"/>
      <c r="B268" s="596" t="s">
        <v>1816</v>
      </c>
      <c r="C268" s="596" t="s">
        <v>1815</v>
      </c>
      <c r="D268" s="748"/>
      <c r="E268" s="596">
        <v>43251</v>
      </c>
      <c r="F268" s="596">
        <v>43258</v>
      </c>
      <c r="G268" s="596">
        <v>43294</v>
      </c>
    </row>
    <row r="269" spans="1:7">
      <c r="A269" s="561"/>
      <c r="B269" s="577"/>
      <c r="C269" s="577"/>
      <c r="D269" s="582"/>
      <c r="E269" s="595"/>
      <c r="F269" s="594"/>
      <c r="G269" s="594"/>
    </row>
    <row r="270" spans="1:7">
      <c r="A270" s="561" t="s">
        <v>1814</v>
      </c>
      <c r="B270" s="742" t="s">
        <v>158</v>
      </c>
      <c r="C270" s="742" t="s">
        <v>157</v>
      </c>
      <c r="D270" s="742" t="s">
        <v>80</v>
      </c>
      <c r="E270" s="742" t="s">
        <v>1711</v>
      </c>
      <c r="F270" s="556" t="s">
        <v>1682</v>
      </c>
      <c r="G270" s="556" t="s">
        <v>448</v>
      </c>
    </row>
    <row r="271" spans="1:7">
      <c r="A271" s="588" t="s">
        <v>1813</v>
      </c>
      <c r="B271" s="743"/>
      <c r="C271" s="743"/>
      <c r="D271" s="743"/>
      <c r="E271" s="743"/>
      <c r="F271" s="556" t="s">
        <v>76</v>
      </c>
      <c r="G271" s="556" t="s">
        <v>75</v>
      </c>
    </row>
    <row r="272" spans="1:7" ht="13.5" customHeight="1">
      <c r="A272" s="557"/>
      <c r="B272" s="589" t="s">
        <v>1812</v>
      </c>
      <c r="C272" s="589" t="s">
        <v>1531</v>
      </c>
      <c r="D272" s="749" t="s">
        <v>1785</v>
      </c>
      <c r="E272" s="589">
        <v>43220</v>
      </c>
      <c r="F272" s="589">
        <v>43228</v>
      </c>
      <c r="G272" s="589">
        <v>43256</v>
      </c>
    </row>
    <row r="273" spans="1:7" ht="13.5" customHeight="1">
      <c r="A273" s="557"/>
      <c r="B273" s="589" t="s">
        <v>1811</v>
      </c>
      <c r="C273" s="589" t="s">
        <v>369</v>
      </c>
      <c r="D273" s="750"/>
      <c r="E273" s="589">
        <v>43227</v>
      </c>
      <c r="F273" s="589">
        <v>43235</v>
      </c>
      <c r="G273" s="589">
        <v>43263</v>
      </c>
    </row>
    <row r="274" spans="1:7" ht="13.5" customHeight="1">
      <c r="A274" s="557"/>
      <c r="B274" s="589" t="s">
        <v>1810</v>
      </c>
      <c r="C274" s="589" t="s">
        <v>367</v>
      </c>
      <c r="D274" s="750"/>
      <c r="E274" s="589">
        <v>43234</v>
      </c>
      <c r="F274" s="589">
        <v>43242</v>
      </c>
      <c r="G274" s="589">
        <v>43270</v>
      </c>
    </row>
    <row r="275" spans="1:7" ht="13.5" customHeight="1">
      <c r="A275" s="557"/>
      <c r="B275" s="589" t="s">
        <v>1809</v>
      </c>
      <c r="C275" s="589" t="s">
        <v>1771</v>
      </c>
      <c r="D275" s="750"/>
      <c r="E275" s="589">
        <v>43241</v>
      </c>
      <c r="F275" s="589">
        <v>43249</v>
      </c>
      <c r="G275" s="589">
        <v>43277</v>
      </c>
    </row>
    <row r="276" spans="1:7" ht="13.5" customHeight="1">
      <c r="A276" s="557"/>
      <c r="B276" s="589" t="s">
        <v>1808</v>
      </c>
      <c r="C276" s="589" t="s">
        <v>1769</v>
      </c>
      <c r="D276" s="770"/>
      <c r="E276" s="589">
        <v>43248</v>
      </c>
      <c r="F276" s="589">
        <v>43256</v>
      </c>
      <c r="G276" s="589">
        <v>43284</v>
      </c>
    </row>
    <row r="277" spans="1:7" ht="14.25">
      <c r="A277" s="593"/>
      <c r="B277" s="591"/>
      <c r="C277" s="591"/>
      <c r="D277" s="592"/>
      <c r="E277" s="591"/>
      <c r="F277" s="591"/>
      <c r="G277" s="591"/>
    </row>
    <row r="278" spans="1:7">
      <c r="A278" s="561" t="s">
        <v>1807</v>
      </c>
      <c r="B278" s="742" t="s">
        <v>158</v>
      </c>
      <c r="C278" s="742" t="s">
        <v>157</v>
      </c>
      <c r="D278" s="742" t="s">
        <v>80</v>
      </c>
      <c r="E278" s="742" t="s">
        <v>1711</v>
      </c>
      <c r="F278" s="556" t="s">
        <v>1682</v>
      </c>
      <c r="G278" s="556" t="s">
        <v>1806</v>
      </c>
    </row>
    <row r="279" spans="1:7">
      <c r="A279" s="561" t="s">
        <v>1805</v>
      </c>
      <c r="B279" s="743"/>
      <c r="C279" s="743"/>
      <c r="D279" s="743"/>
      <c r="E279" s="743"/>
      <c r="F279" s="590" t="s">
        <v>76</v>
      </c>
      <c r="G279" s="590" t="s">
        <v>75</v>
      </c>
    </row>
    <row r="280" spans="1:7" ht="12.75" customHeight="1">
      <c r="B280" s="589"/>
      <c r="C280" s="589"/>
      <c r="D280" s="771" t="s">
        <v>1804</v>
      </c>
      <c r="E280" s="589">
        <v>43221</v>
      </c>
      <c r="F280" s="589">
        <v>43227</v>
      </c>
      <c r="G280" s="589">
        <v>43261</v>
      </c>
    </row>
    <row r="281" spans="1:7" ht="12.75" customHeight="1">
      <c r="B281" s="589" t="s">
        <v>1803</v>
      </c>
      <c r="C281" s="589" t="s">
        <v>1586</v>
      </c>
      <c r="D281" s="772"/>
      <c r="E281" s="589">
        <v>43228</v>
      </c>
      <c r="F281" s="589">
        <v>43234</v>
      </c>
      <c r="G281" s="589">
        <v>43268</v>
      </c>
    </row>
    <row r="282" spans="1:7" ht="12.75" customHeight="1">
      <c r="B282" s="589" t="s">
        <v>1802</v>
      </c>
      <c r="C282" s="589" t="s">
        <v>1801</v>
      </c>
      <c r="D282" s="772"/>
      <c r="E282" s="589">
        <v>43235</v>
      </c>
      <c r="F282" s="589">
        <v>43241</v>
      </c>
      <c r="G282" s="589">
        <v>43275</v>
      </c>
    </row>
    <row r="283" spans="1:7" ht="13.5" customHeight="1">
      <c r="B283" s="589" t="s">
        <v>1800</v>
      </c>
      <c r="C283" s="589" t="s">
        <v>1799</v>
      </c>
      <c r="D283" s="772"/>
      <c r="E283" s="589">
        <v>43242</v>
      </c>
      <c r="F283" s="589">
        <v>43248</v>
      </c>
      <c r="G283" s="589">
        <v>43282</v>
      </c>
    </row>
    <row r="284" spans="1:7" ht="13.5" customHeight="1">
      <c r="B284" s="589" t="s">
        <v>1798</v>
      </c>
      <c r="C284" s="589" t="s">
        <v>1797</v>
      </c>
      <c r="D284" s="773"/>
      <c r="E284" s="589">
        <v>43249</v>
      </c>
      <c r="F284" s="589">
        <v>43255</v>
      </c>
      <c r="G284" s="589">
        <v>43289</v>
      </c>
    </row>
    <row r="286" spans="1:7" s="559" customFormat="1">
      <c r="A286" s="561" t="s">
        <v>1796</v>
      </c>
      <c r="B286" s="742" t="s">
        <v>158</v>
      </c>
      <c r="C286" s="742" t="s">
        <v>157</v>
      </c>
      <c r="D286" s="742" t="s">
        <v>80</v>
      </c>
      <c r="E286" s="742" t="s">
        <v>1711</v>
      </c>
      <c r="F286" s="556" t="s">
        <v>1682</v>
      </c>
      <c r="G286" s="556" t="s">
        <v>1796</v>
      </c>
    </row>
    <row r="287" spans="1:7">
      <c r="A287" s="588" t="s">
        <v>1795</v>
      </c>
      <c r="B287" s="743"/>
      <c r="C287" s="743"/>
      <c r="D287" s="743"/>
      <c r="E287" s="743"/>
      <c r="F287" s="556" t="s">
        <v>76</v>
      </c>
      <c r="G287" s="556" t="s">
        <v>75</v>
      </c>
    </row>
    <row r="288" spans="1:7" ht="13.5" customHeight="1">
      <c r="B288" s="574" t="s">
        <v>1794</v>
      </c>
      <c r="C288" s="574" t="s">
        <v>1790</v>
      </c>
      <c r="D288" s="747" t="s">
        <v>1768</v>
      </c>
      <c r="E288" s="574">
        <v>43220</v>
      </c>
      <c r="F288" s="574">
        <v>43226</v>
      </c>
      <c r="G288" s="574">
        <v>43258</v>
      </c>
    </row>
    <row r="289" spans="1:7" ht="13.5" customHeight="1">
      <c r="A289" s="588"/>
      <c r="B289" s="574" t="s">
        <v>1793</v>
      </c>
      <c r="C289" s="574" t="s">
        <v>1519</v>
      </c>
      <c r="D289" s="753"/>
      <c r="E289" s="574">
        <v>43227</v>
      </c>
      <c r="F289" s="574">
        <v>43233</v>
      </c>
      <c r="G289" s="574">
        <v>43265</v>
      </c>
    </row>
    <row r="290" spans="1:7" ht="13.5" customHeight="1">
      <c r="B290" s="574" t="s">
        <v>1792</v>
      </c>
      <c r="C290" s="574" t="s">
        <v>1519</v>
      </c>
      <c r="D290" s="753"/>
      <c r="E290" s="574">
        <v>43234</v>
      </c>
      <c r="F290" s="574">
        <v>43240</v>
      </c>
      <c r="G290" s="574">
        <v>43272</v>
      </c>
    </row>
    <row r="291" spans="1:7" ht="13.5" customHeight="1">
      <c r="B291" s="574" t="s">
        <v>1791</v>
      </c>
      <c r="C291" s="574" t="s">
        <v>1790</v>
      </c>
      <c r="D291" s="753"/>
      <c r="E291" s="574">
        <v>43241</v>
      </c>
      <c r="F291" s="574">
        <v>43247</v>
      </c>
      <c r="G291" s="574">
        <v>43279</v>
      </c>
    </row>
    <row r="292" spans="1:7" ht="13.5" customHeight="1">
      <c r="B292" s="574" t="s">
        <v>1789</v>
      </c>
      <c r="C292" s="574" t="s">
        <v>1519</v>
      </c>
      <c r="D292" s="748"/>
      <c r="E292" s="574">
        <v>43248</v>
      </c>
      <c r="F292" s="574">
        <v>43254</v>
      </c>
      <c r="G292" s="574">
        <v>43286</v>
      </c>
    </row>
    <row r="293" spans="1:7">
      <c r="A293" s="561"/>
      <c r="B293" s="561"/>
      <c r="C293" s="585"/>
      <c r="D293" s="582"/>
      <c r="E293" s="584"/>
      <c r="G293" s="559"/>
    </row>
    <row r="294" spans="1:7">
      <c r="A294" s="561" t="s">
        <v>1788</v>
      </c>
      <c r="B294" s="742" t="s">
        <v>158</v>
      </c>
      <c r="C294" s="742" t="s">
        <v>157</v>
      </c>
      <c r="D294" s="742" t="s">
        <v>80</v>
      </c>
      <c r="E294" s="742" t="s">
        <v>1711</v>
      </c>
      <c r="F294" s="556" t="s">
        <v>1682</v>
      </c>
      <c r="G294" s="556" t="s">
        <v>460</v>
      </c>
    </row>
    <row r="295" spans="1:7">
      <c r="A295" s="558" t="s">
        <v>1787</v>
      </c>
      <c r="B295" s="743"/>
      <c r="C295" s="743"/>
      <c r="D295" s="743"/>
      <c r="E295" s="743"/>
      <c r="F295" s="556" t="s">
        <v>76</v>
      </c>
      <c r="G295" s="556" t="s">
        <v>75</v>
      </c>
    </row>
    <row r="296" spans="1:7" ht="12.75" customHeight="1">
      <c r="B296" s="574" t="s">
        <v>1786</v>
      </c>
      <c r="C296" s="574" t="s">
        <v>1533</v>
      </c>
      <c r="D296" s="749" t="s">
        <v>1785</v>
      </c>
      <c r="E296" s="574">
        <v>43220</v>
      </c>
      <c r="F296" s="574">
        <v>43225</v>
      </c>
      <c r="G296" s="574">
        <v>43253</v>
      </c>
    </row>
    <row r="297" spans="1:7" ht="12.75" customHeight="1">
      <c r="B297" s="574" t="s">
        <v>1784</v>
      </c>
      <c r="C297" s="574" t="s">
        <v>1531</v>
      </c>
      <c r="D297" s="750"/>
      <c r="E297" s="574">
        <v>43227</v>
      </c>
      <c r="F297" s="574">
        <v>43232</v>
      </c>
      <c r="G297" s="574">
        <v>43260</v>
      </c>
    </row>
    <row r="298" spans="1:7" ht="12.75" customHeight="1">
      <c r="B298" s="574" t="s">
        <v>1783</v>
      </c>
      <c r="C298" s="574" t="s">
        <v>369</v>
      </c>
      <c r="D298" s="750"/>
      <c r="E298" s="574">
        <v>43234</v>
      </c>
      <c r="F298" s="574">
        <v>43239</v>
      </c>
      <c r="G298" s="574">
        <v>43267</v>
      </c>
    </row>
    <row r="299" spans="1:7" ht="13.5" customHeight="1">
      <c r="B299" s="574" t="s">
        <v>1782</v>
      </c>
      <c r="C299" s="574" t="s">
        <v>367</v>
      </c>
      <c r="D299" s="750"/>
      <c r="E299" s="574">
        <v>43241</v>
      </c>
      <c r="F299" s="574">
        <v>43246</v>
      </c>
      <c r="G299" s="574">
        <v>43274</v>
      </c>
    </row>
    <row r="300" spans="1:7" ht="13.5" customHeight="1">
      <c r="B300" s="574" t="s">
        <v>1781</v>
      </c>
      <c r="C300" s="574" t="s">
        <v>1771</v>
      </c>
      <c r="D300" s="750"/>
      <c r="E300" s="574">
        <v>43248</v>
      </c>
      <c r="F300" s="574">
        <v>43253</v>
      </c>
      <c r="G300" s="574">
        <v>43281</v>
      </c>
    </row>
    <row r="301" spans="1:7" ht="12.75" customHeight="1">
      <c r="B301" s="574" t="s">
        <v>1780</v>
      </c>
      <c r="C301" s="574" t="s">
        <v>1769</v>
      </c>
      <c r="D301" s="770"/>
      <c r="E301" s="574">
        <v>43255</v>
      </c>
      <c r="F301" s="574">
        <v>43260</v>
      </c>
      <c r="G301" s="574">
        <v>43288</v>
      </c>
    </row>
    <row r="302" spans="1:7" ht="12.75" customHeight="1">
      <c r="B302" s="576"/>
      <c r="C302" s="576"/>
      <c r="D302" s="587"/>
      <c r="E302" s="576"/>
      <c r="F302" s="576"/>
      <c r="G302" s="576"/>
    </row>
    <row r="303" spans="1:7" ht="12.75" customHeight="1">
      <c r="A303" s="553" t="s">
        <v>1779</v>
      </c>
      <c r="B303" s="742" t="s">
        <v>158</v>
      </c>
      <c r="C303" s="742" t="s">
        <v>157</v>
      </c>
      <c r="D303" s="742" t="s">
        <v>80</v>
      </c>
      <c r="E303" s="742" t="s">
        <v>1711</v>
      </c>
      <c r="F303" s="556" t="s">
        <v>1682</v>
      </c>
      <c r="G303" s="556" t="s">
        <v>1778</v>
      </c>
    </row>
    <row r="304" spans="1:7" ht="12.75" customHeight="1">
      <c r="A304" s="553" t="s">
        <v>1777</v>
      </c>
      <c r="B304" s="743"/>
      <c r="C304" s="743"/>
      <c r="D304" s="743"/>
      <c r="E304" s="743"/>
      <c r="F304" s="556" t="s">
        <v>76</v>
      </c>
      <c r="G304" s="556" t="s">
        <v>75</v>
      </c>
    </row>
    <row r="305" spans="1:7" ht="12.75" customHeight="1">
      <c r="B305" s="574" t="s">
        <v>1776</v>
      </c>
      <c r="C305" s="574" t="s">
        <v>1531</v>
      </c>
      <c r="D305" s="586" t="s">
        <v>1768</v>
      </c>
      <c r="E305" s="574">
        <v>43215</v>
      </c>
      <c r="F305" s="574">
        <v>43228</v>
      </c>
      <c r="G305" s="574">
        <v>43265</v>
      </c>
    </row>
    <row r="306" spans="1:7" ht="12.75" customHeight="1">
      <c r="B306" s="574" t="s">
        <v>1775</v>
      </c>
      <c r="C306" s="574" t="s">
        <v>369</v>
      </c>
      <c r="D306" s="586" t="s">
        <v>1768</v>
      </c>
      <c r="E306" s="574">
        <v>43222</v>
      </c>
      <c r="F306" s="574">
        <v>43235</v>
      </c>
      <c r="G306" s="574">
        <v>43272</v>
      </c>
    </row>
    <row r="307" spans="1:7" ht="12.75" customHeight="1">
      <c r="B307" s="574" t="s">
        <v>1774</v>
      </c>
      <c r="C307" s="574" t="s">
        <v>1773</v>
      </c>
      <c r="D307" s="586" t="s">
        <v>1768</v>
      </c>
      <c r="E307" s="574">
        <v>43229</v>
      </c>
      <c r="F307" s="574">
        <v>43242</v>
      </c>
      <c r="G307" s="574">
        <v>43279</v>
      </c>
    </row>
    <row r="308" spans="1:7" ht="12.75" customHeight="1">
      <c r="B308" s="574" t="s">
        <v>1772</v>
      </c>
      <c r="C308" s="574" t="s">
        <v>1771</v>
      </c>
      <c r="D308" s="586" t="s">
        <v>1768</v>
      </c>
      <c r="E308" s="574">
        <v>43236</v>
      </c>
      <c r="F308" s="574">
        <v>43249</v>
      </c>
      <c r="G308" s="574">
        <v>43286</v>
      </c>
    </row>
    <row r="309" spans="1:7" ht="12.75" customHeight="1">
      <c r="B309" s="574" t="s">
        <v>1770</v>
      </c>
      <c r="C309" s="574" t="s">
        <v>1769</v>
      </c>
      <c r="D309" s="586" t="s">
        <v>1768</v>
      </c>
      <c r="E309" s="574">
        <v>43243</v>
      </c>
      <c r="F309" s="574">
        <v>43256</v>
      </c>
      <c r="G309" s="574">
        <v>43293</v>
      </c>
    </row>
    <row r="310" spans="1:7">
      <c r="B310" s="561"/>
      <c r="C310" s="585"/>
      <c r="D310" s="582"/>
      <c r="E310" s="584"/>
      <c r="F310" s="575"/>
      <c r="G310" s="575"/>
    </row>
    <row r="311" spans="1:7">
      <c r="A311" s="561" t="s">
        <v>1767</v>
      </c>
      <c r="B311" s="742" t="s">
        <v>158</v>
      </c>
      <c r="C311" s="742" t="s">
        <v>157</v>
      </c>
      <c r="D311" s="742" t="s">
        <v>80</v>
      </c>
      <c r="E311" s="742" t="s">
        <v>1711</v>
      </c>
      <c r="F311" s="556" t="s">
        <v>1682</v>
      </c>
      <c r="G311" s="556" t="s">
        <v>366</v>
      </c>
    </row>
    <row r="312" spans="1:7">
      <c r="A312" s="561" t="s">
        <v>1766</v>
      </c>
      <c r="B312" s="743"/>
      <c r="C312" s="743"/>
      <c r="D312" s="743"/>
      <c r="E312" s="743"/>
      <c r="F312" s="556" t="s">
        <v>76</v>
      </c>
      <c r="G312" s="556" t="s">
        <v>75</v>
      </c>
    </row>
    <row r="313" spans="1:7" ht="13.5" customHeight="1">
      <c r="A313" s="553" t="s">
        <v>1167</v>
      </c>
      <c r="B313" s="574" t="s">
        <v>219</v>
      </c>
      <c r="C313" s="574" t="s">
        <v>218</v>
      </c>
      <c r="D313" s="771" t="s">
        <v>1765</v>
      </c>
      <c r="E313" s="574">
        <v>43221</v>
      </c>
      <c r="F313" s="574">
        <v>43227</v>
      </c>
      <c r="G313" s="574">
        <v>43250</v>
      </c>
    </row>
    <row r="314" spans="1:7" ht="13.5" customHeight="1">
      <c r="A314" s="553" t="s">
        <v>1167</v>
      </c>
      <c r="B314" s="574" t="s">
        <v>217</v>
      </c>
      <c r="C314" s="574" t="s">
        <v>216</v>
      </c>
      <c r="D314" s="772"/>
      <c r="E314" s="574">
        <f t="shared" ref="E314:G317" si="5">E313+7</f>
        <v>43228</v>
      </c>
      <c r="F314" s="574">
        <f t="shared" si="5"/>
        <v>43234</v>
      </c>
      <c r="G314" s="574">
        <f t="shared" si="5"/>
        <v>43257</v>
      </c>
    </row>
    <row r="315" spans="1:7" ht="13.5" customHeight="1">
      <c r="A315" s="553" t="s">
        <v>1167</v>
      </c>
      <c r="B315" s="574" t="s">
        <v>1225</v>
      </c>
      <c r="C315" s="574" t="s">
        <v>1225</v>
      </c>
      <c r="D315" s="772"/>
      <c r="E315" s="574">
        <f t="shared" si="5"/>
        <v>43235</v>
      </c>
      <c r="F315" s="574">
        <f t="shared" si="5"/>
        <v>43241</v>
      </c>
      <c r="G315" s="574">
        <f t="shared" si="5"/>
        <v>43264</v>
      </c>
    </row>
    <row r="316" spans="1:7" ht="13.5" customHeight="1">
      <c r="B316" s="574" t="s">
        <v>214</v>
      </c>
      <c r="C316" s="574" t="s">
        <v>213</v>
      </c>
      <c r="D316" s="772"/>
      <c r="E316" s="574">
        <f t="shared" si="5"/>
        <v>43242</v>
      </c>
      <c r="F316" s="574">
        <f t="shared" si="5"/>
        <v>43248</v>
      </c>
      <c r="G316" s="574">
        <f t="shared" si="5"/>
        <v>43271</v>
      </c>
    </row>
    <row r="317" spans="1:7" ht="13.5" customHeight="1">
      <c r="B317" s="574" t="s">
        <v>1764</v>
      </c>
      <c r="C317" s="574" t="s">
        <v>1763</v>
      </c>
      <c r="D317" s="773"/>
      <c r="E317" s="574">
        <f t="shared" si="5"/>
        <v>43249</v>
      </c>
      <c r="F317" s="574">
        <f t="shared" si="5"/>
        <v>43255</v>
      </c>
      <c r="G317" s="574">
        <f t="shared" si="5"/>
        <v>43278</v>
      </c>
    </row>
    <row r="318" spans="1:7">
      <c r="B318" s="561"/>
      <c r="C318" s="583"/>
      <c r="D318" s="582"/>
    </row>
    <row r="319" spans="1:7">
      <c r="A319" s="561" t="s">
        <v>353</v>
      </c>
      <c r="B319" s="742" t="s">
        <v>158</v>
      </c>
      <c r="C319" s="742" t="s">
        <v>157</v>
      </c>
      <c r="D319" s="742" t="s">
        <v>80</v>
      </c>
      <c r="E319" s="742" t="s">
        <v>1711</v>
      </c>
      <c r="F319" s="556" t="s">
        <v>1682</v>
      </c>
      <c r="G319" s="556" t="s">
        <v>1600</v>
      </c>
    </row>
    <row r="320" spans="1:7">
      <c r="A320" s="558" t="s">
        <v>1762</v>
      </c>
      <c r="B320" s="743"/>
      <c r="C320" s="743"/>
      <c r="D320" s="743"/>
      <c r="E320" s="743"/>
      <c r="F320" s="556" t="s">
        <v>76</v>
      </c>
      <c r="G320" s="556" t="s">
        <v>75</v>
      </c>
    </row>
    <row r="321" spans="1:7" ht="12.75" customHeight="1">
      <c r="A321" s="573"/>
      <c r="B321" s="574" t="s">
        <v>1761</v>
      </c>
      <c r="C321" s="574" t="s">
        <v>1760</v>
      </c>
      <c r="D321" s="771" t="s">
        <v>1759</v>
      </c>
      <c r="E321" s="574">
        <v>43220</v>
      </c>
      <c r="F321" s="574">
        <v>43226</v>
      </c>
      <c r="G321" s="574">
        <v>43241</v>
      </c>
    </row>
    <row r="322" spans="1:7" ht="12.75" customHeight="1">
      <c r="A322" s="573"/>
      <c r="B322" s="574" t="s">
        <v>1758</v>
      </c>
      <c r="C322" s="574" t="s">
        <v>1757</v>
      </c>
      <c r="D322" s="772"/>
      <c r="E322" s="574">
        <v>43227</v>
      </c>
      <c r="F322" s="574">
        <v>43233</v>
      </c>
      <c r="G322" s="574">
        <v>43248</v>
      </c>
    </row>
    <row r="323" spans="1:7" ht="12.75" customHeight="1">
      <c r="A323" s="573"/>
      <c r="B323" s="574" t="s">
        <v>1756</v>
      </c>
      <c r="C323" s="574" t="s">
        <v>1755</v>
      </c>
      <c r="D323" s="772"/>
      <c r="E323" s="574">
        <v>43234</v>
      </c>
      <c r="F323" s="574">
        <v>43240</v>
      </c>
      <c r="G323" s="574">
        <v>43255</v>
      </c>
    </row>
    <row r="324" spans="1:7" ht="12.75" customHeight="1">
      <c r="A324" s="573"/>
      <c r="B324" s="574" t="s">
        <v>1754</v>
      </c>
      <c r="C324" s="574" t="s">
        <v>1753</v>
      </c>
      <c r="D324" s="772"/>
      <c r="E324" s="574">
        <v>43241</v>
      </c>
      <c r="F324" s="574">
        <v>43247</v>
      </c>
      <c r="G324" s="574">
        <v>43262</v>
      </c>
    </row>
    <row r="325" spans="1:7" ht="12.75" customHeight="1">
      <c r="A325" s="561"/>
      <c r="B325" s="574" t="s">
        <v>1225</v>
      </c>
      <c r="C325" s="574" t="s">
        <v>1225</v>
      </c>
      <c r="D325" s="773"/>
      <c r="E325" s="574">
        <v>43248</v>
      </c>
      <c r="F325" s="574">
        <v>43254</v>
      </c>
      <c r="G325" s="574">
        <v>43269</v>
      </c>
    </row>
    <row r="326" spans="1:7">
      <c r="A326" s="561"/>
      <c r="C326" s="581"/>
      <c r="D326" s="580"/>
      <c r="E326" s="579"/>
    </row>
    <row r="327" spans="1:7" ht="12.75" customHeight="1">
      <c r="A327" s="561" t="s">
        <v>1752</v>
      </c>
      <c r="B327" s="742" t="s">
        <v>158</v>
      </c>
      <c r="C327" s="742" t="s">
        <v>157</v>
      </c>
      <c r="D327" s="742" t="s">
        <v>80</v>
      </c>
      <c r="E327" s="742" t="s">
        <v>1711</v>
      </c>
      <c r="F327" s="556" t="s">
        <v>1682</v>
      </c>
      <c r="G327" s="556" t="s">
        <v>1600</v>
      </c>
    </row>
    <row r="328" spans="1:7" ht="12.75" customHeight="1">
      <c r="A328" s="561" t="s">
        <v>1710</v>
      </c>
      <c r="B328" s="743"/>
      <c r="C328" s="743"/>
      <c r="D328" s="743"/>
      <c r="E328" s="743"/>
      <c r="F328" s="556" t="s">
        <v>76</v>
      </c>
      <c r="G328" s="556" t="s">
        <v>75</v>
      </c>
    </row>
    <row r="329" spans="1:7" ht="12.75" customHeight="1">
      <c r="B329" s="574" t="s">
        <v>1751</v>
      </c>
      <c r="C329" s="574" t="s">
        <v>258</v>
      </c>
      <c r="D329" s="765" t="s">
        <v>1750</v>
      </c>
      <c r="E329" s="574">
        <v>43221</v>
      </c>
      <c r="F329" s="574">
        <v>43227</v>
      </c>
      <c r="G329" s="574">
        <v>43241</v>
      </c>
    </row>
    <row r="330" spans="1:7" ht="12.75" customHeight="1">
      <c r="B330" s="574" t="s">
        <v>1707</v>
      </c>
      <c r="C330" s="574" t="s">
        <v>1704</v>
      </c>
      <c r="D330" s="766"/>
      <c r="E330" s="574">
        <v>43228</v>
      </c>
      <c r="F330" s="574">
        <v>43234</v>
      </c>
      <c r="G330" s="574">
        <v>43248</v>
      </c>
    </row>
    <row r="331" spans="1:7" ht="12.75" customHeight="1">
      <c r="B331" s="574" t="s">
        <v>1749</v>
      </c>
      <c r="C331" s="574" t="s">
        <v>241</v>
      </c>
      <c r="D331" s="766"/>
      <c r="E331" s="574">
        <v>43235</v>
      </c>
      <c r="F331" s="574">
        <v>43241</v>
      </c>
      <c r="G331" s="574">
        <v>43255</v>
      </c>
    </row>
    <row r="332" spans="1:7" ht="12.75" customHeight="1">
      <c r="B332" s="574" t="s">
        <v>1748</v>
      </c>
      <c r="C332" s="574" t="s">
        <v>1725</v>
      </c>
      <c r="D332" s="766"/>
      <c r="E332" s="574">
        <v>43242</v>
      </c>
      <c r="F332" s="574">
        <v>43248</v>
      </c>
      <c r="G332" s="574">
        <v>43262</v>
      </c>
    </row>
    <row r="333" spans="1:7" ht="12.75" customHeight="1">
      <c r="B333" s="574" t="s">
        <v>1747</v>
      </c>
      <c r="C333" s="574" t="s">
        <v>1550</v>
      </c>
      <c r="D333" s="767"/>
      <c r="E333" s="574">
        <v>43249</v>
      </c>
      <c r="F333" s="574">
        <v>43255</v>
      </c>
      <c r="G333" s="574">
        <v>43269</v>
      </c>
    </row>
    <row r="334" spans="1:7">
      <c r="C334" s="578"/>
      <c r="D334" s="577"/>
      <c r="E334" s="576"/>
      <c r="G334" s="575"/>
    </row>
    <row r="335" spans="1:7">
      <c r="A335" s="572" t="s">
        <v>1746</v>
      </c>
      <c r="B335" s="747" t="s">
        <v>158</v>
      </c>
      <c r="C335" s="747" t="s">
        <v>157</v>
      </c>
      <c r="D335" s="747" t="s">
        <v>80</v>
      </c>
      <c r="E335" s="759" t="s">
        <v>1711</v>
      </c>
      <c r="F335" s="574" t="s">
        <v>1682</v>
      </c>
      <c r="G335" s="574" t="s">
        <v>1600</v>
      </c>
    </row>
    <row r="336" spans="1:7" ht="12" customHeight="1">
      <c r="A336" s="572"/>
      <c r="B336" s="748"/>
      <c r="C336" s="748"/>
      <c r="D336" s="748"/>
      <c r="E336" s="768"/>
      <c r="F336" s="571" t="s">
        <v>76</v>
      </c>
      <c r="G336" s="556" t="s">
        <v>75</v>
      </c>
    </row>
    <row r="337" spans="1:7" ht="12.75" customHeight="1">
      <c r="A337" s="572"/>
      <c r="B337" s="571" t="s">
        <v>1745</v>
      </c>
      <c r="C337" s="571" t="s">
        <v>1744</v>
      </c>
      <c r="D337" s="765" t="s">
        <v>1743</v>
      </c>
      <c r="E337" s="571">
        <v>43217</v>
      </c>
      <c r="F337" s="571">
        <v>43224</v>
      </c>
      <c r="G337" s="571">
        <v>43239</v>
      </c>
    </row>
    <row r="338" spans="1:7" ht="12.75" customHeight="1">
      <c r="A338" s="573"/>
      <c r="B338" s="571" t="s">
        <v>1742</v>
      </c>
      <c r="C338" s="571" t="s">
        <v>1741</v>
      </c>
      <c r="D338" s="766"/>
      <c r="E338" s="571">
        <v>43224</v>
      </c>
      <c r="F338" s="571">
        <v>43231</v>
      </c>
      <c r="G338" s="571">
        <v>43246</v>
      </c>
    </row>
    <row r="339" spans="1:7" ht="12.75" customHeight="1">
      <c r="A339" s="573"/>
      <c r="B339" s="571" t="s">
        <v>1740</v>
      </c>
      <c r="C339" s="571" t="s">
        <v>1739</v>
      </c>
      <c r="D339" s="766"/>
      <c r="E339" s="571">
        <v>43231</v>
      </c>
      <c r="F339" s="571">
        <v>43238</v>
      </c>
      <c r="G339" s="571">
        <v>43253</v>
      </c>
    </row>
    <row r="340" spans="1:7" ht="12.75" customHeight="1">
      <c r="A340" s="573"/>
      <c r="B340" s="571" t="s">
        <v>1738</v>
      </c>
      <c r="C340" s="571" t="s">
        <v>1737</v>
      </c>
      <c r="D340" s="766"/>
      <c r="E340" s="571">
        <v>43238</v>
      </c>
      <c r="F340" s="571">
        <v>43245</v>
      </c>
      <c r="G340" s="571">
        <v>43260</v>
      </c>
    </row>
    <row r="341" spans="1:7" ht="12.75" customHeight="1">
      <c r="A341" s="572"/>
      <c r="B341" s="571" t="s">
        <v>1225</v>
      </c>
      <c r="C341" s="571" t="s">
        <v>1225</v>
      </c>
      <c r="D341" s="767"/>
      <c r="E341" s="571">
        <v>43245</v>
      </c>
      <c r="F341" s="571">
        <v>43252</v>
      </c>
      <c r="G341" s="571">
        <v>43267</v>
      </c>
    </row>
    <row r="342" spans="1:7">
      <c r="A342" s="561"/>
      <c r="B342" s="568"/>
      <c r="C342" s="570"/>
      <c r="D342" s="569"/>
      <c r="E342" s="568"/>
      <c r="F342" s="568"/>
      <c r="G342" s="568"/>
    </row>
    <row r="343" spans="1:7" s="562" customFormat="1">
      <c r="A343" s="565" t="s">
        <v>1736</v>
      </c>
      <c r="B343" s="745" t="s">
        <v>158</v>
      </c>
      <c r="C343" s="745" t="s">
        <v>157</v>
      </c>
      <c r="D343" s="745" t="s">
        <v>80</v>
      </c>
      <c r="E343" s="745" t="s">
        <v>1683</v>
      </c>
      <c r="F343" s="564" t="s">
        <v>1682</v>
      </c>
      <c r="G343" s="564" t="s">
        <v>1723</v>
      </c>
    </row>
    <row r="344" spans="1:7" s="562" customFormat="1">
      <c r="A344" s="565" t="s">
        <v>1735</v>
      </c>
      <c r="B344" s="746"/>
      <c r="C344" s="746"/>
      <c r="D344" s="746"/>
      <c r="E344" s="746"/>
      <c r="F344" s="564" t="s">
        <v>76</v>
      </c>
      <c r="G344" s="564" t="s">
        <v>75</v>
      </c>
    </row>
    <row r="345" spans="1:7" s="562" customFormat="1" ht="12.75" customHeight="1">
      <c r="A345" s="565"/>
      <c r="B345" s="563" t="s">
        <v>1734</v>
      </c>
      <c r="C345" s="563" t="s">
        <v>1733</v>
      </c>
      <c r="D345" s="774" t="s">
        <v>1732</v>
      </c>
      <c r="E345" s="563">
        <v>43216</v>
      </c>
      <c r="F345" s="563">
        <v>43223</v>
      </c>
      <c r="G345" s="563">
        <v>43238</v>
      </c>
    </row>
    <row r="346" spans="1:7" s="562" customFormat="1" ht="12.75" customHeight="1">
      <c r="A346" s="565"/>
      <c r="B346" s="563" t="s">
        <v>1731</v>
      </c>
      <c r="C346" s="563" t="s">
        <v>1730</v>
      </c>
      <c r="D346" s="775"/>
      <c r="E346" s="563">
        <v>43223</v>
      </c>
      <c r="F346" s="563">
        <v>43230</v>
      </c>
      <c r="G346" s="563">
        <v>43245</v>
      </c>
    </row>
    <row r="347" spans="1:7" s="562" customFormat="1" ht="12.75" customHeight="1">
      <c r="A347" s="565"/>
      <c r="B347" s="563" t="s">
        <v>1729</v>
      </c>
      <c r="C347" s="563" t="s">
        <v>1715</v>
      </c>
      <c r="D347" s="775"/>
      <c r="E347" s="563">
        <v>43230</v>
      </c>
      <c r="F347" s="563">
        <v>43237</v>
      </c>
      <c r="G347" s="563">
        <v>43252</v>
      </c>
    </row>
    <row r="348" spans="1:7" s="562" customFormat="1" ht="12.75" customHeight="1">
      <c r="A348" s="565"/>
      <c r="B348" s="563" t="s">
        <v>1728</v>
      </c>
      <c r="C348" s="563" t="s">
        <v>236</v>
      </c>
      <c r="D348" s="775"/>
      <c r="E348" s="563">
        <v>43237</v>
      </c>
      <c r="F348" s="563">
        <v>43244</v>
      </c>
      <c r="G348" s="563">
        <v>43259</v>
      </c>
    </row>
    <row r="349" spans="1:7" s="562" customFormat="1" ht="12.75" customHeight="1">
      <c r="A349" s="565"/>
      <c r="B349" s="563" t="s">
        <v>1727</v>
      </c>
      <c r="C349" s="563" t="s">
        <v>195</v>
      </c>
      <c r="D349" s="775"/>
      <c r="E349" s="563">
        <v>43244</v>
      </c>
      <c r="F349" s="563">
        <v>43251</v>
      </c>
      <c r="G349" s="563">
        <v>43266</v>
      </c>
    </row>
    <row r="350" spans="1:7" s="562" customFormat="1" ht="12.75" customHeight="1">
      <c r="A350" s="565"/>
      <c r="B350" s="563" t="s">
        <v>1726</v>
      </c>
      <c r="C350" s="563" t="s">
        <v>1725</v>
      </c>
      <c r="D350" s="776"/>
      <c r="E350" s="563">
        <v>43251</v>
      </c>
      <c r="F350" s="563">
        <v>43258</v>
      </c>
      <c r="G350" s="563">
        <v>43273</v>
      </c>
    </row>
    <row r="351" spans="1:7" s="562" customFormat="1" ht="12.75" customHeight="1">
      <c r="A351" s="565"/>
      <c r="B351" s="567"/>
      <c r="C351" s="567"/>
      <c r="D351" s="565"/>
      <c r="E351" s="565"/>
      <c r="F351" s="565"/>
      <c r="G351" s="565"/>
    </row>
    <row r="352" spans="1:7" s="562" customFormat="1" ht="12.75" customHeight="1">
      <c r="A352" s="565" t="s">
        <v>1724</v>
      </c>
      <c r="B352" s="745" t="s">
        <v>158</v>
      </c>
      <c r="C352" s="745" t="s">
        <v>157</v>
      </c>
      <c r="D352" s="745" t="s">
        <v>80</v>
      </c>
      <c r="E352" s="745" t="s">
        <v>1683</v>
      </c>
      <c r="F352" s="564" t="s">
        <v>1682</v>
      </c>
      <c r="G352" s="564" t="s">
        <v>1723</v>
      </c>
    </row>
    <row r="353" spans="1:7" s="562" customFormat="1" ht="12.75" customHeight="1">
      <c r="A353" s="565"/>
      <c r="B353" s="746"/>
      <c r="C353" s="746"/>
      <c r="D353" s="746"/>
      <c r="E353" s="746"/>
      <c r="F353" s="564" t="s">
        <v>76</v>
      </c>
      <c r="G353" s="564" t="s">
        <v>75</v>
      </c>
    </row>
    <row r="354" spans="1:7" s="562" customFormat="1" ht="12.75" customHeight="1">
      <c r="A354" s="565"/>
      <c r="B354" s="563" t="s">
        <v>1722</v>
      </c>
      <c r="C354" s="563" t="s">
        <v>256</v>
      </c>
      <c r="D354" s="774" t="s">
        <v>1721</v>
      </c>
      <c r="E354" s="563">
        <v>43214</v>
      </c>
      <c r="F354" s="563">
        <v>43221</v>
      </c>
      <c r="G354" s="563">
        <v>43244</v>
      </c>
    </row>
    <row r="355" spans="1:7" s="562" customFormat="1" ht="12.75" customHeight="1">
      <c r="A355" s="565"/>
      <c r="B355" s="563" t="s">
        <v>1720</v>
      </c>
      <c r="C355" s="563" t="s">
        <v>1719</v>
      </c>
      <c r="D355" s="775"/>
      <c r="E355" s="563">
        <v>43221</v>
      </c>
      <c r="F355" s="563">
        <v>43228</v>
      </c>
      <c r="G355" s="563">
        <v>43251</v>
      </c>
    </row>
    <row r="356" spans="1:7" s="562" customFormat="1" ht="12.75" customHeight="1">
      <c r="A356" s="565"/>
      <c r="B356" s="563" t="s">
        <v>1718</v>
      </c>
      <c r="C356" s="563" t="s">
        <v>1717</v>
      </c>
      <c r="D356" s="775"/>
      <c r="E356" s="563">
        <v>43228</v>
      </c>
      <c r="F356" s="563">
        <v>43235</v>
      </c>
      <c r="G356" s="563">
        <v>43258</v>
      </c>
    </row>
    <row r="357" spans="1:7" s="562" customFormat="1" ht="12.75" customHeight="1">
      <c r="A357" s="565"/>
      <c r="B357" s="563" t="s">
        <v>1716</v>
      </c>
      <c r="C357" s="563" t="s">
        <v>1715</v>
      </c>
      <c r="D357" s="775"/>
      <c r="E357" s="563">
        <v>43235</v>
      </c>
      <c r="F357" s="563">
        <v>43242</v>
      </c>
      <c r="G357" s="563">
        <v>43265</v>
      </c>
    </row>
    <row r="358" spans="1:7" s="562" customFormat="1" ht="12.75" customHeight="1">
      <c r="A358" s="565"/>
      <c r="B358" s="563" t="s">
        <v>1714</v>
      </c>
      <c r="C358" s="563" t="s">
        <v>356</v>
      </c>
      <c r="D358" s="775"/>
      <c r="E358" s="563">
        <v>43242</v>
      </c>
      <c r="F358" s="563">
        <v>43249</v>
      </c>
      <c r="G358" s="563">
        <v>43272</v>
      </c>
    </row>
    <row r="359" spans="1:7" s="562" customFormat="1" ht="12.75" customHeight="1">
      <c r="A359" s="565"/>
      <c r="B359" s="563" t="s">
        <v>1713</v>
      </c>
      <c r="C359" s="563" t="s">
        <v>1712</v>
      </c>
      <c r="D359" s="776"/>
      <c r="E359" s="563">
        <v>43249</v>
      </c>
      <c r="F359" s="563">
        <v>43256</v>
      </c>
      <c r="G359" s="563">
        <v>43279</v>
      </c>
    </row>
    <row r="360" spans="1:7" s="562" customFormat="1">
      <c r="A360" s="565"/>
      <c r="B360" s="566"/>
      <c r="C360" s="566"/>
      <c r="D360" s="566"/>
      <c r="E360" s="566"/>
    </row>
    <row r="361" spans="1:7" s="562" customFormat="1">
      <c r="A361" s="565" t="s">
        <v>232</v>
      </c>
      <c r="B361" s="745" t="s">
        <v>158</v>
      </c>
      <c r="C361" s="745" t="s">
        <v>157</v>
      </c>
      <c r="D361" s="745" t="s">
        <v>80</v>
      </c>
      <c r="E361" s="745" t="s">
        <v>1711</v>
      </c>
      <c r="F361" s="564" t="s">
        <v>1682</v>
      </c>
      <c r="G361" s="564" t="s">
        <v>232</v>
      </c>
    </row>
    <row r="362" spans="1:7" s="562" customFormat="1">
      <c r="A362" s="565" t="s">
        <v>1710</v>
      </c>
      <c r="B362" s="746"/>
      <c r="C362" s="746"/>
      <c r="D362" s="746"/>
      <c r="E362" s="746"/>
      <c r="F362" s="564" t="s">
        <v>76</v>
      </c>
      <c r="G362" s="564" t="s">
        <v>75</v>
      </c>
    </row>
    <row r="363" spans="1:7" s="562" customFormat="1" ht="13.5" customHeight="1">
      <c r="A363" s="562" t="s">
        <v>1225</v>
      </c>
      <c r="B363" s="563" t="s">
        <v>1709</v>
      </c>
      <c r="C363" s="563" t="s">
        <v>1704</v>
      </c>
      <c r="D363" s="774" t="s">
        <v>1708</v>
      </c>
      <c r="E363" s="563">
        <v>43221</v>
      </c>
      <c r="F363" s="563">
        <v>43227</v>
      </c>
      <c r="G363" s="563">
        <v>43255</v>
      </c>
    </row>
    <row r="364" spans="1:7" s="562" customFormat="1" ht="13.5" customHeight="1">
      <c r="A364" s="562" t="s">
        <v>1225</v>
      </c>
      <c r="B364" s="563" t="s">
        <v>1707</v>
      </c>
      <c r="C364" s="563" t="s">
        <v>1519</v>
      </c>
      <c r="D364" s="775"/>
      <c r="E364" s="563">
        <v>43228</v>
      </c>
      <c r="F364" s="563">
        <v>43234</v>
      </c>
      <c r="G364" s="563">
        <v>43262</v>
      </c>
    </row>
    <row r="365" spans="1:7" s="562" customFormat="1" ht="13.5" customHeight="1">
      <c r="B365" s="563" t="s">
        <v>1706</v>
      </c>
      <c r="C365" s="563" t="s">
        <v>1584</v>
      </c>
      <c r="D365" s="775"/>
      <c r="E365" s="563">
        <v>43235</v>
      </c>
      <c r="F365" s="563">
        <v>43241</v>
      </c>
      <c r="G365" s="563">
        <v>43269</v>
      </c>
    </row>
    <row r="366" spans="1:7" s="562" customFormat="1" ht="13.5" customHeight="1">
      <c r="B366" s="563" t="s">
        <v>1705</v>
      </c>
      <c r="C366" s="563" t="s">
        <v>1704</v>
      </c>
      <c r="D366" s="775"/>
      <c r="E366" s="563">
        <v>43242</v>
      </c>
      <c r="F366" s="563">
        <v>43248</v>
      </c>
      <c r="G366" s="563">
        <v>43276</v>
      </c>
    </row>
    <row r="367" spans="1:7" s="562" customFormat="1" ht="13.5" customHeight="1">
      <c r="B367" s="563" t="s">
        <v>1225</v>
      </c>
      <c r="C367" s="563" t="s">
        <v>1225</v>
      </c>
      <c r="D367" s="776"/>
      <c r="E367" s="563">
        <v>43249</v>
      </c>
      <c r="F367" s="563">
        <v>43255</v>
      </c>
      <c r="G367" s="563">
        <v>43283</v>
      </c>
    </row>
    <row r="368" spans="1:7">
      <c r="A368" s="561" t="s">
        <v>1703</v>
      </c>
      <c r="C368" s="560"/>
      <c r="D368" s="560"/>
      <c r="E368" s="560"/>
      <c r="G368" s="559"/>
    </row>
    <row r="369" spans="1:7">
      <c r="A369" s="558" t="s">
        <v>1702</v>
      </c>
      <c r="B369" s="742" t="s">
        <v>158</v>
      </c>
      <c r="C369" s="742" t="s">
        <v>157</v>
      </c>
      <c r="D369" s="742" t="s">
        <v>80</v>
      </c>
      <c r="E369" s="742" t="s">
        <v>1683</v>
      </c>
      <c r="F369" s="556" t="s">
        <v>1682</v>
      </c>
      <c r="G369" s="556" t="s">
        <v>194</v>
      </c>
    </row>
    <row r="370" spans="1:7">
      <c r="A370" s="553" t="s">
        <v>1167</v>
      </c>
      <c r="B370" s="743"/>
      <c r="C370" s="743"/>
      <c r="D370" s="743"/>
      <c r="E370" s="743"/>
      <c r="F370" s="556" t="s">
        <v>76</v>
      </c>
      <c r="G370" s="556" t="s">
        <v>75</v>
      </c>
    </row>
    <row r="371" spans="1:7" ht="14.25" customHeight="1">
      <c r="B371" s="554" t="s">
        <v>1225</v>
      </c>
      <c r="C371" s="554" t="s">
        <v>1225</v>
      </c>
      <c r="D371" s="747" t="s">
        <v>1701</v>
      </c>
      <c r="E371" s="554">
        <v>43220</v>
      </c>
      <c r="F371" s="554">
        <v>43227</v>
      </c>
      <c r="G371" s="554">
        <v>43264</v>
      </c>
    </row>
    <row r="372" spans="1:7" ht="14.25" customHeight="1">
      <c r="B372" s="554" t="s">
        <v>188</v>
      </c>
      <c r="C372" s="554" t="s">
        <v>1700</v>
      </c>
      <c r="D372" s="753"/>
      <c r="E372" s="554">
        <v>43227</v>
      </c>
      <c r="F372" s="554">
        <v>43234</v>
      </c>
      <c r="G372" s="554">
        <v>43271</v>
      </c>
    </row>
    <row r="373" spans="1:7" ht="14.25" customHeight="1">
      <c r="B373" s="554" t="s">
        <v>186</v>
      </c>
      <c r="C373" s="554" t="s">
        <v>1699</v>
      </c>
      <c r="D373" s="753"/>
      <c r="E373" s="554">
        <v>43234</v>
      </c>
      <c r="F373" s="554">
        <v>43241</v>
      </c>
      <c r="G373" s="554">
        <v>43278</v>
      </c>
    </row>
    <row r="374" spans="1:7" ht="13.5" customHeight="1">
      <c r="B374" s="554" t="s">
        <v>184</v>
      </c>
      <c r="C374" s="554" t="s">
        <v>1698</v>
      </c>
      <c r="D374" s="753"/>
      <c r="E374" s="554">
        <v>43241</v>
      </c>
      <c r="F374" s="554">
        <v>43248</v>
      </c>
      <c r="G374" s="554">
        <v>43285</v>
      </c>
    </row>
    <row r="375" spans="1:7" ht="13.5" customHeight="1">
      <c r="B375" s="554" t="s">
        <v>1697</v>
      </c>
      <c r="C375" s="554" t="s">
        <v>1696</v>
      </c>
      <c r="D375" s="748"/>
      <c r="E375" s="554">
        <v>43248</v>
      </c>
      <c r="F375" s="554">
        <v>43255</v>
      </c>
      <c r="G375" s="554">
        <v>43292</v>
      </c>
    </row>
    <row r="377" spans="1:7">
      <c r="A377" s="553" t="s">
        <v>1695</v>
      </c>
      <c r="B377" s="742" t="s">
        <v>158</v>
      </c>
      <c r="C377" s="742" t="s">
        <v>157</v>
      </c>
      <c r="D377" s="742" t="s">
        <v>80</v>
      </c>
      <c r="E377" s="742" t="s">
        <v>1683</v>
      </c>
      <c r="F377" s="556" t="s">
        <v>1682</v>
      </c>
      <c r="G377" s="556" t="s">
        <v>1430</v>
      </c>
    </row>
    <row r="378" spans="1:7">
      <c r="A378" s="553" t="s">
        <v>1693</v>
      </c>
      <c r="B378" s="743"/>
      <c r="C378" s="743"/>
      <c r="D378" s="743"/>
      <c r="E378" s="743"/>
      <c r="F378" s="556" t="s">
        <v>76</v>
      </c>
      <c r="G378" s="556" t="s">
        <v>75</v>
      </c>
    </row>
    <row r="379" spans="1:7" ht="13.5" customHeight="1">
      <c r="A379" s="557"/>
      <c r="B379" s="554" t="s">
        <v>1692</v>
      </c>
      <c r="C379" s="554" t="s">
        <v>1691</v>
      </c>
      <c r="D379" s="747" t="s">
        <v>1434</v>
      </c>
      <c r="E379" s="554">
        <v>43222</v>
      </c>
      <c r="F379" s="554">
        <v>43227</v>
      </c>
      <c r="G379" s="554">
        <v>43242</v>
      </c>
    </row>
    <row r="380" spans="1:7" ht="13.5" customHeight="1">
      <c r="A380" s="557"/>
      <c r="B380" s="554" t="s">
        <v>1690</v>
      </c>
      <c r="C380" s="554" t="s">
        <v>1689</v>
      </c>
      <c r="D380" s="753"/>
      <c r="E380" s="554">
        <v>43229</v>
      </c>
      <c r="F380" s="554">
        <v>43234</v>
      </c>
      <c r="G380" s="554">
        <v>43249</v>
      </c>
    </row>
    <row r="381" spans="1:7" ht="13.5" customHeight="1">
      <c r="A381" s="557"/>
      <c r="B381" s="554" t="s">
        <v>1688</v>
      </c>
      <c r="C381" s="554" t="s">
        <v>1687</v>
      </c>
      <c r="D381" s="753"/>
      <c r="E381" s="554">
        <v>43236</v>
      </c>
      <c r="F381" s="554">
        <v>43241</v>
      </c>
      <c r="G381" s="554">
        <v>43256</v>
      </c>
    </row>
    <row r="382" spans="1:7" ht="13.5" customHeight="1">
      <c r="A382" s="557"/>
      <c r="B382" s="554" t="s">
        <v>1686</v>
      </c>
      <c r="C382" s="554" t="s">
        <v>1685</v>
      </c>
      <c r="D382" s="753"/>
      <c r="E382" s="554">
        <v>43243</v>
      </c>
      <c r="F382" s="554">
        <v>43248</v>
      </c>
      <c r="G382" s="554">
        <v>43263</v>
      </c>
    </row>
    <row r="383" spans="1:7" ht="13.5" customHeight="1">
      <c r="A383" s="557"/>
      <c r="B383" s="554" t="s">
        <v>1225</v>
      </c>
      <c r="C383" s="554" t="s">
        <v>1225</v>
      </c>
      <c r="D383" s="748"/>
      <c r="E383" s="554">
        <v>43250</v>
      </c>
      <c r="F383" s="554">
        <v>43255</v>
      </c>
      <c r="G383" s="554">
        <v>43270</v>
      </c>
    </row>
    <row r="385" spans="1:7">
      <c r="A385" s="553" t="s">
        <v>1694</v>
      </c>
      <c r="B385" s="742" t="s">
        <v>158</v>
      </c>
      <c r="C385" s="742" t="s">
        <v>157</v>
      </c>
      <c r="D385" s="742" t="s">
        <v>80</v>
      </c>
      <c r="E385" s="742" t="s">
        <v>1683</v>
      </c>
      <c r="F385" s="556" t="s">
        <v>1682</v>
      </c>
      <c r="G385" s="556" t="s">
        <v>1421</v>
      </c>
    </row>
    <row r="386" spans="1:7">
      <c r="A386" s="553" t="s">
        <v>1693</v>
      </c>
      <c r="B386" s="743"/>
      <c r="C386" s="743"/>
      <c r="D386" s="743"/>
      <c r="E386" s="743"/>
      <c r="F386" s="556" t="s">
        <v>76</v>
      </c>
      <c r="G386" s="556" t="s">
        <v>75</v>
      </c>
    </row>
    <row r="387" spans="1:7" ht="13.5" customHeight="1">
      <c r="B387" s="554" t="s">
        <v>1692</v>
      </c>
      <c r="C387" s="554" t="s">
        <v>1691</v>
      </c>
      <c r="D387" s="747" t="s">
        <v>1434</v>
      </c>
      <c r="E387" s="554">
        <v>43222</v>
      </c>
      <c r="F387" s="554">
        <v>43227</v>
      </c>
      <c r="G387" s="554">
        <v>43242</v>
      </c>
    </row>
    <row r="388" spans="1:7" ht="13.5" customHeight="1">
      <c r="B388" s="554" t="s">
        <v>1690</v>
      </c>
      <c r="C388" s="554" t="s">
        <v>1689</v>
      </c>
      <c r="D388" s="753"/>
      <c r="E388" s="554">
        <v>43229</v>
      </c>
      <c r="F388" s="554">
        <v>43234</v>
      </c>
      <c r="G388" s="554">
        <v>43249</v>
      </c>
    </row>
    <row r="389" spans="1:7" ht="13.5" customHeight="1">
      <c r="B389" s="554" t="s">
        <v>1688</v>
      </c>
      <c r="C389" s="554" t="s">
        <v>1687</v>
      </c>
      <c r="D389" s="753"/>
      <c r="E389" s="554">
        <v>43236</v>
      </c>
      <c r="F389" s="554">
        <v>43241</v>
      </c>
      <c r="G389" s="554">
        <v>43256</v>
      </c>
    </row>
    <row r="390" spans="1:7" ht="13.5" customHeight="1">
      <c r="B390" s="554" t="s">
        <v>1686</v>
      </c>
      <c r="C390" s="554" t="s">
        <v>1685</v>
      </c>
      <c r="D390" s="753"/>
      <c r="E390" s="554">
        <v>43243</v>
      </c>
      <c r="F390" s="554">
        <v>43248</v>
      </c>
      <c r="G390" s="554">
        <v>43263</v>
      </c>
    </row>
    <row r="391" spans="1:7" ht="13.5" customHeight="1">
      <c r="B391" s="554" t="s">
        <v>1225</v>
      </c>
      <c r="C391" s="554" t="s">
        <v>1225</v>
      </c>
      <c r="D391" s="748"/>
      <c r="E391" s="554">
        <v>43250</v>
      </c>
      <c r="F391" s="554">
        <v>43255</v>
      </c>
      <c r="G391" s="554">
        <v>43270</v>
      </c>
    </row>
    <row r="393" spans="1:7">
      <c r="A393" s="553" t="s">
        <v>1684</v>
      </c>
      <c r="B393" s="742" t="s">
        <v>158</v>
      </c>
      <c r="C393" s="742" t="s">
        <v>157</v>
      </c>
      <c r="D393" s="742" t="s">
        <v>80</v>
      </c>
      <c r="E393" s="742" t="s">
        <v>1683</v>
      </c>
      <c r="F393" s="556" t="s">
        <v>1682</v>
      </c>
      <c r="G393" s="556" t="s">
        <v>1681</v>
      </c>
    </row>
    <row r="394" spans="1:7">
      <c r="A394" s="553" t="s">
        <v>1680</v>
      </c>
      <c r="B394" s="743"/>
      <c r="C394" s="743"/>
      <c r="D394" s="743"/>
      <c r="E394" s="743"/>
      <c r="F394" s="556" t="s">
        <v>76</v>
      </c>
      <c r="G394" s="556" t="s">
        <v>75</v>
      </c>
    </row>
    <row r="395" spans="1:7" ht="12.75" customHeight="1">
      <c r="B395" s="554" t="s">
        <v>1679</v>
      </c>
      <c r="C395" s="555">
        <v>1811</v>
      </c>
      <c r="D395" s="747" t="s">
        <v>1678</v>
      </c>
      <c r="E395" s="554">
        <v>43221</v>
      </c>
      <c r="F395" s="554">
        <v>43226</v>
      </c>
      <c r="G395" s="554">
        <v>43235</v>
      </c>
    </row>
    <row r="396" spans="1:7" ht="12.75" customHeight="1">
      <c r="B396" s="554" t="s">
        <v>1677</v>
      </c>
      <c r="C396" s="555">
        <v>1811</v>
      </c>
      <c r="D396" s="753"/>
      <c r="E396" s="554">
        <v>43228</v>
      </c>
      <c r="F396" s="554">
        <v>43233</v>
      </c>
      <c r="G396" s="554">
        <v>43242</v>
      </c>
    </row>
    <row r="397" spans="1:7" ht="12.75" customHeight="1">
      <c r="B397" s="554" t="s">
        <v>1676</v>
      </c>
      <c r="C397" s="555">
        <v>1809</v>
      </c>
      <c r="D397" s="753"/>
      <c r="E397" s="554">
        <v>43235</v>
      </c>
      <c r="F397" s="554">
        <v>43240</v>
      </c>
      <c r="G397" s="554">
        <v>43249</v>
      </c>
    </row>
    <row r="398" spans="1:7" ht="12.75" customHeight="1">
      <c r="B398" s="554" t="s">
        <v>1675</v>
      </c>
      <c r="C398" s="555">
        <v>1811</v>
      </c>
      <c r="D398" s="753"/>
      <c r="E398" s="554">
        <v>43242</v>
      </c>
      <c r="F398" s="554">
        <v>43247</v>
      </c>
      <c r="G398" s="554">
        <v>43256</v>
      </c>
    </row>
    <row r="399" spans="1:7" ht="13.5" customHeight="1">
      <c r="B399" s="554" t="s">
        <v>1674</v>
      </c>
      <c r="C399" s="555">
        <v>1811</v>
      </c>
      <c r="D399" s="748"/>
      <c r="E399" s="554">
        <v>43249</v>
      </c>
      <c r="F399" s="554">
        <v>43254</v>
      </c>
      <c r="G399" s="554">
        <v>43263</v>
      </c>
    </row>
  </sheetData>
  <mergeCells count="224">
    <mergeCell ref="B335:B336"/>
    <mergeCell ref="D361:D362"/>
    <mergeCell ref="D369:D370"/>
    <mergeCell ref="D377:D378"/>
    <mergeCell ref="B393:B394"/>
    <mergeCell ref="C393:C394"/>
    <mergeCell ref="B311:B312"/>
    <mergeCell ref="B319:B320"/>
    <mergeCell ref="B294:B295"/>
    <mergeCell ref="B385:B386"/>
    <mergeCell ref="C385:C386"/>
    <mergeCell ref="C369:C370"/>
    <mergeCell ref="B361:B362"/>
    <mergeCell ref="B369:B370"/>
    <mergeCell ref="B377:B378"/>
    <mergeCell ref="B327:B328"/>
    <mergeCell ref="C311:C312"/>
    <mergeCell ref="C319:C320"/>
    <mergeCell ref="D387:D391"/>
    <mergeCell ref="B352:B353"/>
    <mergeCell ref="C352:C353"/>
    <mergeCell ref="B343:B344"/>
    <mergeCell ref="C303:C304"/>
    <mergeCell ref="C294:C295"/>
    <mergeCell ref="D395:D399"/>
    <mergeCell ref="D329:D333"/>
    <mergeCell ref="D288:D292"/>
    <mergeCell ref="D379:D383"/>
    <mergeCell ref="D371:D375"/>
    <mergeCell ref="D354:D359"/>
    <mergeCell ref="D363:D367"/>
    <mergeCell ref="D313:D317"/>
    <mergeCell ref="D296:D301"/>
    <mergeCell ref="D321:D325"/>
    <mergeCell ref="D352:D353"/>
    <mergeCell ref="D345:D350"/>
    <mergeCell ref="D303:D304"/>
    <mergeCell ref="D393:D394"/>
    <mergeCell ref="B227:B228"/>
    <mergeCell ref="C286:C287"/>
    <mergeCell ref="D272:D276"/>
    <mergeCell ref="D261:D262"/>
    <mergeCell ref="D280:D284"/>
    <mergeCell ref="B286:B287"/>
    <mergeCell ref="B253:B254"/>
    <mergeCell ref="C270:C271"/>
    <mergeCell ref="B261:B262"/>
    <mergeCell ref="C261:C262"/>
    <mergeCell ref="E194:E195"/>
    <mergeCell ref="E167:E168"/>
    <mergeCell ref="E159:E160"/>
    <mergeCell ref="E177:E178"/>
    <mergeCell ref="E186:E187"/>
    <mergeCell ref="C194:C195"/>
    <mergeCell ref="D194:D195"/>
    <mergeCell ref="E211:E212"/>
    <mergeCell ref="C186:C187"/>
    <mergeCell ref="D202:D203"/>
    <mergeCell ref="D186:D187"/>
    <mergeCell ref="C159:C160"/>
    <mergeCell ref="E202:E203"/>
    <mergeCell ref="B211:B212"/>
    <mergeCell ref="C219:C220"/>
    <mergeCell ref="B194:B195"/>
    <mergeCell ref="D244:D245"/>
    <mergeCell ref="D219:D220"/>
    <mergeCell ref="D227:D228"/>
    <mergeCell ref="B202:B203"/>
    <mergeCell ref="B219:B220"/>
    <mergeCell ref="C343:C344"/>
    <mergeCell ref="D196:D200"/>
    <mergeCell ref="D213:D217"/>
    <mergeCell ref="D204:D208"/>
    <mergeCell ref="B303:B304"/>
    <mergeCell ref="C278:C279"/>
    <mergeCell ref="B270:B271"/>
    <mergeCell ref="B278:B279"/>
    <mergeCell ref="D221:D225"/>
    <mergeCell ref="D238:D242"/>
    <mergeCell ref="D255:D259"/>
    <mergeCell ref="D229:D234"/>
    <mergeCell ref="D246:D251"/>
    <mergeCell ref="D263:D268"/>
    <mergeCell ref="B236:B237"/>
    <mergeCell ref="B244:B245"/>
    <mergeCell ref="C361:C362"/>
    <mergeCell ref="C377:C378"/>
    <mergeCell ref="D337:D341"/>
    <mergeCell ref="E369:E370"/>
    <mergeCell ref="E377:E378"/>
    <mergeCell ref="D343:D344"/>
    <mergeCell ref="C236:C237"/>
    <mergeCell ref="C244:C245"/>
    <mergeCell ref="C253:C254"/>
    <mergeCell ref="E335:E336"/>
    <mergeCell ref="D311:D312"/>
    <mergeCell ref="D319:D320"/>
    <mergeCell ref="C327:C328"/>
    <mergeCell ref="C335:C336"/>
    <mergeCell ref="D278:D279"/>
    <mergeCell ref="E261:E262"/>
    <mergeCell ref="D253:D254"/>
    <mergeCell ref="E236:E237"/>
    <mergeCell ref="E244:E245"/>
    <mergeCell ref="E253:E254"/>
    <mergeCell ref="D236:D237"/>
    <mergeCell ref="E108:E109"/>
    <mergeCell ref="E116:E117"/>
    <mergeCell ref="E125:E126"/>
    <mergeCell ref="D159:D160"/>
    <mergeCell ref="E142:E143"/>
    <mergeCell ref="D151:D152"/>
    <mergeCell ref="D108:D109"/>
    <mergeCell ref="D116:D117"/>
    <mergeCell ref="E75:E76"/>
    <mergeCell ref="E83:E84"/>
    <mergeCell ref="E151:E152"/>
    <mergeCell ref="E133:E134"/>
    <mergeCell ref="C108:C109"/>
    <mergeCell ref="C49:C50"/>
    <mergeCell ref="D66:D67"/>
    <mergeCell ref="C99:C100"/>
    <mergeCell ref="D127:D131"/>
    <mergeCell ref="D135:D140"/>
    <mergeCell ref="D142:D143"/>
    <mergeCell ref="C116:C117"/>
    <mergeCell ref="C125:C126"/>
    <mergeCell ref="C133:C134"/>
    <mergeCell ref="D51:D56"/>
    <mergeCell ref="E16:E17"/>
    <mergeCell ref="E32:E33"/>
    <mergeCell ref="E58:E59"/>
    <mergeCell ref="B49:B50"/>
    <mergeCell ref="D49:D50"/>
    <mergeCell ref="E49:E50"/>
    <mergeCell ref="C7:C8"/>
    <mergeCell ref="D7:D8"/>
    <mergeCell ref="B41:B42"/>
    <mergeCell ref="C41:C42"/>
    <mergeCell ref="D58:D59"/>
    <mergeCell ref="D16:D17"/>
    <mergeCell ref="B24:B25"/>
    <mergeCell ref="C24:C25"/>
    <mergeCell ref="D24:D25"/>
    <mergeCell ref="D32:D33"/>
    <mergeCell ref="B58:B59"/>
    <mergeCell ref="E24:E25"/>
    <mergeCell ref="C58:C59"/>
    <mergeCell ref="E41:E42"/>
    <mergeCell ref="D34:D39"/>
    <mergeCell ref="D43:D47"/>
    <mergeCell ref="D41:D42"/>
    <mergeCell ref="B83:B84"/>
    <mergeCell ref="D68:D73"/>
    <mergeCell ref="D85:D89"/>
    <mergeCell ref="D93:D97"/>
    <mergeCell ref="A1:G1"/>
    <mergeCell ref="A4:G4"/>
    <mergeCell ref="B7:B8"/>
    <mergeCell ref="B16:B17"/>
    <mergeCell ref="B32:B33"/>
    <mergeCell ref="D75:D76"/>
    <mergeCell ref="D83:D84"/>
    <mergeCell ref="C75:C76"/>
    <mergeCell ref="C83:C84"/>
    <mergeCell ref="E66:E67"/>
    <mergeCell ref="C91:C92"/>
    <mergeCell ref="D91:D92"/>
    <mergeCell ref="E91:E92"/>
    <mergeCell ref="C66:C67"/>
    <mergeCell ref="C16:C17"/>
    <mergeCell ref="C32:C33"/>
    <mergeCell ref="B75:B76"/>
    <mergeCell ref="B91:B92"/>
    <mergeCell ref="B66:B67"/>
    <mergeCell ref="E7:E8"/>
    <mergeCell ref="B99:B100"/>
    <mergeCell ref="E99:E100"/>
    <mergeCell ref="D99:D100"/>
    <mergeCell ref="C211:C212"/>
    <mergeCell ref="C227:C228"/>
    <mergeCell ref="E319:E320"/>
    <mergeCell ref="E327:E328"/>
    <mergeCell ref="E294:E295"/>
    <mergeCell ref="E219:E220"/>
    <mergeCell ref="D294:D295"/>
    <mergeCell ref="E278:E279"/>
    <mergeCell ref="E286:E287"/>
    <mergeCell ref="E227:E228"/>
    <mergeCell ref="E270:E271"/>
    <mergeCell ref="D270:D271"/>
    <mergeCell ref="C142:C143"/>
    <mergeCell ref="B151:B152"/>
    <mergeCell ref="C151:C152"/>
    <mergeCell ref="B116:B117"/>
    <mergeCell ref="B125:B126"/>
    <mergeCell ref="E303:E304"/>
    <mergeCell ref="D167:D168"/>
    <mergeCell ref="D153:D157"/>
    <mergeCell ref="D161:D165"/>
    <mergeCell ref="E393:E394"/>
    <mergeCell ref="D211:D212"/>
    <mergeCell ref="D125:D126"/>
    <mergeCell ref="D133:D134"/>
    <mergeCell ref="D177:D178"/>
    <mergeCell ref="B108:B109"/>
    <mergeCell ref="B133:B134"/>
    <mergeCell ref="B142:B143"/>
    <mergeCell ref="C202:C203"/>
    <mergeCell ref="B159:B160"/>
    <mergeCell ref="C167:C168"/>
    <mergeCell ref="B167:B168"/>
    <mergeCell ref="C177:C178"/>
    <mergeCell ref="B177:B178"/>
    <mergeCell ref="B186:B187"/>
    <mergeCell ref="E385:E386"/>
    <mergeCell ref="E343:E344"/>
    <mergeCell ref="E361:E362"/>
    <mergeCell ref="D286:D287"/>
    <mergeCell ref="D385:D386"/>
    <mergeCell ref="D327:D328"/>
    <mergeCell ref="D335:D336"/>
    <mergeCell ref="E352:E353"/>
    <mergeCell ref="E311:E312"/>
  </mergeCells>
  <phoneticPr fontId="22" type="noConversion"/>
  <hyperlinks>
    <hyperlink ref="A91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C56" r:id="rId2" display="https://www.cma-cgm.com/ebusiness/schedules/voyage/detail?voyageReference=305BXW"/>
    <hyperlink ref="B233" r:id="rId3" tooltip="SWITZERLAND 107W" display="javascript:void(0);"/>
    <hyperlink ref="C233" r:id="rId4" tooltip="SWITZERLAND 107W" display="javascript:void(0);"/>
    <hyperlink ref="B383" r:id="rId5" display="javascript:void(0);"/>
    <hyperlink ref="C383" r:id="rId6" display="javascript:void(0);"/>
    <hyperlink ref="B367" r:id="rId7" tooltip="AL RIFFA 002E" display="javascript:void(0);"/>
    <hyperlink ref="C367" r:id="rId8" tooltip="AL RIFFA 002E" display="javascript:void(0);"/>
    <hyperlink ref="C51" r:id="rId9" display="https://www.cma-cgm.com/ebusiness/schedules/voyage/detail?voyageReference=0BX0LW1MA"/>
    <hyperlink ref="C52" r:id="rId10" display="https://www.cma-cgm.com/ebusiness/schedules/voyage/detail?voyageReference=0BX0NW1MA"/>
    <hyperlink ref="C53" r:id="rId11" display="https://www.cma-cgm.com/ebusiness/schedules/voyage/detail?voyageReference=0BX0PW1MA"/>
    <hyperlink ref="C54" r:id="rId12" display="https://www.cma-cgm.com/ebusiness/schedules/voyage/detail?voyageReference=0BX0RW1MA"/>
    <hyperlink ref="C55" r:id="rId13" display="https://www.cma-cgm.com/ebusiness/schedules/voyage/detail?voyageReference=0BX0TW1MA"/>
    <hyperlink ref="B60" r:id="rId14" display="javascript:void(0);"/>
    <hyperlink ref="B63" r:id="rId15" display="javascript:void(0);"/>
    <hyperlink ref="C63" r:id="rId16" display="javascript:void(0);"/>
    <hyperlink ref="B64" r:id="rId17" display="javascript:void(0);"/>
    <hyperlink ref="C64" r:id="rId18" display="javascript:void(0);"/>
    <hyperlink ref="B77" r:id="rId19" tooltip="NYK EAGLE 010W" display="javascript:void(0);"/>
    <hyperlink ref="C77" r:id="rId20" tooltip="NYK EAGLE 010W" display="javascript:void(0);"/>
    <hyperlink ref="B78" r:id="rId21" tooltip="YM WHOLESOME 015W" display="javascript:void(0);"/>
    <hyperlink ref="C78" r:id="rId22" tooltip="YM WHOLESOME 015W" display="javascript:void(0);"/>
    <hyperlink ref="B79" r:id="rId23" tooltip="NYK CRANE 009W" display="javascript:void(0);"/>
    <hyperlink ref="C79" r:id="rId24" tooltip="NYK CRANE 009W" display="javascript:void(0);"/>
    <hyperlink ref="B80" r:id="rId25" tooltip="YM WIND 006W" display="javascript:void(0);"/>
    <hyperlink ref="C80" r:id="rId26" tooltip="YM WIND 006W" display="javascript:void(0);"/>
    <hyperlink ref="B81" r:id="rId27" tooltip="YM WELLHEAD 017W" display="javascript:void(0);"/>
    <hyperlink ref="C81" r:id="rId28" tooltip="YM WELLHEAD 017W" display="javascript:void(0);"/>
    <hyperlink ref="B85" r:id="rId29" location="vesselSchedules?fromDate=2018-05-01&amp;vesselCode=Y65" display="https://my.maerskline.com/schedules/ - vesselSchedules?fromDate=2018-05-01&amp;vesselCode=Y65"/>
    <hyperlink ref="B86" r:id="rId30" location="vesselSchedules?fromDate=2018-05-01&amp;vesselCode=D07" display="https://my.maerskline.com/schedules/ - vesselSchedules?fromDate=2018-05-01&amp;vesselCode=D07"/>
    <hyperlink ref="B87" r:id="rId31" location="vesselSchedules?fromDate=2018-05-01&amp;vesselCode=VD8" display="https://my.maerskline.com/schedules/ - vesselSchedules?fromDate=2018-05-01&amp;vesselCode=VD8"/>
    <hyperlink ref="B88" r:id="rId32" location="vesselSchedules?fromDate=2018-05-01&amp;vesselCode=0VB" display="https://my.maerskline.com/schedules/ - vesselSchedules?fromDate=2018-05-01&amp;vesselCode=0VB"/>
    <hyperlink ref="B89" r:id="rId33" location="vesselSchedules?fromDate=2018-05-01&amp;vesselCode=1A3" display="https://my.maerskline.com/schedules/ - vesselSchedules?fromDate=2018-05-01&amp;vesselCode=1A3"/>
    <hyperlink ref="B93" r:id="rId34" location="vesselSchedules?fromDate=2018-05-01&amp;vesselCode=Y65" display="https://my.maerskline.com/schedules/ - vesselSchedules?fromDate=2018-05-01&amp;vesselCode=Y65"/>
    <hyperlink ref="B94" r:id="rId35" location="vesselSchedules?fromDate=2018-05-01&amp;vesselCode=D07" display="https://my.maerskline.com/schedules/ - vesselSchedules?fromDate=2018-05-01&amp;vesselCode=D07"/>
    <hyperlink ref="B95" r:id="rId36" location="vesselSchedules?fromDate=2018-05-01&amp;vesselCode=VD8" display="https://my.maerskline.com/schedules/ - vesselSchedules?fromDate=2018-05-01&amp;vesselCode=VD8"/>
    <hyperlink ref="B96" r:id="rId37" location="vesselSchedules?fromDate=2018-05-01&amp;vesselCode=0VB" display="https://my.maerskline.com/schedules/ - vesselSchedules?fromDate=2018-05-01&amp;vesselCode=0VB"/>
    <hyperlink ref="B97" r:id="rId38" location="vesselSchedules?fromDate=2018-05-01&amp;vesselCode=1A3" display="https://my.maerskline.com/schedules/ - vesselSchedules?fromDate=2018-05-01&amp;vesselCode=1A3"/>
    <hyperlink ref="B127" r:id="rId39" display="javascript:void(0);"/>
    <hyperlink ref="C127" r:id="rId40" display="javascript:void(0);"/>
    <hyperlink ref="B128" r:id="rId41" display="javascript:void(0);"/>
    <hyperlink ref="C128" r:id="rId42" display="javascript:void(0);"/>
    <hyperlink ref="B129" r:id="rId43" display="javascript:void(0);"/>
    <hyperlink ref="C129" r:id="rId44" display="javascript:void(0);"/>
    <hyperlink ref="B130" r:id="rId45" display="javascript:void(0);"/>
    <hyperlink ref="C130" r:id="rId46" display="javascript:void(0);"/>
    <hyperlink ref="B131" r:id="rId47" display="javascript:void(0);"/>
    <hyperlink ref="C131" r:id="rId48" display="javascript:void(0);"/>
    <hyperlink ref="B144" r:id="rId49" display="javascript:void(0);"/>
    <hyperlink ref="B145" r:id="rId50" display="javascript:void(0);"/>
    <hyperlink ref="B146" r:id="rId51" display="javascript:void(0);"/>
    <hyperlink ref="B147" r:id="rId52" display="javascript:void(0);"/>
    <hyperlink ref="B148" r:id="rId53" display="javascript:void(0);"/>
    <hyperlink ref="B149" r:id="rId54" display="javascript:void(0);"/>
    <hyperlink ref="B169" r:id="rId55" display="javascript:void(0);"/>
    <hyperlink ref="C169" r:id="rId56" display="javascript:void(0);"/>
    <hyperlink ref="B170" r:id="rId57" display="javascript:void(0);"/>
    <hyperlink ref="C170" r:id="rId58" display="javascript:void(0);"/>
    <hyperlink ref="B171" r:id="rId59" display="javascript:void(0);"/>
    <hyperlink ref="C171" r:id="rId60" display="javascript:void(0);"/>
    <hyperlink ref="B172" r:id="rId61" display="javascript:void(0);"/>
    <hyperlink ref="C172" r:id="rId62" display="javascript:void(0);"/>
    <hyperlink ref="B173" r:id="rId63" display="javascript:void(0);"/>
    <hyperlink ref="C173" r:id="rId64" display="javascript:void(0);"/>
    <hyperlink ref="B174" r:id="rId65" display="javascript:void(0);"/>
    <hyperlink ref="C174" r:id="rId66" display="javascript:void(0);"/>
    <hyperlink ref="C204" r:id="rId67" display="https://www.cma-cgm.com/ebusiness/schedules/voyage/detail?voyageReference=0GC0FW1MA"/>
    <hyperlink ref="C205" r:id="rId68" display="https://www.cma-cgm.com/ebusiness/schedules/voyage/detail?voyageReference=0GC0HW1MA"/>
    <hyperlink ref="C206" r:id="rId69" display="https://www.cma-cgm.com/ebusiness/schedules/voyage/detail?voyageReference=0GC0JW1MA"/>
    <hyperlink ref="C207" r:id="rId70" display="https://www.cma-cgm.com/ebusiness/schedules/voyage/detail?voyageReference=0GC0LW1MA"/>
    <hyperlink ref="C208" r:id="rId71" display="https://www.cma-cgm.com/ebusiness/schedules/voyage/detail?voyageReference=0GC0NW1MA"/>
    <hyperlink ref="B221" r:id="rId72" tooltip="SKYROS 818W" display="javascript:void(0);"/>
    <hyperlink ref="C221" r:id="rId73" tooltip="SKYROS 818W" display="javascript:void(0);"/>
    <hyperlink ref="B222" r:id="rId74" tooltip="CAPE SOUNIO 005W" display="javascript:void(0);"/>
    <hyperlink ref="C222" r:id="rId75" tooltip="CAPE SOUNIO 005W" display="javascript:void(0);"/>
    <hyperlink ref="B223" r:id="rId76" tooltip="CROATIA 820W" display="javascript:void(0);"/>
    <hyperlink ref="C223" r:id="rId77" tooltip="CROATIA 820W" display="javascript:void(0);"/>
    <hyperlink ref="B224" r:id="rId78" tooltip="CAP SAN VINCENT 821W" display="javascript:void(0);"/>
    <hyperlink ref="C224" r:id="rId79" tooltip="CAP SAN VINCENT 821W" display="javascript:void(0);"/>
    <hyperlink ref="B225" r:id="rId80" tooltip="CAP SAN LAZARO 822W" display="javascript:void(0);"/>
    <hyperlink ref="C225" r:id="rId81" tooltip="CAP SAN LAZARO 822W" display="javascript:void(0);"/>
    <hyperlink ref="B238" r:id="rId82" tooltip="SKYROS 818W" display="javascript:void(0);"/>
    <hyperlink ref="C238" r:id="rId83" tooltip="SKYROS 818W" display="javascript:void(0);"/>
    <hyperlink ref="B239" r:id="rId84" tooltip="CAPE SOUNIO 005W" display="javascript:void(0);"/>
    <hyperlink ref="C239" r:id="rId85" tooltip="CAPE SOUNIO 005W" display="javascript:void(0);"/>
    <hyperlink ref="B240" r:id="rId86" tooltip="CROATIA 820W" display="javascript:void(0);"/>
    <hyperlink ref="C240" r:id="rId87" tooltip="CROATIA 820W" display="javascript:void(0);"/>
    <hyperlink ref="B241" r:id="rId88" tooltip="CAP SAN VINCENT 821W" display="javascript:void(0);"/>
    <hyperlink ref="C241" r:id="rId89" tooltip="CAP SAN VINCENT 821W" display="javascript:void(0);"/>
    <hyperlink ref="B242" r:id="rId90" tooltip="CAP SAN LAZARO 822W" display="javascript:void(0);"/>
    <hyperlink ref="C242" r:id="rId91" tooltip="CAP SAN LAZARO 822W" display="javascript:void(0);"/>
    <hyperlink ref="B255" r:id="rId92" tooltip="SKYROS 818W" display="javascript:void(0);"/>
    <hyperlink ref="C255" r:id="rId93" tooltip="SKYROS 818W" display="javascript:void(0);"/>
    <hyperlink ref="B256" r:id="rId94" tooltip="CAPE SOUNIO 005W" display="javascript:void(0);"/>
    <hyperlink ref="C256" r:id="rId95" tooltip="CAPE SOUNIO 005W" display="javascript:void(0);"/>
    <hyperlink ref="B257" r:id="rId96" tooltip="CROATIA 820W" display="javascript:void(0);"/>
    <hyperlink ref="C257" r:id="rId97" tooltip="CROATIA 820W" display="javascript:void(0);"/>
    <hyperlink ref="B258" r:id="rId98" tooltip="CAP SAN VINCENT 821W" display="javascript:void(0);"/>
    <hyperlink ref="C258" r:id="rId99" tooltip="CAP SAN VINCENT 821W" display="javascript:void(0);"/>
    <hyperlink ref="B259" r:id="rId100" tooltip="CAP SAN LAZARO 822W" display="javascript:void(0);"/>
    <hyperlink ref="C259" r:id="rId101" tooltip="CAP SAN LAZARO 822W" display="javascript:void(0);"/>
    <hyperlink ref="B229" r:id="rId102" tooltip="COSCO SHIPPING THAMES 005W" display="javascript:void(0);"/>
    <hyperlink ref="B230" r:id="rId103" tooltip="SEAMAX ROWAYTON 007W" display="javascript:void(0);"/>
    <hyperlink ref="C230" r:id="rId104" tooltip="SEAMAX ROWAYTON 007W" display="javascript:void(0);"/>
    <hyperlink ref="B231" r:id="rId105" tooltip="VANTAGE 023W" display="javascript:void(0);"/>
    <hyperlink ref="C231" r:id="rId106" tooltip="VANTAGE 023W" display="javascript:void(0);"/>
    <hyperlink ref="B232" r:id="rId107" tooltip="VALIANT 021W" display="javascript:void(0);"/>
    <hyperlink ref="C232" r:id="rId108" tooltip="VALIANT 021W" display="javascript:void(0);"/>
    <hyperlink ref="B234" r:id="rId109" tooltip="VALUE 021W" display="javascript:void(0);"/>
    <hyperlink ref="C234" r:id="rId110" tooltip="VALUE 021W" display="javascript:void(0);"/>
    <hyperlink ref="B250" r:id="rId111" tooltip="SWITZERLAND 107W" display="javascript:void(0);"/>
    <hyperlink ref="C250" r:id="rId112" tooltip="SWITZERLAND 107W" display="javascript:void(0);"/>
    <hyperlink ref="B246" r:id="rId113" tooltip="COSCO SHIPPING THAMES 005W" display="javascript:void(0);"/>
    <hyperlink ref="B247" r:id="rId114" tooltip="SEAMAX ROWAYTON 007W" display="javascript:void(0);"/>
    <hyperlink ref="C247" r:id="rId115" tooltip="SEAMAX ROWAYTON 007W" display="javascript:void(0);"/>
    <hyperlink ref="B248" r:id="rId116" tooltip="VANTAGE 023W" display="javascript:void(0);"/>
    <hyperlink ref="C248" r:id="rId117" tooltip="VANTAGE 023W" display="javascript:void(0);"/>
    <hyperlink ref="B249" r:id="rId118" tooltip="VALIANT 021W" display="javascript:void(0);"/>
    <hyperlink ref="C249" r:id="rId119" tooltip="VALIANT 021W" display="javascript:void(0);"/>
    <hyperlink ref="B251" r:id="rId120" tooltip="VALUE 021W" display="javascript:void(0);"/>
    <hyperlink ref="C251" r:id="rId121" tooltip="VALUE 021W" display="javascript:void(0);"/>
    <hyperlink ref="B267" r:id="rId122" tooltip="SWITZERLAND 107W" display="javascript:void(0);"/>
    <hyperlink ref="C267" r:id="rId123" tooltip="SWITZERLAND 107W" display="javascript:void(0);"/>
    <hyperlink ref="B263" r:id="rId124" tooltip="COSCO SHIPPING THAMES 005W" display="javascript:void(0);"/>
    <hyperlink ref="B264" r:id="rId125" tooltip="SEAMAX ROWAYTON 007W" display="javascript:void(0);"/>
    <hyperlink ref="C264" r:id="rId126" tooltip="SEAMAX ROWAYTON 007W" display="javascript:void(0);"/>
    <hyperlink ref="B265" r:id="rId127" tooltip="VANTAGE 023W" display="javascript:void(0);"/>
    <hyperlink ref="C265" r:id="rId128" tooltip="VANTAGE 023W" display="javascript:void(0);"/>
    <hyperlink ref="B266" r:id="rId129" tooltip="VALIANT 021W" display="javascript:void(0);"/>
    <hyperlink ref="C266" r:id="rId130" tooltip="VALIANT 021W" display="javascript:void(0);"/>
    <hyperlink ref="B268" r:id="rId131" tooltip="VALUE 021W" display="javascript:void(0);"/>
    <hyperlink ref="C268" r:id="rId132" tooltip="VALUE 021W" display="javascript:void(0);"/>
    <hyperlink ref="B296" r:id="rId133" display="https://my.maerskline.com/schedules/vesselresults?b.voyageCode=LAURA+MAERSK&amp;b.vesselFromDate=01%2F05%2F2018&amp;b.vesselToDate=26%2F06%2F2018&amp;b.vesselCode=268"/>
    <hyperlink ref="B297" r:id="rId134" display="https://my.maerskline.com/schedules/vesselresults?b.voyageCode=MONGOOSE+HUNTER&amp;b.vesselFromDate=01%2F05%2F2018&amp;b.vesselToDate=26%2F06%2F2018&amp;b.vesselCode=07I"/>
    <hyperlink ref="B298" r:id="rId135" display="https://my.maerskline.com/schedules/vesselresults?b.voyageCode=MAERSK+IYO&amp;b.vesselFromDate=01%2F05%2F2018&amp;b.vesselToDate=26%2F06%2F2018&amp;b.vesselCode=G4J"/>
    <hyperlink ref="B299" r:id="rId136" display="https://my.maerskline.com/schedules/vesselresults?b.voyageCode=SEAMAX+STAMFORD&amp;b.vesselFromDate=01%2F05%2F2018&amp;b.vesselToDate=26%2F06%2F2018&amp;b.vesselCode=I79"/>
    <hyperlink ref="B300" r:id="rId137" display="https://my.maerskline.com/schedules/vesselresults?b.voyageCode=ALS+APOLLO&amp;b.vesselFromDate=01%2F05%2F2018&amp;b.vesselToDate=26%2F06%2F2018&amp;b.vesselCode=E5P"/>
    <hyperlink ref="B301" r:id="rId138" display="https://my.maerskline.com/schedules/vesselresults?b.voyageCode=MP+THE+GRONK&amp;b.vesselFromDate=01%2F05%2F2018&amp;b.vesselToDate=26%2F06%2F2018&amp;b.vesselCode=H5K"/>
    <hyperlink ref="B379" r:id="rId139" display="javascript:void(0);"/>
    <hyperlink ref="C379" r:id="rId140" display="javascript:void(0);"/>
    <hyperlink ref="B380" r:id="rId141" display="javascript:void(0);"/>
    <hyperlink ref="C380" r:id="rId142" display="javascript:void(0);"/>
    <hyperlink ref="B381" r:id="rId143" display="javascript:void(0);"/>
    <hyperlink ref="C381" r:id="rId144" display="javascript:void(0);"/>
    <hyperlink ref="B382" r:id="rId145" display="javascript:void(0);"/>
    <hyperlink ref="C382" r:id="rId146" display="javascript:void(0);"/>
    <hyperlink ref="B391" r:id="rId147" display="javascript:void(0);"/>
    <hyperlink ref="C391" r:id="rId148" display="javascript:void(0);"/>
    <hyperlink ref="B387" r:id="rId149" display="javascript:void(0);"/>
    <hyperlink ref="C387" r:id="rId150" display="javascript:void(0);"/>
    <hyperlink ref="B388" r:id="rId151" display="javascript:void(0);"/>
    <hyperlink ref="C388" r:id="rId152" display="javascript:void(0);"/>
    <hyperlink ref="B389" r:id="rId153" display="javascript:void(0);"/>
    <hyperlink ref="C389" r:id="rId154" display="javascript:void(0);"/>
    <hyperlink ref="B390" r:id="rId155" display="javascript:void(0);"/>
    <hyperlink ref="C390" r:id="rId156" display="javascript:void(0);"/>
    <hyperlink ref="B395" r:id="rId157" location="vesselSchedules?fromDate=2018-05-01&amp;vesselCode=D2P" display="https://my.mcc.com.sg/schedules/ - vesselSchedules?fromDate=2018-05-01&amp;vesselCode=D2P"/>
    <hyperlink ref="B396" r:id="rId158" location="vesselSchedules?fromDate=2018-05-01&amp;vesselCode=Q80" display="https://my.mcc.com.sg/schedules/ - vesselSchedules?fromDate=2018-05-01&amp;vesselCode=Q80"/>
    <hyperlink ref="B397" r:id="rId159" location="vesselSchedules?fromDate=2018-05-01&amp;vesselCode=B7B" display="https://my.mcc.com.sg/schedules/ - vesselSchedules?fromDate=2018-05-01&amp;vesselCode=B7B"/>
    <hyperlink ref="B398" r:id="rId160" location="vesselSchedules?fromDate=2018-05-01&amp;vesselCode=L30" display="https://my.mcc.com.sg/schedules/ - vesselSchedules?fromDate=2018-05-01&amp;vesselCode=L30"/>
    <hyperlink ref="B399" r:id="rId161" location="vesselSchedules?fromDate=2018-05-01&amp;vesselCode=K52" display="https://my.mcc.com.sg/schedules/ - vesselSchedules?fromDate=2018-05-01&amp;vesselCode=K52"/>
    <hyperlink ref="B329" r:id="rId162" tooltip="YM UNISON 072E" display="javascript:void(0);"/>
    <hyperlink ref="C329" r:id="rId163" tooltip="YM UNISON 072E" display="javascript:void(0);"/>
    <hyperlink ref="B330" r:id="rId164" tooltip="TO BE NOMINATED 002E" display="javascript:void(0);"/>
    <hyperlink ref="C330" r:id="rId165" tooltip="TO BE NOMINATED 002E" display="javascript:void(0);"/>
    <hyperlink ref="B331" r:id="rId166" tooltip="YM UPWARD 054E" display="javascript:void(0);"/>
    <hyperlink ref="C331" r:id="rId167" tooltip="YM UPWARD 054E" display="javascript:void(0);"/>
    <hyperlink ref="B332" r:id="rId168" tooltip="YM UBERTY 063E" display="javascript:void(0);"/>
    <hyperlink ref="C332" r:id="rId169" tooltip="YM UBERTY 063E" display="javascript:void(0);"/>
    <hyperlink ref="B333" r:id="rId170" tooltip="YM UNANIMITY 037E" display="javascript:void(0);"/>
    <hyperlink ref="C333" r:id="rId171" tooltip="YM UNANIMITY 037E" display="javascript:void(0);"/>
    <hyperlink ref="B371" r:id="rId172" display="javascript:void(0);"/>
    <hyperlink ref="B372" r:id="rId173" display="javascript:void(0);"/>
    <hyperlink ref="B373" r:id="rId174" display="javascript:void(0);"/>
    <hyperlink ref="B374" r:id="rId175" display="javascript:void(0);"/>
    <hyperlink ref="B375" r:id="rId176" display="javascript:void(0);"/>
    <hyperlink ref="B345" r:id="rId177" tooltip="KYOTO EXPRESS 079E" display="javascript:void(0);"/>
    <hyperlink ref="C345" r:id="rId178" tooltip="KYOTO EXPRESS 079E" display="javascript:void(0);"/>
    <hyperlink ref="B346" r:id="rId179" tooltip="MOL CONTINUITY 039E" display="javascript:void(0);"/>
    <hyperlink ref="C346" r:id="rId180" tooltip="MOL CONTINUITY 039E" display="javascript:void(0);"/>
    <hyperlink ref="B347" r:id="rId181" tooltip="SOFIA EXPRESS 046E" display="javascript:void(0);"/>
    <hyperlink ref="C347" r:id="rId182" tooltip="SOFIA EXPRESS 046E" display="javascript:void(0);"/>
    <hyperlink ref="B348" r:id="rId183" tooltip="NAGOYA EXPRESS 050E" display="javascript:void(0);"/>
    <hyperlink ref="C348" r:id="rId184" tooltip="NAGOYA EXPRESS 050E" display="javascript:void(0);"/>
    <hyperlink ref="B349" r:id="rId185" tooltip="MOL COMMITMENT 035E" display="javascript:void(0);"/>
    <hyperlink ref="C349" r:id="rId186" tooltip="MOL COMMITMENT 035E" display="javascript:void(0);"/>
    <hyperlink ref="B350" r:id="rId187" tooltip="MOL CELEBRATION 063E" display="javascript:void(0);"/>
    <hyperlink ref="C350" r:id="rId188" tooltip="MOL CELEBRATION 063E" display="javascript:void(0);"/>
    <hyperlink ref="B354" r:id="rId189" display="javascript:void(0);"/>
    <hyperlink ref="C354" r:id="rId190" display="javascript:void(0);"/>
    <hyperlink ref="B355" r:id="rId191" display="javascript:void(0);"/>
    <hyperlink ref="C355" r:id="rId192" display="javascript:void(0);"/>
    <hyperlink ref="B356" r:id="rId193" display="javascript:void(0);"/>
    <hyperlink ref="C356" r:id="rId194" display="javascript:void(0);"/>
    <hyperlink ref="B357" r:id="rId195" display="javascript:void(0);"/>
    <hyperlink ref="C357" r:id="rId196" display="javascript:void(0);"/>
    <hyperlink ref="B358" r:id="rId197" display="javascript:void(0);"/>
    <hyperlink ref="C358" r:id="rId198" display="javascript:void(0);"/>
    <hyperlink ref="B359" r:id="rId199" display="javascript:void(0);"/>
    <hyperlink ref="C359" r:id="rId200" display="javascript:void(0);"/>
    <hyperlink ref="B363" r:id="rId201" tooltip="TAYMA 002E" display="javascript:void(0);"/>
    <hyperlink ref="C363" r:id="rId202" tooltip="TAYMA 002E" display="javascript:void(0);"/>
    <hyperlink ref="B364" r:id="rId203" tooltip="TO BE NOMINATED 001E" display="javascript:void(0);"/>
    <hyperlink ref="C364" r:id="rId204" tooltip="TO BE NOMINATED 001E" display="javascript:void(0);"/>
    <hyperlink ref="B365" r:id="rId205" tooltip="SEASPAN AMAZON 007E" display="javascript:void(0);"/>
    <hyperlink ref="C365" r:id="rId206" tooltip="SEASPAN AMAZON 007E" display="javascript:void(0);"/>
    <hyperlink ref="B366" r:id="rId207" tooltip="MONACO BRIDGE 002E" display="javascript:void(0);"/>
    <hyperlink ref="C366" r:id="rId208" tooltip="MONACO BRIDGE 002E" display="javascript:void(0);"/>
    <hyperlink ref="B288" r:id="rId209" tooltip="COCHRANE 001E" display="javascript:void(0);"/>
    <hyperlink ref="C288" r:id="rId210" tooltip="COCHRANE 001E" display="javascript:void(0);"/>
    <hyperlink ref="B289" r:id="rId211" tooltip="COYHAIQUE 001E" display="javascript:void(0);"/>
    <hyperlink ref="C289" r:id="rId212" tooltip="COYHAIQUE 001E" display="javascript:void(0);"/>
    <hyperlink ref="B290" r:id="rId213" tooltip="CISNES 001E" display="javascript:void(0);"/>
    <hyperlink ref="C290" r:id="rId214" tooltip="CISNES 001E" display="javascript:void(0);"/>
    <hyperlink ref="B291" r:id="rId215" tooltip="CORCOVADO 001E" display="javascript:void(0);"/>
    <hyperlink ref="C291" r:id="rId216" tooltip="CORCOVADO 001E" display="javascript:void(0);"/>
    <hyperlink ref="B292" r:id="rId217" tooltip="MOL BEYOND 001E" display="javascript:void(0);"/>
    <hyperlink ref="C292" r:id="rId218" tooltip="MOL BEYOND 001E" display="javascript:void(0);"/>
    <hyperlink ref="B102" r:id="rId219" tooltip="KUALA LUMPUR EXPRESS 068W" display="javascript:void(0);"/>
    <hyperlink ref="B43" r:id="rId220" tooltip="YM WORLD 017W" display="javascript:void(0);"/>
    <hyperlink ref="C43" r:id="rId221" tooltip="YM WORLD 017W" display="javascript:void(0);"/>
    <hyperlink ref="B44" r:id="rId222" tooltip="YM WINNER 017W" display="javascript:void(0);"/>
    <hyperlink ref="C44" r:id="rId223" tooltip="YM WINNER 017W" display="javascript:void(0);"/>
    <hyperlink ref="B45" r:id="rId224" tooltip="YM WELCOME 010W" display="javascript:void(0);"/>
    <hyperlink ref="C45" r:id="rId225" tooltip="YM WELCOME 010W" display="javascript:void(0);"/>
    <hyperlink ref="B46" r:id="rId226" tooltip="YM WINDOW 012W" display="javascript:void(0);"/>
    <hyperlink ref="C46" r:id="rId227" tooltip="YM WINDOW 012W" display="javascript:void(0);"/>
    <hyperlink ref="B47" r:id="rId228" tooltip="YM WONDROUS 017W" display="javascript:void(0);"/>
    <hyperlink ref="C47" r:id="rId229" tooltip="YM WONDROUS 017W" display="javascript:void(0);"/>
    <hyperlink ref="B214" r:id="rId230" display="javascript:void(0);"/>
    <hyperlink ref="B215" r:id="rId231" display="javascript:void(0);"/>
    <hyperlink ref="B216" r:id="rId232" display="javascript:void(0);"/>
    <hyperlink ref="B217" r:id="rId233" display="javascript:void(0);"/>
    <hyperlink ref="B281" r:id="rId234" display="javascript:void(0);"/>
    <hyperlink ref="B282" r:id="rId235" display="javascript:void(0);"/>
    <hyperlink ref="B283" r:id="rId236" display="javascript:void(0);"/>
    <hyperlink ref="B284" r:id="rId237" display="javascript:void(0);"/>
    <hyperlink ref="B305" r:id="rId238" tooltip="MSC FLAVIA 818E" display="javascript:void(0);"/>
    <hyperlink ref="C305" r:id="rId239" tooltip="MSC FLAVIA 818E" display="javascript:void(0);"/>
    <hyperlink ref="B306" r:id="rId240" tooltip="MSC RUBY 819E" display="javascript:void(0);"/>
    <hyperlink ref="C306" r:id="rId241" tooltip="MSC RUBY 819E" display="javascript:void(0);"/>
    <hyperlink ref="B307" r:id="rId242" tooltip="MSC AMBITION 820E" display="javascript:void(0);"/>
    <hyperlink ref="C307" r:id="rId243" tooltip="MSC AMBITION 820E" display="javascript:void(0);"/>
    <hyperlink ref="B308" r:id="rId244" tooltip="MSC RENEE 821E" display="javascript:void(0);"/>
    <hyperlink ref="C308" r:id="rId245" tooltip="MSC RENEE 821E" display="javascript:void(0);"/>
    <hyperlink ref="B309" r:id="rId246" tooltip="MSC BENEDETTA 822E" display="javascript:void(0);"/>
    <hyperlink ref="C309" r:id="rId247" tooltip="MSC BENEDETTA 822E" display="javascript:void(0);"/>
    <hyperlink ref="B101" r:id="rId248" tooltip="MOL COSMOS 062W" display="javascript:void(0);"/>
    <hyperlink ref="C101" r:id="rId249" tooltip="MOL COSMOS 062W" display="javascript:void(0);"/>
    <hyperlink ref="B104" r:id="rId250" tooltip="HANGZHOU BAY BRIDGE 027W" display="javascript:void(0);"/>
    <hyperlink ref="C104" r:id="rId251" tooltip="HANGZHOU BAY BRIDGE 027W" display="javascript:void(0);"/>
    <hyperlink ref="B272" r:id="rId252" location="vesselSchedules?fromDate=2018-05-01&amp;vesselCode=5YU" display="https://my.maerskline.com/schedules/ - vesselSchedules?fromDate=2018-05-01&amp;vesselCode=5YU"/>
    <hyperlink ref="B273" r:id="rId253" location="vesselSchedules?fromDate=2018-05-01&amp;vesselCode=9UF" display="https://my.maerskline.com/schedules/ - vesselSchedules?fromDate=2018-05-01&amp;vesselCode=9UF"/>
    <hyperlink ref="B274" r:id="rId254" location="vesselSchedules?fromDate=2018-05-01&amp;vesselCode=5ZM" display="https://my.maerskline.com/schedules/ - vesselSchedules?fromDate=2018-05-01&amp;vesselCode=5ZM"/>
    <hyperlink ref="B275" r:id="rId255" location="vesselSchedules?fromDate=2018-05-01&amp;vesselCode=0M9" display="https://my.maerskline.com/schedules/ - vesselSchedules?fromDate=2018-05-01&amp;vesselCode=0M9"/>
    <hyperlink ref="B276" r:id="rId256" location="vesselSchedules?fromDate=2018-05-01&amp;vesselCode=1OJ" display="https://my.maerskline.com/schedules/ - vesselSchedules?fromDate=2018-05-01&amp;vesselCode=1OJ"/>
  </hyperlinks>
  <pageMargins left="0.69930555555555596" right="0.69930555555555596" top="0.75" bottom="0.75" header="0.3" footer="0.3"/>
  <pageSetup paperSize="9" orientation="portrait" horizontalDpi="200" verticalDpi="300" r:id="rId257"/>
  <drawing r:id="rId258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7"/>
  <sheetViews>
    <sheetView zoomScale="110" zoomScaleNormal="110" workbookViewId="0">
      <selection activeCell="G520" sqref="G520"/>
    </sheetView>
  </sheetViews>
  <sheetFormatPr defaultColWidth="9" defaultRowHeight="15.75"/>
  <cols>
    <col min="1" max="1" width="4.375" style="359" customWidth="1"/>
    <col min="2" max="2" width="43.875" style="358" customWidth="1"/>
    <col min="3" max="3" width="12.375" style="357" customWidth="1"/>
    <col min="4" max="4" width="12.5" style="356" customWidth="1"/>
    <col min="5" max="5" width="14.875" style="356" customWidth="1"/>
    <col min="6" max="6" width="13.125" style="356" customWidth="1"/>
    <col min="7" max="7" width="18.625" style="356" customWidth="1"/>
    <col min="8" max="8" width="23.25" style="356" customWidth="1"/>
    <col min="9" max="16384" width="9" style="356"/>
  </cols>
  <sheetData>
    <row r="1" spans="1:7" ht="67.5" customHeight="1">
      <c r="A1" s="892" t="s">
        <v>1673</v>
      </c>
      <c r="B1" s="893"/>
      <c r="C1" s="892"/>
      <c r="D1" s="892"/>
      <c r="E1" s="892"/>
      <c r="F1" s="893"/>
      <c r="G1" s="892"/>
    </row>
    <row r="2" spans="1:7" ht="33.75" customHeight="1">
      <c r="A2" s="894" t="s">
        <v>1217</v>
      </c>
      <c r="B2" s="895"/>
      <c r="C2" s="552"/>
      <c r="D2" s="551"/>
      <c r="E2" s="551"/>
      <c r="F2" s="551"/>
      <c r="G2" s="550">
        <v>43221</v>
      </c>
    </row>
    <row r="3" spans="1:7" s="357" customFormat="1" ht="21.75" customHeight="1">
      <c r="A3" s="549"/>
      <c r="B3" s="896"/>
      <c r="C3" s="897"/>
      <c r="D3" s="897"/>
      <c r="E3" s="897"/>
      <c r="F3" s="897"/>
      <c r="G3" s="897"/>
    </row>
    <row r="4" spans="1:7" s="357" customFormat="1" ht="15" customHeight="1">
      <c r="A4" s="548" t="s">
        <v>1672</v>
      </c>
      <c r="B4" s="548"/>
      <c r="C4" s="548"/>
      <c r="D4" s="548" t="s">
        <v>694</v>
      </c>
      <c r="E4" s="548"/>
      <c r="F4" s="548"/>
      <c r="G4" s="548"/>
    </row>
    <row r="5" spans="1:7" s="413" customFormat="1" ht="15" customHeight="1">
      <c r="A5" s="898" t="s">
        <v>1187</v>
      </c>
      <c r="B5" s="898"/>
      <c r="C5" s="547"/>
      <c r="D5" s="546"/>
      <c r="E5" s="546"/>
      <c r="F5" s="545"/>
      <c r="G5" s="545"/>
    </row>
    <row r="6" spans="1:7" s="362" customFormat="1" ht="15" customHeight="1">
      <c r="A6" s="521"/>
      <c r="B6" s="891" t="s">
        <v>158</v>
      </c>
      <c r="C6" s="813" t="s">
        <v>157</v>
      </c>
      <c r="D6" s="813" t="s">
        <v>1227</v>
      </c>
      <c r="E6" s="524" t="s">
        <v>1377</v>
      </c>
      <c r="F6" s="525" t="s">
        <v>1376</v>
      </c>
      <c r="G6" s="524" t="s">
        <v>1187</v>
      </c>
    </row>
    <row r="7" spans="1:7" s="362" customFormat="1" ht="15" customHeight="1">
      <c r="A7" s="521"/>
      <c r="B7" s="891"/>
      <c r="C7" s="813"/>
      <c r="D7" s="813"/>
      <c r="E7" s="524" t="s">
        <v>1374</v>
      </c>
      <c r="F7" s="525" t="s">
        <v>76</v>
      </c>
      <c r="G7" s="524" t="s">
        <v>75</v>
      </c>
    </row>
    <row r="8" spans="1:7" s="362" customFormat="1" ht="15" customHeight="1">
      <c r="A8" s="521"/>
      <c r="B8" s="395" t="s">
        <v>1528</v>
      </c>
      <c r="C8" s="419" t="s">
        <v>1570</v>
      </c>
      <c r="D8" s="819" t="s">
        <v>1509</v>
      </c>
      <c r="E8" s="544">
        <f>F8-5</f>
        <v>43218</v>
      </c>
      <c r="F8" s="531">
        <v>43223</v>
      </c>
      <c r="G8" s="531">
        <f>F8+40</f>
        <v>43263</v>
      </c>
    </row>
    <row r="9" spans="1:7" s="362" customFormat="1" ht="15" customHeight="1">
      <c r="A9" s="521"/>
      <c r="B9" s="395" t="s">
        <v>1652</v>
      </c>
      <c r="C9" s="395" t="s">
        <v>1568</v>
      </c>
      <c r="D9" s="820"/>
      <c r="E9" s="544">
        <f>F9-5</f>
        <v>43225</v>
      </c>
      <c r="F9" s="531">
        <f>F8+7</f>
        <v>43230</v>
      </c>
      <c r="G9" s="531">
        <f>F9+40</f>
        <v>43270</v>
      </c>
    </row>
    <row r="10" spans="1:7" s="362" customFormat="1" ht="15" customHeight="1">
      <c r="A10" s="521"/>
      <c r="B10" s="395" t="s">
        <v>1651</v>
      </c>
      <c r="C10" s="395" t="s">
        <v>1545</v>
      </c>
      <c r="D10" s="820"/>
      <c r="E10" s="544">
        <f>F10-5</f>
        <v>43232</v>
      </c>
      <c r="F10" s="531">
        <f>F9+7</f>
        <v>43237</v>
      </c>
      <c r="G10" s="531">
        <f>F10+40</f>
        <v>43277</v>
      </c>
    </row>
    <row r="11" spans="1:7" s="362" customFormat="1" ht="15" customHeight="1">
      <c r="A11" s="521"/>
      <c r="B11" s="395" t="s">
        <v>1650</v>
      </c>
      <c r="C11" s="395" t="s">
        <v>1565</v>
      </c>
      <c r="D11" s="820"/>
      <c r="E11" s="544">
        <f>F11-5</f>
        <v>43239</v>
      </c>
      <c r="F11" s="531">
        <f>F10+7</f>
        <v>43244</v>
      </c>
      <c r="G11" s="531">
        <f>F11+40</f>
        <v>43284</v>
      </c>
    </row>
    <row r="12" spans="1:7" s="362" customFormat="1" ht="15" customHeight="1">
      <c r="A12" s="521"/>
      <c r="B12" s="395" t="s">
        <v>1649</v>
      </c>
      <c r="C12" s="395" t="s">
        <v>1542</v>
      </c>
      <c r="D12" s="821"/>
      <c r="E12" s="544">
        <f>F12-5</f>
        <v>43246</v>
      </c>
      <c r="F12" s="531">
        <f>F11+7</f>
        <v>43251</v>
      </c>
      <c r="G12" s="531">
        <f>F12+40</f>
        <v>43291</v>
      </c>
    </row>
    <row r="13" spans="1:7" s="372" customFormat="1" ht="15" customHeight="1">
      <c r="A13" s="887" t="s">
        <v>1166</v>
      </c>
      <c r="B13" s="887"/>
      <c r="C13" s="534"/>
      <c r="D13" s="534"/>
      <c r="E13" s="527"/>
      <c r="F13" s="526"/>
      <c r="G13" s="526"/>
    </row>
    <row r="14" spans="1:7" s="362" customFormat="1" ht="15" customHeight="1">
      <c r="A14" s="521"/>
      <c r="B14" s="891" t="s">
        <v>158</v>
      </c>
      <c r="C14" s="813" t="s">
        <v>157</v>
      </c>
      <c r="D14" s="813" t="s">
        <v>1227</v>
      </c>
      <c r="E14" s="524" t="s">
        <v>1377</v>
      </c>
      <c r="F14" s="525" t="s">
        <v>1376</v>
      </c>
      <c r="G14" s="524" t="s">
        <v>1166</v>
      </c>
    </row>
    <row r="15" spans="1:7" s="362" customFormat="1" ht="15" customHeight="1">
      <c r="A15" s="521"/>
      <c r="B15" s="891"/>
      <c r="C15" s="813"/>
      <c r="D15" s="813"/>
      <c r="E15" s="524" t="s">
        <v>1374</v>
      </c>
      <c r="F15" s="525" t="s">
        <v>76</v>
      </c>
      <c r="G15" s="524" t="s">
        <v>75</v>
      </c>
    </row>
    <row r="16" spans="1:7" s="362" customFormat="1" ht="15" customHeight="1">
      <c r="A16" s="521"/>
      <c r="B16" s="395" t="s">
        <v>1631</v>
      </c>
      <c r="C16" s="395" t="s">
        <v>1630</v>
      </c>
      <c r="D16" s="819" t="s">
        <v>1518</v>
      </c>
      <c r="E16" s="530">
        <f>F16-5</f>
        <v>43218</v>
      </c>
      <c r="F16" s="531">
        <v>43223</v>
      </c>
      <c r="G16" s="529">
        <f>F16+40</f>
        <v>43263</v>
      </c>
    </row>
    <row r="17" spans="1:7" s="362" customFormat="1" ht="15" customHeight="1">
      <c r="A17" s="521"/>
      <c r="B17" s="395" t="s">
        <v>1629</v>
      </c>
      <c r="C17" s="395" t="s">
        <v>1628</v>
      </c>
      <c r="D17" s="820"/>
      <c r="E17" s="530">
        <f>F17-5</f>
        <v>43225</v>
      </c>
      <c r="F17" s="529">
        <f>F16+7</f>
        <v>43230</v>
      </c>
      <c r="G17" s="529">
        <f>F17+40</f>
        <v>43270</v>
      </c>
    </row>
    <row r="18" spans="1:7" s="362" customFormat="1" ht="15" customHeight="1">
      <c r="A18" s="521"/>
      <c r="B18" s="395" t="s">
        <v>1627</v>
      </c>
      <c r="C18" s="395" t="s">
        <v>1626</v>
      </c>
      <c r="D18" s="820"/>
      <c r="E18" s="530">
        <f>F18-5</f>
        <v>43232</v>
      </c>
      <c r="F18" s="529">
        <f>F17+7</f>
        <v>43237</v>
      </c>
      <c r="G18" s="529">
        <f>F18+40</f>
        <v>43277</v>
      </c>
    </row>
    <row r="19" spans="1:7" s="426" customFormat="1" ht="15" customHeight="1">
      <c r="A19" s="521"/>
      <c r="B19" s="395" t="s">
        <v>1625</v>
      </c>
      <c r="C19" s="395" t="s">
        <v>1624</v>
      </c>
      <c r="D19" s="820"/>
      <c r="E19" s="530">
        <f>F19-5</f>
        <v>43239</v>
      </c>
      <c r="F19" s="529">
        <f>F18+7</f>
        <v>43244</v>
      </c>
      <c r="G19" s="529">
        <f>F19+40</f>
        <v>43284</v>
      </c>
    </row>
    <row r="20" spans="1:7" s="492" customFormat="1" ht="15" customHeight="1">
      <c r="A20" s="521"/>
      <c r="B20" s="395" t="s">
        <v>1623</v>
      </c>
      <c r="C20" s="395" t="s">
        <v>1622</v>
      </c>
      <c r="D20" s="821"/>
      <c r="E20" s="530">
        <f>F20-5</f>
        <v>43246</v>
      </c>
      <c r="F20" s="529">
        <f>F19+7</f>
        <v>43251</v>
      </c>
      <c r="G20" s="529">
        <f>F20+40</f>
        <v>43291</v>
      </c>
    </row>
    <row r="21" spans="1:7" s="358" customFormat="1" ht="15" customHeight="1">
      <c r="A21" s="887" t="s">
        <v>1671</v>
      </c>
      <c r="B21" s="887"/>
      <c r="C21" s="534"/>
      <c r="D21" s="527"/>
      <c r="E21" s="527"/>
      <c r="F21" s="526"/>
      <c r="G21" s="526"/>
    </row>
    <row r="22" spans="1:7" s="362" customFormat="1" ht="15" customHeight="1">
      <c r="A22" s="521"/>
      <c r="B22" s="889" t="s">
        <v>158</v>
      </c>
      <c r="C22" s="824" t="s">
        <v>157</v>
      </c>
      <c r="D22" s="824" t="s">
        <v>1227</v>
      </c>
      <c r="E22" s="524" t="s">
        <v>1377</v>
      </c>
      <c r="F22" s="525" t="s">
        <v>1376</v>
      </c>
      <c r="G22" s="533" t="s">
        <v>1671</v>
      </c>
    </row>
    <row r="23" spans="1:7" s="362" customFormat="1" ht="15" customHeight="1">
      <c r="A23" s="521"/>
      <c r="B23" s="890"/>
      <c r="C23" s="833"/>
      <c r="D23" s="833"/>
      <c r="E23" s="524" t="s">
        <v>1374</v>
      </c>
      <c r="F23" s="532" t="s">
        <v>76</v>
      </c>
      <c r="G23" s="524" t="s">
        <v>75</v>
      </c>
    </row>
    <row r="24" spans="1:7" s="362" customFormat="1" ht="15" customHeight="1">
      <c r="A24" s="521"/>
      <c r="B24" s="395" t="s">
        <v>1631</v>
      </c>
      <c r="C24" s="395" t="s">
        <v>1630</v>
      </c>
      <c r="D24" s="818" t="s">
        <v>1670</v>
      </c>
      <c r="E24" s="530">
        <f>F24-5</f>
        <v>43218</v>
      </c>
      <c r="F24" s="531">
        <v>43223</v>
      </c>
      <c r="G24" s="529">
        <f>F24+41</f>
        <v>43264</v>
      </c>
    </row>
    <row r="25" spans="1:7" s="362" customFormat="1" ht="15" customHeight="1">
      <c r="A25" s="521"/>
      <c r="B25" s="395" t="s">
        <v>1629</v>
      </c>
      <c r="C25" s="395" t="s">
        <v>1628</v>
      </c>
      <c r="D25" s="818"/>
      <c r="E25" s="530">
        <f>F25-5</f>
        <v>43225</v>
      </c>
      <c r="F25" s="529">
        <f>F24+7</f>
        <v>43230</v>
      </c>
      <c r="G25" s="529">
        <f>F25+41</f>
        <v>43271</v>
      </c>
    </row>
    <row r="26" spans="1:7" s="362" customFormat="1" ht="15" customHeight="1">
      <c r="A26" s="521"/>
      <c r="B26" s="395" t="s">
        <v>1627</v>
      </c>
      <c r="C26" s="395" t="s">
        <v>1626</v>
      </c>
      <c r="D26" s="818"/>
      <c r="E26" s="530">
        <f>F26-5</f>
        <v>43232</v>
      </c>
      <c r="F26" s="529">
        <f>F25+7</f>
        <v>43237</v>
      </c>
      <c r="G26" s="529">
        <f>F26+41</f>
        <v>43278</v>
      </c>
    </row>
    <row r="27" spans="1:7" s="362" customFormat="1" ht="15.95" customHeight="1">
      <c r="A27" s="521"/>
      <c r="B27" s="395" t="s">
        <v>1625</v>
      </c>
      <c r="C27" s="395" t="s">
        <v>1624</v>
      </c>
      <c r="D27" s="818"/>
      <c r="E27" s="530">
        <f>F27-5</f>
        <v>43239</v>
      </c>
      <c r="F27" s="529">
        <f>F26+7</f>
        <v>43244</v>
      </c>
      <c r="G27" s="529">
        <f>F27+41</f>
        <v>43285</v>
      </c>
    </row>
    <row r="28" spans="1:7" s="362" customFormat="1" ht="15" customHeight="1">
      <c r="A28" s="521"/>
      <c r="B28" s="395" t="s">
        <v>1623</v>
      </c>
      <c r="C28" s="395" t="s">
        <v>1622</v>
      </c>
      <c r="D28" s="818"/>
      <c r="E28" s="530">
        <f>F28-5</f>
        <v>43246</v>
      </c>
      <c r="F28" s="529">
        <f>F27+7</f>
        <v>43251</v>
      </c>
      <c r="G28" s="529">
        <f>F28+41</f>
        <v>43292</v>
      </c>
    </row>
    <row r="29" spans="1:7" s="372" customFormat="1" ht="15" customHeight="1">
      <c r="A29" s="887" t="s">
        <v>1162</v>
      </c>
      <c r="B29" s="887"/>
      <c r="C29" s="534"/>
      <c r="D29" s="527"/>
      <c r="E29" s="527"/>
      <c r="F29" s="526"/>
      <c r="G29" s="526"/>
    </row>
    <row r="30" spans="1:7" s="362" customFormat="1" ht="15" customHeight="1">
      <c r="A30" s="521"/>
      <c r="B30" s="889" t="s">
        <v>158</v>
      </c>
      <c r="C30" s="824" t="s">
        <v>157</v>
      </c>
      <c r="D30" s="824" t="s">
        <v>1227</v>
      </c>
      <c r="E30" s="524" t="s">
        <v>1377</v>
      </c>
      <c r="F30" s="525" t="s">
        <v>1376</v>
      </c>
      <c r="G30" s="533" t="s">
        <v>1162</v>
      </c>
    </row>
    <row r="31" spans="1:7" s="362" customFormat="1" ht="15" customHeight="1">
      <c r="A31" s="521"/>
      <c r="B31" s="890"/>
      <c r="C31" s="833"/>
      <c r="D31" s="834"/>
      <c r="E31" s="524" t="s">
        <v>1374</v>
      </c>
      <c r="F31" s="532" t="s">
        <v>76</v>
      </c>
      <c r="G31" s="524" t="s">
        <v>75</v>
      </c>
    </row>
    <row r="32" spans="1:7" s="362" customFormat="1" ht="15" customHeight="1">
      <c r="A32" s="521"/>
      <c r="B32" s="395" t="s">
        <v>1631</v>
      </c>
      <c r="C32" s="395" t="s">
        <v>1630</v>
      </c>
      <c r="D32" s="819" t="s">
        <v>1518</v>
      </c>
      <c r="E32" s="530">
        <f>F32-5</f>
        <v>43218</v>
      </c>
      <c r="F32" s="531">
        <v>43223</v>
      </c>
      <c r="G32" s="529">
        <f>F32+42</f>
        <v>43265</v>
      </c>
    </row>
    <row r="33" spans="1:7" s="362" customFormat="1" ht="14.25" customHeight="1">
      <c r="A33" s="521"/>
      <c r="B33" s="395" t="s">
        <v>1629</v>
      </c>
      <c r="C33" s="395" t="s">
        <v>1628</v>
      </c>
      <c r="D33" s="820"/>
      <c r="E33" s="530">
        <f>F33-5</f>
        <v>43225</v>
      </c>
      <c r="F33" s="529">
        <f>F32+7</f>
        <v>43230</v>
      </c>
      <c r="G33" s="529">
        <f>F33+42</f>
        <v>43272</v>
      </c>
    </row>
    <row r="34" spans="1:7" s="362" customFormat="1" ht="15" customHeight="1">
      <c r="A34" s="521"/>
      <c r="B34" s="395" t="s">
        <v>1627</v>
      </c>
      <c r="C34" s="395" t="s">
        <v>1626</v>
      </c>
      <c r="D34" s="820"/>
      <c r="E34" s="530">
        <f>F34-5</f>
        <v>43232</v>
      </c>
      <c r="F34" s="529">
        <f>F33+7</f>
        <v>43237</v>
      </c>
      <c r="G34" s="529">
        <f>F34+42</f>
        <v>43279</v>
      </c>
    </row>
    <row r="35" spans="1:7" s="362" customFormat="1" ht="15" customHeight="1">
      <c r="A35" s="521"/>
      <c r="B35" s="395" t="s">
        <v>1625</v>
      </c>
      <c r="C35" s="395" t="s">
        <v>1624</v>
      </c>
      <c r="D35" s="820"/>
      <c r="E35" s="530">
        <f>F35-5</f>
        <v>43239</v>
      </c>
      <c r="F35" s="529">
        <f>F34+7</f>
        <v>43244</v>
      </c>
      <c r="G35" s="529">
        <f>F35+42</f>
        <v>43286</v>
      </c>
    </row>
    <row r="36" spans="1:7" s="362" customFormat="1" ht="15" customHeight="1">
      <c r="A36" s="521"/>
      <c r="B36" s="395" t="s">
        <v>1623</v>
      </c>
      <c r="C36" s="395" t="s">
        <v>1622</v>
      </c>
      <c r="D36" s="821"/>
      <c r="E36" s="530">
        <f>F36-5</f>
        <v>43246</v>
      </c>
      <c r="F36" s="529">
        <f>F35+7</f>
        <v>43251</v>
      </c>
      <c r="G36" s="529">
        <f>F36+42</f>
        <v>43293</v>
      </c>
    </row>
    <row r="37" spans="1:7" s="372" customFormat="1" ht="15" customHeight="1">
      <c r="A37" s="887" t="s">
        <v>1172</v>
      </c>
      <c r="B37" s="887"/>
      <c r="C37" s="534"/>
      <c r="D37" s="534"/>
      <c r="E37" s="527"/>
      <c r="F37" s="526"/>
      <c r="G37" s="526"/>
    </row>
    <row r="38" spans="1:7" s="362" customFormat="1" ht="15" customHeight="1">
      <c r="A38" s="521"/>
      <c r="B38" s="891" t="s">
        <v>158</v>
      </c>
      <c r="C38" s="813" t="s">
        <v>157</v>
      </c>
      <c r="D38" s="813" t="s">
        <v>1227</v>
      </c>
      <c r="E38" s="524" t="s">
        <v>1377</v>
      </c>
      <c r="F38" s="525" t="s">
        <v>1376</v>
      </c>
      <c r="G38" s="524" t="s">
        <v>1172</v>
      </c>
    </row>
    <row r="39" spans="1:7" s="362" customFormat="1" ht="15" customHeight="1">
      <c r="A39" s="521"/>
      <c r="B39" s="891"/>
      <c r="C39" s="813"/>
      <c r="D39" s="813"/>
      <c r="E39" s="524" t="s">
        <v>1374</v>
      </c>
      <c r="F39" s="525" t="s">
        <v>76</v>
      </c>
      <c r="G39" s="524" t="s">
        <v>75</v>
      </c>
    </row>
    <row r="40" spans="1:7" s="362" customFormat="1" ht="15" customHeight="1">
      <c r="A40" s="521"/>
      <c r="B40" s="395" t="s">
        <v>1631</v>
      </c>
      <c r="C40" s="395" t="s">
        <v>1630</v>
      </c>
      <c r="D40" s="819" t="s">
        <v>1518</v>
      </c>
      <c r="E40" s="530">
        <f>F40-5</f>
        <v>43218</v>
      </c>
      <c r="F40" s="531">
        <v>43223</v>
      </c>
      <c r="G40" s="529">
        <f>F40+45</f>
        <v>43268</v>
      </c>
    </row>
    <row r="41" spans="1:7" s="362" customFormat="1" ht="15" customHeight="1">
      <c r="A41" s="521"/>
      <c r="B41" s="395" t="s">
        <v>1629</v>
      </c>
      <c r="C41" s="395" t="s">
        <v>1628</v>
      </c>
      <c r="D41" s="820"/>
      <c r="E41" s="530">
        <f>F41-5</f>
        <v>43225</v>
      </c>
      <c r="F41" s="529">
        <f>F40+7</f>
        <v>43230</v>
      </c>
      <c r="G41" s="529">
        <f>F41+45</f>
        <v>43275</v>
      </c>
    </row>
    <row r="42" spans="1:7" s="362" customFormat="1" ht="15" customHeight="1">
      <c r="A42" s="521"/>
      <c r="B42" s="395" t="s">
        <v>1627</v>
      </c>
      <c r="C42" s="395" t="s">
        <v>1626</v>
      </c>
      <c r="D42" s="820"/>
      <c r="E42" s="530">
        <f>F42-5</f>
        <v>43232</v>
      </c>
      <c r="F42" s="529">
        <f>F41+7</f>
        <v>43237</v>
      </c>
      <c r="G42" s="529">
        <f>F42+45</f>
        <v>43282</v>
      </c>
    </row>
    <row r="43" spans="1:7" s="426" customFormat="1" ht="15" customHeight="1">
      <c r="A43" s="521"/>
      <c r="B43" s="395" t="s">
        <v>1625</v>
      </c>
      <c r="C43" s="395" t="s">
        <v>1624</v>
      </c>
      <c r="D43" s="820"/>
      <c r="E43" s="530">
        <f>F43-5</f>
        <v>43239</v>
      </c>
      <c r="F43" s="529">
        <f>F42+7</f>
        <v>43244</v>
      </c>
      <c r="G43" s="529">
        <f>F43+45</f>
        <v>43289</v>
      </c>
    </row>
    <row r="44" spans="1:7" s="492" customFormat="1" ht="15" customHeight="1">
      <c r="A44" s="521"/>
      <c r="B44" s="395" t="s">
        <v>1623</v>
      </c>
      <c r="C44" s="395" t="s">
        <v>1622</v>
      </c>
      <c r="D44" s="821"/>
      <c r="E44" s="530">
        <f>F44-5</f>
        <v>43246</v>
      </c>
      <c r="F44" s="529">
        <f>F43+7</f>
        <v>43251</v>
      </c>
      <c r="G44" s="529">
        <f>F44+45</f>
        <v>43296</v>
      </c>
    </row>
    <row r="45" spans="1:7" s="372" customFormat="1" ht="15" customHeight="1">
      <c r="A45" s="887" t="s">
        <v>1355</v>
      </c>
      <c r="B45" s="887"/>
      <c r="C45" s="527"/>
      <c r="D45" s="526"/>
      <c r="E45" s="526"/>
      <c r="F45" s="526"/>
      <c r="G45" s="543"/>
    </row>
    <row r="46" spans="1:7" s="362" customFormat="1" ht="15" customHeight="1">
      <c r="A46" s="542"/>
      <c r="B46" s="891" t="s">
        <v>158</v>
      </c>
      <c r="C46" s="813" t="s">
        <v>157</v>
      </c>
      <c r="D46" s="813" t="s">
        <v>1227</v>
      </c>
      <c r="E46" s="524" t="s">
        <v>1377</v>
      </c>
      <c r="F46" s="525" t="s">
        <v>1376</v>
      </c>
      <c r="G46" s="524" t="s">
        <v>1355</v>
      </c>
    </row>
    <row r="47" spans="1:7" s="362" customFormat="1" ht="15" customHeight="1">
      <c r="A47" s="542"/>
      <c r="B47" s="891"/>
      <c r="C47" s="813"/>
      <c r="D47" s="813"/>
      <c r="E47" s="524" t="s">
        <v>1374</v>
      </c>
      <c r="F47" s="525" t="s">
        <v>76</v>
      </c>
      <c r="G47" s="524" t="s">
        <v>75</v>
      </c>
    </row>
    <row r="48" spans="1:7" s="362" customFormat="1" ht="15" customHeight="1">
      <c r="A48" s="521"/>
      <c r="B48" s="395" t="s">
        <v>1631</v>
      </c>
      <c r="C48" s="395" t="s">
        <v>1630</v>
      </c>
      <c r="D48" s="819" t="s">
        <v>1434</v>
      </c>
      <c r="E48" s="530">
        <f>F48-5</f>
        <v>43218</v>
      </c>
      <c r="F48" s="531">
        <v>43223</v>
      </c>
      <c r="G48" s="529">
        <f>F48+38</f>
        <v>43261</v>
      </c>
    </row>
    <row r="49" spans="1:7" s="362" customFormat="1" ht="15" customHeight="1">
      <c r="A49" s="521"/>
      <c r="B49" s="395" t="s">
        <v>1629</v>
      </c>
      <c r="C49" s="395" t="s">
        <v>1628</v>
      </c>
      <c r="D49" s="820"/>
      <c r="E49" s="530">
        <f>F49-5</f>
        <v>43225</v>
      </c>
      <c r="F49" s="529">
        <f>F48+7</f>
        <v>43230</v>
      </c>
      <c r="G49" s="529">
        <f>F49+38</f>
        <v>43268</v>
      </c>
    </row>
    <row r="50" spans="1:7" s="362" customFormat="1" ht="15" customHeight="1">
      <c r="A50" s="521"/>
      <c r="B50" s="395" t="s">
        <v>1627</v>
      </c>
      <c r="C50" s="395" t="s">
        <v>1626</v>
      </c>
      <c r="D50" s="820"/>
      <c r="E50" s="530">
        <f>F50-5</f>
        <v>43232</v>
      </c>
      <c r="F50" s="529">
        <f>F49+7</f>
        <v>43237</v>
      </c>
      <c r="G50" s="529">
        <f>F50+38</f>
        <v>43275</v>
      </c>
    </row>
    <row r="51" spans="1:7" s="362" customFormat="1" ht="14.25" customHeight="1">
      <c r="A51" s="521"/>
      <c r="B51" s="395" t="s">
        <v>1625</v>
      </c>
      <c r="C51" s="395" t="s">
        <v>1624</v>
      </c>
      <c r="D51" s="820"/>
      <c r="E51" s="530">
        <f>F51-5</f>
        <v>43239</v>
      </c>
      <c r="F51" s="529">
        <f>F50+7</f>
        <v>43244</v>
      </c>
      <c r="G51" s="529">
        <f>F51+38</f>
        <v>43282</v>
      </c>
    </row>
    <row r="52" spans="1:7" s="362" customFormat="1" ht="14.25" customHeight="1">
      <c r="A52" s="521"/>
      <c r="B52" s="395" t="s">
        <v>1623</v>
      </c>
      <c r="C52" s="395" t="s">
        <v>1622</v>
      </c>
      <c r="D52" s="821"/>
      <c r="E52" s="530">
        <f>F52-5</f>
        <v>43246</v>
      </c>
      <c r="F52" s="529">
        <f>F51+7</f>
        <v>43251</v>
      </c>
      <c r="G52" s="529">
        <f>F52+38</f>
        <v>43289</v>
      </c>
    </row>
    <row r="53" spans="1:7" s="372" customFormat="1" ht="15">
      <c r="A53" s="887" t="s">
        <v>1669</v>
      </c>
      <c r="B53" s="887"/>
      <c r="C53" s="534"/>
      <c r="D53" s="527"/>
      <c r="E53" s="527"/>
      <c r="F53" s="526"/>
      <c r="G53" s="526"/>
    </row>
    <row r="54" spans="1:7" s="362" customFormat="1" ht="15" customHeight="1">
      <c r="A54" s="542"/>
      <c r="B54" s="891" t="s">
        <v>158</v>
      </c>
      <c r="C54" s="813" t="s">
        <v>157</v>
      </c>
      <c r="D54" s="813" t="s">
        <v>1227</v>
      </c>
      <c r="E54" s="524" t="s">
        <v>1377</v>
      </c>
      <c r="F54" s="525" t="s">
        <v>1376</v>
      </c>
      <c r="G54" s="524" t="s">
        <v>1663</v>
      </c>
    </row>
    <row r="55" spans="1:7" s="362" customFormat="1" ht="15" customHeight="1">
      <c r="A55" s="542"/>
      <c r="B55" s="891"/>
      <c r="C55" s="813"/>
      <c r="D55" s="813"/>
      <c r="E55" s="524" t="s">
        <v>1374</v>
      </c>
      <c r="F55" s="525" t="s">
        <v>76</v>
      </c>
      <c r="G55" s="524" t="s">
        <v>75</v>
      </c>
    </row>
    <row r="56" spans="1:7" s="362" customFormat="1" ht="15" customHeight="1">
      <c r="A56" s="521"/>
      <c r="B56" s="395" t="s">
        <v>1668</v>
      </c>
      <c r="C56" s="395" t="s">
        <v>1570</v>
      </c>
      <c r="D56" s="819" t="s">
        <v>1509</v>
      </c>
      <c r="E56" s="530">
        <f>F56-5</f>
        <v>43222</v>
      </c>
      <c r="F56" s="531">
        <v>43227</v>
      </c>
      <c r="G56" s="529">
        <f>F56+34</f>
        <v>43261</v>
      </c>
    </row>
    <row r="57" spans="1:7" s="362" customFormat="1" ht="15" customHeight="1">
      <c r="A57" s="521"/>
      <c r="B57" s="395" t="s">
        <v>1667</v>
      </c>
      <c r="C57" s="395" t="s">
        <v>1568</v>
      </c>
      <c r="D57" s="820"/>
      <c r="E57" s="530">
        <f>F57-5</f>
        <v>43229</v>
      </c>
      <c r="F57" s="529">
        <f>F56+7</f>
        <v>43234</v>
      </c>
      <c r="G57" s="529">
        <f>F57+34</f>
        <v>43268</v>
      </c>
    </row>
    <row r="58" spans="1:7" s="362" customFormat="1" ht="15" customHeight="1">
      <c r="A58" s="521"/>
      <c r="B58" s="395" t="s">
        <v>1666</v>
      </c>
      <c r="C58" s="395" t="s">
        <v>1545</v>
      </c>
      <c r="D58" s="820"/>
      <c r="E58" s="530">
        <f>F58-5</f>
        <v>43236</v>
      </c>
      <c r="F58" s="529">
        <f>F57+7</f>
        <v>43241</v>
      </c>
      <c r="G58" s="529">
        <f>F58+34</f>
        <v>43275</v>
      </c>
    </row>
    <row r="59" spans="1:7" s="362" customFormat="1" ht="14.25" customHeight="1">
      <c r="A59" s="521"/>
      <c r="B59" s="395" t="s">
        <v>1665</v>
      </c>
      <c r="C59" s="395" t="s">
        <v>1565</v>
      </c>
      <c r="D59" s="820"/>
      <c r="E59" s="530">
        <f>F59-5</f>
        <v>43243</v>
      </c>
      <c r="F59" s="529">
        <f>F58+7</f>
        <v>43248</v>
      </c>
      <c r="G59" s="529">
        <f>F59+34</f>
        <v>43282</v>
      </c>
    </row>
    <row r="60" spans="1:7" s="362" customFormat="1" ht="14.25" customHeight="1">
      <c r="A60" s="521"/>
      <c r="B60" s="395" t="s">
        <v>1664</v>
      </c>
      <c r="C60" s="395" t="s">
        <v>1542</v>
      </c>
      <c r="D60" s="821"/>
      <c r="E60" s="530">
        <f>F60-5</f>
        <v>43250</v>
      </c>
      <c r="F60" s="529">
        <f>F59+7</f>
        <v>43255</v>
      </c>
      <c r="G60" s="529">
        <f>F60+34</f>
        <v>43289</v>
      </c>
    </row>
    <row r="61" spans="1:7" s="372" customFormat="1" ht="15">
      <c r="A61" s="887"/>
      <c r="B61" s="887"/>
      <c r="C61" s="534"/>
      <c r="D61" s="527"/>
      <c r="E61" s="527"/>
      <c r="F61" s="526"/>
      <c r="G61" s="526"/>
    </row>
    <row r="62" spans="1:7" s="362" customFormat="1" ht="15" customHeight="1">
      <c r="A62" s="542"/>
      <c r="B62" s="891" t="s">
        <v>158</v>
      </c>
      <c r="C62" s="813" t="s">
        <v>157</v>
      </c>
      <c r="D62" s="813" t="s">
        <v>1227</v>
      </c>
      <c r="E62" s="524" t="s">
        <v>1377</v>
      </c>
      <c r="F62" s="525" t="s">
        <v>1376</v>
      </c>
      <c r="G62" s="524" t="s">
        <v>1663</v>
      </c>
    </row>
    <row r="63" spans="1:7" s="362" customFormat="1" ht="15" customHeight="1">
      <c r="A63" s="542"/>
      <c r="B63" s="891"/>
      <c r="C63" s="813"/>
      <c r="D63" s="813"/>
      <c r="E63" s="524" t="s">
        <v>1374</v>
      </c>
      <c r="F63" s="525" t="s">
        <v>76</v>
      </c>
      <c r="G63" s="524" t="s">
        <v>75</v>
      </c>
    </row>
    <row r="64" spans="1:7" s="362" customFormat="1" ht="15" customHeight="1">
      <c r="A64" s="521"/>
      <c r="B64" s="395" t="s">
        <v>1631</v>
      </c>
      <c r="C64" s="395" t="s">
        <v>1630</v>
      </c>
      <c r="D64" s="819" t="s">
        <v>1518</v>
      </c>
      <c r="E64" s="530">
        <f>F64-5</f>
        <v>43218</v>
      </c>
      <c r="F64" s="531">
        <v>43223</v>
      </c>
      <c r="G64" s="529">
        <f>F64+31</f>
        <v>43254</v>
      </c>
    </row>
    <row r="65" spans="1:7" s="362" customFormat="1" ht="15" customHeight="1">
      <c r="A65" s="521"/>
      <c r="B65" s="395" t="s">
        <v>1629</v>
      </c>
      <c r="C65" s="395" t="s">
        <v>1628</v>
      </c>
      <c r="D65" s="820"/>
      <c r="E65" s="530">
        <f>F65-5</f>
        <v>43225</v>
      </c>
      <c r="F65" s="529">
        <f>F64+7</f>
        <v>43230</v>
      </c>
      <c r="G65" s="529">
        <f>F65+34</f>
        <v>43264</v>
      </c>
    </row>
    <row r="66" spans="1:7" s="362" customFormat="1" ht="15" customHeight="1">
      <c r="A66" s="521"/>
      <c r="B66" s="395" t="s">
        <v>1627</v>
      </c>
      <c r="C66" s="395" t="s">
        <v>1626</v>
      </c>
      <c r="D66" s="820"/>
      <c r="E66" s="530">
        <f>F66-5</f>
        <v>43232</v>
      </c>
      <c r="F66" s="529">
        <f>F65+7</f>
        <v>43237</v>
      </c>
      <c r="G66" s="529">
        <f>F66+34</f>
        <v>43271</v>
      </c>
    </row>
    <row r="67" spans="1:7" s="362" customFormat="1" ht="14.25" customHeight="1">
      <c r="A67" s="521"/>
      <c r="B67" s="395" t="s">
        <v>1625</v>
      </c>
      <c r="C67" s="395" t="s">
        <v>1624</v>
      </c>
      <c r="D67" s="820"/>
      <c r="E67" s="530">
        <f>F67-5</f>
        <v>43239</v>
      </c>
      <c r="F67" s="529">
        <f>F66+7</f>
        <v>43244</v>
      </c>
      <c r="G67" s="529">
        <f>F67+34</f>
        <v>43278</v>
      </c>
    </row>
    <row r="68" spans="1:7" s="362" customFormat="1" ht="14.25" customHeight="1">
      <c r="A68" s="521"/>
      <c r="B68" s="395" t="s">
        <v>1623</v>
      </c>
      <c r="C68" s="395" t="s">
        <v>1622</v>
      </c>
      <c r="D68" s="821"/>
      <c r="E68" s="530">
        <f>F68-5</f>
        <v>43246</v>
      </c>
      <c r="F68" s="529">
        <f>F67+7</f>
        <v>43251</v>
      </c>
      <c r="G68" s="529">
        <f>F68+34</f>
        <v>43285</v>
      </c>
    </row>
    <row r="69" spans="1:7" s="372" customFormat="1" ht="15" customHeight="1">
      <c r="A69" s="887" t="s">
        <v>1653</v>
      </c>
      <c r="B69" s="887"/>
      <c r="C69" s="534"/>
      <c r="D69" s="527"/>
      <c r="E69" s="527"/>
      <c r="F69" s="526"/>
      <c r="G69" s="541"/>
    </row>
    <row r="70" spans="1:7" s="362" customFormat="1" ht="15" customHeight="1">
      <c r="A70" s="521"/>
      <c r="B70" s="889" t="s">
        <v>158</v>
      </c>
      <c r="C70" s="824" t="s">
        <v>157</v>
      </c>
      <c r="D70" s="813" t="s">
        <v>1227</v>
      </c>
      <c r="E70" s="524" t="s">
        <v>1377</v>
      </c>
      <c r="F70" s="525" t="s">
        <v>1376</v>
      </c>
      <c r="G70" s="524" t="s">
        <v>1653</v>
      </c>
    </row>
    <row r="71" spans="1:7" s="362" customFormat="1" ht="15" customHeight="1">
      <c r="A71" s="521"/>
      <c r="B71" s="890"/>
      <c r="C71" s="833"/>
      <c r="D71" s="813"/>
      <c r="E71" s="524" t="s">
        <v>1374</v>
      </c>
      <c r="F71" s="525" t="s">
        <v>76</v>
      </c>
      <c r="G71" s="524" t="s">
        <v>75</v>
      </c>
    </row>
    <row r="72" spans="1:7" s="362" customFormat="1" ht="15" customHeight="1">
      <c r="A72" s="521"/>
      <c r="B72" s="395" t="s">
        <v>1662</v>
      </c>
      <c r="C72" s="440" t="s">
        <v>1661</v>
      </c>
      <c r="D72" s="818" t="s">
        <v>1458</v>
      </c>
      <c r="E72" s="428">
        <f>F72-5</f>
        <v>43222</v>
      </c>
      <c r="F72" s="392">
        <v>43227</v>
      </c>
      <c r="G72" s="392">
        <f>F72+46</f>
        <v>43273</v>
      </c>
    </row>
    <row r="73" spans="1:7" s="362" customFormat="1" ht="15" customHeight="1">
      <c r="A73" s="521"/>
      <c r="B73" s="395" t="s">
        <v>1660</v>
      </c>
      <c r="C73" s="440">
        <v>127</v>
      </c>
      <c r="D73" s="818"/>
      <c r="E73" s="428">
        <f>F73-5</f>
        <v>43229</v>
      </c>
      <c r="F73" s="392">
        <f>F72+7</f>
        <v>43234</v>
      </c>
      <c r="G73" s="392">
        <f>F73+46</f>
        <v>43280</v>
      </c>
    </row>
    <row r="74" spans="1:7" s="362" customFormat="1" ht="15" customHeight="1">
      <c r="A74" s="521"/>
      <c r="B74" s="395" t="s">
        <v>1659</v>
      </c>
      <c r="C74" s="440" t="s">
        <v>1658</v>
      </c>
      <c r="D74" s="818"/>
      <c r="E74" s="428">
        <f>F74-5</f>
        <v>43236</v>
      </c>
      <c r="F74" s="392">
        <f>F73+7</f>
        <v>43241</v>
      </c>
      <c r="G74" s="392">
        <f>F74+46</f>
        <v>43287</v>
      </c>
    </row>
    <row r="75" spans="1:7" s="362" customFormat="1" ht="15" customHeight="1">
      <c r="A75" s="521"/>
      <c r="B75" s="395" t="s">
        <v>1657</v>
      </c>
      <c r="C75" s="440" t="s">
        <v>1656</v>
      </c>
      <c r="D75" s="818"/>
      <c r="E75" s="428">
        <f>F75-5</f>
        <v>43243</v>
      </c>
      <c r="F75" s="392">
        <f>F74+7</f>
        <v>43248</v>
      </c>
      <c r="G75" s="392">
        <f>F75+46</f>
        <v>43294</v>
      </c>
    </row>
    <row r="76" spans="1:7" s="362" customFormat="1" ht="15" customHeight="1">
      <c r="A76" s="521"/>
      <c r="B76" s="395" t="s">
        <v>1655</v>
      </c>
      <c r="C76" s="440" t="s">
        <v>1654</v>
      </c>
      <c r="D76" s="818"/>
      <c r="E76" s="428">
        <f>F76-5</f>
        <v>43250</v>
      </c>
      <c r="F76" s="392">
        <f>F75+7</f>
        <v>43255</v>
      </c>
      <c r="G76" s="392">
        <f>F76+46</f>
        <v>43301</v>
      </c>
    </row>
    <row r="77" spans="1:7" s="372" customFormat="1" ht="15" customHeight="1">
      <c r="A77" s="887"/>
      <c r="B77" s="887"/>
      <c r="C77" s="534"/>
      <c r="D77" s="527"/>
      <c r="E77" s="527"/>
      <c r="F77" s="526"/>
      <c r="G77" s="541"/>
    </row>
    <row r="78" spans="1:7" s="362" customFormat="1" ht="15" customHeight="1">
      <c r="A78" s="521"/>
      <c r="B78" s="889" t="s">
        <v>158</v>
      </c>
      <c r="C78" s="824" t="s">
        <v>157</v>
      </c>
      <c r="D78" s="813" t="s">
        <v>1227</v>
      </c>
      <c r="E78" s="524" t="s">
        <v>1377</v>
      </c>
      <c r="F78" s="525" t="s">
        <v>1376</v>
      </c>
      <c r="G78" s="524" t="s">
        <v>1653</v>
      </c>
    </row>
    <row r="79" spans="1:7" s="362" customFormat="1" ht="15" customHeight="1">
      <c r="A79" s="521"/>
      <c r="B79" s="890"/>
      <c r="C79" s="833"/>
      <c r="D79" s="813"/>
      <c r="E79" s="524" t="s">
        <v>1374</v>
      </c>
      <c r="F79" s="525" t="s">
        <v>76</v>
      </c>
      <c r="G79" s="524" t="s">
        <v>75</v>
      </c>
    </row>
    <row r="80" spans="1:7" s="362" customFormat="1" ht="15" customHeight="1">
      <c r="A80" s="521"/>
      <c r="B80" s="395" t="s">
        <v>1528</v>
      </c>
      <c r="C80" s="440" t="s">
        <v>1570</v>
      </c>
      <c r="D80" s="818" t="s">
        <v>1509</v>
      </c>
      <c r="E80" s="428">
        <f>F80-5</f>
        <v>43218</v>
      </c>
      <c r="F80" s="392">
        <v>43223</v>
      </c>
      <c r="G80" s="392">
        <f>F80+42</f>
        <v>43265</v>
      </c>
    </row>
    <row r="81" spans="1:7" s="362" customFormat="1" ht="15" customHeight="1">
      <c r="A81" s="521"/>
      <c r="B81" s="395" t="s">
        <v>1652</v>
      </c>
      <c r="C81" s="456" t="s">
        <v>1568</v>
      </c>
      <c r="D81" s="818"/>
      <c r="E81" s="428">
        <f>F81-5</f>
        <v>43225</v>
      </c>
      <c r="F81" s="392">
        <f>F80+7</f>
        <v>43230</v>
      </c>
      <c r="G81" s="392">
        <f>F81+42</f>
        <v>43272</v>
      </c>
    </row>
    <row r="82" spans="1:7" s="362" customFormat="1" ht="15" customHeight="1">
      <c r="A82" s="521"/>
      <c r="B82" s="395" t="s">
        <v>1651</v>
      </c>
      <c r="C82" s="440" t="s">
        <v>1545</v>
      </c>
      <c r="D82" s="818"/>
      <c r="E82" s="428">
        <f>F82-5</f>
        <v>43232</v>
      </c>
      <c r="F82" s="392">
        <f>F81+7</f>
        <v>43237</v>
      </c>
      <c r="G82" s="392">
        <f>F82+42</f>
        <v>43279</v>
      </c>
    </row>
    <row r="83" spans="1:7" s="362" customFormat="1" ht="15" customHeight="1">
      <c r="A83" s="521"/>
      <c r="B83" s="395" t="s">
        <v>1650</v>
      </c>
      <c r="C83" s="440" t="s">
        <v>1565</v>
      </c>
      <c r="D83" s="818"/>
      <c r="E83" s="428">
        <f>F83-5</f>
        <v>43239</v>
      </c>
      <c r="F83" s="392">
        <f>F82+7</f>
        <v>43244</v>
      </c>
      <c r="G83" s="392">
        <f>F83+42</f>
        <v>43286</v>
      </c>
    </row>
    <row r="84" spans="1:7" s="362" customFormat="1" ht="15" customHeight="1">
      <c r="A84" s="521"/>
      <c r="B84" s="395" t="s">
        <v>1649</v>
      </c>
      <c r="C84" s="440" t="s">
        <v>1542</v>
      </c>
      <c r="D84" s="818"/>
      <c r="E84" s="428">
        <f>F84-5</f>
        <v>43246</v>
      </c>
      <c r="F84" s="392">
        <f>F83+7</f>
        <v>43251</v>
      </c>
      <c r="G84" s="392">
        <f>F84+42</f>
        <v>43293</v>
      </c>
    </row>
    <row r="85" spans="1:7" s="372" customFormat="1" ht="15.95" customHeight="1">
      <c r="A85" s="887" t="s">
        <v>1648</v>
      </c>
      <c r="B85" s="887"/>
      <c r="C85" s="528"/>
      <c r="D85" s="527"/>
      <c r="E85" s="527"/>
      <c r="F85" s="526"/>
      <c r="G85" s="501"/>
    </row>
    <row r="86" spans="1:7" s="362" customFormat="1" ht="15" customHeight="1">
      <c r="A86" s="521"/>
      <c r="B86" s="889" t="s">
        <v>158</v>
      </c>
      <c r="C86" s="813" t="s">
        <v>157</v>
      </c>
      <c r="D86" s="813" t="s">
        <v>1227</v>
      </c>
      <c r="E86" s="524" t="s">
        <v>1377</v>
      </c>
      <c r="F86" s="525" t="s">
        <v>1376</v>
      </c>
      <c r="G86" s="524" t="s">
        <v>1648</v>
      </c>
    </row>
    <row r="87" spans="1:7" s="362" customFormat="1" ht="15" customHeight="1">
      <c r="A87" s="521"/>
      <c r="B87" s="890"/>
      <c r="C87" s="824"/>
      <c r="D87" s="824"/>
      <c r="E87" s="524" t="s">
        <v>1374</v>
      </c>
      <c r="F87" s="540" t="s">
        <v>76</v>
      </c>
      <c r="G87" s="533" t="s">
        <v>75</v>
      </c>
    </row>
    <row r="88" spans="1:7" s="362" customFormat="1" ht="15" customHeight="1">
      <c r="A88" s="521"/>
      <c r="B88" s="491" t="s">
        <v>1647</v>
      </c>
      <c r="C88" s="491" t="s">
        <v>1646</v>
      </c>
      <c r="D88" s="841" t="s">
        <v>1420</v>
      </c>
      <c r="E88" s="538">
        <f>F88-5</f>
        <v>43216</v>
      </c>
      <c r="F88" s="522">
        <v>43221</v>
      </c>
      <c r="G88" s="393">
        <f>F88+35</f>
        <v>43256</v>
      </c>
    </row>
    <row r="89" spans="1:7" s="362" customFormat="1" ht="15" customHeight="1">
      <c r="A89" s="521"/>
      <c r="B89" s="539" t="s">
        <v>1431</v>
      </c>
      <c r="C89" s="491"/>
      <c r="D89" s="841"/>
      <c r="E89" s="538">
        <f>F89-5</f>
        <v>43223</v>
      </c>
      <c r="F89" s="393">
        <f>F88+7</f>
        <v>43228</v>
      </c>
      <c r="G89" s="393">
        <f>F89+32</f>
        <v>43260</v>
      </c>
    </row>
    <row r="90" spans="1:7" s="362" customFormat="1" ht="15" customHeight="1">
      <c r="A90" s="521"/>
      <c r="B90" s="491" t="s">
        <v>1645</v>
      </c>
      <c r="C90" s="491" t="s">
        <v>1644</v>
      </c>
      <c r="D90" s="841"/>
      <c r="E90" s="538">
        <f>F90-5</f>
        <v>43230</v>
      </c>
      <c r="F90" s="393">
        <f>F89+7</f>
        <v>43235</v>
      </c>
      <c r="G90" s="393">
        <f>F90+32</f>
        <v>43267</v>
      </c>
    </row>
    <row r="91" spans="1:7" s="362" customFormat="1" ht="15" customHeight="1">
      <c r="A91" s="521"/>
      <c r="B91" s="491" t="s">
        <v>1643</v>
      </c>
      <c r="C91" s="491" t="s">
        <v>1642</v>
      </c>
      <c r="D91" s="841"/>
      <c r="E91" s="538">
        <f>F91-5</f>
        <v>43237</v>
      </c>
      <c r="F91" s="393">
        <f>F90+7</f>
        <v>43242</v>
      </c>
      <c r="G91" s="393">
        <f>F91+32</f>
        <v>43274</v>
      </c>
    </row>
    <row r="92" spans="1:7" s="362" customFormat="1" ht="15" customHeight="1">
      <c r="A92" s="521"/>
      <c r="B92" s="491" t="s">
        <v>1641</v>
      </c>
      <c r="C92" s="491" t="s">
        <v>1640</v>
      </c>
      <c r="D92" s="841"/>
      <c r="E92" s="538">
        <f>F92-5</f>
        <v>43244</v>
      </c>
      <c r="F92" s="393">
        <f>F91+7</f>
        <v>43249</v>
      </c>
      <c r="G92" s="393">
        <f>F92+32</f>
        <v>43281</v>
      </c>
    </row>
    <row r="93" spans="1:7" s="372" customFormat="1" ht="15" customHeight="1">
      <c r="A93" s="887" t="s">
        <v>1639</v>
      </c>
      <c r="B93" s="887"/>
      <c r="C93" s="534"/>
      <c r="D93" s="527"/>
      <c r="E93" s="527"/>
      <c r="F93" s="526"/>
      <c r="G93" s="537"/>
    </row>
    <row r="94" spans="1:7" s="362" customFormat="1" ht="15" customHeight="1">
      <c r="A94" s="521"/>
      <c r="B94" s="889" t="s">
        <v>158</v>
      </c>
      <c r="C94" s="824" t="s">
        <v>157</v>
      </c>
      <c r="D94" s="813" t="s">
        <v>1227</v>
      </c>
      <c r="E94" s="524" t="s">
        <v>1377</v>
      </c>
      <c r="F94" s="525" t="s">
        <v>1376</v>
      </c>
      <c r="G94" s="524" t="s">
        <v>1639</v>
      </c>
    </row>
    <row r="95" spans="1:7" s="362" customFormat="1" ht="15" customHeight="1">
      <c r="A95" s="521"/>
      <c r="B95" s="890"/>
      <c r="C95" s="833"/>
      <c r="D95" s="813"/>
      <c r="E95" s="524" t="s">
        <v>1374</v>
      </c>
      <c r="F95" s="525" t="s">
        <v>76</v>
      </c>
      <c r="G95" s="536" t="s">
        <v>75</v>
      </c>
    </row>
    <row r="96" spans="1:7" s="362" customFormat="1" ht="15" customHeight="1">
      <c r="A96" s="521"/>
      <c r="B96" s="412" t="s">
        <v>1431</v>
      </c>
      <c r="C96" s="453"/>
      <c r="D96" s="842" t="s">
        <v>1518</v>
      </c>
      <c r="E96" s="418">
        <f>F96-5</f>
        <v>43219</v>
      </c>
      <c r="F96" s="392">
        <v>43224</v>
      </c>
      <c r="G96" s="392">
        <f>F96+39</f>
        <v>43263</v>
      </c>
    </row>
    <row r="97" spans="1:11" s="362" customFormat="1" ht="15" customHeight="1">
      <c r="A97" s="521"/>
      <c r="B97" s="395" t="s">
        <v>1638</v>
      </c>
      <c r="C97" s="453" t="s">
        <v>1637</v>
      </c>
      <c r="D97" s="842"/>
      <c r="E97" s="418">
        <f>F97-5</f>
        <v>43226</v>
      </c>
      <c r="F97" s="392">
        <f>F96+7</f>
        <v>43231</v>
      </c>
      <c r="G97" s="392">
        <f>F97+39</f>
        <v>43270</v>
      </c>
    </row>
    <row r="98" spans="1:11" s="362" customFormat="1" ht="15" customHeight="1">
      <c r="A98" s="521"/>
      <c r="B98" s="395" t="s">
        <v>1026</v>
      </c>
      <c r="C98" s="535" t="s">
        <v>1636</v>
      </c>
      <c r="D98" s="842"/>
      <c r="E98" s="418">
        <f>F98-5</f>
        <v>43233</v>
      </c>
      <c r="F98" s="392">
        <f>F97+7</f>
        <v>43238</v>
      </c>
      <c r="G98" s="392">
        <f>F98+39</f>
        <v>43277</v>
      </c>
    </row>
    <row r="99" spans="1:11" s="362" customFormat="1" ht="15" customHeight="1">
      <c r="A99" s="521"/>
      <c r="B99" s="395" t="s">
        <v>1024</v>
      </c>
      <c r="C99" s="453" t="s">
        <v>1635</v>
      </c>
      <c r="D99" s="842"/>
      <c r="E99" s="418">
        <f>F99-5</f>
        <v>43240</v>
      </c>
      <c r="F99" s="392">
        <f>F98+7</f>
        <v>43245</v>
      </c>
      <c r="G99" s="392">
        <f>F99+39</f>
        <v>43284</v>
      </c>
    </row>
    <row r="100" spans="1:11" s="362" customFormat="1" ht="15" customHeight="1">
      <c r="A100" s="521"/>
      <c r="B100" s="395" t="s">
        <v>1634</v>
      </c>
      <c r="C100" s="453" t="s">
        <v>1633</v>
      </c>
      <c r="D100" s="842"/>
      <c r="E100" s="418">
        <f>F100-5</f>
        <v>43247</v>
      </c>
      <c r="F100" s="392">
        <f>F99+7</f>
        <v>43252</v>
      </c>
      <c r="G100" s="392">
        <f>F100+39</f>
        <v>43291</v>
      </c>
    </row>
    <row r="101" spans="1:11" s="372" customFormat="1" ht="17.25" customHeight="1">
      <c r="A101" s="887" t="s">
        <v>1632</v>
      </c>
      <c r="B101" s="887"/>
      <c r="C101" s="534"/>
      <c r="D101" s="527"/>
      <c r="E101" s="527"/>
      <c r="F101" s="526"/>
      <c r="G101" s="526"/>
      <c r="H101" s="493"/>
    </row>
    <row r="102" spans="1:11" s="362" customFormat="1" ht="15" customHeight="1">
      <c r="A102" s="521"/>
      <c r="B102" s="889" t="s">
        <v>158</v>
      </c>
      <c r="C102" s="824" t="s">
        <v>157</v>
      </c>
      <c r="D102" s="824" t="s">
        <v>1227</v>
      </c>
      <c r="E102" s="533" t="s">
        <v>1377</v>
      </c>
      <c r="F102" s="525" t="s">
        <v>1376</v>
      </c>
      <c r="G102" s="533" t="s">
        <v>1632</v>
      </c>
      <c r="H102" s="520"/>
    </row>
    <row r="103" spans="1:11" s="362" customFormat="1" ht="15" customHeight="1">
      <c r="A103" s="521"/>
      <c r="B103" s="890"/>
      <c r="C103" s="833"/>
      <c r="D103" s="834"/>
      <c r="E103" s="524" t="s">
        <v>1374</v>
      </c>
      <c r="F103" s="532" t="s">
        <v>76</v>
      </c>
      <c r="G103" s="524" t="s">
        <v>75</v>
      </c>
      <c r="H103" s="492"/>
    </row>
    <row r="104" spans="1:11" s="362" customFormat="1" ht="15" customHeight="1">
      <c r="A104" s="521"/>
      <c r="B104" s="395" t="s">
        <v>1631</v>
      </c>
      <c r="C104" s="395" t="s">
        <v>1630</v>
      </c>
      <c r="D104" s="818" t="s">
        <v>1518</v>
      </c>
      <c r="E104" s="530">
        <f>F104-5</f>
        <v>43218</v>
      </c>
      <c r="F104" s="531">
        <v>43223</v>
      </c>
      <c r="G104" s="529">
        <f>F104+40</f>
        <v>43263</v>
      </c>
    </row>
    <row r="105" spans="1:11" s="362" customFormat="1" ht="15" customHeight="1">
      <c r="A105" s="521"/>
      <c r="B105" s="395" t="s">
        <v>1629</v>
      </c>
      <c r="C105" s="395" t="s">
        <v>1628</v>
      </c>
      <c r="D105" s="818"/>
      <c r="E105" s="530">
        <f>F105-5</f>
        <v>43225</v>
      </c>
      <c r="F105" s="529">
        <f>F104+7</f>
        <v>43230</v>
      </c>
      <c r="G105" s="529">
        <f>F105+40</f>
        <v>43270</v>
      </c>
    </row>
    <row r="106" spans="1:11" s="362" customFormat="1" ht="15" customHeight="1">
      <c r="A106" s="521"/>
      <c r="B106" s="395" t="s">
        <v>1627</v>
      </c>
      <c r="C106" s="395" t="s">
        <v>1626</v>
      </c>
      <c r="D106" s="818"/>
      <c r="E106" s="530">
        <f>F106-5</f>
        <v>43232</v>
      </c>
      <c r="F106" s="529">
        <f>F105+7</f>
        <v>43237</v>
      </c>
      <c r="G106" s="529">
        <f>F106+40</f>
        <v>43277</v>
      </c>
    </row>
    <row r="107" spans="1:11" s="362" customFormat="1" ht="15">
      <c r="A107" s="521"/>
      <c r="B107" s="395" t="s">
        <v>1625</v>
      </c>
      <c r="C107" s="395" t="s">
        <v>1624</v>
      </c>
      <c r="D107" s="818"/>
      <c r="E107" s="530">
        <f>F107-5</f>
        <v>43239</v>
      </c>
      <c r="F107" s="529">
        <f>F106+7</f>
        <v>43244</v>
      </c>
      <c r="G107" s="529">
        <f>F107+40</f>
        <v>43284</v>
      </c>
      <c r="H107" s="492"/>
      <c r="I107" s="492"/>
      <c r="J107" s="492"/>
      <c r="K107" s="492"/>
    </row>
    <row r="108" spans="1:11" s="362" customFormat="1" ht="15">
      <c r="A108" s="521"/>
      <c r="B108" s="395" t="s">
        <v>1623</v>
      </c>
      <c r="C108" s="395" t="s">
        <v>1622</v>
      </c>
      <c r="D108" s="818"/>
      <c r="E108" s="530">
        <f>F108-5</f>
        <v>43246</v>
      </c>
      <c r="F108" s="529">
        <f>F107+7</f>
        <v>43251</v>
      </c>
      <c r="G108" s="529">
        <f>F108+40</f>
        <v>43291</v>
      </c>
      <c r="H108" s="492"/>
      <c r="I108" s="492"/>
      <c r="J108" s="492"/>
      <c r="K108" s="492"/>
    </row>
    <row r="109" spans="1:11" s="372" customFormat="1" ht="17.25" customHeight="1">
      <c r="A109" s="887" t="s">
        <v>1621</v>
      </c>
      <c r="B109" s="887"/>
      <c r="C109" s="534"/>
      <c r="D109" s="527"/>
      <c r="E109" s="527"/>
      <c r="F109" s="526"/>
      <c r="G109" s="526"/>
      <c r="H109" s="493"/>
    </row>
    <row r="110" spans="1:11" s="362" customFormat="1" ht="15" customHeight="1">
      <c r="A110" s="521"/>
      <c r="B110" s="889" t="s">
        <v>158</v>
      </c>
      <c r="C110" s="824" t="s">
        <v>157</v>
      </c>
      <c r="D110" s="824" t="s">
        <v>1227</v>
      </c>
      <c r="E110" s="533" t="s">
        <v>1377</v>
      </c>
      <c r="F110" s="525" t="s">
        <v>1376</v>
      </c>
      <c r="G110" s="533" t="s">
        <v>1621</v>
      </c>
      <c r="H110" s="520"/>
    </row>
    <row r="111" spans="1:11" s="362" customFormat="1" ht="15" customHeight="1">
      <c r="A111" s="521"/>
      <c r="B111" s="890"/>
      <c r="C111" s="833"/>
      <c r="D111" s="834"/>
      <c r="E111" s="524" t="s">
        <v>1374</v>
      </c>
      <c r="F111" s="532" t="s">
        <v>76</v>
      </c>
      <c r="G111" s="524" t="s">
        <v>75</v>
      </c>
      <c r="H111" s="492"/>
    </row>
    <row r="112" spans="1:11" s="362" customFormat="1" ht="15" customHeight="1">
      <c r="A112" s="521"/>
      <c r="B112" s="395" t="s">
        <v>1619</v>
      </c>
      <c r="C112" s="395" t="s">
        <v>1620</v>
      </c>
      <c r="D112" s="818" t="s">
        <v>1518</v>
      </c>
      <c r="E112" s="530">
        <f>F112-5</f>
        <v>43218</v>
      </c>
      <c r="F112" s="531">
        <v>43223</v>
      </c>
      <c r="G112" s="529">
        <f>F112+33</f>
        <v>43256</v>
      </c>
    </row>
    <row r="113" spans="1:11" s="362" customFormat="1" ht="15" customHeight="1">
      <c r="A113" s="521"/>
      <c r="B113" s="395" t="s">
        <v>1619</v>
      </c>
      <c r="C113" s="395" t="s">
        <v>1500</v>
      </c>
      <c r="D113" s="818"/>
      <c r="E113" s="530">
        <f>F113-5</f>
        <v>43225</v>
      </c>
      <c r="F113" s="529">
        <f>F112+7</f>
        <v>43230</v>
      </c>
      <c r="G113" s="529">
        <f>F113+33</f>
        <v>43263</v>
      </c>
    </row>
    <row r="114" spans="1:11" s="362" customFormat="1" ht="15" customHeight="1">
      <c r="A114" s="521"/>
      <c r="B114" s="395" t="s">
        <v>1619</v>
      </c>
      <c r="C114" s="395" t="s">
        <v>1470</v>
      </c>
      <c r="D114" s="818"/>
      <c r="E114" s="530">
        <f>F114-5</f>
        <v>43232</v>
      </c>
      <c r="F114" s="529">
        <f>F113+7</f>
        <v>43237</v>
      </c>
      <c r="G114" s="529">
        <f>F114+33</f>
        <v>43270</v>
      </c>
    </row>
    <row r="115" spans="1:11" s="362" customFormat="1" ht="15">
      <c r="A115" s="521"/>
      <c r="B115" s="395" t="s">
        <v>1619</v>
      </c>
      <c r="C115" s="395" t="s">
        <v>1618</v>
      </c>
      <c r="D115" s="818"/>
      <c r="E115" s="530">
        <f>F115-5</f>
        <v>43239</v>
      </c>
      <c r="F115" s="529">
        <f>F114+7</f>
        <v>43244</v>
      </c>
      <c r="G115" s="529">
        <f>F115+33</f>
        <v>43277</v>
      </c>
      <c r="H115" s="492"/>
      <c r="I115" s="492"/>
      <c r="J115" s="492"/>
      <c r="K115" s="492"/>
    </row>
    <row r="116" spans="1:11" s="362" customFormat="1" ht="15">
      <c r="A116" s="521"/>
      <c r="B116" s="395" t="s">
        <v>1394</v>
      </c>
      <c r="C116" s="395"/>
      <c r="D116" s="818"/>
      <c r="E116" s="530">
        <f>F116-5</f>
        <v>43246</v>
      </c>
      <c r="F116" s="529">
        <f>F115+7</f>
        <v>43251</v>
      </c>
      <c r="G116" s="529">
        <f>F116+33</f>
        <v>43284</v>
      </c>
      <c r="H116" s="492"/>
      <c r="I116" s="492"/>
      <c r="J116" s="492"/>
      <c r="K116" s="492"/>
    </row>
    <row r="117" spans="1:11" s="372" customFormat="1" ht="15">
      <c r="A117" s="887" t="s">
        <v>1617</v>
      </c>
      <c r="B117" s="887"/>
      <c r="C117" s="528"/>
      <c r="D117" s="527"/>
      <c r="E117" s="527"/>
      <c r="F117" s="526"/>
      <c r="G117" s="526"/>
      <c r="H117" s="493"/>
      <c r="I117" s="493"/>
      <c r="J117" s="493"/>
      <c r="K117" s="493"/>
    </row>
    <row r="118" spans="1:11" s="362" customFormat="1" ht="15">
      <c r="A118" s="521"/>
      <c r="B118" s="891" t="s">
        <v>158</v>
      </c>
      <c r="C118" s="813" t="s">
        <v>157</v>
      </c>
      <c r="D118" s="813" t="s">
        <v>1227</v>
      </c>
      <c r="E118" s="524" t="s">
        <v>1377</v>
      </c>
      <c r="F118" s="525" t="s">
        <v>1376</v>
      </c>
      <c r="G118" s="524" t="s">
        <v>1617</v>
      </c>
      <c r="H118" s="492"/>
      <c r="I118" s="492"/>
      <c r="J118" s="492"/>
      <c r="K118" s="492"/>
    </row>
    <row r="119" spans="1:11" s="362" customFormat="1" ht="15">
      <c r="A119" s="521"/>
      <c r="B119" s="889"/>
      <c r="C119" s="824"/>
      <c r="D119" s="813"/>
      <c r="E119" s="524" t="s">
        <v>1374</v>
      </c>
      <c r="F119" s="525" t="s">
        <v>76</v>
      </c>
      <c r="G119" s="524" t="s">
        <v>75</v>
      </c>
      <c r="H119" s="523"/>
      <c r="I119" s="492"/>
      <c r="J119" s="492"/>
      <c r="K119" s="492"/>
    </row>
    <row r="120" spans="1:11" s="362" customFormat="1" ht="15">
      <c r="A120" s="521"/>
      <c r="B120" s="491" t="s">
        <v>1616</v>
      </c>
      <c r="C120" s="491" t="s">
        <v>1615</v>
      </c>
      <c r="D120" s="814" t="s">
        <v>1490</v>
      </c>
      <c r="E120" s="418">
        <f>F120-5</f>
        <v>43218</v>
      </c>
      <c r="F120" s="522">
        <v>43223</v>
      </c>
      <c r="G120" s="392">
        <f>F120+34</f>
        <v>43257</v>
      </c>
      <c r="H120" s="492"/>
      <c r="I120" s="492"/>
      <c r="J120" s="492"/>
      <c r="K120" s="492"/>
    </row>
    <row r="121" spans="1:11" s="362" customFormat="1" ht="15">
      <c r="A121" s="521"/>
      <c r="B121" s="491" t="s">
        <v>1614</v>
      </c>
      <c r="C121" s="491" t="s">
        <v>1613</v>
      </c>
      <c r="D121" s="815"/>
      <c r="E121" s="418">
        <f>F121-5</f>
        <v>43225</v>
      </c>
      <c r="F121" s="392">
        <f>F120+7</f>
        <v>43230</v>
      </c>
      <c r="G121" s="392">
        <f>F121+34</f>
        <v>43264</v>
      </c>
      <c r="H121" s="492"/>
      <c r="I121" s="492"/>
      <c r="J121" s="492"/>
      <c r="K121" s="492"/>
    </row>
    <row r="122" spans="1:11" s="362" customFormat="1" ht="15">
      <c r="A122" s="521"/>
      <c r="B122" s="491" t="s">
        <v>1612</v>
      </c>
      <c r="C122" s="491" t="s">
        <v>1611</v>
      </c>
      <c r="D122" s="815"/>
      <c r="E122" s="418">
        <f>F122-5</f>
        <v>43232</v>
      </c>
      <c r="F122" s="392">
        <f>F121+7</f>
        <v>43237</v>
      </c>
      <c r="G122" s="392">
        <f>F122+34</f>
        <v>43271</v>
      </c>
      <c r="H122" s="492"/>
      <c r="I122" s="492"/>
      <c r="J122" s="492"/>
      <c r="K122" s="492"/>
    </row>
    <row r="123" spans="1:11" s="357" customFormat="1">
      <c r="A123" s="427"/>
      <c r="B123" s="491" t="s">
        <v>1610</v>
      </c>
      <c r="C123" s="491" t="s">
        <v>497</v>
      </c>
      <c r="D123" s="815"/>
      <c r="E123" s="418">
        <f>F123-5</f>
        <v>43239</v>
      </c>
      <c r="F123" s="392">
        <f>F122+7</f>
        <v>43244</v>
      </c>
      <c r="G123" s="392">
        <f>F123+34</f>
        <v>43278</v>
      </c>
      <c r="H123" s="520"/>
      <c r="I123" s="495"/>
      <c r="J123" s="495"/>
      <c r="K123" s="495"/>
    </row>
    <row r="124" spans="1:11">
      <c r="B124" s="491" t="s">
        <v>1609</v>
      </c>
      <c r="C124" s="491" t="s">
        <v>1608</v>
      </c>
      <c r="D124" s="816"/>
      <c r="E124" s="418">
        <f>F124-5</f>
        <v>43246</v>
      </c>
      <c r="F124" s="392">
        <f>F123+7</f>
        <v>43251</v>
      </c>
      <c r="G124" s="392">
        <f>F124+34</f>
        <v>43285</v>
      </c>
    </row>
    <row r="125" spans="1:11" s="357" customFormat="1" ht="15">
      <c r="A125" s="857" t="s">
        <v>1607</v>
      </c>
      <c r="B125" s="857"/>
      <c r="C125" s="857"/>
      <c r="D125" s="857"/>
      <c r="E125" s="857"/>
      <c r="F125" s="857"/>
      <c r="G125" s="857"/>
    </row>
    <row r="126" spans="1:11" s="372" customFormat="1" ht="15">
      <c r="A126" s="822" t="s">
        <v>1606</v>
      </c>
      <c r="B126" s="822"/>
      <c r="C126" s="487"/>
      <c r="F126" s="487"/>
      <c r="G126" s="487"/>
      <c r="H126" s="493"/>
      <c r="I126" s="493"/>
      <c r="J126" s="493"/>
      <c r="K126" s="493"/>
    </row>
    <row r="127" spans="1:11" s="362" customFormat="1" ht="15" customHeight="1">
      <c r="A127" s="436"/>
      <c r="B127" s="825" t="s">
        <v>158</v>
      </c>
      <c r="C127" s="812" t="s">
        <v>157</v>
      </c>
      <c r="D127" s="812" t="s">
        <v>1227</v>
      </c>
      <c r="E127" s="440" t="s">
        <v>1377</v>
      </c>
      <c r="F127" s="440" t="s">
        <v>1376</v>
      </c>
      <c r="G127" s="440" t="s">
        <v>1606</v>
      </c>
      <c r="H127" s="513"/>
      <c r="I127" s="492"/>
      <c r="J127" s="492"/>
      <c r="K127" s="492"/>
    </row>
    <row r="128" spans="1:11" s="362" customFormat="1" ht="15" customHeight="1">
      <c r="A128" s="436"/>
      <c r="B128" s="826"/>
      <c r="C128" s="817"/>
      <c r="D128" s="817"/>
      <c r="E128" s="448" t="s">
        <v>1374</v>
      </c>
      <c r="F128" s="448" t="s">
        <v>76</v>
      </c>
      <c r="G128" s="448" t="s">
        <v>75</v>
      </c>
      <c r="H128" s="513"/>
      <c r="I128" s="492"/>
      <c r="J128" s="492"/>
      <c r="K128" s="492"/>
    </row>
    <row r="129" spans="1:11" s="362" customFormat="1" ht="15" customHeight="1">
      <c r="A129" s="436"/>
      <c r="B129" s="406" t="s">
        <v>1555</v>
      </c>
      <c r="C129" s="406" t="s">
        <v>209</v>
      </c>
      <c r="D129" s="794" t="s">
        <v>1490</v>
      </c>
      <c r="E129" s="393">
        <f>F129-5</f>
        <v>43219</v>
      </c>
      <c r="F129" s="392">
        <v>43224</v>
      </c>
      <c r="G129" s="392">
        <f>F129+32</f>
        <v>43256</v>
      </c>
      <c r="H129" s="513"/>
      <c r="I129" s="492"/>
      <c r="J129" s="492"/>
      <c r="K129" s="492"/>
    </row>
    <row r="130" spans="1:11" s="362" customFormat="1" ht="15" customHeight="1">
      <c r="A130" s="436"/>
      <c r="B130" s="406" t="s">
        <v>1554</v>
      </c>
      <c r="C130" s="406" t="s">
        <v>1553</v>
      </c>
      <c r="D130" s="795"/>
      <c r="E130" s="393">
        <f>F130-5</f>
        <v>43226</v>
      </c>
      <c r="F130" s="392">
        <f>F129+7</f>
        <v>43231</v>
      </c>
      <c r="G130" s="392">
        <f>F130+32</f>
        <v>43263</v>
      </c>
      <c r="H130" s="513"/>
      <c r="I130" s="492"/>
      <c r="J130" s="492"/>
      <c r="K130" s="492"/>
    </row>
    <row r="131" spans="1:11" s="362" customFormat="1" ht="15" customHeight="1">
      <c r="A131" s="436"/>
      <c r="B131" s="406" t="s">
        <v>206</v>
      </c>
      <c r="C131" s="406" t="s">
        <v>205</v>
      </c>
      <c r="D131" s="795"/>
      <c r="E131" s="393">
        <f>F131-5</f>
        <v>43233</v>
      </c>
      <c r="F131" s="392">
        <f>F130+7</f>
        <v>43238</v>
      </c>
      <c r="G131" s="392">
        <f>F131+32</f>
        <v>43270</v>
      </c>
      <c r="H131" s="513"/>
      <c r="I131" s="492"/>
      <c r="J131" s="492"/>
      <c r="K131" s="492"/>
    </row>
    <row r="132" spans="1:11" s="362" customFormat="1" ht="15" customHeight="1">
      <c r="A132" s="436"/>
      <c r="B132" s="406" t="s">
        <v>1552</v>
      </c>
      <c r="C132" s="406" t="s">
        <v>209</v>
      </c>
      <c r="D132" s="795"/>
      <c r="E132" s="393">
        <f>F132-5</f>
        <v>43240</v>
      </c>
      <c r="F132" s="392">
        <f>F131+7</f>
        <v>43245</v>
      </c>
      <c r="G132" s="392">
        <f>F132+32</f>
        <v>43277</v>
      </c>
      <c r="H132" s="513"/>
      <c r="I132" s="492"/>
      <c r="J132" s="492"/>
      <c r="K132" s="492"/>
    </row>
    <row r="133" spans="1:11" s="362" customFormat="1" ht="15" customHeight="1">
      <c r="A133" s="436"/>
      <c r="B133" s="406" t="s">
        <v>1551</v>
      </c>
      <c r="C133" s="406" t="s">
        <v>1550</v>
      </c>
      <c r="D133" s="796"/>
      <c r="E133" s="393">
        <f>F133-5</f>
        <v>43247</v>
      </c>
      <c r="F133" s="392">
        <f>F132+7</f>
        <v>43252</v>
      </c>
      <c r="G133" s="392">
        <f>F133+32</f>
        <v>43284</v>
      </c>
      <c r="H133" s="513"/>
      <c r="I133" s="492"/>
      <c r="J133" s="492"/>
      <c r="K133" s="492"/>
    </row>
    <row r="134" spans="1:11" s="492" customFormat="1" ht="15" customHeight="1">
      <c r="A134" s="436"/>
      <c r="B134" s="473"/>
      <c r="C134" s="473"/>
      <c r="D134" s="519"/>
      <c r="E134" s="472"/>
      <c r="F134" s="518"/>
      <c r="G134" s="518"/>
      <c r="H134" s="513"/>
    </row>
    <row r="135" spans="1:11" s="362" customFormat="1" ht="15" customHeight="1">
      <c r="A135" s="436"/>
      <c r="B135" s="825" t="s">
        <v>158</v>
      </c>
      <c r="C135" s="812" t="s">
        <v>157</v>
      </c>
      <c r="D135" s="812" t="s">
        <v>1227</v>
      </c>
      <c r="E135" s="440" t="s">
        <v>1377</v>
      </c>
      <c r="F135" s="440" t="s">
        <v>1376</v>
      </c>
      <c r="G135" s="440" t="s">
        <v>1606</v>
      </c>
      <c r="H135" s="513"/>
      <c r="I135" s="492"/>
      <c r="J135" s="492"/>
      <c r="K135" s="492"/>
    </row>
    <row r="136" spans="1:11" s="362" customFormat="1" ht="15" customHeight="1">
      <c r="A136" s="436"/>
      <c r="B136" s="827"/>
      <c r="C136" s="817"/>
      <c r="D136" s="817"/>
      <c r="E136" s="448" t="s">
        <v>1374</v>
      </c>
      <c r="F136" s="448" t="s">
        <v>76</v>
      </c>
      <c r="G136" s="448" t="s">
        <v>75</v>
      </c>
      <c r="H136" s="513"/>
      <c r="I136" s="492"/>
      <c r="J136" s="492"/>
      <c r="K136" s="492"/>
    </row>
    <row r="137" spans="1:11" s="362" customFormat="1" ht="15" customHeight="1">
      <c r="A137" s="436"/>
      <c r="B137" s="458" t="s">
        <v>1605</v>
      </c>
      <c r="C137" s="453" t="s">
        <v>199</v>
      </c>
      <c r="D137" s="825" t="s">
        <v>1434</v>
      </c>
      <c r="E137" s="517">
        <f>F137-5</f>
        <v>43222</v>
      </c>
      <c r="F137" s="508">
        <v>43227</v>
      </c>
      <c r="G137" s="508">
        <f>F137+29</f>
        <v>43256</v>
      </c>
      <c r="H137" s="513"/>
      <c r="I137" s="492"/>
      <c r="J137" s="492"/>
      <c r="K137" s="492"/>
    </row>
    <row r="138" spans="1:11" s="362" customFormat="1" ht="15" customHeight="1">
      <c r="A138" s="436"/>
      <c r="B138" s="458" t="s">
        <v>1604</v>
      </c>
      <c r="C138" s="453" t="s">
        <v>197</v>
      </c>
      <c r="D138" s="825"/>
      <c r="E138" s="517">
        <f>F138-5</f>
        <v>43229</v>
      </c>
      <c r="F138" s="508">
        <f>F137+7</f>
        <v>43234</v>
      </c>
      <c r="G138" s="508">
        <f>F138+29</f>
        <v>43263</v>
      </c>
      <c r="H138" s="513"/>
      <c r="I138" s="492"/>
      <c r="J138" s="492"/>
      <c r="K138" s="492"/>
    </row>
    <row r="139" spans="1:11" s="362" customFormat="1" ht="15" customHeight="1">
      <c r="A139" s="436"/>
      <c r="B139" s="458" t="s">
        <v>1603</v>
      </c>
      <c r="C139" s="453" t="s">
        <v>195</v>
      </c>
      <c r="D139" s="825"/>
      <c r="E139" s="517">
        <f>F139-5</f>
        <v>43236</v>
      </c>
      <c r="F139" s="508">
        <f>F138+7</f>
        <v>43241</v>
      </c>
      <c r="G139" s="508">
        <f>F139+29</f>
        <v>43270</v>
      </c>
      <c r="H139" s="513"/>
      <c r="I139" s="492"/>
      <c r="J139" s="492"/>
      <c r="K139" s="492"/>
    </row>
    <row r="140" spans="1:11" s="362" customFormat="1" ht="15" customHeight="1">
      <c r="A140" s="436"/>
      <c r="B140" s="510" t="s">
        <v>1431</v>
      </c>
      <c r="C140" s="453"/>
      <c r="D140" s="825"/>
      <c r="E140" s="517">
        <f>F140-5</f>
        <v>43243</v>
      </c>
      <c r="F140" s="508">
        <f>F139+7</f>
        <v>43248</v>
      </c>
      <c r="G140" s="508">
        <f>F140+29</f>
        <v>43277</v>
      </c>
      <c r="H140" s="513"/>
      <c r="I140" s="492"/>
      <c r="J140" s="492"/>
      <c r="K140" s="492"/>
    </row>
    <row r="141" spans="1:11" s="362" customFormat="1" ht="18" customHeight="1">
      <c r="A141" s="427"/>
      <c r="B141" s="458" t="s">
        <v>1602</v>
      </c>
      <c r="C141" s="453" t="s">
        <v>313</v>
      </c>
      <c r="D141" s="825"/>
      <c r="E141" s="517">
        <f>F141-5</f>
        <v>43250</v>
      </c>
      <c r="F141" s="508">
        <f>F140+7</f>
        <v>43255</v>
      </c>
      <c r="G141" s="508">
        <f>F141+29</f>
        <v>43284</v>
      </c>
      <c r="H141" s="513"/>
      <c r="I141" s="492"/>
      <c r="J141" s="492"/>
      <c r="K141" s="492"/>
    </row>
    <row r="142" spans="1:11" s="372" customFormat="1" ht="15" customHeight="1">
      <c r="A142" s="822" t="s">
        <v>280</v>
      </c>
      <c r="B142" s="828"/>
      <c r="C142" s="516"/>
      <c r="D142" s="398"/>
      <c r="E142" s="515"/>
      <c r="F142" s="487"/>
      <c r="G142" s="487"/>
      <c r="H142" s="514"/>
      <c r="I142" s="493"/>
      <c r="J142" s="493"/>
      <c r="K142" s="493"/>
    </row>
    <row r="143" spans="1:11" s="362" customFormat="1" ht="15" customHeight="1">
      <c r="A143" s="436"/>
      <c r="B143" s="825" t="s">
        <v>158</v>
      </c>
      <c r="C143" s="812" t="s">
        <v>157</v>
      </c>
      <c r="D143" s="812" t="s">
        <v>1227</v>
      </c>
      <c r="E143" s="440" t="s">
        <v>1377</v>
      </c>
      <c r="F143" s="440" t="s">
        <v>1376</v>
      </c>
      <c r="G143" s="440" t="s">
        <v>280</v>
      </c>
      <c r="H143" s="513"/>
      <c r="I143" s="492"/>
      <c r="J143" s="492"/>
      <c r="K143" s="492"/>
    </row>
    <row r="144" spans="1:11" s="362" customFormat="1" ht="15" customHeight="1">
      <c r="A144" s="436"/>
      <c r="B144" s="826"/>
      <c r="C144" s="817"/>
      <c r="D144" s="817"/>
      <c r="E144" s="448" t="s">
        <v>1374</v>
      </c>
      <c r="F144" s="448" t="s">
        <v>76</v>
      </c>
      <c r="G144" s="448" t="s">
        <v>75</v>
      </c>
      <c r="H144" s="513"/>
      <c r="I144" s="492"/>
      <c r="J144" s="492"/>
      <c r="K144" s="492"/>
    </row>
    <row r="145" spans="1:11" s="362" customFormat="1" ht="15" customHeight="1">
      <c r="A145" s="436"/>
      <c r="B145" s="453" t="s">
        <v>1562</v>
      </c>
      <c r="C145" s="453" t="s">
        <v>1561</v>
      </c>
      <c r="D145" s="837" t="s">
        <v>1490</v>
      </c>
      <c r="E145" s="393">
        <f>F145-5</f>
        <v>43219</v>
      </c>
      <c r="F145" s="392">
        <v>43224</v>
      </c>
      <c r="G145" s="392">
        <f>F145+26</f>
        <v>43250</v>
      </c>
      <c r="H145" s="513"/>
      <c r="I145" s="492"/>
      <c r="J145" s="492"/>
      <c r="K145" s="492"/>
    </row>
    <row r="146" spans="1:11" s="362" customFormat="1" ht="15" customHeight="1">
      <c r="A146" s="436"/>
      <c r="B146" s="453" t="s">
        <v>1560</v>
      </c>
      <c r="C146" s="453" t="s">
        <v>260</v>
      </c>
      <c r="D146" s="888"/>
      <c r="E146" s="393">
        <f>F146-5</f>
        <v>43226</v>
      </c>
      <c r="F146" s="392">
        <f>F145+7</f>
        <v>43231</v>
      </c>
      <c r="G146" s="392">
        <f>F146+26</f>
        <v>43257</v>
      </c>
      <c r="H146" s="513"/>
      <c r="I146" s="492"/>
      <c r="J146" s="492"/>
      <c r="K146" s="492"/>
    </row>
    <row r="147" spans="1:11" s="362" customFormat="1" ht="15" customHeight="1">
      <c r="A147" s="436"/>
      <c r="B147" s="453" t="s">
        <v>1559</v>
      </c>
      <c r="C147" s="453" t="s">
        <v>258</v>
      </c>
      <c r="D147" s="888"/>
      <c r="E147" s="393">
        <f>F147-5</f>
        <v>43233</v>
      </c>
      <c r="F147" s="392">
        <f>F146+7</f>
        <v>43238</v>
      </c>
      <c r="G147" s="392">
        <f>F147+26</f>
        <v>43264</v>
      </c>
      <c r="H147" s="513"/>
      <c r="I147" s="492"/>
      <c r="J147" s="492"/>
      <c r="K147" s="492"/>
    </row>
    <row r="148" spans="1:11" s="362" customFormat="1" ht="15" customHeight="1">
      <c r="A148" s="436"/>
      <c r="B148" s="453" t="s">
        <v>1558</v>
      </c>
      <c r="C148" s="453" t="s">
        <v>256</v>
      </c>
      <c r="D148" s="888"/>
      <c r="E148" s="393">
        <f>F148-5</f>
        <v>43240</v>
      </c>
      <c r="F148" s="392">
        <f>F147+7</f>
        <v>43245</v>
      </c>
      <c r="G148" s="392">
        <f>F148+26</f>
        <v>43271</v>
      </c>
      <c r="H148" s="513"/>
      <c r="I148" s="492"/>
      <c r="J148" s="492"/>
      <c r="K148" s="492"/>
    </row>
    <row r="149" spans="1:11" s="362" customFormat="1" ht="15" customHeight="1">
      <c r="A149" s="436"/>
      <c r="B149" s="453" t="s">
        <v>1557</v>
      </c>
      <c r="C149" s="453" t="s">
        <v>335</v>
      </c>
      <c r="D149" s="883"/>
      <c r="E149" s="393">
        <f>F149-5</f>
        <v>43247</v>
      </c>
      <c r="F149" s="392">
        <f>F148+7</f>
        <v>43252</v>
      </c>
      <c r="G149" s="392">
        <f>F149+26</f>
        <v>43278</v>
      </c>
      <c r="H149" s="513"/>
      <c r="I149" s="492"/>
      <c r="J149" s="492"/>
      <c r="K149" s="492"/>
    </row>
    <row r="150" spans="1:11" s="358" customFormat="1" ht="15">
      <c r="A150" s="829" t="s">
        <v>1601</v>
      </c>
      <c r="B150" s="829"/>
      <c r="C150" s="829"/>
      <c r="D150" s="829"/>
      <c r="E150" s="829"/>
      <c r="F150" s="829"/>
      <c r="G150" s="829"/>
      <c r="H150" s="512"/>
      <c r="I150" s="511"/>
      <c r="J150" s="499"/>
      <c r="K150" s="499"/>
    </row>
    <row r="151" spans="1:11" s="357" customFormat="1" ht="15.75" customHeight="1">
      <c r="A151" s="436"/>
      <c r="B151" s="803" t="s">
        <v>158</v>
      </c>
      <c r="C151" s="837" t="s">
        <v>157</v>
      </c>
      <c r="D151" s="837" t="s">
        <v>1227</v>
      </c>
      <c r="E151" s="440" t="s">
        <v>1377</v>
      </c>
      <c r="F151" s="440" t="s">
        <v>1376</v>
      </c>
      <c r="G151" s="440" t="s">
        <v>1600</v>
      </c>
    </row>
    <row r="152" spans="1:11" s="357" customFormat="1" ht="15">
      <c r="A152" s="436"/>
      <c r="B152" s="805"/>
      <c r="C152" s="883"/>
      <c r="D152" s="883"/>
      <c r="E152" s="440" t="s">
        <v>1374</v>
      </c>
      <c r="F152" s="440" t="s">
        <v>76</v>
      </c>
      <c r="G152" s="440" t="s">
        <v>75</v>
      </c>
    </row>
    <row r="153" spans="1:11" s="357" customFormat="1" ht="15" customHeight="1">
      <c r="A153" s="504"/>
      <c r="B153" s="453" t="s">
        <v>1562</v>
      </c>
      <c r="C153" s="453" t="s">
        <v>1561</v>
      </c>
      <c r="D153" s="819" t="s">
        <v>1490</v>
      </c>
      <c r="E153" s="393">
        <f>F153-5</f>
        <v>43219</v>
      </c>
      <c r="F153" s="392">
        <v>43224</v>
      </c>
      <c r="G153" s="392">
        <f>F153+17</f>
        <v>43241</v>
      </c>
    </row>
    <row r="154" spans="1:11" s="357" customFormat="1" ht="15" customHeight="1">
      <c r="A154" s="504"/>
      <c r="B154" s="453" t="s">
        <v>1560</v>
      </c>
      <c r="C154" s="453" t="s">
        <v>260</v>
      </c>
      <c r="D154" s="820"/>
      <c r="E154" s="393">
        <f>F154-5</f>
        <v>43226</v>
      </c>
      <c r="F154" s="392">
        <f>F153+7</f>
        <v>43231</v>
      </c>
      <c r="G154" s="392">
        <f>F154+17</f>
        <v>43248</v>
      </c>
    </row>
    <row r="155" spans="1:11" s="357" customFormat="1" ht="15" customHeight="1">
      <c r="A155" s="504"/>
      <c r="B155" s="453" t="s">
        <v>1559</v>
      </c>
      <c r="C155" s="453" t="s">
        <v>258</v>
      </c>
      <c r="D155" s="820"/>
      <c r="E155" s="393">
        <f>F155-5</f>
        <v>43233</v>
      </c>
      <c r="F155" s="392">
        <f>F154+7</f>
        <v>43238</v>
      </c>
      <c r="G155" s="392">
        <f>F155+17</f>
        <v>43255</v>
      </c>
    </row>
    <row r="156" spans="1:11" s="357" customFormat="1" ht="15" customHeight="1">
      <c r="A156" s="504"/>
      <c r="B156" s="453" t="s">
        <v>1558</v>
      </c>
      <c r="C156" s="453" t="s">
        <v>256</v>
      </c>
      <c r="D156" s="820"/>
      <c r="E156" s="393">
        <f>F156-5</f>
        <v>43240</v>
      </c>
      <c r="F156" s="392">
        <f>F155+7</f>
        <v>43245</v>
      </c>
      <c r="G156" s="392">
        <f>F156+17</f>
        <v>43262</v>
      </c>
    </row>
    <row r="157" spans="1:11" s="357" customFormat="1" ht="17.100000000000001" customHeight="1">
      <c r="A157" s="504"/>
      <c r="B157" s="453" t="s">
        <v>1557</v>
      </c>
      <c r="C157" s="453" t="s">
        <v>335</v>
      </c>
      <c r="D157" s="821"/>
      <c r="E157" s="393">
        <f>F157-5</f>
        <v>43247</v>
      </c>
      <c r="F157" s="392">
        <f>F156+7</f>
        <v>43252</v>
      </c>
      <c r="G157" s="392">
        <f>F157+17</f>
        <v>43269</v>
      </c>
    </row>
    <row r="158" spans="1:11" s="358" customFormat="1" ht="15" customHeight="1">
      <c r="A158" s="507"/>
      <c r="B158" s="487"/>
      <c r="C158" s="487"/>
      <c r="D158" s="505"/>
      <c r="E158" s="397"/>
      <c r="F158" s="487"/>
      <c r="G158" s="487"/>
    </row>
    <row r="159" spans="1:11" s="358" customFormat="1" ht="15" customHeight="1">
      <c r="A159" s="507"/>
      <c r="B159" s="825" t="s">
        <v>158</v>
      </c>
      <c r="C159" s="825" t="s">
        <v>157</v>
      </c>
      <c r="D159" s="825" t="s">
        <v>1227</v>
      </c>
      <c r="E159" s="458" t="s">
        <v>1377</v>
      </c>
      <c r="F159" s="458" t="s">
        <v>1376</v>
      </c>
      <c r="G159" s="458" t="s">
        <v>1594</v>
      </c>
    </row>
    <row r="160" spans="1:11" s="358" customFormat="1" ht="15" customHeight="1">
      <c r="A160" s="507"/>
      <c r="B160" s="827"/>
      <c r="C160" s="827"/>
      <c r="D160" s="827"/>
      <c r="E160" s="458" t="s">
        <v>1374</v>
      </c>
      <c r="F160" s="458" t="s">
        <v>76</v>
      </c>
      <c r="G160" s="458" t="s">
        <v>75</v>
      </c>
    </row>
    <row r="161" spans="1:8" s="358" customFormat="1" ht="15" customHeight="1">
      <c r="A161" s="507"/>
      <c r="B161" s="458" t="s">
        <v>1596</v>
      </c>
      <c r="C161" s="491" t="s">
        <v>1599</v>
      </c>
      <c r="D161" s="818" t="s">
        <v>1598</v>
      </c>
      <c r="E161" s="509">
        <f>F161-5</f>
        <v>43222</v>
      </c>
      <c r="F161" s="508">
        <v>43227</v>
      </c>
      <c r="G161" s="508">
        <f>F161+15</f>
        <v>43242</v>
      </c>
    </row>
    <row r="162" spans="1:8" s="358" customFormat="1" ht="15" customHeight="1">
      <c r="A162" s="507"/>
      <c r="B162" s="458" t="s">
        <v>1596</v>
      </c>
      <c r="C162" s="491" t="s">
        <v>1597</v>
      </c>
      <c r="D162" s="818"/>
      <c r="E162" s="509">
        <f>F162-5</f>
        <v>43229</v>
      </c>
      <c r="F162" s="508">
        <f>F161+7</f>
        <v>43234</v>
      </c>
      <c r="G162" s="508">
        <f>F162+15</f>
        <v>43249</v>
      </c>
    </row>
    <row r="163" spans="1:8" s="358" customFormat="1" ht="15" customHeight="1">
      <c r="A163" s="507"/>
      <c r="B163" s="458" t="s">
        <v>1596</v>
      </c>
      <c r="C163" s="491" t="s">
        <v>1595</v>
      </c>
      <c r="D163" s="818"/>
      <c r="E163" s="509">
        <f>F163-5</f>
        <v>43236</v>
      </c>
      <c r="F163" s="508">
        <f>F162+7</f>
        <v>43241</v>
      </c>
      <c r="G163" s="508">
        <f>F163+15</f>
        <v>43256</v>
      </c>
    </row>
    <row r="164" spans="1:8" s="358" customFormat="1" ht="15" customHeight="1">
      <c r="A164" s="507"/>
      <c r="B164" s="510" t="s">
        <v>1431</v>
      </c>
      <c r="C164" s="491"/>
      <c r="D164" s="818"/>
      <c r="E164" s="509">
        <f>F164-5</f>
        <v>43243</v>
      </c>
      <c r="F164" s="508">
        <f>F163+7</f>
        <v>43248</v>
      </c>
      <c r="G164" s="508">
        <f>F164+15</f>
        <v>43263</v>
      </c>
    </row>
    <row r="165" spans="1:8" s="358" customFormat="1" ht="15">
      <c r="A165" s="507"/>
      <c r="B165" s="458" t="s">
        <v>1394</v>
      </c>
      <c r="C165" s="491"/>
      <c r="D165" s="818"/>
      <c r="E165" s="509">
        <f>F165-5</f>
        <v>43250</v>
      </c>
      <c r="F165" s="508">
        <f>F164+7</f>
        <v>43255</v>
      </c>
      <c r="G165" s="508">
        <f>F165+15</f>
        <v>43270</v>
      </c>
    </row>
    <row r="166" spans="1:8" s="358" customFormat="1" ht="15">
      <c r="A166" s="507"/>
      <c r="B166" s="398"/>
      <c r="C166" s="506"/>
      <c r="D166" s="505"/>
      <c r="E166" s="397"/>
      <c r="F166" s="487"/>
      <c r="G166" s="487"/>
    </row>
    <row r="167" spans="1:8" s="357" customFormat="1" ht="15.75" customHeight="1">
      <c r="A167" s="436"/>
      <c r="B167" s="803" t="s">
        <v>158</v>
      </c>
      <c r="C167" s="837" t="s">
        <v>157</v>
      </c>
      <c r="D167" s="837" t="s">
        <v>1227</v>
      </c>
      <c r="E167" s="440" t="s">
        <v>1377</v>
      </c>
      <c r="F167" s="440" t="s">
        <v>1376</v>
      </c>
      <c r="G167" s="440" t="s">
        <v>1594</v>
      </c>
    </row>
    <row r="168" spans="1:8" s="357" customFormat="1" ht="15">
      <c r="A168" s="436"/>
      <c r="B168" s="805"/>
      <c r="C168" s="883"/>
      <c r="D168" s="883"/>
      <c r="E168" s="440" t="s">
        <v>1374</v>
      </c>
      <c r="F168" s="440" t="s">
        <v>76</v>
      </c>
      <c r="G168" s="440" t="s">
        <v>75</v>
      </c>
    </row>
    <row r="169" spans="1:8" s="357" customFormat="1" ht="15" customHeight="1">
      <c r="A169" s="504"/>
      <c r="B169" s="453" t="s">
        <v>1593</v>
      </c>
      <c r="C169" s="453" t="s">
        <v>1592</v>
      </c>
      <c r="D169" s="819" t="s">
        <v>1509</v>
      </c>
      <c r="E169" s="393">
        <f>F169-5</f>
        <v>43217</v>
      </c>
      <c r="F169" s="392">
        <v>43222</v>
      </c>
      <c r="G169" s="392">
        <f>F169+17</f>
        <v>43239</v>
      </c>
    </row>
    <row r="170" spans="1:8" s="357" customFormat="1" ht="15" customHeight="1">
      <c r="A170" s="504"/>
      <c r="B170" s="453" t="s">
        <v>1591</v>
      </c>
      <c r="C170" s="453" t="s">
        <v>1590</v>
      </c>
      <c r="D170" s="820"/>
      <c r="E170" s="393">
        <f>F170-5</f>
        <v>43224</v>
      </c>
      <c r="F170" s="392">
        <f>F169+7</f>
        <v>43229</v>
      </c>
      <c r="G170" s="392">
        <f>F170+17</f>
        <v>43246</v>
      </c>
    </row>
    <row r="171" spans="1:8" s="357" customFormat="1" ht="15" customHeight="1">
      <c r="A171" s="504"/>
      <c r="B171" s="453" t="s">
        <v>1394</v>
      </c>
      <c r="C171" s="453"/>
      <c r="D171" s="820"/>
      <c r="E171" s="393">
        <f>F171-5</f>
        <v>43231</v>
      </c>
      <c r="F171" s="392">
        <f>F170+7</f>
        <v>43236</v>
      </c>
      <c r="G171" s="392">
        <f>F171+17</f>
        <v>43253</v>
      </c>
    </row>
    <row r="172" spans="1:8" s="357" customFormat="1" ht="15" customHeight="1">
      <c r="A172" s="504"/>
      <c r="B172" s="453" t="s">
        <v>1394</v>
      </c>
      <c r="C172" s="453"/>
      <c r="D172" s="820"/>
      <c r="E172" s="393">
        <f>F172-5</f>
        <v>43238</v>
      </c>
      <c r="F172" s="392">
        <f>F171+7</f>
        <v>43243</v>
      </c>
      <c r="G172" s="392">
        <f>F172+17</f>
        <v>43260</v>
      </c>
    </row>
    <row r="173" spans="1:8" s="357" customFormat="1" ht="17.100000000000001" customHeight="1">
      <c r="A173" s="504"/>
      <c r="B173" s="453" t="s">
        <v>1394</v>
      </c>
      <c r="C173" s="453"/>
      <c r="D173" s="821"/>
      <c r="E173" s="393">
        <f>F173-5</f>
        <v>43245</v>
      </c>
      <c r="F173" s="392">
        <f>F172+7</f>
        <v>43250</v>
      </c>
      <c r="G173" s="392">
        <f>F173+17</f>
        <v>43267</v>
      </c>
    </row>
    <row r="174" spans="1:8" s="358" customFormat="1" ht="15">
      <c r="A174" s="822" t="s">
        <v>243</v>
      </c>
      <c r="B174" s="822"/>
      <c r="C174" s="822"/>
      <c r="D174" s="822"/>
      <c r="E174" s="822"/>
      <c r="F174" s="822"/>
      <c r="G174" s="822"/>
      <c r="H174" s="503"/>
    </row>
    <row r="175" spans="1:8" s="358" customFormat="1" ht="15" customHeight="1">
      <c r="A175" s="477"/>
      <c r="B175" s="825" t="s">
        <v>158</v>
      </c>
      <c r="C175" s="825" t="s">
        <v>157</v>
      </c>
      <c r="D175" s="825" t="s">
        <v>1227</v>
      </c>
      <c r="E175" s="458" t="s">
        <v>1377</v>
      </c>
      <c r="F175" s="458" t="s">
        <v>1376</v>
      </c>
      <c r="G175" s="458" t="s">
        <v>243</v>
      </c>
      <c r="H175" s="503"/>
    </row>
    <row r="176" spans="1:8" s="358" customFormat="1" ht="15" customHeight="1">
      <c r="A176" s="477"/>
      <c r="B176" s="830"/>
      <c r="C176" s="830"/>
      <c r="D176" s="827"/>
      <c r="E176" s="458" t="s">
        <v>1374</v>
      </c>
      <c r="F176" s="458" t="s">
        <v>76</v>
      </c>
      <c r="G176" s="458" t="s">
        <v>75</v>
      </c>
      <c r="H176" s="503"/>
    </row>
    <row r="177" spans="1:8" s="358" customFormat="1" ht="15" customHeight="1">
      <c r="A177" s="477"/>
      <c r="B177" s="453" t="s">
        <v>1577</v>
      </c>
      <c r="C177" s="453" t="s">
        <v>1571</v>
      </c>
      <c r="D177" s="818" t="s">
        <v>1458</v>
      </c>
      <c r="E177" s="494">
        <f>F177-5</f>
        <v>43219</v>
      </c>
      <c r="F177" s="490">
        <v>43224</v>
      </c>
      <c r="G177" s="490">
        <f>F177+23</f>
        <v>43247</v>
      </c>
      <c r="H177" s="503"/>
    </row>
    <row r="178" spans="1:8" s="358" customFormat="1" ht="15" customHeight="1">
      <c r="A178" s="477"/>
      <c r="B178" s="453" t="s">
        <v>1575</v>
      </c>
      <c r="C178" s="453" t="s">
        <v>1574</v>
      </c>
      <c r="D178" s="818"/>
      <c r="E178" s="494">
        <f>F178-5</f>
        <v>43226</v>
      </c>
      <c r="F178" s="490">
        <f>F177+7</f>
        <v>43231</v>
      </c>
      <c r="G178" s="490">
        <f>F178+23</f>
        <v>43254</v>
      </c>
      <c r="H178" s="503"/>
    </row>
    <row r="179" spans="1:8" s="358" customFormat="1" ht="15" customHeight="1">
      <c r="A179" s="477"/>
      <c r="B179" s="453" t="s">
        <v>148</v>
      </c>
      <c r="C179" s="453" t="s">
        <v>1571</v>
      </c>
      <c r="D179" s="818"/>
      <c r="E179" s="494">
        <f>F179-5</f>
        <v>43233</v>
      </c>
      <c r="F179" s="490">
        <f>F178+7</f>
        <v>43238</v>
      </c>
      <c r="G179" s="490">
        <f>F179+23</f>
        <v>43261</v>
      </c>
      <c r="H179" s="503"/>
    </row>
    <row r="180" spans="1:8" s="358" customFormat="1" ht="15" customHeight="1">
      <c r="A180" s="477"/>
      <c r="B180" s="453" t="s">
        <v>146</v>
      </c>
      <c r="C180" s="453" t="s">
        <v>1573</v>
      </c>
      <c r="D180" s="818"/>
      <c r="E180" s="494">
        <f>F180-5</f>
        <v>43240</v>
      </c>
      <c r="F180" s="490">
        <f>F179+7</f>
        <v>43245</v>
      </c>
      <c r="G180" s="490">
        <f>F180+23</f>
        <v>43268</v>
      </c>
      <c r="H180" s="503"/>
    </row>
    <row r="181" spans="1:8" s="358" customFormat="1" ht="15" customHeight="1">
      <c r="A181" s="477"/>
      <c r="B181" s="491" t="s">
        <v>1572</v>
      </c>
      <c r="C181" s="453" t="s">
        <v>1571</v>
      </c>
      <c r="D181" s="818"/>
      <c r="E181" s="494">
        <f>F181-5</f>
        <v>43247</v>
      </c>
      <c r="F181" s="490">
        <f>F180+7</f>
        <v>43252</v>
      </c>
      <c r="G181" s="490">
        <f>F181+23</f>
        <v>43275</v>
      </c>
      <c r="H181" s="503"/>
    </row>
    <row r="182" spans="1:8" s="358" customFormat="1" ht="16.5" customHeight="1">
      <c r="A182" s="822" t="s">
        <v>1589</v>
      </c>
      <c r="B182" s="822"/>
      <c r="C182" s="822"/>
      <c r="D182" s="822"/>
      <c r="E182" s="822"/>
      <c r="F182" s="822"/>
      <c r="G182" s="822"/>
      <c r="H182" s="503"/>
    </row>
    <row r="183" spans="1:8" s="357" customFormat="1" ht="15">
      <c r="A183" s="436"/>
      <c r="B183" s="825" t="s">
        <v>158</v>
      </c>
      <c r="C183" s="812" t="s">
        <v>157</v>
      </c>
      <c r="D183" s="812" t="s">
        <v>1227</v>
      </c>
      <c r="E183" s="440" t="s">
        <v>1377</v>
      </c>
      <c r="F183" s="440" t="s">
        <v>1376</v>
      </c>
      <c r="G183" s="440" t="s">
        <v>294</v>
      </c>
      <c r="H183" s="502"/>
    </row>
    <row r="184" spans="1:8" s="357" customFormat="1" ht="15">
      <c r="A184" s="436"/>
      <c r="B184" s="831"/>
      <c r="C184" s="808"/>
      <c r="D184" s="808"/>
      <c r="E184" s="440" t="s">
        <v>1374</v>
      </c>
      <c r="F184" s="440" t="s">
        <v>76</v>
      </c>
      <c r="G184" s="440" t="s">
        <v>75</v>
      </c>
      <c r="H184" s="502"/>
    </row>
    <row r="185" spans="1:8" s="357" customFormat="1" ht="15" customHeight="1">
      <c r="A185" s="436"/>
      <c r="B185" s="453" t="s">
        <v>1562</v>
      </c>
      <c r="C185" s="453" t="s">
        <v>1561</v>
      </c>
      <c r="D185" s="819" t="s">
        <v>1490</v>
      </c>
      <c r="E185" s="393">
        <f>F185-5</f>
        <v>43219</v>
      </c>
      <c r="F185" s="392">
        <v>43224</v>
      </c>
      <c r="G185" s="392">
        <f>F185+23</f>
        <v>43247</v>
      </c>
    </row>
    <row r="186" spans="1:8" s="357" customFormat="1" ht="15" customHeight="1">
      <c r="A186" s="436"/>
      <c r="B186" s="453" t="s">
        <v>1560</v>
      </c>
      <c r="C186" s="453" t="s">
        <v>260</v>
      </c>
      <c r="D186" s="820"/>
      <c r="E186" s="393">
        <f>F186-5</f>
        <v>43226</v>
      </c>
      <c r="F186" s="392">
        <f>F185+7</f>
        <v>43231</v>
      </c>
      <c r="G186" s="392">
        <f>F186+23</f>
        <v>43254</v>
      </c>
    </row>
    <row r="187" spans="1:8" s="357" customFormat="1" ht="15" customHeight="1">
      <c r="A187" s="436"/>
      <c r="B187" s="453" t="s">
        <v>1559</v>
      </c>
      <c r="C187" s="453" t="s">
        <v>258</v>
      </c>
      <c r="D187" s="820"/>
      <c r="E187" s="393">
        <f>F187-5</f>
        <v>43233</v>
      </c>
      <c r="F187" s="392">
        <f>F186+7</f>
        <v>43238</v>
      </c>
      <c r="G187" s="392">
        <f>F187+23</f>
        <v>43261</v>
      </c>
    </row>
    <row r="188" spans="1:8" s="357" customFormat="1" ht="15" customHeight="1">
      <c r="A188" s="436"/>
      <c r="B188" s="453" t="s">
        <v>1558</v>
      </c>
      <c r="C188" s="453" t="s">
        <v>256</v>
      </c>
      <c r="D188" s="820"/>
      <c r="E188" s="393">
        <f>F188-5</f>
        <v>43240</v>
      </c>
      <c r="F188" s="392">
        <f>F187+7</f>
        <v>43245</v>
      </c>
      <c r="G188" s="392">
        <f>F188+23</f>
        <v>43268</v>
      </c>
    </row>
    <row r="189" spans="1:8" s="357" customFormat="1" ht="15" customHeight="1">
      <c r="A189" s="427"/>
      <c r="B189" s="453" t="s">
        <v>1557</v>
      </c>
      <c r="C189" s="453" t="s">
        <v>335</v>
      </c>
      <c r="D189" s="821"/>
      <c r="E189" s="393">
        <f>F189-5</f>
        <v>43247</v>
      </c>
      <c r="F189" s="392">
        <f>F188+7</f>
        <v>43252</v>
      </c>
      <c r="G189" s="392">
        <f>F189+23</f>
        <v>43275</v>
      </c>
    </row>
    <row r="190" spans="1:8" s="358" customFormat="1" ht="14.1" customHeight="1">
      <c r="A190" s="822" t="s">
        <v>1588</v>
      </c>
      <c r="B190" s="823"/>
      <c r="C190" s="489"/>
      <c r="D190" s="488"/>
      <c r="E190" s="397"/>
      <c r="F190" s="487"/>
      <c r="G190" s="487"/>
      <c r="H190" s="457"/>
    </row>
    <row r="191" spans="1:8" s="357" customFormat="1" ht="15" customHeight="1">
      <c r="A191" s="436"/>
      <c r="B191" s="825" t="s">
        <v>158</v>
      </c>
      <c r="C191" s="812" t="s">
        <v>157</v>
      </c>
      <c r="D191" s="812" t="s">
        <v>1227</v>
      </c>
      <c r="E191" s="440" t="s">
        <v>1377</v>
      </c>
      <c r="F191" s="498" t="s">
        <v>1376</v>
      </c>
      <c r="G191" s="440" t="s">
        <v>293</v>
      </c>
      <c r="H191" s="497"/>
    </row>
    <row r="192" spans="1:8" s="357" customFormat="1" ht="15" customHeight="1">
      <c r="A192" s="436"/>
      <c r="B192" s="830"/>
      <c r="C192" s="840"/>
      <c r="D192" s="808"/>
      <c r="E192" s="440" t="s">
        <v>1374</v>
      </c>
      <c r="F192" s="498" t="s">
        <v>76</v>
      </c>
      <c r="G192" s="440" t="s">
        <v>75</v>
      </c>
      <c r="H192" s="497"/>
    </row>
    <row r="193" spans="1:11" s="357" customFormat="1" ht="15" customHeight="1">
      <c r="A193" s="436"/>
      <c r="B193" s="453" t="s">
        <v>1587</v>
      </c>
      <c r="C193" s="453" t="s">
        <v>1586</v>
      </c>
      <c r="D193" s="884" t="s">
        <v>1490</v>
      </c>
      <c r="E193" s="393">
        <f>F193-5</f>
        <v>43221</v>
      </c>
      <c r="F193" s="392">
        <v>43226</v>
      </c>
      <c r="G193" s="392">
        <f>F193+13</f>
        <v>43239</v>
      </c>
      <c r="H193" s="496"/>
    </row>
    <row r="194" spans="1:11" s="357" customFormat="1" ht="15" customHeight="1">
      <c r="A194" s="436"/>
      <c r="B194" s="395" t="s">
        <v>1585</v>
      </c>
      <c r="C194" s="395" t="s">
        <v>1584</v>
      </c>
      <c r="D194" s="885"/>
      <c r="E194" s="393">
        <f>F194-5</f>
        <v>43228</v>
      </c>
      <c r="F194" s="392">
        <f>F193+7</f>
        <v>43233</v>
      </c>
      <c r="G194" s="392">
        <f>F194+13</f>
        <v>43246</v>
      </c>
      <c r="H194" s="496"/>
      <c r="I194" s="495"/>
      <c r="J194" s="495"/>
      <c r="K194" s="495"/>
    </row>
    <row r="195" spans="1:11" s="357" customFormat="1" ht="15" customHeight="1">
      <c r="A195" s="436"/>
      <c r="B195" s="395" t="s">
        <v>1583</v>
      </c>
      <c r="C195" s="395" t="s">
        <v>1582</v>
      </c>
      <c r="D195" s="885"/>
      <c r="E195" s="393">
        <f>F195-5</f>
        <v>43235</v>
      </c>
      <c r="F195" s="392">
        <f>F194+7</f>
        <v>43240</v>
      </c>
      <c r="G195" s="392">
        <f>F195+13</f>
        <v>43253</v>
      </c>
      <c r="H195" s="496"/>
      <c r="I195" s="495"/>
      <c r="J195" s="495"/>
      <c r="K195" s="495"/>
    </row>
    <row r="196" spans="1:11" s="357" customFormat="1" ht="15" customHeight="1">
      <c r="A196" s="436"/>
      <c r="B196" s="395" t="s">
        <v>1581</v>
      </c>
      <c r="C196" s="395" t="s">
        <v>1580</v>
      </c>
      <c r="D196" s="885"/>
      <c r="E196" s="393">
        <f>F196-5</f>
        <v>43242</v>
      </c>
      <c r="F196" s="392">
        <f>F195+7</f>
        <v>43247</v>
      </c>
      <c r="G196" s="392">
        <f>F196+13</f>
        <v>43260</v>
      </c>
      <c r="H196" s="496"/>
      <c r="I196" s="495"/>
      <c r="J196" s="495"/>
      <c r="K196" s="495"/>
    </row>
    <row r="197" spans="1:11" s="357" customFormat="1" ht="15" customHeight="1">
      <c r="A197" s="436"/>
      <c r="B197" s="395" t="s">
        <v>1579</v>
      </c>
      <c r="C197" s="395" t="s">
        <v>1578</v>
      </c>
      <c r="D197" s="886"/>
      <c r="E197" s="393">
        <f>F197-5</f>
        <v>43249</v>
      </c>
      <c r="F197" s="392">
        <f>F196+7</f>
        <v>43254</v>
      </c>
      <c r="G197" s="392">
        <f>F197+13</f>
        <v>43267</v>
      </c>
      <c r="H197" s="496"/>
      <c r="I197" s="495"/>
      <c r="J197" s="495"/>
      <c r="K197" s="495"/>
    </row>
    <row r="198" spans="1:11" s="358" customFormat="1" ht="15.75" customHeight="1">
      <c r="A198" s="822" t="s">
        <v>172</v>
      </c>
      <c r="B198" s="823"/>
      <c r="C198" s="489"/>
      <c r="D198" s="488"/>
      <c r="E198" s="397"/>
      <c r="F198" s="487"/>
      <c r="G198" s="501"/>
      <c r="H198" s="500"/>
      <c r="I198" s="499"/>
      <c r="J198" s="499"/>
      <c r="K198" s="499"/>
    </row>
    <row r="199" spans="1:11" s="357" customFormat="1" ht="15" customHeight="1">
      <c r="A199" s="436"/>
      <c r="B199" s="825" t="s">
        <v>158</v>
      </c>
      <c r="C199" s="812" t="s">
        <v>157</v>
      </c>
      <c r="D199" s="812" t="s">
        <v>1227</v>
      </c>
      <c r="E199" s="440" t="s">
        <v>1377</v>
      </c>
      <c r="F199" s="498" t="s">
        <v>1376</v>
      </c>
      <c r="G199" s="440" t="s">
        <v>172</v>
      </c>
      <c r="H199" s="497"/>
      <c r="I199" s="495"/>
      <c r="J199" s="495"/>
      <c r="K199" s="495"/>
    </row>
    <row r="200" spans="1:11" s="357" customFormat="1" ht="15" customHeight="1">
      <c r="A200" s="436"/>
      <c r="B200" s="831"/>
      <c r="C200" s="808"/>
      <c r="D200" s="808"/>
      <c r="E200" s="440" t="s">
        <v>1374</v>
      </c>
      <c r="F200" s="498" t="s">
        <v>76</v>
      </c>
      <c r="G200" s="448" t="s">
        <v>75</v>
      </c>
      <c r="H200" s="497"/>
      <c r="I200" s="495"/>
      <c r="J200" s="495"/>
      <c r="K200" s="495"/>
    </row>
    <row r="201" spans="1:11" s="357" customFormat="1" ht="15" customHeight="1">
      <c r="A201" s="436"/>
      <c r="B201" s="453" t="s">
        <v>1587</v>
      </c>
      <c r="C201" s="453" t="s">
        <v>1586</v>
      </c>
      <c r="D201" s="843" t="s">
        <v>1490</v>
      </c>
      <c r="E201" s="393">
        <f>F201-5</f>
        <v>43221</v>
      </c>
      <c r="F201" s="392">
        <v>43226</v>
      </c>
      <c r="G201" s="392">
        <f>F201+17</f>
        <v>43243</v>
      </c>
      <c r="H201" s="496"/>
    </row>
    <row r="202" spans="1:11" s="357" customFormat="1" ht="15" customHeight="1">
      <c r="A202" s="436"/>
      <c r="B202" s="395" t="s">
        <v>1585</v>
      </c>
      <c r="C202" s="395" t="s">
        <v>1584</v>
      </c>
      <c r="D202" s="844"/>
      <c r="E202" s="393">
        <f>F202-5</f>
        <v>43228</v>
      </c>
      <c r="F202" s="392">
        <f>F201+7</f>
        <v>43233</v>
      </c>
      <c r="G202" s="392">
        <f>F202+17</f>
        <v>43250</v>
      </c>
      <c r="H202" s="496"/>
      <c r="I202" s="495"/>
      <c r="J202" s="495"/>
      <c r="K202" s="495"/>
    </row>
    <row r="203" spans="1:11" s="357" customFormat="1" ht="15" customHeight="1">
      <c r="A203" s="436"/>
      <c r="B203" s="395" t="s">
        <v>1583</v>
      </c>
      <c r="C203" s="395" t="s">
        <v>1582</v>
      </c>
      <c r="D203" s="844"/>
      <c r="E203" s="393">
        <f>F203-5</f>
        <v>43235</v>
      </c>
      <c r="F203" s="392">
        <f>F202+7</f>
        <v>43240</v>
      </c>
      <c r="G203" s="392">
        <f>F203+17</f>
        <v>43257</v>
      </c>
      <c r="H203" s="496"/>
      <c r="I203" s="495"/>
      <c r="J203" s="495"/>
      <c r="K203" s="495"/>
    </row>
    <row r="204" spans="1:11" s="357" customFormat="1" ht="15" customHeight="1">
      <c r="A204" s="436"/>
      <c r="B204" s="395" t="s">
        <v>1581</v>
      </c>
      <c r="C204" s="395" t="s">
        <v>1580</v>
      </c>
      <c r="D204" s="844"/>
      <c r="E204" s="393">
        <f>F204-5</f>
        <v>43242</v>
      </c>
      <c r="F204" s="392">
        <f>F203+7</f>
        <v>43247</v>
      </c>
      <c r="G204" s="392">
        <f>F204+17</f>
        <v>43264</v>
      </c>
      <c r="H204" s="496"/>
      <c r="I204" s="495"/>
      <c r="J204" s="495"/>
      <c r="K204" s="495"/>
    </row>
    <row r="205" spans="1:11" s="357" customFormat="1" ht="15" customHeight="1">
      <c r="A205" s="436"/>
      <c r="B205" s="395" t="s">
        <v>1579</v>
      </c>
      <c r="C205" s="395" t="s">
        <v>1578</v>
      </c>
      <c r="D205" s="845"/>
      <c r="E205" s="393">
        <f>F205-5</f>
        <v>43249</v>
      </c>
      <c r="F205" s="392">
        <f>F204+7</f>
        <v>43254</v>
      </c>
      <c r="G205" s="392">
        <f>F205+17</f>
        <v>43271</v>
      </c>
      <c r="H205" s="496"/>
      <c r="I205" s="495"/>
      <c r="J205" s="495"/>
      <c r="K205" s="495"/>
    </row>
    <row r="206" spans="1:11" s="372" customFormat="1" ht="15" customHeight="1">
      <c r="A206" s="822" t="s">
        <v>154</v>
      </c>
      <c r="B206" s="823"/>
      <c r="C206" s="489"/>
      <c r="D206" s="488"/>
      <c r="E206" s="397"/>
      <c r="F206" s="487"/>
      <c r="G206" s="487"/>
      <c r="H206" s="486"/>
      <c r="I206" s="493"/>
      <c r="J206" s="493"/>
      <c r="K206" s="493"/>
    </row>
    <row r="207" spans="1:11" s="362" customFormat="1" ht="15" customHeight="1">
      <c r="A207" s="436"/>
      <c r="B207" s="825" t="s">
        <v>158</v>
      </c>
      <c r="C207" s="812" t="s">
        <v>157</v>
      </c>
      <c r="D207" s="846" t="s">
        <v>1227</v>
      </c>
      <c r="E207" s="442" t="s">
        <v>1377</v>
      </c>
      <c r="F207" s="442" t="s">
        <v>1376</v>
      </c>
      <c r="G207" s="442" t="s">
        <v>154</v>
      </c>
      <c r="H207" s="485"/>
      <c r="I207" s="492"/>
      <c r="J207" s="492"/>
      <c r="K207" s="492"/>
    </row>
    <row r="208" spans="1:11" s="362" customFormat="1" ht="15" customHeight="1">
      <c r="A208" s="436"/>
      <c r="B208" s="856"/>
      <c r="C208" s="839"/>
      <c r="D208" s="847"/>
      <c r="E208" s="446" t="s">
        <v>1374</v>
      </c>
      <c r="F208" s="446" t="s">
        <v>76</v>
      </c>
      <c r="G208" s="446" t="s">
        <v>75</v>
      </c>
      <c r="H208" s="485"/>
      <c r="I208" s="492"/>
      <c r="J208" s="492"/>
      <c r="K208" s="492"/>
    </row>
    <row r="209" spans="1:11" s="362" customFormat="1" ht="15" customHeight="1">
      <c r="A209" s="436"/>
      <c r="B209" s="453" t="s">
        <v>1577</v>
      </c>
      <c r="C209" s="453" t="s">
        <v>1571</v>
      </c>
      <c r="D209" s="843" t="s">
        <v>1576</v>
      </c>
      <c r="E209" s="494">
        <f>F209-5</f>
        <v>43219</v>
      </c>
      <c r="F209" s="490">
        <v>43224</v>
      </c>
      <c r="G209" s="490">
        <f>F209+18</f>
        <v>43242</v>
      </c>
      <c r="H209" s="485"/>
      <c r="I209" s="492"/>
      <c r="J209" s="492"/>
      <c r="K209" s="492"/>
    </row>
    <row r="210" spans="1:11" s="362" customFormat="1" ht="15" customHeight="1">
      <c r="A210" s="436"/>
      <c r="B210" s="453" t="s">
        <v>1575</v>
      </c>
      <c r="C210" s="453" t="s">
        <v>1574</v>
      </c>
      <c r="D210" s="844"/>
      <c r="E210" s="494">
        <f>F210-5</f>
        <v>43226</v>
      </c>
      <c r="F210" s="490">
        <f>F209+7</f>
        <v>43231</v>
      </c>
      <c r="G210" s="490">
        <f>F210+18</f>
        <v>43249</v>
      </c>
      <c r="H210" s="485"/>
      <c r="I210" s="492"/>
      <c r="J210" s="492"/>
      <c r="K210" s="492"/>
    </row>
    <row r="211" spans="1:11" s="362" customFormat="1" ht="15" customHeight="1">
      <c r="A211" s="436"/>
      <c r="B211" s="453" t="s">
        <v>148</v>
      </c>
      <c r="C211" s="453" t="s">
        <v>1571</v>
      </c>
      <c r="D211" s="844"/>
      <c r="E211" s="494">
        <f>F211-5</f>
        <v>43233</v>
      </c>
      <c r="F211" s="490">
        <f>F210+7</f>
        <v>43238</v>
      </c>
      <c r="G211" s="490">
        <f>F211+18</f>
        <v>43256</v>
      </c>
      <c r="H211" s="485"/>
      <c r="I211" s="492"/>
      <c r="J211" s="492"/>
      <c r="K211" s="492"/>
    </row>
    <row r="212" spans="1:11" s="362" customFormat="1" ht="15" customHeight="1">
      <c r="A212" s="436"/>
      <c r="B212" s="453" t="s">
        <v>146</v>
      </c>
      <c r="C212" s="453" t="s">
        <v>1573</v>
      </c>
      <c r="D212" s="844"/>
      <c r="E212" s="494">
        <f>F212-5</f>
        <v>43240</v>
      </c>
      <c r="F212" s="490">
        <f>F211+7</f>
        <v>43245</v>
      </c>
      <c r="G212" s="490">
        <f>F212+18</f>
        <v>43263</v>
      </c>
      <c r="H212" s="485"/>
      <c r="I212" s="492"/>
      <c r="J212" s="492"/>
      <c r="K212" s="492"/>
    </row>
    <row r="213" spans="1:11" s="362" customFormat="1" ht="15" customHeight="1">
      <c r="A213" s="436"/>
      <c r="B213" s="491" t="s">
        <v>1572</v>
      </c>
      <c r="C213" s="453" t="s">
        <v>1571</v>
      </c>
      <c r="D213" s="845"/>
      <c r="E213" s="494">
        <f>F213-5</f>
        <v>43247</v>
      </c>
      <c r="F213" s="490">
        <f>F212+7</f>
        <v>43252</v>
      </c>
      <c r="G213" s="490">
        <f>F213+18</f>
        <v>43270</v>
      </c>
      <c r="H213" s="485"/>
      <c r="I213" s="492"/>
      <c r="J213" s="492"/>
      <c r="K213" s="492"/>
    </row>
    <row r="214" spans="1:11" s="372" customFormat="1" ht="15" customHeight="1">
      <c r="A214" s="822" t="s">
        <v>159</v>
      </c>
      <c r="B214" s="823"/>
      <c r="C214" s="489"/>
      <c r="D214" s="488"/>
      <c r="E214" s="397"/>
      <c r="F214" s="487"/>
      <c r="G214" s="487"/>
      <c r="H214" s="486"/>
      <c r="I214" s="493"/>
      <c r="J214" s="493"/>
      <c r="K214" s="493"/>
    </row>
    <row r="215" spans="1:11" s="362" customFormat="1" ht="15" customHeight="1">
      <c r="A215" s="436"/>
      <c r="B215" s="825"/>
      <c r="C215" s="812"/>
      <c r="D215" s="879" t="s">
        <v>1227</v>
      </c>
      <c r="E215" s="442" t="s">
        <v>1377</v>
      </c>
      <c r="F215" s="442" t="s">
        <v>1376</v>
      </c>
      <c r="G215" s="442" t="s">
        <v>159</v>
      </c>
      <c r="H215" s="485"/>
      <c r="I215" s="492"/>
      <c r="J215" s="492"/>
      <c r="K215" s="492"/>
    </row>
    <row r="216" spans="1:11" s="362" customFormat="1" ht="15" customHeight="1">
      <c r="A216" s="436"/>
      <c r="B216" s="856"/>
      <c r="C216" s="839"/>
      <c r="D216" s="854"/>
      <c r="E216" s="446" t="s">
        <v>1374</v>
      </c>
      <c r="F216" s="446" t="s">
        <v>76</v>
      </c>
      <c r="G216" s="446" t="s">
        <v>75</v>
      </c>
      <c r="H216" s="485"/>
      <c r="I216" s="492"/>
      <c r="J216" s="492"/>
      <c r="K216" s="492"/>
    </row>
    <row r="217" spans="1:11" s="362" customFormat="1" ht="15" customHeight="1">
      <c r="A217" s="436"/>
      <c r="B217" s="453" t="s">
        <v>1577</v>
      </c>
      <c r="C217" s="453" t="s">
        <v>1571</v>
      </c>
      <c r="D217" s="880" t="s">
        <v>1576</v>
      </c>
      <c r="E217" s="431">
        <f>F217-5</f>
        <v>43219</v>
      </c>
      <c r="F217" s="490">
        <v>43224</v>
      </c>
      <c r="G217" s="490">
        <f>F217+22</f>
        <v>43246</v>
      </c>
      <c r="H217" s="485"/>
      <c r="I217" s="492"/>
      <c r="J217" s="492"/>
      <c r="K217" s="492"/>
    </row>
    <row r="218" spans="1:11" s="362" customFormat="1" ht="15" customHeight="1">
      <c r="A218" s="436"/>
      <c r="B218" s="453" t="s">
        <v>1575</v>
      </c>
      <c r="C218" s="453" t="s">
        <v>1574</v>
      </c>
      <c r="D218" s="880"/>
      <c r="E218" s="431">
        <f>F218-5</f>
        <v>43226</v>
      </c>
      <c r="F218" s="490">
        <f>F217+7</f>
        <v>43231</v>
      </c>
      <c r="G218" s="490">
        <f>F218+22</f>
        <v>43253</v>
      </c>
      <c r="H218" s="485"/>
      <c r="I218" s="492"/>
      <c r="J218" s="492"/>
      <c r="K218" s="492"/>
    </row>
    <row r="219" spans="1:11" s="362" customFormat="1" ht="15" customHeight="1">
      <c r="A219" s="436"/>
      <c r="B219" s="453" t="s">
        <v>148</v>
      </c>
      <c r="C219" s="453" t="s">
        <v>1571</v>
      </c>
      <c r="D219" s="880"/>
      <c r="E219" s="431">
        <f>F219-5</f>
        <v>43233</v>
      </c>
      <c r="F219" s="490">
        <f>F218+7</f>
        <v>43238</v>
      </c>
      <c r="G219" s="490">
        <f>F219+22</f>
        <v>43260</v>
      </c>
      <c r="H219" s="485"/>
      <c r="I219" s="492"/>
      <c r="J219" s="492"/>
      <c r="K219" s="492"/>
    </row>
    <row r="220" spans="1:11" s="362" customFormat="1" ht="15" customHeight="1">
      <c r="A220" s="436"/>
      <c r="B220" s="453" t="s">
        <v>146</v>
      </c>
      <c r="C220" s="453" t="s">
        <v>1573</v>
      </c>
      <c r="D220" s="880"/>
      <c r="E220" s="431">
        <f>F220-5</f>
        <v>43240</v>
      </c>
      <c r="F220" s="490">
        <f>F219+7</f>
        <v>43245</v>
      </c>
      <c r="G220" s="490">
        <f>F220+22</f>
        <v>43267</v>
      </c>
      <c r="H220" s="485"/>
    </row>
    <row r="221" spans="1:11" s="362" customFormat="1" ht="15" customHeight="1">
      <c r="A221" s="436"/>
      <c r="B221" s="491" t="s">
        <v>1572</v>
      </c>
      <c r="C221" s="453" t="s">
        <v>1571</v>
      </c>
      <c r="D221" s="880"/>
      <c r="E221" s="431">
        <f>F221-5</f>
        <v>43247</v>
      </c>
      <c r="F221" s="490">
        <f>F220+7</f>
        <v>43252</v>
      </c>
      <c r="G221" s="490">
        <f>F221+22</f>
        <v>43274</v>
      </c>
      <c r="H221" s="485"/>
    </row>
    <row r="222" spans="1:11" s="372" customFormat="1" ht="15" customHeight="1">
      <c r="A222" s="822" t="s">
        <v>194</v>
      </c>
      <c r="B222" s="823"/>
      <c r="C222" s="489"/>
      <c r="D222" s="488"/>
      <c r="E222" s="397"/>
      <c r="F222" s="487"/>
      <c r="G222" s="487"/>
      <c r="H222" s="486"/>
    </row>
    <row r="223" spans="1:11" s="362" customFormat="1" ht="15" customHeight="1">
      <c r="A223" s="436"/>
      <c r="B223" s="825" t="s">
        <v>158</v>
      </c>
      <c r="C223" s="812" t="s">
        <v>157</v>
      </c>
      <c r="D223" s="879" t="s">
        <v>1227</v>
      </c>
      <c r="E223" s="442" t="s">
        <v>1377</v>
      </c>
      <c r="F223" s="442" t="s">
        <v>1376</v>
      </c>
      <c r="G223" s="442" t="s">
        <v>194</v>
      </c>
      <c r="H223" s="485"/>
    </row>
    <row r="224" spans="1:11" s="362" customFormat="1" ht="15" customHeight="1">
      <c r="A224" s="436"/>
      <c r="B224" s="830"/>
      <c r="C224" s="840"/>
      <c r="D224" s="854"/>
      <c r="E224" s="446" t="s">
        <v>1374</v>
      </c>
      <c r="F224" s="446" t="s">
        <v>76</v>
      </c>
      <c r="G224" s="446" t="s">
        <v>75</v>
      </c>
      <c r="H224" s="485"/>
    </row>
    <row r="225" spans="1:8" s="362" customFormat="1" ht="15" customHeight="1">
      <c r="A225" s="436"/>
      <c r="B225" s="458" t="s">
        <v>1537</v>
      </c>
      <c r="C225" s="453" t="s">
        <v>1570</v>
      </c>
      <c r="D225" s="825" t="s">
        <v>1509</v>
      </c>
      <c r="E225" s="404">
        <f>F225-5</f>
        <v>43221</v>
      </c>
      <c r="F225" s="392">
        <v>43226</v>
      </c>
      <c r="G225" s="392">
        <f>F225+39</f>
        <v>43265</v>
      </c>
      <c r="H225" s="485"/>
    </row>
    <row r="226" spans="1:8" s="362" customFormat="1" ht="15" customHeight="1">
      <c r="A226" s="436"/>
      <c r="B226" s="458" t="s">
        <v>1569</v>
      </c>
      <c r="C226" s="453" t="s">
        <v>1568</v>
      </c>
      <c r="D226" s="825"/>
      <c r="E226" s="404">
        <f>F226-5</f>
        <v>43228</v>
      </c>
      <c r="F226" s="392">
        <f>F225+7</f>
        <v>43233</v>
      </c>
      <c r="G226" s="392">
        <f>F226+39</f>
        <v>43272</v>
      </c>
      <c r="H226" s="485"/>
    </row>
    <row r="227" spans="1:8" s="362" customFormat="1" ht="15" customHeight="1">
      <c r="A227" s="436"/>
      <c r="B227" s="458" t="s">
        <v>1567</v>
      </c>
      <c r="C227" s="453" t="s">
        <v>1545</v>
      </c>
      <c r="D227" s="825"/>
      <c r="E227" s="404">
        <f>F227-5</f>
        <v>43235</v>
      </c>
      <c r="F227" s="392">
        <f>F226+7</f>
        <v>43240</v>
      </c>
      <c r="G227" s="392">
        <f>F227+39</f>
        <v>43279</v>
      </c>
      <c r="H227" s="485"/>
    </row>
    <row r="228" spans="1:8" s="362" customFormat="1" ht="15" customHeight="1">
      <c r="A228" s="436"/>
      <c r="B228" s="458" t="s">
        <v>1566</v>
      </c>
      <c r="C228" s="453" t="s">
        <v>1565</v>
      </c>
      <c r="D228" s="825"/>
      <c r="E228" s="404">
        <f>F228-5</f>
        <v>43242</v>
      </c>
      <c r="F228" s="392">
        <f>F227+7</f>
        <v>43247</v>
      </c>
      <c r="G228" s="392">
        <f>F228+39</f>
        <v>43286</v>
      </c>
      <c r="H228" s="485"/>
    </row>
    <row r="229" spans="1:8" s="362" customFormat="1" ht="15" customHeight="1">
      <c r="A229" s="436"/>
      <c r="B229" s="458" t="s">
        <v>1564</v>
      </c>
      <c r="C229" s="453" t="s">
        <v>1542</v>
      </c>
      <c r="D229" s="825"/>
      <c r="E229" s="404">
        <f>F229-5</f>
        <v>43249</v>
      </c>
      <c r="F229" s="392">
        <f>F228+7</f>
        <v>43254</v>
      </c>
      <c r="G229" s="392">
        <f>F229+39</f>
        <v>43293</v>
      </c>
      <c r="H229" s="485"/>
    </row>
    <row r="230" spans="1:8" s="372" customFormat="1" ht="15" customHeight="1">
      <c r="A230" s="822" t="s">
        <v>1563</v>
      </c>
      <c r="B230" s="823"/>
      <c r="C230" s="489"/>
      <c r="D230" s="488"/>
      <c r="E230" s="397"/>
      <c r="F230" s="487"/>
      <c r="G230" s="487"/>
      <c r="H230" s="486"/>
    </row>
    <row r="231" spans="1:8" s="362" customFormat="1" ht="15" customHeight="1">
      <c r="A231" s="436"/>
      <c r="B231" s="825" t="s">
        <v>158</v>
      </c>
      <c r="C231" s="812" t="s">
        <v>157</v>
      </c>
      <c r="D231" s="879" t="s">
        <v>1227</v>
      </c>
      <c r="E231" s="442" t="s">
        <v>1377</v>
      </c>
      <c r="F231" s="442" t="s">
        <v>1376</v>
      </c>
      <c r="G231" s="442" t="s">
        <v>1563</v>
      </c>
      <c r="H231" s="485"/>
    </row>
    <row r="232" spans="1:8" s="362" customFormat="1" ht="15" customHeight="1">
      <c r="A232" s="436"/>
      <c r="B232" s="830"/>
      <c r="C232" s="840"/>
      <c r="D232" s="854"/>
      <c r="E232" s="446" t="s">
        <v>1374</v>
      </c>
      <c r="F232" s="446" t="s">
        <v>76</v>
      </c>
      <c r="G232" s="446" t="s">
        <v>75</v>
      </c>
      <c r="H232" s="485"/>
    </row>
    <row r="233" spans="1:8" s="362" customFormat="1" ht="15" customHeight="1">
      <c r="A233" s="436"/>
      <c r="B233" s="453" t="s">
        <v>1562</v>
      </c>
      <c r="C233" s="453" t="s">
        <v>1561</v>
      </c>
      <c r="D233" s="825" t="s">
        <v>1490</v>
      </c>
      <c r="E233" s="404">
        <f>F233-5</f>
        <v>43219</v>
      </c>
      <c r="F233" s="392">
        <v>43224</v>
      </c>
      <c r="G233" s="392">
        <f>F233+24</f>
        <v>43248</v>
      </c>
      <c r="H233" s="485"/>
    </row>
    <row r="234" spans="1:8" s="362" customFormat="1" ht="15" customHeight="1">
      <c r="A234" s="436"/>
      <c r="B234" s="453" t="s">
        <v>1560</v>
      </c>
      <c r="C234" s="453" t="s">
        <v>260</v>
      </c>
      <c r="D234" s="825"/>
      <c r="E234" s="404">
        <f>F234-5</f>
        <v>43226</v>
      </c>
      <c r="F234" s="392">
        <f>F233+7</f>
        <v>43231</v>
      </c>
      <c r="G234" s="392">
        <f>F234+24</f>
        <v>43255</v>
      </c>
      <c r="H234" s="485"/>
    </row>
    <row r="235" spans="1:8" s="362" customFormat="1" ht="15" customHeight="1">
      <c r="A235" s="436"/>
      <c r="B235" s="453" t="s">
        <v>1559</v>
      </c>
      <c r="C235" s="453" t="s">
        <v>258</v>
      </c>
      <c r="D235" s="825"/>
      <c r="E235" s="404">
        <f>F235-5</f>
        <v>43233</v>
      </c>
      <c r="F235" s="392">
        <f>F234+7</f>
        <v>43238</v>
      </c>
      <c r="G235" s="392">
        <f>F235+24</f>
        <v>43262</v>
      </c>
      <c r="H235" s="485"/>
    </row>
    <row r="236" spans="1:8" s="362" customFormat="1" ht="15" customHeight="1">
      <c r="A236" s="436"/>
      <c r="B236" s="453" t="s">
        <v>1558</v>
      </c>
      <c r="C236" s="453" t="s">
        <v>256</v>
      </c>
      <c r="D236" s="825"/>
      <c r="E236" s="404">
        <f>F236-5</f>
        <v>43240</v>
      </c>
      <c r="F236" s="392">
        <f>F235+7</f>
        <v>43245</v>
      </c>
      <c r="G236" s="392">
        <f>F236+24</f>
        <v>43269</v>
      </c>
      <c r="H236" s="485"/>
    </row>
    <row r="237" spans="1:8" s="362" customFormat="1" ht="15" customHeight="1">
      <c r="A237" s="436"/>
      <c r="B237" s="453" t="s">
        <v>1557</v>
      </c>
      <c r="C237" s="453" t="s">
        <v>335</v>
      </c>
      <c r="D237" s="825"/>
      <c r="E237" s="404">
        <f>F237-5</f>
        <v>43247</v>
      </c>
      <c r="F237" s="392">
        <f>F236+7</f>
        <v>43252</v>
      </c>
      <c r="G237" s="392">
        <f>F237+24</f>
        <v>43276</v>
      </c>
      <c r="H237" s="485"/>
    </row>
    <row r="238" spans="1:8" s="372" customFormat="1" ht="17.100000000000001" customHeight="1">
      <c r="A238" s="822" t="s">
        <v>1556</v>
      </c>
      <c r="B238" s="823"/>
      <c r="C238" s="489"/>
      <c r="D238" s="488"/>
      <c r="E238" s="397"/>
      <c r="F238" s="487"/>
      <c r="G238" s="487"/>
      <c r="H238" s="486"/>
    </row>
    <row r="239" spans="1:8" s="362" customFormat="1" ht="15" customHeight="1">
      <c r="A239" s="436"/>
      <c r="B239" s="825" t="s">
        <v>158</v>
      </c>
      <c r="C239" s="812" t="s">
        <v>157</v>
      </c>
      <c r="D239" s="879" t="s">
        <v>1227</v>
      </c>
      <c r="E239" s="442" t="s">
        <v>1377</v>
      </c>
      <c r="F239" s="442" t="s">
        <v>1376</v>
      </c>
      <c r="G239" s="442" t="s">
        <v>1556</v>
      </c>
      <c r="H239" s="485"/>
    </row>
    <row r="240" spans="1:8" s="362" customFormat="1" ht="15" customHeight="1">
      <c r="A240" s="436"/>
      <c r="B240" s="830"/>
      <c r="C240" s="840"/>
      <c r="D240" s="854"/>
      <c r="E240" s="446" t="s">
        <v>1374</v>
      </c>
      <c r="F240" s="446" t="s">
        <v>76</v>
      </c>
      <c r="G240" s="446" t="s">
        <v>75</v>
      </c>
      <c r="H240" s="485"/>
    </row>
    <row r="241" spans="1:8" s="362" customFormat="1" ht="15" customHeight="1">
      <c r="A241" s="436"/>
      <c r="B241" s="406" t="s">
        <v>1555</v>
      </c>
      <c r="C241" s="406" t="s">
        <v>209</v>
      </c>
      <c r="D241" s="825" t="s">
        <v>1490</v>
      </c>
      <c r="E241" s="404">
        <f>F241-5</f>
        <v>43219</v>
      </c>
      <c r="F241" s="392">
        <v>43224</v>
      </c>
      <c r="G241" s="392">
        <f>F241+35</f>
        <v>43259</v>
      </c>
      <c r="H241" s="485"/>
    </row>
    <row r="242" spans="1:8" s="362" customFormat="1" ht="15" customHeight="1">
      <c r="A242" s="436"/>
      <c r="B242" s="406" t="s">
        <v>1554</v>
      </c>
      <c r="C242" s="406" t="s">
        <v>1553</v>
      </c>
      <c r="D242" s="825"/>
      <c r="E242" s="404">
        <f>F242-5</f>
        <v>43226</v>
      </c>
      <c r="F242" s="392">
        <f>F241+7</f>
        <v>43231</v>
      </c>
      <c r="G242" s="392">
        <f>F242+35</f>
        <v>43266</v>
      </c>
      <c r="H242" s="485"/>
    </row>
    <row r="243" spans="1:8" s="362" customFormat="1" ht="15" customHeight="1">
      <c r="A243" s="436"/>
      <c r="B243" s="406" t="s">
        <v>206</v>
      </c>
      <c r="C243" s="406" t="s">
        <v>205</v>
      </c>
      <c r="D243" s="825"/>
      <c r="E243" s="404">
        <f>F243-5</f>
        <v>43233</v>
      </c>
      <c r="F243" s="392">
        <f>F242+7</f>
        <v>43238</v>
      </c>
      <c r="G243" s="392">
        <f>F243+35</f>
        <v>43273</v>
      </c>
      <c r="H243" s="485"/>
    </row>
    <row r="244" spans="1:8" s="362" customFormat="1" ht="15" customHeight="1">
      <c r="A244" s="436"/>
      <c r="B244" s="406" t="s">
        <v>1552</v>
      </c>
      <c r="C244" s="406" t="s">
        <v>209</v>
      </c>
      <c r="D244" s="825"/>
      <c r="E244" s="404">
        <f>F244-5</f>
        <v>43240</v>
      </c>
      <c r="F244" s="392">
        <f>F243+7</f>
        <v>43245</v>
      </c>
      <c r="G244" s="392">
        <f>F244+35</f>
        <v>43280</v>
      </c>
      <c r="H244" s="485"/>
    </row>
    <row r="245" spans="1:8" s="362" customFormat="1" ht="15" customHeight="1">
      <c r="A245" s="436"/>
      <c r="B245" s="406" t="s">
        <v>1551</v>
      </c>
      <c r="C245" s="406" t="s">
        <v>1550</v>
      </c>
      <c r="D245" s="825"/>
      <c r="E245" s="404">
        <f>F245-5</f>
        <v>43247</v>
      </c>
      <c r="F245" s="392">
        <f>F244+7</f>
        <v>43252</v>
      </c>
      <c r="G245" s="392">
        <f>F245+35</f>
        <v>43287</v>
      </c>
      <c r="H245" s="485"/>
    </row>
    <row r="246" spans="1:8" s="357" customFormat="1" ht="15">
      <c r="A246" s="857" t="s">
        <v>109</v>
      </c>
      <c r="B246" s="857"/>
      <c r="C246" s="857"/>
      <c r="D246" s="857"/>
      <c r="E246" s="857"/>
      <c r="F246" s="857"/>
      <c r="G246" s="857"/>
    </row>
    <row r="247" spans="1:8" s="457" customFormat="1" ht="15">
      <c r="A247" s="822" t="s">
        <v>1549</v>
      </c>
      <c r="B247" s="823"/>
      <c r="C247" s="445"/>
      <c r="D247" s="444"/>
      <c r="E247" s="444"/>
      <c r="F247" s="443"/>
      <c r="G247" s="443"/>
    </row>
    <row r="248" spans="1:8" s="450" customFormat="1" ht="15">
      <c r="A248" s="484"/>
      <c r="B248" s="853" t="s">
        <v>158</v>
      </c>
      <c r="C248" s="853" t="s">
        <v>157</v>
      </c>
      <c r="D248" s="806" t="s">
        <v>1227</v>
      </c>
      <c r="E248" s="440" t="s">
        <v>1377</v>
      </c>
      <c r="F248" s="464" t="s">
        <v>1376</v>
      </c>
      <c r="G248" s="464" t="s">
        <v>427</v>
      </c>
    </row>
    <row r="249" spans="1:8" s="450" customFormat="1" ht="15">
      <c r="A249" s="484"/>
      <c r="B249" s="854"/>
      <c r="C249" s="854"/>
      <c r="D249" s="807"/>
      <c r="E249" s="440" t="s">
        <v>1374</v>
      </c>
      <c r="F249" s="461" t="s">
        <v>76</v>
      </c>
      <c r="G249" s="461" t="s">
        <v>75</v>
      </c>
    </row>
    <row r="250" spans="1:8" s="450" customFormat="1" ht="15">
      <c r="A250" s="484"/>
      <c r="B250" s="406" t="s">
        <v>1547</v>
      </c>
      <c r="C250" s="395" t="s">
        <v>481</v>
      </c>
      <c r="D250" s="794" t="s">
        <v>1426</v>
      </c>
      <c r="E250" s="404">
        <f>F250-5</f>
        <v>43222</v>
      </c>
      <c r="F250" s="452">
        <v>43227</v>
      </c>
      <c r="G250" s="483">
        <f>F250+42</f>
        <v>43269</v>
      </c>
    </row>
    <row r="251" spans="1:8" s="450" customFormat="1" ht="15" customHeight="1">
      <c r="A251" s="484"/>
      <c r="B251" s="406" t="s">
        <v>1546</v>
      </c>
      <c r="C251" s="395" t="s">
        <v>1545</v>
      </c>
      <c r="D251" s="795"/>
      <c r="E251" s="404">
        <f>F251-5</f>
        <v>43229</v>
      </c>
      <c r="F251" s="452">
        <f>F250+7</f>
        <v>43234</v>
      </c>
      <c r="G251" s="483">
        <f>F251+42</f>
        <v>43276</v>
      </c>
      <c r="H251" s="457"/>
    </row>
    <row r="252" spans="1:8" s="450" customFormat="1" ht="15" customHeight="1">
      <c r="A252" s="484"/>
      <c r="B252" s="406" t="s">
        <v>1544</v>
      </c>
      <c r="C252" s="395" t="s">
        <v>1521</v>
      </c>
      <c r="D252" s="795"/>
      <c r="E252" s="404">
        <f>F252-5</f>
        <v>43236</v>
      </c>
      <c r="F252" s="452">
        <f>F251+7</f>
        <v>43241</v>
      </c>
      <c r="G252" s="483">
        <f>F252+42</f>
        <v>43283</v>
      </c>
    </row>
    <row r="253" spans="1:8" s="450" customFormat="1" ht="15.75" customHeight="1">
      <c r="A253" s="484"/>
      <c r="B253" s="406" t="s">
        <v>1543</v>
      </c>
      <c r="C253" s="395" t="s">
        <v>1542</v>
      </c>
      <c r="D253" s="795"/>
      <c r="E253" s="404">
        <f>F253-5</f>
        <v>43243</v>
      </c>
      <c r="F253" s="452">
        <f>F252+7</f>
        <v>43248</v>
      </c>
      <c r="G253" s="483">
        <f>F253+42</f>
        <v>43290</v>
      </c>
    </row>
    <row r="254" spans="1:8" s="450" customFormat="1" ht="15.75" customHeight="1">
      <c r="A254" s="484"/>
      <c r="B254" s="406" t="s">
        <v>1394</v>
      </c>
      <c r="C254" s="395"/>
      <c r="D254" s="796"/>
      <c r="E254" s="404">
        <f>F254-5</f>
        <v>43250</v>
      </c>
      <c r="F254" s="452">
        <f>F253+7</f>
        <v>43255</v>
      </c>
      <c r="G254" s="483">
        <f>F254+42</f>
        <v>43297</v>
      </c>
    </row>
    <row r="255" spans="1:8" s="457" customFormat="1" ht="15" customHeight="1">
      <c r="A255" s="822" t="s">
        <v>1548</v>
      </c>
      <c r="B255" s="823"/>
      <c r="C255" s="445"/>
      <c r="D255" s="444"/>
      <c r="E255" s="444"/>
      <c r="F255" s="443"/>
      <c r="G255" s="443"/>
    </row>
    <row r="256" spans="1:8" s="450" customFormat="1" ht="15">
      <c r="A256" s="484"/>
      <c r="B256" s="780" t="s">
        <v>158</v>
      </c>
      <c r="C256" s="780" t="s">
        <v>157</v>
      </c>
      <c r="D256" s="780" t="s">
        <v>1227</v>
      </c>
      <c r="E256" s="440" t="s">
        <v>1377</v>
      </c>
      <c r="F256" s="406" t="s">
        <v>1376</v>
      </c>
      <c r="G256" s="406" t="s">
        <v>430</v>
      </c>
    </row>
    <row r="257" spans="1:8" s="450" customFormat="1" ht="15">
      <c r="A257" s="484"/>
      <c r="B257" s="808"/>
      <c r="C257" s="808"/>
      <c r="D257" s="808"/>
      <c r="E257" s="440" t="s">
        <v>1374</v>
      </c>
      <c r="F257" s="406" t="s">
        <v>76</v>
      </c>
      <c r="G257" s="406" t="s">
        <v>75</v>
      </c>
    </row>
    <row r="258" spans="1:8" s="450" customFormat="1" ht="18" customHeight="1">
      <c r="A258" s="484"/>
      <c r="B258" s="406" t="s">
        <v>1547</v>
      </c>
      <c r="C258" s="395" t="s">
        <v>481</v>
      </c>
      <c r="D258" s="800" t="s">
        <v>1426</v>
      </c>
      <c r="E258" s="404">
        <f>F258-5</f>
        <v>43222</v>
      </c>
      <c r="F258" s="452">
        <v>43227</v>
      </c>
      <c r="G258" s="483">
        <f>F258+34</f>
        <v>43261</v>
      </c>
    </row>
    <row r="259" spans="1:8" s="450" customFormat="1" ht="15.75" customHeight="1">
      <c r="A259" s="484"/>
      <c r="B259" s="406" t="s">
        <v>1546</v>
      </c>
      <c r="C259" s="395" t="s">
        <v>1545</v>
      </c>
      <c r="D259" s="801"/>
      <c r="E259" s="404">
        <f>F259-5</f>
        <v>43229</v>
      </c>
      <c r="F259" s="452">
        <f>F258+7</f>
        <v>43234</v>
      </c>
      <c r="G259" s="483">
        <f>F259+34</f>
        <v>43268</v>
      </c>
      <c r="H259" s="457"/>
    </row>
    <row r="260" spans="1:8" s="450" customFormat="1" ht="15">
      <c r="A260" s="484"/>
      <c r="B260" s="406" t="s">
        <v>1544</v>
      </c>
      <c r="C260" s="395" t="s">
        <v>1521</v>
      </c>
      <c r="D260" s="801"/>
      <c r="E260" s="404">
        <f>F260-5</f>
        <v>43236</v>
      </c>
      <c r="F260" s="452">
        <f>F259+7</f>
        <v>43241</v>
      </c>
      <c r="G260" s="483">
        <f>F260+34</f>
        <v>43275</v>
      </c>
    </row>
    <row r="261" spans="1:8" s="450" customFormat="1" ht="15">
      <c r="A261" s="484"/>
      <c r="B261" s="406" t="s">
        <v>1543</v>
      </c>
      <c r="C261" s="395" t="s">
        <v>1542</v>
      </c>
      <c r="D261" s="801"/>
      <c r="E261" s="404">
        <f>F261-5</f>
        <v>43243</v>
      </c>
      <c r="F261" s="452">
        <f>F260+7</f>
        <v>43248</v>
      </c>
      <c r="G261" s="483">
        <f>F261+34</f>
        <v>43282</v>
      </c>
    </row>
    <row r="262" spans="1:8" s="450" customFormat="1" ht="15">
      <c r="A262" s="484"/>
      <c r="B262" s="406" t="s">
        <v>1394</v>
      </c>
      <c r="C262" s="395"/>
      <c r="D262" s="802"/>
      <c r="E262" s="404">
        <f>F262-5</f>
        <v>43250</v>
      </c>
      <c r="F262" s="452">
        <f>F261+7</f>
        <v>43255</v>
      </c>
      <c r="G262" s="483">
        <f>F262+34</f>
        <v>43289</v>
      </c>
    </row>
    <row r="263" spans="1:8" s="457" customFormat="1" ht="15">
      <c r="A263" s="822" t="s">
        <v>415</v>
      </c>
      <c r="B263" s="823"/>
      <c r="C263" s="477"/>
      <c r="D263" s="398"/>
      <c r="E263" s="397"/>
      <c r="F263" s="422"/>
      <c r="G263" s="422"/>
    </row>
    <row r="264" spans="1:8" s="450" customFormat="1" ht="15">
      <c r="A264" s="460"/>
      <c r="B264" s="780" t="s">
        <v>158</v>
      </c>
      <c r="C264" s="780" t="s">
        <v>157</v>
      </c>
      <c r="D264" s="881" t="s">
        <v>1227</v>
      </c>
      <c r="E264" s="440" t="s">
        <v>1377</v>
      </c>
      <c r="F264" s="406" t="s">
        <v>1376</v>
      </c>
      <c r="G264" s="463" t="s">
        <v>415</v>
      </c>
    </row>
    <row r="265" spans="1:8" s="450" customFormat="1" ht="15">
      <c r="A265" s="460"/>
      <c r="B265" s="808"/>
      <c r="C265" s="808"/>
      <c r="D265" s="882"/>
      <c r="E265" s="440" t="s">
        <v>1374</v>
      </c>
      <c r="F265" s="406" t="s">
        <v>76</v>
      </c>
      <c r="G265" s="461" t="s">
        <v>75</v>
      </c>
    </row>
    <row r="266" spans="1:8" s="450" customFormat="1" ht="15">
      <c r="A266" s="460"/>
      <c r="B266" s="406" t="s">
        <v>1547</v>
      </c>
      <c r="C266" s="395" t="s">
        <v>481</v>
      </c>
      <c r="D266" s="794" t="s">
        <v>1426</v>
      </c>
      <c r="E266" s="404">
        <f>F266-5</f>
        <v>43222</v>
      </c>
      <c r="F266" s="452">
        <v>43227</v>
      </c>
      <c r="G266" s="452">
        <f>F266+39</f>
        <v>43266</v>
      </c>
    </row>
    <row r="267" spans="1:8" s="450" customFormat="1" ht="15.75" customHeight="1">
      <c r="A267" s="460"/>
      <c r="B267" s="406" t="s">
        <v>1546</v>
      </c>
      <c r="C267" s="395" t="s">
        <v>1545</v>
      </c>
      <c r="D267" s="795"/>
      <c r="E267" s="404">
        <f>F267-5</f>
        <v>43229</v>
      </c>
      <c r="F267" s="452">
        <f>F266+7</f>
        <v>43234</v>
      </c>
      <c r="G267" s="452">
        <f>F267+39</f>
        <v>43273</v>
      </c>
    </row>
    <row r="268" spans="1:8" s="450" customFormat="1" ht="15" customHeight="1">
      <c r="A268" s="460"/>
      <c r="B268" s="406" t="s">
        <v>1544</v>
      </c>
      <c r="C268" s="395" t="s">
        <v>1521</v>
      </c>
      <c r="D268" s="795"/>
      <c r="E268" s="404">
        <f>F268-5</f>
        <v>43236</v>
      </c>
      <c r="F268" s="452">
        <f>F267+7</f>
        <v>43241</v>
      </c>
      <c r="G268" s="452">
        <f>F268+39</f>
        <v>43280</v>
      </c>
      <c r="H268" s="457"/>
    </row>
    <row r="269" spans="1:8" s="450" customFormat="1" ht="15" customHeight="1">
      <c r="A269" s="460"/>
      <c r="B269" s="406" t="s">
        <v>1543</v>
      </c>
      <c r="C269" s="395" t="s">
        <v>1542</v>
      </c>
      <c r="D269" s="795"/>
      <c r="E269" s="404">
        <f>F269-5</f>
        <v>43243</v>
      </c>
      <c r="F269" s="452">
        <f>F268+7</f>
        <v>43248</v>
      </c>
      <c r="G269" s="452">
        <f>F269+39</f>
        <v>43287</v>
      </c>
    </row>
    <row r="270" spans="1:8" s="450" customFormat="1" ht="15" customHeight="1">
      <c r="A270" s="460"/>
      <c r="B270" s="406" t="s">
        <v>1394</v>
      </c>
      <c r="C270" s="395"/>
      <c r="D270" s="796"/>
      <c r="E270" s="404">
        <f>F270-5</f>
        <v>43250</v>
      </c>
      <c r="F270" s="452">
        <f>F269+7</f>
        <v>43255</v>
      </c>
      <c r="G270" s="452">
        <f>F270+39</f>
        <v>43294</v>
      </c>
    </row>
    <row r="271" spans="1:8" s="457" customFormat="1" ht="14.1" customHeight="1">
      <c r="A271" s="822" t="s">
        <v>451</v>
      </c>
      <c r="B271" s="823"/>
      <c r="C271" s="445"/>
      <c r="D271" s="444"/>
      <c r="E271" s="444"/>
      <c r="F271" s="443"/>
      <c r="G271" s="443"/>
    </row>
    <row r="272" spans="1:8" s="450" customFormat="1" ht="15">
      <c r="A272" s="460"/>
      <c r="B272" s="853" t="s">
        <v>158</v>
      </c>
      <c r="C272" s="853" t="s">
        <v>157</v>
      </c>
      <c r="D272" s="806" t="s">
        <v>1227</v>
      </c>
      <c r="E272" s="440" t="s">
        <v>1377</v>
      </c>
      <c r="F272" s="464" t="s">
        <v>1376</v>
      </c>
      <c r="G272" s="464" t="s">
        <v>451</v>
      </c>
    </row>
    <row r="273" spans="1:8" s="450" customFormat="1" ht="15">
      <c r="A273" s="460"/>
      <c r="B273" s="854"/>
      <c r="C273" s="854"/>
      <c r="D273" s="807"/>
      <c r="E273" s="440" t="s">
        <v>1374</v>
      </c>
      <c r="F273" s="461" t="s">
        <v>76</v>
      </c>
      <c r="G273" s="461" t="s">
        <v>75</v>
      </c>
    </row>
    <row r="274" spans="1:8" s="450" customFormat="1" ht="15">
      <c r="A274" s="460"/>
      <c r="B274" s="406" t="s">
        <v>1541</v>
      </c>
      <c r="C274" s="395" t="s">
        <v>1539</v>
      </c>
      <c r="D274" s="803" t="s">
        <v>1426</v>
      </c>
      <c r="E274" s="478">
        <f>F274-5</f>
        <v>43223</v>
      </c>
      <c r="F274" s="452">
        <v>43228</v>
      </c>
      <c r="G274" s="479">
        <f>F274+33</f>
        <v>43261</v>
      </c>
    </row>
    <row r="275" spans="1:8" s="450" customFormat="1" ht="15">
      <c r="A275" s="460"/>
      <c r="B275" s="406" t="s">
        <v>1540</v>
      </c>
      <c r="C275" s="395" t="s">
        <v>1539</v>
      </c>
      <c r="D275" s="804"/>
      <c r="E275" s="478">
        <f>F275-5</f>
        <v>43230</v>
      </c>
      <c r="F275" s="452">
        <f>F274+7</f>
        <v>43235</v>
      </c>
      <c r="G275" s="479">
        <f>F275+33</f>
        <v>43268</v>
      </c>
    </row>
    <row r="276" spans="1:8" s="450" customFormat="1" ht="15">
      <c r="A276" s="460"/>
      <c r="B276" s="406" t="s">
        <v>1440</v>
      </c>
      <c r="C276" s="395" t="s">
        <v>1538</v>
      </c>
      <c r="D276" s="804"/>
      <c r="E276" s="478">
        <f>F276-5</f>
        <v>43237</v>
      </c>
      <c r="F276" s="452">
        <f>F275+7</f>
        <v>43242</v>
      </c>
      <c r="G276" s="479">
        <f>F276+33</f>
        <v>43275</v>
      </c>
    </row>
    <row r="277" spans="1:8" s="450" customFormat="1" ht="15">
      <c r="A277" s="460"/>
      <c r="B277" s="406" t="s">
        <v>1394</v>
      </c>
      <c r="C277" s="395"/>
      <c r="D277" s="804"/>
      <c r="E277" s="478">
        <f>F277-5</f>
        <v>43244</v>
      </c>
      <c r="F277" s="452">
        <f>F276+7</f>
        <v>43249</v>
      </c>
      <c r="G277" s="479">
        <f>F277+33</f>
        <v>43282</v>
      </c>
      <c r="H277" s="457"/>
    </row>
    <row r="278" spans="1:8" s="450" customFormat="1" ht="15">
      <c r="A278" s="460"/>
      <c r="B278" s="406" t="s">
        <v>1394</v>
      </c>
      <c r="C278" s="482"/>
      <c r="D278" s="805"/>
      <c r="E278" s="478">
        <f>F278-5</f>
        <v>43251</v>
      </c>
      <c r="F278" s="452">
        <f>F277+7</f>
        <v>43256</v>
      </c>
      <c r="G278" s="479">
        <f>F278+33</f>
        <v>43289</v>
      </c>
      <c r="H278" s="457"/>
    </row>
    <row r="279" spans="1:8" s="450" customFormat="1" ht="15">
      <c r="A279" s="460"/>
      <c r="B279" s="473"/>
      <c r="C279" s="474"/>
      <c r="D279" s="473"/>
      <c r="E279" s="481"/>
      <c r="F279" s="471"/>
      <c r="G279" s="480"/>
      <c r="H279" s="457"/>
    </row>
    <row r="280" spans="1:8" s="450" customFormat="1" ht="15">
      <c r="A280" s="460"/>
      <c r="B280" s="853" t="s">
        <v>158</v>
      </c>
      <c r="C280" s="853" t="s">
        <v>157</v>
      </c>
      <c r="D280" s="806" t="s">
        <v>1227</v>
      </c>
      <c r="E280" s="440" t="s">
        <v>1377</v>
      </c>
      <c r="F280" s="464" t="s">
        <v>1376</v>
      </c>
      <c r="G280" s="464" t="s">
        <v>451</v>
      </c>
    </row>
    <row r="281" spans="1:8" s="450" customFormat="1" ht="15">
      <c r="A281" s="460"/>
      <c r="B281" s="854"/>
      <c r="C281" s="854"/>
      <c r="D281" s="807"/>
      <c r="E281" s="440" t="s">
        <v>1374</v>
      </c>
      <c r="F281" s="461" t="s">
        <v>76</v>
      </c>
      <c r="G281" s="461" t="s">
        <v>75</v>
      </c>
    </row>
    <row r="282" spans="1:8" s="450" customFormat="1" ht="15">
      <c r="A282" s="460"/>
      <c r="B282" s="406" t="s">
        <v>1520</v>
      </c>
      <c r="C282" s="395" t="s">
        <v>1519</v>
      </c>
      <c r="D282" s="803" t="s">
        <v>1518</v>
      </c>
      <c r="E282" s="478">
        <f>F282-5</f>
        <v>43218</v>
      </c>
      <c r="F282" s="452">
        <v>43223</v>
      </c>
      <c r="G282" s="479">
        <f>F282+28</f>
        <v>43251</v>
      </c>
    </row>
    <row r="283" spans="1:8" s="450" customFormat="1" ht="15">
      <c r="A283" s="460"/>
      <c r="B283" s="406" t="s">
        <v>1517</v>
      </c>
      <c r="C283" s="395" t="s">
        <v>1516</v>
      </c>
      <c r="D283" s="804"/>
      <c r="E283" s="478">
        <f>F283-5</f>
        <v>43225</v>
      </c>
      <c r="F283" s="452">
        <f>F282+7</f>
        <v>43230</v>
      </c>
      <c r="G283" s="479">
        <f>F283+28</f>
        <v>43258</v>
      </c>
    </row>
    <row r="284" spans="1:8" s="450" customFormat="1" ht="15">
      <c r="A284" s="460"/>
      <c r="B284" s="406" t="s">
        <v>1515</v>
      </c>
      <c r="C284" s="395" t="s">
        <v>1514</v>
      </c>
      <c r="D284" s="804"/>
      <c r="E284" s="478">
        <f>F284-5</f>
        <v>43232</v>
      </c>
      <c r="F284" s="452">
        <f>F283+7</f>
        <v>43237</v>
      </c>
      <c r="G284" s="479">
        <f>F284+28</f>
        <v>43265</v>
      </c>
    </row>
    <row r="285" spans="1:8" s="450" customFormat="1" ht="15">
      <c r="A285" s="460"/>
      <c r="B285" s="406" t="s">
        <v>1513</v>
      </c>
      <c r="C285" s="395" t="s">
        <v>1512</v>
      </c>
      <c r="D285" s="804"/>
      <c r="E285" s="478">
        <f>F285-5</f>
        <v>43239</v>
      </c>
      <c r="F285" s="452">
        <f>F284+7</f>
        <v>43244</v>
      </c>
      <c r="G285" s="479">
        <f>F285+28</f>
        <v>43272</v>
      </c>
      <c r="H285" s="457"/>
    </row>
    <row r="286" spans="1:8" s="450" customFormat="1" ht="15">
      <c r="A286" s="460"/>
      <c r="B286" s="406" t="s">
        <v>1394</v>
      </c>
      <c r="C286" s="395"/>
      <c r="D286" s="805"/>
      <c r="E286" s="478">
        <f>F286-5</f>
        <v>43246</v>
      </c>
      <c r="F286" s="452">
        <f>F285+7</f>
        <v>43251</v>
      </c>
      <c r="G286" s="479">
        <f>F286+28</f>
        <v>43279</v>
      </c>
      <c r="H286" s="457"/>
    </row>
    <row r="287" spans="1:8" s="457" customFormat="1" ht="15">
      <c r="A287" s="822" t="s">
        <v>460</v>
      </c>
      <c r="B287" s="823"/>
      <c r="C287" s="445"/>
      <c r="D287" s="444"/>
      <c r="E287" s="444"/>
      <c r="F287" s="443"/>
      <c r="G287" s="443"/>
    </row>
    <row r="288" spans="1:8" s="450" customFormat="1" ht="15">
      <c r="A288" s="460"/>
      <c r="B288" s="853" t="s">
        <v>158</v>
      </c>
      <c r="C288" s="853" t="s">
        <v>157</v>
      </c>
      <c r="D288" s="806" t="s">
        <v>1227</v>
      </c>
      <c r="E288" s="440" t="s">
        <v>1377</v>
      </c>
      <c r="F288" s="464" t="s">
        <v>1376</v>
      </c>
      <c r="G288" s="464" t="s">
        <v>460</v>
      </c>
    </row>
    <row r="289" spans="1:8" s="450" customFormat="1" ht="15">
      <c r="A289" s="460"/>
      <c r="B289" s="854"/>
      <c r="C289" s="854"/>
      <c r="D289" s="807"/>
      <c r="E289" s="440" t="s">
        <v>1374</v>
      </c>
      <c r="F289" s="461" t="s">
        <v>76</v>
      </c>
      <c r="G289" s="461" t="s">
        <v>75</v>
      </c>
    </row>
    <row r="290" spans="1:8" s="450" customFormat="1" ht="15">
      <c r="A290" s="460"/>
      <c r="B290" s="406" t="s">
        <v>1537</v>
      </c>
      <c r="C290" s="395" t="s">
        <v>1527</v>
      </c>
      <c r="D290" s="800" t="s">
        <v>1426</v>
      </c>
      <c r="E290" s="478">
        <f>F290-5</f>
        <v>43221</v>
      </c>
      <c r="F290" s="452">
        <v>43226</v>
      </c>
      <c r="G290" s="452">
        <f>F290+41</f>
        <v>43267</v>
      </c>
      <c r="H290" s="457"/>
    </row>
    <row r="291" spans="1:8" s="450" customFormat="1" ht="15" customHeight="1">
      <c r="A291" s="460"/>
      <c r="B291" s="406" t="s">
        <v>1536</v>
      </c>
      <c r="C291" s="395" t="s">
        <v>1525</v>
      </c>
      <c r="D291" s="801"/>
      <c r="E291" s="478">
        <f>F291-5</f>
        <v>43228</v>
      </c>
      <c r="F291" s="452">
        <f>F290+7</f>
        <v>43233</v>
      </c>
      <c r="G291" s="452">
        <f>F291+41</f>
        <v>43274</v>
      </c>
    </row>
    <row r="292" spans="1:8" s="450" customFormat="1" ht="15" customHeight="1">
      <c r="A292" s="460"/>
      <c r="B292" s="406" t="s">
        <v>1536</v>
      </c>
      <c r="C292" s="395" t="s">
        <v>1523</v>
      </c>
      <c r="D292" s="801"/>
      <c r="E292" s="478">
        <f>F292-5</f>
        <v>43235</v>
      </c>
      <c r="F292" s="452">
        <f>F291+7</f>
        <v>43240</v>
      </c>
      <c r="G292" s="452">
        <f>F292+41</f>
        <v>43281</v>
      </c>
    </row>
    <row r="293" spans="1:8" s="450" customFormat="1" ht="15" customHeight="1">
      <c r="A293" s="460"/>
      <c r="B293" s="406" t="s">
        <v>1536</v>
      </c>
      <c r="C293" s="395" t="s">
        <v>1521</v>
      </c>
      <c r="D293" s="801"/>
      <c r="E293" s="478">
        <f>F293-5</f>
        <v>43242</v>
      </c>
      <c r="F293" s="452">
        <f>F292+7</f>
        <v>43247</v>
      </c>
      <c r="G293" s="452">
        <f>F293+41</f>
        <v>43288</v>
      </c>
    </row>
    <row r="294" spans="1:8" s="457" customFormat="1" ht="15.75" customHeight="1">
      <c r="A294" s="477"/>
      <c r="B294" s="406" t="s">
        <v>1394</v>
      </c>
      <c r="C294" s="395"/>
      <c r="D294" s="805"/>
      <c r="E294" s="476">
        <f>F294-5</f>
        <v>43249</v>
      </c>
      <c r="F294" s="475">
        <f>F293+7</f>
        <v>43254</v>
      </c>
      <c r="G294" s="452">
        <f>F294+41</f>
        <v>43295</v>
      </c>
    </row>
    <row r="295" spans="1:8" s="457" customFormat="1" ht="15">
      <c r="A295" s="822" t="s">
        <v>1530</v>
      </c>
      <c r="B295" s="823"/>
      <c r="C295" s="445"/>
      <c r="D295" s="444"/>
      <c r="E295" s="444"/>
      <c r="F295" s="443"/>
      <c r="G295" s="443"/>
    </row>
    <row r="296" spans="1:8" s="450" customFormat="1" ht="15">
      <c r="A296" s="460"/>
      <c r="B296" s="780" t="s">
        <v>158</v>
      </c>
      <c r="C296" s="780" t="s">
        <v>157</v>
      </c>
      <c r="D296" s="780" t="s">
        <v>1227</v>
      </c>
      <c r="E296" s="440" t="s">
        <v>1377</v>
      </c>
      <c r="F296" s="406" t="s">
        <v>1376</v>
      </c>
      <c r="G296" s="406" t="s">
        <v>1530</v>
      </c>
      <c r="H296" s="457"/>
    </row>
    <row r="297" spans="1:8" s="450" customFormat="1" ht="15">
      <c r="A297" s="460"/>
      <c r="B297" s="808"/>
      <c r="C297" s="808"/>
      <c r="D297" s="808"/>
      <c r="E297" s="440" t="s">
        <v>1374</v>
      </c>
      <c r="F297" s="406" t="s">
        <v>76</v>
      </c>
      <c r="G297" s="406" t="s">
        <v>75</v>
      </c>
    </row>
    <row r="298" spans="1:8" s="450" customFormat="1" ht="15">
      <c r="A298" s="460"/>
      <c r="B298" s="406" t="s">
        <v>1535</v>
      </c>
      <c r="C298" s="395" t="s">
        <v>1534</v>
      </c>
      <c r="D298" s="803" t="s">
        <v>1426</v>
      </c>
      <c r="E298" s="404">
        <f>F298-5</f>
        <v>43216</v>
      </c>
      <c r="F298" s="452">
        <v>43221</v>
      </c>
      <c r="G298" s="452">
        <f>F298+20</f>
        <v>43241</v>
      </c>
    </row>
    <row r="299" spans="1:8" s="450" customFormat="1" ht="15">
      <c r="A299" s="460"/>
      <c r="B299" s="406" t="s">
        <v>375</v>
      </c>
      <c r="C299" s="395" t="s">
        <v>1533</v>
      </c>
      <c r="D299" s="804"/>
      <c r="E299" s="404">
        <f>F299-5</f>
        <v>43223</v>
      </c>
      <c r="F299" s="452">
        <f>F298+7</f>
        <v>43228</v>
      </c>
      <c r="G299" s="452">
        <f>F299+20</f>
        <v>43248</v>
      </c>
    </row>
    <row r="300" spans="1:8" s="450" customFormat="1" ht="15">
      <c r="A300" s="460"/>
      <c r="B300" s="406" t="s">
        <v>1532</v>
      </c>
      <c r="C300" s="395" t="s">
        <v>1531</v>
      </c>
      <c r="D300" s="804"/>
      <c r="E300" s="404">
        <f>F300-5</f>
        <v>43230</v>
      </c>
      <c r="F300" s="452">
        <f>F299+7</f>
        <v>43235</v>
      </c>
      <c r="G300" s="452">
        <f>F300+20</f>
        <v>43255</v>
      </c>
    </row>
    <row r="301" spans="1:8" s="450" customFormat="1" ht="15">
      <c r="A301" s="460"/>
      <c r="B301" s="406" t="s">
        <v>370</v>
      </c>
      <c r="C301" s="395" t="s">
        <v>369</v>
      </c>
      <c r="D301" s="804"/>
      <c r="E301" s="404">
        <f>F301-5</f>
        <v>43237</v>
      </c>
      <c r="F301" s="452">
        <f>F300+7</f>
        <v>43242</v>
      </c>
      <c r="G301" s="452">
        <f>F301+20</f>
        <v>43262</v>
      </c>
    </row>
    <row r="302" spans="1:8" s="450" customFormat="1" ht="15">
      <c r="A302" s="460"/>
      <c r="B302" s="406" t="s">
        <v>368</v>
      </c>
      <c r="C302" s="395" t="s">
        <v>367</v>
      </c>
      <c r="D302" s="805"/>
      <c r="E302" s="404">
        <f>F302-5</f>
        <v>43244</v>
      </c>
      <c r="F302" s="452">
        <f>F301+7</f>
        <v>43249</v>
      </c>
      <c r="G302" s="452">
        <f>F302+20</f>
        <v>43269</v>
      </c>
    </row>
    <row r="303" spans="1:8" s="450" customFormat="1" ht="15">
      <c r="A303" s="460"/>
      <c r="B303" s="473"/>
      <c r="C303" s="474"/>
      <c r="D303" s="473"/>
      <c r="E303" s="472"/>
      <c r="F303" s="471"/>
      <c r="G303" s="471"/>
    </row>
    <row r="304" spans="1:8" s="450" customFormat="1" ht="15">
      <c r="A304" s="460"/>
      <c r="B304" s="780" t="s">
        <v>158</v>
      </c>
      <c r="C304" s="780" t="s">
        <v>157</v>
      </c>
      <c r="D304" s="780" t="s">
        <v>1227</v>
      </c>
      <c r="E304" s="440" t="s">
        <v>1377</v>
      </c>
      <c r="F304" s="406" t="s">
        <v>1376</v>
      </c>
      <c r="G304" s="406" t="s">
        <v>1530</v>
      </c>
      <c r="H304" s="457"/>
    </row>
    <row r="305" spans="1:7" s="450" customFormat="1" ht="15">
      <c r="A305" s="460"/>
      <c r="B305" s="808"/>
      <c r="C305" s="808"/>
      <c r="D305" s="808"/>
      <c r="E305" s="440" t="s">
        <v>1374</v>
      </c>
      <c r="F305" s="406" t="s">
        <v>76</v>
      </c>
      <c r="G305" s="406" t="s">
        <v>75</v>
      </c>
    </row>
    <row r="306" spans="1:7" s="450" customFormat="1" ht="15">
      <c r="A306" s="460"/>
      <c r="B306" s="406" t="s">
        <v>1520</v>
      </c>
      <c r="C306" s="395" t="s">
        <v>1519</v>
      </c>
      <c r="D306" s="803" t="s">
        <v>1518</v>
      </c>
      <c r="E306" s="404">
        <f>F306-5</f>
        <v>43218</v>
      </c>
      <c r="F306" s="452">
        <v>43223</v>
      </c>
      <c r="G306" s="452">
        <f>F306+20</f>
        <v>43243</v>
      </c>
    </row>
    <row r="307" spans="1:7" s="450" customFormat="1" ht="15">
      <c r="A307" s="460"/>
      <c r="B307" s="406" t="s">
        <v>1517</v>
      </c>
      <c r="C307" s="395" t="s">
        <v>1516</v>
      </c>
      <c r="D307" s="804"/>
      <c r="E307" s="404">
        <f>F307-5</f>
        <v>43225</v>
      </c>
      <c r="F307" s="452">
        <f>F306+7</f>
        <v>43230</v>
      </c>
      <c r="G307" s="452">
        <f>F307+20</f>
        <v>43250</v>
      </c>
    </row>
    <row r="308" spans="1:7" s="450" customFormat="1" ht="15">
      <c r="A308" s="460"/>
      <c r="B308" s="406" t="s">
        <v>1515</v>
      </c>
      <c r="C308" s="395" t="s">
        <v>1514</v>
      </c>
      <c r="D308" s="804"/>
      <c r="E308" s="404">
        <f>F308-5</f>
        <v>43232</v>
      </c>
      <c r="F308" s="452">
        <f>F307+7</f>
        <v>43237</v>
      </c>
      <c r="G308" s="452">
        <f>F308+20</f>
        <v>43257</v>
      </c>
    </row>
    <row r="309" spans="1:7" s="450" customFormat="1" ht="15">
      <c r="A309" s="460"/>
      <c r="B309" s="406" t="s">
        <v>1513</v>
      </c>
      <c r="C309" s="395" t="s">
        <v>1512</v>
      </c>
      <c r="D309" s="804"/>
      <c r="E309" s="404">
        <f>F309-5</f>
        <v>43239</v>
      </c>
      <c r="F309" s="452">
        <f>F308+7</f>
        <v>43244</v>
      </c>
      <c r="G309" s="452">
        <f>F309+20</f>
        <v>43264</v>
      </c>
    </row>
    <row r="310" spans="1:7" s="450" customFormat="1" ht="15">
      <c r="A310" s="460"/>
      <c r="B310" s="406" t="s">
        <v>1394</v>
      </c>
      <c r="C310" s="395"/>
      <c r="D310" s="805"/>
      <c r="E310" s="404">
        <f>F310-5</f>
        <v>43246</v>
      </c>
      <c r="F310" s="452">
        <f>F309+7</f>
        <v>43251</v>
      </c>
      <c r="G310" s="452">
        <f>F310+20</f>
        <v>43271</v>
      </c>
    </row>
    <row r="311" spans="1:7" s="470" customFormat="1" ht="15">
      <c r="A311" s="822" t="s">
        <v>449</v>
      </c>
      <c r="B311" s="823"/>
      <c r="C311" s="445"/>
      <c r="D311" s="444"/>
      <c r="E311" s="444" t="s">
        <v>1529</v>
      </c>
      <c r="F311" s="443"/>
      <c r="G311" s="443"/>
    </row>
    <row r="312" spans="1:7" s="450" customFormat="1" ht="15">
      <c r="A312" s="460"/>
      <c r="B312" s="780" t="s">
        <v>158</v>
      </c>
      <c r="C312" s="855" t="s">
        <v>157</v>
      </c>
      <c r="D312" s="806" t="s">
        <v>1227</v>
      </c>
      <c r="E312" s="440" t="s">
        <v>1377</v>
      </c>
      <c r="F312" s="464" t="s">
        <v>1376</v>
      </c>
      <c r="G312" s="463" t="s">
        <v>449</v>
      </c>
    </row>
    <row r="313" spans="1:7" s="450" customFormat="1" ht="15">
      <c r="A313" s="460"/>
      <c r="B313" s="808"/>
      <c r="C313" s="847"/>
      <c r="D313" s="854"/>
      <c r="E313" s="439" t="s">
        <v>1374</v>
      </c>
      <c r="F313" s="462" t="s">
        <v>76</v>
      </c>
      <c r="G313" s="461" t="s">
        <v>75</v>
      </c>
    </row>
    <row r="314" spans="1:7" s="450" customFormat="1" ht="15">
      <c r="A314" s="460"/>
      <c r="B314" s="406" t="s">
        <v>1528</v>
      </c>
      <c r="C314" s="395" t="s">
        <v>1527</v>
      </c>
      <c r="D314" s="803" t="s">
        <v>1426</v>
      </c>
      <c r="E314" s="393">
        <f>F314-5</f>
        <v>43218</v>
      </c>
      <c r="F314" s="452">
        <v>43223</v>
      </c>
      <c r="G314" s="452">
        <f>F314+45</f>
        <v>43268</v>
      </c>
    </row>
    <row r="315" spans="1:7" s="450" customFormat="1" ht="15">
      <c r="A315" s="460"/>
      <c r="B315" s="406" t="s">
        <v>1526</v>
      </c>
      <c r="C315" s="395" t="s">
        <v>1525</v>
      </c>
      <c r="D315" s="804"/>
      <c r="E315" s="393">
        <f>F315-5</f>
        <v>43225</v>
      </c>
      <c r="F315" s="452">
        <f>F314+7</f>
        <v>43230</v>
      </c>
      <c r="G315" s="452">
        <f>F315+45</f>
        <v>43275</v>
      </c>
    </row>
    <row r="316" spans="1:7" s="450" customFormat="1" ht="15">
      <c r="A316" s="460"/>
      <c r="B316" s="406" t="s">
        <v>1524</v>
      </c>
      <c r="C316" s="395" t="s">
        <v>1523</v>
      </c>
      <c r="D316" s="804"/>
      <c r="E316" s="393">
        <f>F316-5</f>
        <v>43232</v>
      </c>
      <c r="F316" s="452">
        <f>F315+7</f>
        <v>43237</v>
      </c>
      <c r="G316" s="452">
        <f>F316+45</f>
        <v>43282</v>
      </c>
    </row>
    <row r="317" spans="1:7" s="450" customFormat="1" ht="15">
      <c r="A317" s="460"/>
      <c r="B317" s="406" t="s">
        <v>1522</v>
      </c>
      <c r="C317" s="395" t="s">
        <v>1521</v>
      </c>
      <c r="D317" s="804"/>
      <c r="E317" s="393">
        <f>F317-5</f>
        <v>43239</v>
      </c>
      <c r="F317" s="452">
        <f>F316+7</f>
        <v>43244</v>
      </c>
      <c r="G317" s="452">
        <f>F317+45</f>
        <v>43289</v>
      </c>
    </row>
    <row r="318" spans="1:7" s="450" customFormat="1" ht="15">
      <c r="A318" s="460"/>
      <c r="B318" s="406" t="s">
        <v>1394</v>
      </c>
      <c r="C318" s="395"/>
      <c r="D318" s="805"/>
      <c r="E318" s="393">
        <f>F318-5</f>
        <v>43246</v>
      </c>
      <c r="F318" s="452">
        <f>F317+7</f>
        <v>43251</v>
      </c>
      <c r="G318" s="452">
        <f>F318+45</f>
        <v>43296</v>
      </c>
    </row>
    <row r="319" spans="1:7" s="450" customFormat="1" ht="15">
      <c r="A319" s="460"/>
      <c r="B319" s="469"/>
      <c r="C319" s="468"/>
      <c r="D319" s="467"/>
      <c r="E319" s="466"/>
      <c r="F319" s="465"/>
      <c r="G319" s="465"/>
    </row>
    <row r="320" spans="1:7" s="450" customFormat="1" ht="15">
      <c r="A320" s="460"/>
      <c r="B320" s="780" t="s">
        <v>158</v>
      </c>
      <c r="C320" s="855" t="s">
        <v>157</v>
      </c>
      <c r="D320" s="806" t="s">
        <v>1227</v>
      </c>
      <c r="E320" s="440" t="s">
        <v>1377</v>
      </c>
      <c r="F320" s="464" t="s">
        <v>1376</v>
      </c>
      <c r="G320" s="463" t="s">
        <v>449</v>
      </c>
    </row>
    <row r="321" spans="1:9" s="450" customFormat="1" ht="15">
      <c r="A321" s="460"/>
      <c r="B321" s="808"/>
      <c r="C321" s="847"/>
      <c r="D321" s="854"/>
      <c r="E321" s="439" t="s">
        <v>1374</v>
      </c>
      <c r="F321" s="462" t="s">
        <v>76</v>
      </c>
      <c r="G321" s="461" t="s">
        <v>75</v>
      </c>
    </row>
    <row r="322" spans="1:9" s="450" customFormat="1" ht="15">
      <c r="A322" s="460"/>
      <c r="B322" s="406" t="s">
        <v>1520</v>
      </c>
      <c r="C322" s="395" t="s">
        <v>1519</v>
      </c>
      <c r="D322" s="803" t="s">
        <v>1518</v>
      </c>
      <c r="E322" s="393">
        <f>F322-5</f>
        <v>43218</v>
      </c>
      <c r="F322" s="452">
        <v>43223</v>
      </c>
      <c r="G322" s="452">
        <f>F322+45</f>
        <v>43268</v>
      </c>
    </row>
    <row r="323" spans="1:9" s="450" customFormat="1" ht="15">
      <c r="A323" s="460"/>
      <c r="B323" s="406" t="s">
        <v>1517</v>
      </c>
      <c r="C323" s="395" t="s">
        <v>1516</v>
      </c>
      <c r="D323" s="804"/>
      <c r="E323" s="393">
        <f>F323-5</f>
        <v>43225</v>
      </c>
      <c r="F323" s="452">
        <f>F322+7</f>
        <v>43230</v>
      </c>
      <c r="G323" s="452">
        <f>F323+45</f>
        <v>43275</v>
      </c>
    </row>
    <row r="324" spans="1:9" s="450" customFormat="1" ht="15">
      <c r="A324" s="460"/>
      <c r="B324" s="406" t="s">
        <v>1515</v>
      </c>
      <c r="C324" s="395" t="s">
        <v>1514</v>
      </c>
      <c r="D324" s="804"/>
      <c r="E324" s="393">
        <f>F324-5</f>
        <v>43232</v>
      </c>
      <c r="F324" s="452">
        <f>F323+7</f>
        <v>43237</v>
      </c>
      <c r="G324" s="452">
        <f>F324+45</f>
        <v>43282</v>
      </c>
    </row>
    <row r="325" spans="1:9" s="450" customFormat="1" ht="15">
      <c r="A325" s="460"/>
      <c r="B325" s="406" t="s">
        <v>1513</v>
      </c>
      <c r="C325" s="395" t="s">
        <v>1512</v>
      </c>
      <c r="D325" s="804"/>
      <c r="E325" s="393">
        <f>F325-5</f>
        <v>43239</v>
      </c>
      <c r="F325" s="452">
        <f>F324+7</f>
        <v>43244</v>
      </c>
      <c r="G325" s="452">
        <f>F325+45</f>
        <v>43289</v>
      </c>
    </row>
    <row r="326" spans="1:9" s="450" customFormat="1" ht="15">
      <c r="A326" s="460"/>
      <c r="B326" s="406" t="s">
        <v>1394</v>
      </c>
      <c r="C326" s="395"/>
      <c r="D326" s="805"/>
      <c r="E326" s="393">
        <f>F326-5</f>
        <v>43246</v>
      </c>
      <c r="F326" s="452">
        <f>F325+7</f>
        <v>43251</v>
      </c>
      <c r="G326" s="452">
        <f>F326+45</f>
        <v>43296</v>
      </c>
    </row>
    <row r="327" spans="1:9" s="457" customFormat="1" ht="15">
      <c r="A327" s="874" t="s">
        <v>1511</v>
      </c>
      <c r="B327" s="875"/>
      <c r="C327" s="876"/>
      <c r="D327" s="877"/>
      <c r="E327" s="877"/>
      <c r="F327" s="878"/>
      <c r="G327" s="878"/>
    </row>
    <row r="328" spans="1:9" s="450" customFormat="1" ht="15">
      <c r="A328" s="860"/>
      <c r="B328" s="869" t="s">
        <v>158</v>
      </c>
      <c r="C328" s="838" t="s">
        <v>157</v>
      </c>
      <c r="D328" s="838" t="s">
        <v>1227</v>
      </c>
      <c r="E328" s="456" t="s">
        <v>1377</v>
      </c>
      <c r="F328" s="455" t="s">
        <v>1376</v>
      </c>
      <c r="G328" s="455" t="s">
        <v>364</v>
      </c>
      <c r="H328" s="457"/>
    </row>
    <row r="329" spans="1:9" s="450" customFormat="1" ht="15">
      <c r="A329" s="860"/>
      <c r="B329" s="869"/>
      <c r="C329" s="838"/>
      <c r="D329" s="838"/>
      <c r="E329" s="456" t="s">
        <v>1374</v>
      </c>
      <c r="F329" s="455" t="s">
        <v>76</v>
      </c>
      <c r="G329" s="455" t="s">
        <v>75</v>
      </c>
    </row>
    <row r="330" spans="1:9" s="450" customFormat="1" ht="15">
      <c r="A330" s="860"/>
      <c r="B330" s="406" t="s">
        <v>1510</v>
      </c>
      <c r="C330" s="453">
        <v>1806</v>
      </c>
      <c r="D330" s="797" t="s">
        <v>1509</v>
      </c>
      <c r="E330" s="393">
        <f>F330-5</f>
        <v>43216</v>
      </c>
      <c r="F330" s="452">
        <v>43221</v>
      </c>
      <c r="G330" s="452">
        <f>F330+29</f>
        <v>43250</v>
      </c>
    </row>
    <row r="331" spans="1:9" s="450" customFormat="1" ht="15">
      <c r="A331" s="860"/>
      <c r="B331" s="406" t="s">
        <v>1508</v>
      </c>
      <c r="C331" s="453">
        <v>1806</v>
      </c>
      <c r="D331" s="797"/>
      <c r="E331" s="393">
        <f>F331-5</f>
        <v>43223</v>
      </c>
      <c r="F331" s="452">
        <f>F330+7</f>
        <v>43228</v>
      </c>
      <c r="G331" s="452">
        <f>F331+32</f>
        <v>43260</v>
      </c>
    </row>
    <row r="332" spans="1:9" s="450" customFormat="1" ht="15">
      <c r="A332" s="860"/>
      <c r="B332" s="406" t="s">
        <v>1507</v>
      </c>
      <c r="C332" s="453">
        <v>1808</v>
      </c>
      <c r="D332" s="797"/>
      <c r="E332" s="393">
        <f>F332-5</f>
        <v>43230</v>
      </c>
      <c r="F332" s="452">
        <f>F331+7</f>
        <v>43235</v>
      </c>
      <c r="G332" s="452">
        <f>F332+32</f>
        <v>43267</v>
      </c>
      <c r="H332" s="367"/>
    </row>
    <row r="333" spans="1:9" s="450" customFormat="1" ht="15">
      <c r="A333" s="860"/>
      <c r="B333" s="406" t="s">
        <v>1506</v>
      </c>
      <c r="C333" s="459">
        <v>1808</v>
      </c>
      <c r="D333" s="797"/>
      <c r="E333" s="393">
        <f>F333-5</f>
        <v>43237</v>
      </c>
      <c r="F333" s="452">
        <f>F332+7</f>
        <v>43242</v>
      </c>
      <c r="G333" s="452">
        <f>F333+32</f>
        <v>43274</v>
      </c>
      <c r="H333" s="362"/>
    </row>
    <row r="334" spans="1:9" s="450" customFormat="1" ht="15" customHeight="1">
      <c r="A334" s="454"/>
      <c r="B334" s="406" t="s">
        <v>1505</v>
      </c>
      <c r="C334" s="459">
        <v>1808</v>
      </c>
      <c r="D334" s="797"/>
      <c r="E334" s="393">
        <f>F334-5</f>
        <v>43244</v>
      </c>
      <c r="F334" s="452">
        <f>F333+7</f>
        <v>43249</v>
      </c>
      <c r="G334" s="452">
        <f>F334+32</f>
        <v>43281</v>
      </c>
      <c r="H334" s="362"/>
      <c r="I334" s="451"/>
    </row>
    <row r="335" spans="1:9" s="457" customFormat="1" ht="15">
      <c r="A335" s="874" t="s">
        <v>904</v>
      </c>
      <c r="B335" s="875"/>
      <c r="C335" s="876"/>
      <c r="D335" s="877"/>
      <c r="E335" s="877"/>
      <c r="F335" s="878"/>
      <c r="G335" s="878"/>
    </row>
    <row r="336" spans="1:9" s="450" customFormat="1" ht="15">
      <c r="A336" s="860"/>
      <c r="B336" s="869" t="s">
        <v>158</v>
      </c>
      <c r="C336" s="838" t="s">
        <v>157</v>
      </c>
      <c r="D336" s="838" t="s">
        <v>1227</v>
      </c>
      <c r="E336" s="456" t="s">
        <v>1377</v>
      </c>
      <c r="F336" s="455" t="s">
        <v>1376</v>
      </c>
      <c r="G336" s="455" t="s">
        <v>904</v>
      </c>
      <c r="H336" s="457"/>
    </row>
    <row r="337" spans="1:9" s="450" customFormat="1" ht="15">
      <c r="A337" s="860"/>
      <c r="B337" s="869"/>
      <c r="C337" s="838"/>
      <c r="D337" s="838"/>
      <c r="E337" s="456" t="s">
        <v>1374</v>
      </c>
      <c r="F337" s="455" t="s">
        <v>76</v>
      </c>
      <c r="G337" s="455" t="s">
        <v>75</v>
      </c>
    </row>
    <row r="338" spans="1:9" s="450" customFormat="1" ht="15">
      <c r="A338" s="860"/>
      <c r="B338" s="458" t="s">
        <v>1504</v>
      </c>
      <c r="C338" s="458" t="s">
        <v>1457</v>
      </c>
      <c r="D338" s="811" t="s">
        <v>1503</v>
      </c>
      <c r="E338" s="393">
        <f>F338-5</f>
        <v>43219</v>
      </c>
      <c r="F338" s="452">
        <v>43224</v>
      </c>
      <c r="G338" s="452">
        <f>F338+6</f>
        <v>43230</v>
      </c>
    </row>
    <row r="339" spans="1:9" s="450" customFormat="1" ht="15">
      <c r="A339" s="860"/>
      <c r="B339" s="458" t="s">
        <v>1455</v>
      </c>
      <c r="C339" s="458" t="s">
        <v>1457</v>
      </c>
      <c r="D339" s="811"/>
      <c r="E339" s="393">
        <f>F339-5</f>
        <v>43226</v>
      </c>
      <c r="F339" s="452">
        <f>F338+7</f>
        <v>43231</v>
      </c>
      <c r="G339" s="452">
        <f>F339+6</f>
        <v>43237</v>
      </c>
    </row>
    <row r="340" spans="1:9" s="450" customFormat="1" ht="15">
      <c r="A340" s="860"/>
      <c r="B340" s="453" t="s">
        <v>1502</v>
      </c>
      <c r="C340" s="458" t="s">
        <v>1454</v>
      </c>
      <c r="D340" s="811"/>
      <c r="E340" s="393">
        <f>F340-5</f>
        <v>43233</v>
      </c>
      <c r="F340" s="452">
        <f>F339+7</f>
        <v>43238</v>
      </c>
      <c r="G340" s="452">
        <f>F340+6</f>
        <v>43244</v>
      </c>
      <c r="H340" s="367"/>
    </row>
    <row r="341" spans="1:9" s="450" customFormat="1" ht="15">
      <c r="A341" s="860"/>
      <c r="B341" s="458" t="s">
        <v>1455</v>
      </c>
      <c r="C341" s="458" t="s">
        <v>1454</v>
      </c>
      <c r="D341" s="811"/>
      <c r="E341" s="393">
        <f>F341-5</f>
        <v>43240</v>
      </c>
      <c r="F341" s="452">
        <f>F340+7</f>
        <v>43245</v>
      </c>
      <c r="G341" s="452">
        <f>F341+6</f>
        <v>43251</v>
      </c>
      <c r="H341" s="362"/>
    </row>
    <row r="342" spans="1:9" s="450" customFormat="1" ht="15" customHeight="1">
      <c r="A342" s="454"/>
      <c r="B342" s="453" t="s">
        <v>1456</v>
      </c>
      <c r="C342" s="458" t="s">
        <v>1501</v>
      </c>
      <c r="D342" s="811"/>
      <c r="E342" s="393">
        <f>F342-5</f>
        <v>43247</v>
      </c>
      <c r="F342" s="452">
        <f>F341+7</f>
        <v>43252</v>
      </c>
      <c r="G342" s="452">
        <f>F342+6</f>
        <v>43258</v>
      </c>
      <c r="H342" s="362"/>
      <c r="I342" s="451"/>
    </row>
    <row r="343" spans="1:9" s="457" customFormat="1" ht="15">
      <c r="A343" s="874"/>
      <c r="B343" s="875"/>
      <c r="C343" s="876"/>
      <c r="D343" s="877"/>
      <c r="E343" s="877"/>
      <c r="F343" s="878"/>
      <c r="G343" s="878"/>
    </row>
    <row r="344" spans="1:9" s="450" customFormat="1" ht="15">
      <c r="A344" s="860"/>
      <c r="B344" s="869" t="s">
        <v>158</v>
      </c>
      <c r="C344" s="838" t="s">
        <v>157</v>
      </c>
      <c r="D344" s="838" t="s">
        <v>1227</v>
      </c>
      <c r="E344" s="456" t="s">
        <v>1377</v>
      </c>
      <c r="F344" s="455" t="s">
        <v>1376</v>
      </c>
      <c r="G344" s="455" t="s">
        <v>904</v>
      </c>
      <c r="H344" s="457"/>
    </row>
    <row r="345" spans="1:9" s="450" customFormat="1" ht="15">
      <c r="A345" s="860"/>
      <c r="B345" s="869"/>
      <c r="C345" s="838"/>
      <c r="D345" s="838"/>
      <c r="E345" s="456" t="s">
        <v>1374</v>
      </c>
      <c r="F345" s="455" t="s">
        <v>76</v>
      </c>
      <c r="G345" s="455" t="s">
        <v>75</v>
      </c>
    </row>
    <row r="346" spans="1:9" s="450" customFormat="1" ht="15">
      <c r="A346" s="860"/>
      <c r="B346" s="406" t="s">
        <v>1471</v>
      </c>
      <c r="C346" s="453" t="s">
        <v>1500</v>
      </c>
      <c r="D346" s="797" t="s">
        <v>1499</v>
      </c>
      <c r="E346" s="393">
        <f>F346-5</f>
        <v>43216</v>
      </c>
      <c r="F346" s="452">
        <v>43221</v>
      </c>
      <c r="G346" s="452">
        <f>F346+3</f>
        <v>43224</v>
      </c>
    </row>
    <row r="347" spans="1:9" s="450" customFormat="1" ht="15">
      <c r="A347" s="860"/>
      <c r="B347" s="406" t="s">
        <v>1476</v>
      </c>
      <c r="C347" s="453" t="s">
        <v>1475</v>
      </c>
      <c r="D347" s="797"/>
      <c r="E347" s="393">
        <f>F347-5</f>
        <v>43223</v>
      </c>
      <c r="F347" s="452">
        <f>F346+7</f>
        <v>43228</v>
      </c>
      <c r="G347" s="452">
        <f>F347+3</f>
        <v>43231</v>
      </c>
    </row>
    <row r="348" spans="1:9" s="450" customFormat="1" ht="15">
      <c r="A348" s="860"/>
      <c r="B348" s="406" t="s">
        <v>1266</v>
      </c>
      <c r="C348" s="453" t="s">
        <v>1474</v>
      </c>
      <c r="D348" s="797"/>
      <c r="E348" s="393">
        <f>F348-5</f>
        <v>43230</v>
      </c>
      <c r="F348" s="452">
        <f>F347+7</f>
        <v>43235</v>
      </c>
      <c r="G348" s="452">
        <f>F348+3</f>
        <v>43238</v>
      </c>
      <c r="H348" s="367"/>
    </row>
    <row r="349" spans="1:9" s="450" customFormat="1" ht="15">
      <c r="A349" s="860"/>
      <c r="B349" s="406" t="s">
        <v>1473</v>
      </c>
      <c r="C349" s="453" t="s">
        <v>1472</v>
      </c>
      <c r="D349" s="797"/>
      <c r="E349" s="393">
        <f>F349-5</f>
        <v>43237</v>
      </c>
      <c r="F349" s="452">
        <f>F348+7</f>
        <v>43242</v>
      </c>
      <c r="G349" s="452">
        <f>F349+3</f>
        <v>43245</v>
      </c>
      <c r="H349" s="362"/>
    </row>
    <row r="350" spans="1:9" s="450" customFormat="1" ht="15" customHeight="1">
      <c r="A350" s="454"/>
      <c r="B350" s="406" t="s">
        <v>1471</v>
      </c>
      <c r="C350" s="453" t="s">
        <v>1470</v>
      </c>
      <c r="D350" s="797"/>
      <c r="E350" s="393">
        <f>F350-5</f>
        <v>43244</v>
      </c>
      <c r="F350" s="452">
        <f>F349+7</f>
        <v>43249</v>
      </c>
      <c r="G350" s="452">
        <f>F350+3</f>
        <v>43252</v>
      </c>
      <c r="H350" s="362"/>
      <c r="I350" s="451"/>
    </row>
    <row r="351" spans="1:9" s="367" customFormat="1" ht="15">
      <c r="A351" s="449" t="s">
        <v>882</v>
      </c>
      <c r="B351" s="449"/>
      <c r="C351" s="449"/>
      <c r="D351" s="449"/>
      <c r="E351" s="449"/>
      <c r="F351" s="449"/>
      <c r="G351" s="449"/>
      <c r="H351" s="362"/>
    </row>
    <row r="352" spans="1:9" s="372" customFormat="1" ht="15.75" customHeight="1">
      <c r="A352" s="822" t="s">
        <v>831</v>
      </c>
      <c r="B352" s="822"/>
      <c r="C352" s="445"/>
      <c r="D352" s="444"/>
      <c r="E352" s="444"/>
      <c r="F352" s="443"/>
      <c r="G352" s="443"/>
    </row>
    <row r="353" spans="1:8" s="362" customFormat="1" ht="15">
      <c r="A353" s="436"/>
      <c r="B353" s="861" t="s">
        <v>158</v>
      </c>
      <c r="C353" s="812" t="s">
        <v>157</v>
      </c>
      <c r="D353" s="792" t="s">
        <v>1227</v>
      </c>
      <c r="E353" s="440" t="s">
        <v>1377</v>
      </c>
      <c r="F353" s="440" t="s">
        <v>1376</v>
      </c>
      <c r="G353" s="440" t="s">
        <v>831</v>
      </c>
    </row>
    <row r="354" spans="1:8" s="362" customFormat="1" ht="15">
      <c r="A354" s="436"/>
      <c r="B354" s="862"/>
      <c r="C354" s="837"/>
      <c r="D354" s="793"/>
      <c r="E354" s="448" t="s">
        <v>1374</v>
      </c>
      <c r="F354" s="448" t="s">
        <v>76</v>
      </c>
      <c r="G354" s="448" t="s">
        <v>75</v>
      </c>
    </row>
    <row r="355" spans="1:8" s="362" customFormat="1" ht="15">
      <c r="A355" s="436"/>
      <c r="B355" s="395" t="s">
        <v>1498</v>
      </c>
      <c r="C355" s="395" t="s">
        <v>1497</v>
      </c>
      <c r="D355" s="797" t="s">
        <v>1496</v>
      </c>
      <c r="E355" s="393">
        <f>F355-5</f>
        <v>43220</v>
      </c>
      <c r="F355" s="418">
        <v>43225</v>
      </c>
      <c r="G355" s="418">
        <f>F355+12</f>
        <v>43237</v>
      </c>
      <c r="H355" s="362" t="s">
        <v>1167</v>
      </c>
    </row>
    <row r="356" spans="1:8" s="362" customFormat="1" ht="15">
      <c r="A356" s="436"/>
      <c r="B356" s="395" t="s">
        <v>1495</v>
      </c>
      <c r="C356" s="395" t="s">
        <v>1494</v>
      </c>
      <c r="D356" s="797"/>
      <c r="E356" s="393">
        <f>F356-5</f>
        <v>43227</v>
      </c>
      <c r="F356" s="418">
        <f>F355+7</f>
        <v>43232</v>
      </c>
      <c r="G356" s="418">
        <f>F356+12</f>
        <v>43244</v>
      </c>
      <c r="H356" s="357"/>
    </row>
    <row r="357" spans="1:8" s="362" customFormat="1" ht="15">
      <c r="A357" s="436"/>
      <c r="B357" s="395" t="s">
        <v>1493</v>
      </c>
      <c r="C357" s="395" t="s">
        <v>1491</v>
      </c>
      <c r="D357" s="797"/>
      <c r="E357" s="393">
        <f>F357-5</f>
        <v>43234</v>
      </c>
      <c r="F357" s="418">
        <f>F356+7</f>
        <v>43239</v>
      </c>
      <c r="G357" s="418">
        <f>F357+12</f>
        <v>43251</v>
      </c>
      <c r="H357" s="357"/>
    </row>
    <row r="358" spans="1:8" s="362" customFormat="1" ht="15">
      <c r="A358" s="436"/>
      <c r="B358" s="395" t="s">
        <v>1492</v>
      </c>
      <c r="C358" s="395" t="s">
        <v>1491</v>
      </c>
      <c r="D358" s="797"/>
      <c r="E358" s="393">
        <f>F358-5</f>
        <v>43241</v>
      </c>
      <c r="F358" s="418">
        <f>F357+7</f>
        <v>43246</v>
      </c>
      <c r="G358" s="418">
        <f>F358+12</f>
        <v>43258</v>
      </c>
      <c r="H358" s="357"/>
    </row>
    <row r="359" spans="1:8" s="362" customFormat="1" ht="15">
      <c r="A359" s="436"/>
      <c r="B359" s="395" t="s">
        <v>1394</v>
      </c>
      <c r="C359" s="395"/>
      <c r="D359" s="797"/>
      <c r="E359" s="393">
        <f>F359-5</f>
        <v>43248</v>
      </c>
      <c r="F359" s="418">
        <f>F358+7</f>
        <v>43253</v>
      </c>
      <c r="G359" s="418">
        <f>F359+12</f>
        <v>43265</v>
      </c>
      <c r="H359" s="357"/>
    </row>
    <row r="360" spans="1:8" s="358" customFormat="1" ht="15">
      <c r="A360" s="822" t="s">
        <v>881</v>
      </c>
      <c r="B360" s="822"/>
      <c r="C360" s="445"/>
      <c r="D360" s="444"/>
      <c r="E360" s="444"/>
      <c r="F360" s="443"/>
      <c r="G360" s="443"/>
    </row>
    <row r="361" spans="1:8" s="357" customFormat="1" ht="15">
      <c r="A361" s="436"/>
      <c r="B361" s="863" t="s">
        <v>158</v>
      </c>
      <c r="C361" s="873" t="s">
        <v>157</v>
      </c>
      <c r="D361" s="809" t="s">
        <v>1227</v>
      </c>
      <c r="E361" s="440" t="s">
        <v>1377</v>
      </c>
      <c r="F361" s="442" t="s">
        <v>1376</v>
      </c>
      <c r="G361" s="442" t="s">
        <v>1489</v>
      </c>
    </row>
    <row r="362" spans="1:8" s="357" customFormat="1" ht="15">
      <c r="A362" s="436"/>
      <c r="B362" s="864"/>
      <c r="C362" s="810"/>
      <c r="D362" s="810"/>
      <c r="E362" s="439" t="s">
        <v>1374</v>
      </c>
      <c r="F362" s="447" t="s">
        <v>76</v>
      </c>
      <c r="G362" s="446" t="s">
        <v>75</v>
      </c>
    </row>
    <row r="363" spans="1:8" s="357" customFormat="1" ht="15">
      <c r="B363" s="395" t="s">
        <v>1486</v>
      </c>
      <c r="C363" s="437" t="s">
        <v>1485</v>
      </c>
      <c r="D363" s="811" t="s">
        <v>1490</v>
      </c>
      <c r="E363" s="435">
        <f>F363-5</f>
        <v>43219</v>
      </c>
      <c r="F363" s="434">
        <v>43224</v>
      </c>
      <c r="G363" s="434">
        <f>F363+12</f>
        <v>43236</v>
      </c>
    </row>
    <row r="364" spans="1:8" s="357" customFormat="1" ht="15">
      <c r="A364" s="436"/>
      <c r="B364" s="395" t="s">
        <v>1483</v>
      </c>
      <c r="C364" s="395" t="s">
        <v>1482</v>
      </c>
      <c r="D364" s="811"/>
      <c r="E364" s="435">
        <f>F364-5</f>
        <v>43226</v>
      </c>
      <c r="F364" s="434">
        <f>F363+7</f>
        <v>43231</v>
      </c>
      <c r="G364" s="434">
        <f>F364+12</f>
        <v>43243</v>
      </c>
    </row>
    <row r="365" spans="1:8" s="357" customFormat="1" ht="15">
      <c r="A365" s="436"/>
      <c r="B365" s="395" t="s">
        <v>1481</v>
      </c>
      <c r="C365" s="395" t="s">
        <v>1480</v>
      </c>
      <c r="D365" s="811"/>
      <c r="E365" s="435">
        <f>F365-5</f>
        <v>43233</v>
      </c>
      <c r="F365" s="434">
        <f>F364+7</f>
        <v>43238</v>
      </c>
      <c r="G365" s="434">
        <f>F365+12</f>
        <v>43250</v>
      </c>
    </row>
    <row r="366" spans="1:8" s="357" customFormat="1" ht="15">
      <c r="A366" s="436"/>
      <c r="B366" s="395" t="s">
        <v>1479</v>
      </c>
      <c r="C366" s="395" t="s">
        <v>1478</v>
      </c>
      <c r="D366" s="811"/>
      <c r="E366" s="435">
        <f>F366-5</f>
        <v>43240</v>
      </c>
      <c r="F366" s="434">
        <f>F365+7</f>
        <v>43245</v>
      </c>
      <c r="G366" s="434">
        <f>F366+12</f>
        <v>43257</v>
      </c>
    </row>
    <row r="367" spans="1:8" s="357" customFormat="1" ht="15">
      <c r="A367" s="436"/>
      <c r="B367" s="395" t="s">
        <v>1394</v>
      </c>
      <c r="C367" s="395"/>
      <c r="D367" s="811"/>
      <c r="E367" s="435">
        <f>F367-5</f>
        <v>43247</v>
      </c>
      <c r="F367" s="434">
        <f>F366+7</f>
        <v>43252</v>
      </c>
      <c r="G367" s="434">
        <f>F367+12</f>
        <v>43264</v>
      </c>
    </row>
    <row r="368" spans="1:8" s="357" customFormat="1" ht="15">
      <c r="A368" s="436"/>
    </row>
    <row r="369" spans="1:8" s="357" customFormat="1" ht="15">
      <c r="A369" s="436"/>
      <c r="B369" s="825" t="s">
        <v>158</v>
      </c>
      <c r="C369" s="812" t="s">
        <v>157</v>
      </c>
      <c r="D369" s="812" t="s">
        <v>1227</v>
      </c>
      <c r="E369" s="440" t="s">
        <v>1377</v>
      </c>
      <c r="F369" s="440" t="s">
        <v>1376</v>
      </c>
      <c r="G369" s="440" t="s">
        <v>1489</v>
      </c>
    </row>
    <row r="370" spans="1:8" s="357" customFormat="1" ht="15">
      <c r="A370" s="436"/>
      <c r="B370" s="825"/>
      <c r="C370" s="837"/>
      <c r="D370" s="812"/>
      <c r="E370" s="440" t="s">
        <v>1374</v>
      </c>
      <c r="F370" s="440" t="s">
        <v>76</v>
      </c>
      <c r="G370" s="440" t="s">
        <v>75</v>
      </c>
    </row>
    <row r="371" spans="1:8" s="357" customFormat="1" ht="15.75" customHeight="1">
      <c r="A371" s="436"/>
      <c r="B371" s="395" t="s">
        <v>1436</v>
      </c>
      <c r="C371" s="394" t="s">
        <v>1435</v>
      </c>
      <c r="D371" s="789" t="s">
        <v>1434</v>
      </c>
      <c r="E371" s="393">
        <f>F371-5</f>
        <v>43221</v>
      </c>
      <c r="F371" s="392">
        <v>43226</v>
      </c>
      <c r="G371" s="392">
        <f>F371+10</f>
        <v>43236</v>
      </c>
    </row>
    <row r="372" spans="1:8" s="357" customFormat="1" ht="15">
      <c r="A372" s="436"/>
      <c r="B372" s="406" t="s">
        <v>1433</v>
      </c>
      <c r="C372" s="394" t="s">
        <v>1432</v>
      </c>
      <c r="D372" s="790"/>
      <c r="E372" s="393">
        <f>F372-5</f>
        <v>43228</v>
      </c>
      <c r="F372" s="392">
        <f>F371+7</f>
        <v>43233</v>
      </c>
      <c r="G372" s="392">
        <f>F372+10</f>
        <v>43243</v>
      </c>
      <c r="H372" s="362"/>
    </row>
    <row r="373" spans="1:8" s="357" customFormat="1" ht="15">
      <c r="A373" s="436"/>
      <c r="B373" s="406" t="s">
        <v>1414</v>
      </c>
      <c r="C373" s="394"/>
      <c r="D373" s="790"/>
      <c r="E373" s="393">
        <f>F373-5</f>
        <v>43235</v>
      </c>
      <c r="F373" s="392">
        <f>F372+7</f>
        <v>43240</v>
      </c>
      <c r="G373" s="392">
        <f>F373+10</f>
        <v>43250</v>
      </c>
      <c r="H373" s="362"/>
    </row>
    <row r="374" spans="1:8" s="357" customFormat="1" ht="15">
      <c r="A374" s="436"/>
      <c r="B374" s="395" t="s">
        <v>1431</v>
      </c>
      <c r="C374" s="394"/>
      <c r="D374" s="790"/>
      <c r="E374" s="393">
        <f>F374-5</f>
        <v>43242</v>
      </c>
      <c r="F374" s="392">
        <f>F373+7</f>
        <v>43247</v>
      </c>
      <c r="G374" s="392">
        <f>F374+10</f>
        <v>43257</v>
      </c>
      <c r="H374" s="362"/>
    </row>
    <row r="375" spans="1:8" s="357" customFormat="1" ht="15">
      <c r="A375" s="436"/>
      <c r="B375" s="406" t="s">
        <v>1414</v>
      </c>
      <c r="C375" s="394"/>
      <c r="D375" s="791"/>
      <c r="E375" s="393">
        <f>F375-5</f>
        <v>43249</v>
      </c>
      <c r="F375" s="392">
        <f>F374+7</f>
        <v>43254</v>
      </c>
      <c r="G375" s="392">
        <f>F375+10</f>
        <v>43264</v>
      </c>
      <c r="H375" s="362"/>
    </row>
    <row r="376" spans="1:8" s="372" customFormat="1" ht="15">
      <c r="A376" s="822" t="s">
        <v>1488</v>
      </c>
      <c r="B376" s="822"/>
      <c r="C376" s="445"/>
      <c r="D376" s="444"/>
      <c r="E376" s="444"/>
      <c r="F376" s="443"/>
      <c r="G376" s="443"/>
    </row>
    <row r="377" spans="1:8" s="362" customFormat="1" ht="15">
      <c r="A377" s="436"/>
      <c r="B377" s="848" t="s">
        <v>158</v>
      </c>
      <c r="C377" s="812" t="s">
        <v>157</v>
      </c>
      <c r="D377" s="792" t="s">
        <v>1227</v>
      </c>
      <c r="E377" s="440" t="s">
        <v>1377</v>
      </c>
      <c r="F377" s="442" t="s">
        <v>1376</v>
      </c>
      <c r="G377" s="441" t="s">
        <v>1487</v>
      </c>
    </row>
    <row r="378" spans="1:8" s="362" customFormat="1" ht="15">
      <c r="A378" s="436"/>
      <c r="B378" s="849"/>
      <c r="C378" s="837"/>
      <c r="D378" s="793"/>
      <c r="E378" s="440" t="s">
        <v>1374</v>
      </c>
      <c r="F378" s="439" t="s">
        <v>76</v>
      </c>
      <c r="G378" s="438" t="s">
        <v>75</v>
      </c>
    </row>
    <row r="379" spans="1:8" s="362" customFormat="1" ht="15">
      <c r="A379" s="436"/>
      <c r="B379" s="395" t="s">
        <v>1486</v>
      </c>
      <c r="C379" s="437" t="s">
        <v>1485</v>
      </c>
      <c r="D379" s="780" t="s">
        <v>1484</v>
      </c>
      <c r="E379" s="435">
        <f>F379-5</f>
        <v>43219</v>
      </c>
      <c r="F379" s="434">
        <v>43224</v>
      </c>
      <c r="G379" s="434">
        <f>F379+20</f>
        <v>43244</v>
      </c>
    </row>
    <row r="380" spans="1:8" s="362" customFormat="1" ht="15">
      <c r="A380" s="436"/>
      <c r="B380" s="395" t="s">
        <v>1483</v>
      </c>
      <c r="C380" s="395" t="s">
        <v>1482</v>
      </c>
      <c r="D380" s="780"/>
      <c r="E380" s="435">
        <f>F380-5</f>
        <v>43226</v>
      </c>
      <c r="F380" s="434">
        <f>F379+7</f>
        <v>43231</v>
      </c>
      <c r="G380" s="434">
        <f>F380+20</f>
        <v>43251</v>
      </c>
    </row>
    <row r="381" spans="1:8" s="362" customFormat="1" ht="15">
      <c r="A381" s="436"/>
      <c r="B381" s="395" t="s">
        <v>1481</v>
      </c>
      <c r="C381" s="395" t="s">
        <v>1480</v>
      </c>
      <c r="D381" s="780"/>
      <c r="E381" s="435">
        <f>F381-5</f>
        <v>43233</v>
      </c>
      <c r="F381" s="434">
        <f>F380+7</f>
        <v>43238</v>
      </c>
      <c r="G381" s="434">
        <f>F381+20</f>
        <v>43258</v>
      </c>
    </row>
    <row r="382" spans="1:8" s="362" customFormat="1" ht="15">
      <c r="A382" s="436"/>
      <c r="B382" s="395" t="s">
        <v>1479</v>
      </c>
      <c r="C382" s="395" t="s">
        <v>1478</v>
      </c>
      <c r="D382" s="780"/>
      <c r="E382" s="435">
        <f>F382-5</f>
        <v>43240</v>
      </c>
      <c r="F382" s="434">
        <f>F381+7</f>
        <v>43245</v>
      </c>
      <c r="G382" s="434">
        <f>F382+20</f>
        <v>43265</v>
      </c>
    </row>
    <row r="383" spans="1:8" s="362" customFormat="1" ht="15">
      <c r="A383" s="436"/>
      <c r="B383" s="395" t="s">
        <v>1394</v>
      </c>
      <c r="C383" s="395"/>
      <c r="D383" s="780"/>
      <c r="E383" s="435">
        <f>F383-5</f>
        <v>43247</v>
      </c>
      <c r="F383" s="434">
        <f>F382+7</f>
        <v>43252</v>
      </c>
      <c r="G383" s="434">
        <f>F383+20</f>
        <v>43272</v>
      </c>
    </row>
    <row r="384" spans="1:8" s="358" customFormat="1" ht="15.75" customHeight="1">
      <c r="A384" s="870" t="s">
        <v>1477</v>
      </c>
      <c r="B384" s="870"/>
      <c r="C384" s="433"/>
    </row>
    <row r="385" spans="1:8" s="357" customFormat="1" ht="15">
      <c r="A385" s="432"/>
      <c r="B385" s="848" t="s">
        <v>158</v>
      </c>
      <c r="C385" s="778" t="s">
        <v>157</v>
      </c>
      <c r="D385" s="778" t="s">
        <v>1227</v>
      </c>
      <c r="E385" s="381" t="s">
        <v>1377</v>
      </c>
      <c r="F385" s="381" t="s">
        <v>1376</v>
      </c>
      <c r="G385" s="381" t="s">
        <v>1477</v>
      </c>
    </row>
    <row r="386" spans="1:8" s="357" customFormat="1" ht="15">
      <c r="A386" s="432"/>
      <c r="B386" s="849"/>
      <c r="C386" s="779"/>
      <c r="D386" s="779"/>
      <c r="E386" s="421" t="s">
        <v>1374</v>
      </c>
      <c r="F386" s="421" t="s">
        <v>76</v>
      </c>
      <c r="G386" s="421" t="s">
        <v>75</v>
      </c>
    </row>
    <row r="387" spans="1:8" s="357" customFormat="1" ht="15">
      <c r="A387" s="432"/>
      <c r="B387" s="395" t="s">
        <v>1476</v>
      </c>
      <c r="C387" s="394" t="s">
        <v>1475</v>
      </c>
      <c r="D387" s="794" t="s">
        <v>1434</v>
      </c>
      <c r="E387" s="431">
        <f>F387-5</f>
        <v>43222</v>
      </c>
      <c r="F387" s="430">
        <v>43227</v>
      </c>
      <c r="G387" s="430">
        <f>F387+9</f>
        <v>43236</v>
      </c>
    </row>
    <row r="388" spans="1:8" s="357" customFormat="1">
      <c r="A388" s="432"/>
      <c r="B388" s="395" t="s">
        <v>1266</v>
      </c>
      <c r="C388" s="394" t="s">
        <v>1474</v>
      </c>
      <c r="D388" s="795"/>
      <c r="E388" s="431">
        <f>F388-5</f>
        <v>43229</v>
      </c>
      <c r="F388" s="430">
        <f>F387+7</f>
        <v>43234</v>
      </c>
      <c r="G388" s="430">
        <f>F388+8</f>
        <v>43242</v>
      </c>
      <c r="H388" s="427"/>
    </row>
    <row r="389" spans="1:8" s="357" customFormat="1" ht="15">
      <c r="A389" s="432"/>
      <c r="B389" s="394" t="s">
        <v>1473</v>
      </c>
      <c r="C389" s="394" t="s">
        <v>1472</v>
      </c>
      <c r="D389" s="795"/>
      <c r="E389" s="431">
        <f>F389-5</f>
        <v>43236</v>
      </c>
      <c r="F389" s="430">
        <f>F388+7</f>
        <v>43241</v>
      </c>
      <c r="G389" s="430">
        <f>F389+8</f>
        <v>43249</v>
      </c>
    </row>
    <row r="390" spans="1:8" s="357" customFormat="1" ht="15">
      <c r="A390" s="432"/>
      <c r="B390" s="395" t="s">
        <v>1471</v>
      </c>
      <c r="C390" s="394" t="s">
        <v>1470</v>
      </c>
      <c r="D390" s="795"/>
      <c r="E390" s="431">
        <f>F390-5</f>
        <v>43243</v>
      </c>
      <c r="F390" s="430">
        <f>F389+7</f>
        <v>43248</v>
      </c>
      <c r="G390" s="430">
        <f>F390+8</f>
        <v>43256</v>
      </c>
    </row>
    <row r="391" spans="1:8" s="357" customFormat="1" ht="15">
      <c r="A391" s="432"/>
      <c r="B391" s="395" t="s">
        <v>1394</v>
      </c>
      <c r="C391" s="394"/>
      <c r="D391" s="796"/>
      <c r="E391" s="431">
        <f>F391-5</f>
        <v>43250</v>
      </c>
      <c r="F391" s="430">
        <f>F390+7</f>
        <v>43255</v>
      </c>
      <c r="G391" s="430">
        <f>F391+8</f>
        <v>43263</v>
      </c>
    </row>
    <row r="392" spans="1:8" s="372" customFormat="1" ht="15">
      <c r="A392" s="858" t="s">
        <v>1469</v>
      </c>
      <c r="B392" s="858"/>
      <c r="C392" s="429"/>
      <c r="D392" s="398"/>
      <c r="E392" s="397"/>
      <c r="F392" s="422"/>
      <c r="G392" s="422"/>
    </row>
    <row r="393" spans="1:8" s="362" customFormat="1" ht="15">
      <c r="A393" s="357"/>
      <c r="B393" s="848" t="s">
        <v>158</v>
      </c>
      <c r="C393" s="778" t="s">
        <v>157</v>
      </c>
      <c r="D393" s="778" t="s">
        <v>1227</v>
      </c>
      <c r="E393" s="381" t="s">
        <v>1377</v>
      </c>
      <c r="F393" s="381" t="s">
        <v>1376</v>
      </c>
      <c r="G393" s="381" t="s">
        <v>1468</v>
      </c>
    </row>
    <row r="394" spans="1:8" s="362" customFormat="1" ht="15">
      <c r="A394" s="357"/>
      <c r="B394" s="849"/>
      <c r="C394" s="779"/>
      <c r="D394" s="779"/>
      <c r="E394" s="421" t="s">
        <v>1374</v>
      </c>
      <c r="F394" s="381" t="s">
        <v>76</v>
      </c>
      <c r="G394" s="381" t="s">
        <v>75</v>
      </c>
    </row>
    <row r="395" spans="1:8" s="362" customFormat="1" ht="15">
      <c r="A395" s="357"/>
      <c r="B395" s="395" t="s">
        <v>1467</v>
      </c>
      <c r="C395" s="394" t="s">
        <v>1466</v>
      </c>
      <c r="D395" s="797" t="s">
        <v>1458</v>
      </c>
      <c r="E395" s="404">
        <f>F395-5</f>
        <v>43221</v>
      </c>
      <c r="F395" s="428">
        <v>43226</v>
      </c>
      <c r="G395" s="418">
        <f>F395+12</f>
        <v>43238</v>
      </c>
    </row>
    <row r="396" spans="1:8" s="362" customFormat="1" ht="15">
      <c r="A396" s="357"/>
      <c r="B396" s="406" t="s">
        <v>1465</v>
      </c>
      <c r="C396" s="394" t="s">
        <v>1464</v>
      </c>
      <c r="D396" s="797"/>
      <c r="E396" s="404">
        <f>F396-5</f>
        <v>43228</v>
      </c>
      <c r="F396" s="428">
        <f>F395+7</f>
        <v>43233</v>
      </c>
      <c r="G396" s="418">
        <f>F396+11</f>
        <v>43244</v>
      </c>
    </row>
    <row r="397" spans="1:8" s="362" customFormat="1" ht="15">
      <c r="A397" s="357"/>
      <c r="B397" s="406" t="s">
        <v>1463</v>
      </c>
      <c r="C397" s="394" t="s">
        <v>1462</v>
      </c>
      <c r="D397" s="797"/>
      <c r="E397" s="404">
        <f>F397-5</f>
        <v>43235</v>
      </c>
      <c r="F397" s="428">
        <f>F396+7</f>
        <v>43240</v>
      </c>
      <c r="G397" s="418">
        <f>F397+11</f>
        <v>43251</v>
      </c>
    </row>
    <row r="398" spans="1:8" s="362" customFormat="1" ht="15">
      <c r="A398" s="357"/>
      <c r="B398" s="395" t="s">
        <v>1461</v>
      </c>
      <c r="C398" s="394" t="s">
        <v>1460</v>
      </c>
      <c r="D398" s="797"/>
      <c r="E398" s="404">
        <f>F398-5</f>
        <v>43242</v>
      </c>
      <c r="F398" s="418">
        <f>F397+7</f>
        <v>43247</v>
      </c>
      <c r="G398" s="418">
        <f>F398+11</f>
        <v>43258</v>
      </c>
    </row>
    <row r="399" spans="1:8" s="426" customFormat="1">
      <c r="A399" s="427"/>
      <c r="B399" s="395" t="s">
        <v>1459</v>
      </c>
      <c r="C399" s="394"/>
      <c r="D399" s="797"/>
      <c r="E399" s="404">
        <f>F399-5</f>
        <v>43249</v>
      </c>
      <c r="F399" s="418">
        <f>F398+7</f>
        <v>43254</v>
      </c>
      <c r="G399" s="418">
        <f>F399+11</f>
        <v>43265</v>
      </c>
    </row>
    <row r="400" spans="1:8" s="372" customFormat="1" ht="15">
      <c r="A400" s="870" t="s">
        <v>795</v>
      </c>
      <c r="B400" s="870"/>
      <c r="C400" s="399"/>
      <c r="D400" s="398"/>
      <c r="E400" s="397"/>
      <c r="F400" s="422"/>
      <c r="G400" s="422"/>
    </row>
    <row r="401" spans="1:7" s="423" customFormat="1" ht="15">
      <c r="A401" s="425"/>
      <c r="B401" s="867" t="s">
        <v>158</v>
      </c>
      <c r="C401" s="798" t="s">
        <v>157</v>
      </c>
      <c r="D401" s="798" t="s">
        <v>1227</v>
      </c>
      <c r="E401" s="424" t="s">
        <v>1377</v>
      </c>
      <c r="F401" s="424" t="s">
        <v>1376</v>
      </c>
      <c r="G401" s="424" t="s">
        <v>795</v>
      </c>
    </row>
    <row r="402" spans="1:7" s="362" customFormat="1" ht="15">
      <c r="A402" s="357"/>
      <c r="B402" s="868"/>
      <c r="C402" s="799"/>
      <c r="D402" s="799"/>
      <c r="E402" s="421" t="s">
        <v>1374</v>
      </c>
      <c r="F402" s="421" t="s">
        <v>76</v>
      </c>
      <c r="G402" s="421" t="s">
        <v>75</v>
      </c>
    </row>
    <row r="403" spans="1:7" s="362" customFormat="1" ht="15">
      <c r="A403" s="357"/>
      <c r="B403" s="406" t="s">
        <v>1456</v>
      </c>
      <c r="C403" s="406" t="s">
        <v>1457</v>
      </c>
      <c r="D403" s="800" t="s">
        <v>1458</v>
      </c>
      <c r="E403" s="404">
        <f>F403-5</f>
        <v>43219</v>
      </c>
      <c r="F403" s="418">
        <v>43224</v>
      </c>
      <c r="G403" s="418">
        <f>F403+7</f>
        <v>43231</v>
      </c>
    </row>
    <row r="404" spans="1:7" s="362" customFormat="1" ht="15">
      <c r="A404" s="357"/>
      <c r="B404" s="406" t="s">
        <v>1455</v>
      </c>
      <c r="C404" s="406" t="s">
        <v>1457</v>
      </c>
      <c r="D404" s="801"/>
      <c r="E404" s="404">
        <f>F404-5</f>
        <v>43226</v>
      </c>
      <c r="F404" s="418">
        <f>F403+7</f>
        <v>43231</v>
      </c>
      <c r="G404" s="418">
        <f>F404+7</f>
        <v>43238</v>
      </c>
    </row>
    <row r="405" spans="1:7" s="362" customFormat="1" ht="15">
      <c r="A405" s="357"/>
      <c r="B405" s="406" t="s">
        <v>1456</v>
      </c>
      <c r="C405" s="406" t="s">
        <v>1454</v>
      </c>
      <c r="D405" s="801"/>
      <c r="E405" s="404">
        <f>F405-5</f>
        <v>43233</v>
      </c>
      <c r="F405" s="418">
        <f>F404+7</f>
        <v>43238</v>
      </c>
      <c r="G405" s="418">
        <f>F405+7</f>
        <v>43245</v>
      </c>
    </row>
    <row r="406" spans="1:7" s="362" customFormat="1" ht="15">
      <c r="A406" s="357"/>
      <c r="B406" s="406" t="s">
        <v>1455</v>
      </c>
      <c r="C406" s="406" t="s">
        <v>1454</v>
      </c>
      <c r="D406" s="801"/>
      <c r="E406" s="404">
        <f>F406-5</f>
        <v>43240</v>
      </c>
      <c r="F406" s="418">
        <f>F405+7</f>
        <v>43245</v>
      </c>
      <c r="G406" s="418">
        <f>F406+7</f>
        <v>43252</v>
      </c>
    </row>
    <row r="407" spans="1:7" s="362" customFormat="1" ht="15">
      <c r="A407" s="357"/>
      <c r="B407" s="406" t="s">
        <v>1394</v>
      </c>
      <c r="C407" s="406"/>
      <c r="D407" s="802"/>
      <c r="E407" s="404">
        <f>F407-5</f>
        <v>43247</v>
      </c>
      <c r="F407" s="418">
        <f>F406+7</f>
        <v>43252</v>
      </c>
      <c r="G407" s="418">
        <f>F407+7</f>
        <v>43259</v>
      </c>
    </row>
    <row r="408" spans="1:7" s="372" customFormat="1" ht="15">
      <c r="A408" s="858" t="s">
        <v>1453</v>
      </c>
      <c r="B408" s="871"/>
      <c r="E408" s="397"/>
      <c r="F408" s="422"/>
      <c r="G408" s="422"/>
    </row>
    <row r="409" spans="1:7" s="362" customFormat="1" ht="15" customHeight="1">
      <c r="A409" s="357"/>
      <c r="B409" s="848" t="s">
        <v>158</v>
      </c>
      <c r="C409" s="778" t="s">
        <v>157</v>
      </c>
      <c r="D409" s="778" t="s">
        <v>1227</v>
      </c>
      <c r="E409" s="381" t="s">
        <v>1377</v>
      </c>
      <c r="F409" s="381" t="s">
        <v>1376</v>
      </c>
      <c r="G409" s="381" t="s">
        <v>1453</v>
      </c>
    </row>
    <row r="410" spans="1:7" s="362" customFormat="1" ht="15">
      <c r="A410" s="357"/>
      <c r="B410" s="849"/>
      <c r="C410" s="779"/>
      <c r="D410" s="779"/>
      <c r="E410" s="421" t="s">
        <v>1374</v>
      </c>
      <c r="F410" s="421" t="s">
        <v>76</v>
      </c>
      <c r="G410" s="421" t="s">
        <v>75</v>
      </c>
    </row>
    <row r="411" spans="1:7" s="362" customFormat="1" ht="15">
      <c r="A411" s="357"/>
      <c r="B411" s="419" t="s">
        <v>1452</v>
      </c>
      <c r="C411" s="420" t="s">
        <v>1451</v>
      </c>
      <c r="D411" s="780" t="s">
        <v>1450</v>
      </c>
      <c r="E411" s="393">
        <f>F411-5</f>
        <v>43219</v>
      </c>
      <c r="F411" s="418">
        <v>43224</v>
      </c>
      <c r="G411" s="418">
        <f>F411+21</f>
        <v>43245</v>
      </c>
    </row>
    <row r="412" spans="1:7" s="362" customFormat="1" ht="15">
      <c r="A412" s="357"/>
      <c r="B412" s="419" t="s">
        <v>1414</v>
      </c>
      <c r="C412" s="394"/>
      <c r="D412" s="780"/>
      <c r="E412" s="393">
        <f>F412-5</f>
        <v>43226</v>
      </c>
      <c r="F412" s="418">
        <f>F411+7</f>
        <v>43231</v>
      </c>
      <c r="G412" s="418">
        <f>F412+21</f>
        <v>43252</v>
      </c>
    </row>
    <row r="413" spans="1:7" s="362" customFormat="1" ht="15">
      <c r="A413" s="357"/>
      <c r="B413" s="395" t="s">
        <v>1449</v>
      </c>
      <c r="C413" s="394" t="s">
        <v>1448</v>
      </c>
      <c r="D413" s="780"/>
      <c r="E413" s="393">
        <f>F413-5</f>
        <v>43233</v>
      </c>
      <c r="F413" s="418">
        <f>F412+7</f>
        <v>43238</v>
      </c>
      <c r="G413" s="418">
        <f>F413+21</f>
        <v>43259</v>
      </c>
    </row>
    <row r="414" spans="1:7" s="362" customFormat="1" ht="15">
      <c r="A414" s="357"/>
      <c r="B414" s="395" t="s">
        <v>1447</v>
      </c>
      <c r="C414" s="394" t="s">
        <v>1446</v>
      </c>
      <c r="D414" s="780"/>
      <c r="E414" s="393">
        <f>F414-5</f>
        <v>43240</v>
      </c>
      <c r="F414" s="418">
        <f>F413+7</f>
        <v>43245</v>
      </c>
      <c r="G414" s="418">
        <f>F414+21</f>
        <v>43266</v>
      </c>
    </row>
    <row r="415" spans="1:7" s="362" customFormat="1" ht="15">
      <c r="A415" s="357"/>
      <c r="B415" s="395" t="s">
        <v>1445</v>
      </c>
      <c r="C415" s="394" t="s">
        <v>1444</v>
      </c>
      <c r="D415" s="780"/>
      <c r="E415" s="393">
        <f>F415-5</f>
        <v>43247</v>
      </c>
      <c r="F415" s="418">
        <f>F414+7</f>
        <v>43252</v>
      </c>
      <c r="G415" s="418">
        <f>F415+21</f>
        <v>43273</v>
      </c>
    </row>
    <row r="416" spans="1:7" s="413" customFormat="1">
      <c r="A416" s="872" t="s">
        <v>697</v>
      </c>
      <c r="B416" s="872"/>
      <c r="C416" s="417"/>
      <c r="D416" s="416"/>
      <c r="E416" s="415"/>
      <c r="F416" s="414"/>
      <c r="G416" s="414"/>
    </row>
    <row r="417" spans="1:7" s="362" customFormat="1" ht="15">
      <c r="A417" s="407"/>
      <c r="B417" s="848" t="s">
        <v>158</v>
      </c>
      <c r="C417" s="778" t="s">
        <v>157</v>
      </c>
      <c r="D417" s="778" t="s">
        <v>1227</v>
      </c>
      <c r="E417" s="393" t="s">
        <v>1377</v>
      </c>
      <c r="F417" s="393" t="s">
        <v>1376</v>
      </c>
      <c r="G417" s="393" t="s">
        <v>697</v>
      </c>
    </row>
    <row r="418" spans="1:7" s="362" customFormat="1" ht="15">
      <c r="A418" s="407"/>
      <c r="B418" s="849"/>
      <c r="C418" s="779"/>
      <c r="D418" s="779"/>
      <c r="E418" s="393" t="s">
        <v>1374</v>
      </c>
      <c r="F418" s="393" t="s">
        <v>76</v>
      </c>
      <c r="G418" s="393" t="s">
        <v>75</v>
      </c>
    </row>
    <row r="419" spans="1:7" s="362" customFormat="1" ht="15">
      <c r="A419" s="407"/>
      <c r="B419" s="395" t="s">
        <v>1414</v>
      </c>
      <c r="C419" s="394"/>
      <c r="D419" s="803" t="s">
        <v>1434</v>
      </c>
      <c r="E419" s="404">
        <f>F419-5</f>
        <v>43216</v>
      </c>
      <c r="F419" s="393">
        <v>43221</v>
      </c>
      <c r="G419" s="393">
        <f>F419+21</f>
        <v>43242</v>
      </c>
    </row>
    <row r="420" spans="1:7" s="362" customFormat="1" ht="15">
      <c r="A420" s="407"/>
      <c r="B420" s="395" t="s">
        <v>1443</v>
      </c>
      <c r="C420" s="394">
        <v>1804</v>
      </c>
      <c r="D420" s="804"/>
      <c r="E420" s="404">
        <f>F420-5</f>
        <v>43223</v>
      </c>
      <c r="F420" s="393">
        <f>F419+7</f>
        <v>43228</v>
      </c>
      <c r="G420" s="393">
        <f>F420+17</f>
        <v>43245</v>
      </c>
    </row>
    <row r="421" spans="1:7" s="362" customFormat="1" ht="15">
      <c r="A421" s="407"/>
      <c r="B421" s="412" t="s">
        <v>1431</v>
      </c>
      <c r="C421" s="394"/>
      <c r="D421" s="804"/>
      <c r="E421" s="404">
        <f>F421-5</f>
        <v>43230</v>
      </c>
      <c r="F421" s="393">
        <f>F420+7</f>
        <v>43235</v>
      </c>
      <c r="G421" s="393">
        <f>F421+17</f>
        <v>43252</v>
      </c>
    </row>
    <row r="422" spans="1:7" s="362" customFormat="1" ht="15">
      <c r="A422" s="407"/>
      <c r="B422" s="406" t="s">
        <v>1442</v>
      </c>
      <c r="C422" s="394" t="s">
        <v>1441</v>
      </c>
      <c r="D422" s="804"/>
      <c r="E422" s="404">
        <f>F422-5</f>
        <v>43237</v>
      </c>
      <c r="F422" s="393">
        <f>F421+7</f>
        <v>43242</v>
      </c>
      <c r="G422" s="393">
        <f>F422+17</f>
        <v>43259</v>
      </c>
    </row>
    <row r="423" spans="1:7" s="362" customFormat="1" ht="15">
      <c r="A423" s="407"/>
      <c r="B423" s="395" t="s">
        <v>1414</v>
      </c>
      <c r="C423" s="394"/>
      <c r="D423" s="805"/>
      <c r="E423" s="404">
        <f>F423-5</f>
        <v>43244</v>
      </c>
      <c r="F423" s="393">
        <f>F422+7</f>
        <v>43249</v>
      </c>
      <c r="G423" s="393">
        <f>F423+17</f>
        <v>43266</v>
      </c>
    </row>
    <row r="424" spans="1:7" s="372" customFormat="1">
      <c r="A424" s="858" t="s">
        <v>690</v>
      </c>
      <c r="B424" s="858"/>
      <c r="C424" s="411"/>
      <c r="D424" s="410"/>
      <c r="E424" s="409"/>
      <c r="F424" s="408"/>
      <c r="G424" s="408"/>
    </row>
    <row r="425" spans="1:7" s="362" customFormat="1" ht="15">
      <c r="A425" s="407"/>
      <c r="B425" s="848" t="s">
        <v>158</v>
      </c>
      <c r="C425" s="778" t="s">
        <v>157</v>
      </c>
      <c r="D425" s="778" t="s">
        <v>1227</v>
      </c>
      <c r="E425" s="393" t="s">
        <v>1377</v>
      </c>
      <c r="F425" s="393" t="s">
        <v>1376</v>
      </c>
      <c r="G425" s="393" t="s">
        <v>690</v>
      </c>
    </row>
    <row r="426" spans="1:7" s="362" customFormat="1" ht="15">
      <c r="A426" s="407"/>
      <c r="B426" s="849"/>
      <c r="C426" s="779"/>
      <c r="D426" s="779"/>
      <c r="E426" s="393" t="s">
        <v>1374</v>
      </c>
      <c r="F426" s="393" t="s">
        <v>76</v>
      </c>
      <c r="G426" s="393" t="s">
        <v>75</v>
      </c>
    </row>
    <row r="427" spans="1:7" s="362" customFormat="1" ht="15">
      <c r="A427" s="407"/>
      <c r="B427" s="395" t="s">
        <v>1440</v>
      </c>
      <c r="C427" s="394">
        <v>1806</v>
      </c>
      <c r="D427" s="780" t="s">
        <v>1434</v>
      </c>
      <c r="E427" s="404">
        <f>F427-5</f>
        <v>43217</v>
      </c>
      <c r="F427" s="393">
        <v>43222</v>
      </c>
      <c r="G427" s="393">
        <f>F427+21</f>
        <v>43243</v>
      </c>
    </row>
    <row r="428" spans="1:7" s="362" customFormat="1" ht="15">
      <c r="A428" s="407"/>
      <c r="B428" s="395" t="s">
        <v>1439</v>
      </c>
      <c r="C428" s="394">
        <v>1806</v>
      </c>
      <c r="D428" s="780"/>
      <c r="E428" s="404">
        <f>F428-5</f>
        <v>43224</v>
      </c>
      <c r="F428" s="393">
        <f>F427+7</f>
        <v>43229</v>
      </c>
      <c r="G428" s="393">
        <f>F428+21</f>
        <v>43250</v>
      </c>
    </row>
    <row r="429" spans="1:7" s="362" customFormat="1" ht="15">
      <c r="A429" s="407"/>
      <c r="B429" s="394" t="s">
        <v>1308</v>
      </c>
      <c r="C429" s="394">
        <v>1806</v>
      </c>
      <c r="D429" s="780"/>
      <c r="E429" s="404">
        <f>F429-5</f>
        <v>43231</v>
      </c>
      <c r="F429" s="393">
        <f>F428+7</f>
        <v>43236</v>
      </c>
      <c r="G429" s="393">
        <f>F429+21</f>
        <v>43257</v>
      </c>
    </row>
    <row r="430" spans="1:7" s="362" customFormat="1" ht="15">
      <c r="A430" s="407"/>
      <c r="B430" s="395" t="s">
        <v>1438</v>
      </c>
      <c r="C430" s="394">
        <v>1806</v>
      </c>
      <c r="D430" s="780"/>
      <c r="E430" s="404">
        <f>F430-5</f>
        <v>43238</v>
      </c>
      <c r="F430" s="393">
        <f>F429+7</f>
        <v>43243</v>
      </c>
      <c r="G430" s="393">
        <f>F430+21</f>
        <v>43264</v>
      </c>
    </row>
    <row r="431" spans="1:7" s="362" customFormat="1" ht="15">
      <c r="A431" s="407"/>
      <c r="B431" s="395" t="s">
        <v>1437</v>
      </c>
      <c r="C431" s="394">
        <v>1806</v>
      </c>
      <c r="D431" s="780"/>
      <c r="E431" s="404">
        <f>F431-5</f>
        <v>43245</v>
      </c>
      <c r="F431" s="393">
        <f>F430+7</f>
        <v>43250</v>
      </c>
      <c r="G431" s="393">
        <f>F431+21</f>
        <v>43271</v>
      </c>
    </row>
    <row r="432" spans="1:7" s="372" customFormat="1">
      <c r="A432" s="858" t="s">
        <v>634</v>
      </c>
      <c r="B432" s="858"/>
      <c r="C432" s="411"/>
      <c r="D432" s="410"/>
      <c r="E432" s="409"/>
      <c r="F432" s="408"/>
      <c r="G432" s="408"/>
    </row>
    <row r="433" spans="1:7" s="362" customFormat="1" ht="15">
      <c r="A433" s="407"/>
      <c r="B433" s="848" t="s">
        <v>158</v>
      </c>
      <c r="C433" s="778" t="s">
        <v>157</v>
      </c>
      <c r="D433" s="778" t="s">
        <v>1227</v>
      </c>
      <c r="E433" s="393" t="s">
        <v>1377</v>
      </c>
      <c r="F433" s="393" t="s">
        <v>1376</v>
      </c>
      <c r="G433" s="393" t="s">
        <v>634</v>
      </c>
    </row>
    <row r="434" spans="1:7" s="362" customFormat="1" ht="15">
      <c r="A434" s="407"/>
      <c r="B434" s="849"/>
      <c r="C434" s="779"/>
      <c r="D434" s="779"/>
      <c r="E434" s="393" t="s">
        <v>1374</v>
      </c>
      <c r="F434" s="393" t="s">
        <v>76</v>
      </c>
      <c r="G434" s="393" t="s">
        <v>75</v>
      </c>
    </row>
    <row r="435" spans="1:7" s="362" customFormat="1" ht="15">
      <c r="A435" s="407"/>
      <c r="B435" s="395" t="s">
        <v>1436</v>
      </c>
      <c r="C435" s="394" t="s">
        <v>1435</v>
      </c>
      <c r="D435" s="780" t="s">
        <v>1434</v>
      </c>
      <c r="E435" s="404">
        <f>F435-5</f>
        <v>43221</v>
      </c>
      <c r="F435" s="393">
        <v>43226</v>
      </c>
      <c r="G435" s="393">
        <f>F435+21</f>
        <v>43247</v>
      </c>
    </row>
    <row r="436" spans="1:7" s="362" customFormat="1" ht="15">
      <c r="A436" s="407"/>
      <c r="B436" s="406" t="s">
        <v>1433</v>
      </c>
      <c r="C436" s="394" t="s">
        <v>1432</v>
      </c>
      <c r="D436" s="780"/>
      <c r="E436" s="404">
        <f>F436-5</f>
        <v>43228</v>
      </c>
      <c r="F436" s="393">
        <f>F435+7</f>
        <v>43233</v>
      </c>
      <c r="G436" s="393">
        <f>F436+21</f>
        <v>43254</v>
      </c>
    </row>
    <row r="437" spans="1:7" s="362" customFormat="1" ht="15">
      <c r="A437" s="407"/>
      <c r="B437" s="406" t="s">
        <v>1414</v>
      </c>
      <c r="C437" s="394"/>
      <c r="D437" s="780"/>
      <c r="E437" s="404">
        <f>F437-5</f>
        <v>43235</v>
      </c>
      <c r="F437" s="393">
        <f>F436+7</f>
        <v>43240</v>
      </c>
      <c r="G437" s="393">
        <f>F437+21</f>
        <v>43261</v>
      </c>
    </row>
    <row r="438" spans="1:7" s="362" customFormat="1" ht="15">
      <c r="A438" s="407"/>
      <c r="B438" s="395" t="s">
        <v>1431</v>
      </c>
      <c r="C438" s="394"/>
      <c r="D438" s="780"/>
      <c r="E438" s="404">
        <f>F438-5</f>
        <v>43242</v>
      </c>
      <c r="F438" s="393">
        <f>F437+7</f>
        <v>43247</v>
      </c>
      <c r="G438" s="393">
        <f>F438+21</f>
        <v>43268</v>
      </c>
    </row>
    <row r="439" spans="1:7" s="362" customFormat="1" ht="15">
      <c r="A439" s="407"/>
      <c r="B439" s="406" t="s">
        <v>1414</v>
      </c>
      <c r="C439" s="394"/>
      <c r="D439" s="780"/>
      <c r="E439" s="404">
        <f>F439-5</f>
        <v>43249</v>
      </c>
      <c r="F439" s="393">
        <f>F438+7</f>
        <v>43254</v>
      </c>
      <c r="G439" s="393">
        <f>F439+21</f>
        <v>43275</v>
      </c>
    </row>
    <row r="440" spans="1:7" s="372" customFormat="1" ht="15" customHeight="1">
      <c r="A440" s="858" t="s">
        <v>1430</v>
      </c>
      <c r="B440" s="858"/>
      <c r="C440" s="399"/>
      <c r="D440" s="405"/>
      <c r="E440" s="397"/>
      <c r="F440" s="397"/>
      <c r="G440" s="397"/>
    </row>
    <row r="441" spans="1:7" s="362" customFormat="1" ht="15" customHeight="1">
      <c r="A441" s="396"/>
      <c r="B441" s="848" t="s">
        <v>158</v>
      </c>
      <c r="C441" s="778" t="s">
        <v>157</v>
      </c>
      <c r="D441" s="778" t="s">
        <v>1227</v>
      </c>
      <c r="E441" s="393" t="s">
        <v>1377</v>
      </c>
      <c r="F441" s="393" t="s">
        <v>1376</v>
      </c>
      <c r="G441" s="393" t="s">
        <v>1430</v>
      </c>
    </row>
    <row r="442" spans="1:7" s="362" customFormat="1" ht="15" customHeight="1">
      <c r="A442" s="396"/>
      <c r="B442" s="849"/>
      <c r="C442" s="779"/>
      <c r="D442" s="779"/>
      <c r="E442" s="393" t="s">
        <v>1374</v>
      </c>
      <c r="F442" s="393" t="s">
        <v>76</v>
      </c>
      <c r="G442" s="393" t="s">
        <v>75</v>
      </c>
    </row>
    <row r="443" spans="1:7" s="362" customFormat="1" ht="15" customHeight="1">
      <c r="A443" s="396"/>
      <c r="B443" s="395" t="s">
        <v>1428</v>
      </c>
      <c r="C443" s="394" t="s">
        <v>1427</v>
      </c>
      <c r="D443" s="780" t="s">
        <v>1426</v>
      </c>
      <c r="E443" s="404">
        <f>F443-5</f>
        <v>43222</v>
      </c>
      <c r="F443" s="393">
        <v>43227</v>
      </c>
      <c r="G443" s="393">
        <f>F443+17</f>
        <v>43244</v>
      </c>
    </row>
    <row r="444" spans="1:7" s="362" customFormat="1" ht="15" customHeight="1">
      <c r="A444" s="396"/>
      <c r="B444" s="395" t="s">
        <v>1425</v>
      </c>
      <c r="C444" s="394" t="s">
        <v>1424</v>
      </c>
      <c r="D444" s="780"/>
      <c r="E444" s="404">
        <f>F444-5</f>
        <v>43229</v>
      </c>
      <c r="F444" s="393">
        <f>F443+7</f>
        <v>43234</v>
      </c>
      <c r="G444" s="393">
        <f>F444+17</f>
        <v>43251</v>
      </c>
    </row>
    <row r="445" spans="1:7" s="362" customFormat="1" ht="18" customHeight="1">
      <c r="A445" s="396"/>
      <c r="B445" s="395" t="s">
        <v>1423</v>
      </c>
      <c r="C445" s="394" t="s">
        <v>1422</v>
      </c>
      <c r="D445" s="780"/>
      <c r="E445" s="404">
        <f>F445-5</f>
        <v>43236</v>
      </c>
      <c r="F445" s="393">
        <f>F444+7</f>
        <v>43241</v>
      </c>
      <c r="G445" s="393">
        <f>F445+17</f>
        <v>43258</v>
      </c>
    </row>
    <row r="446" spans="1:7" s="362" customFormat="1" ht="18" customHeight="1">
      <c r="A446" s="396"/>
      <c r="B446" s="395" t="s">
        <v>1394</v>
      </c>
      <c r="C446" s="394"/>
      <c r="D446" s="780"/>
      <c r="E446" s="404">
        <f>F446-5</f>
        <v>43243</v>
      </c>
      <c r="F446" s="393">
        <f>F445+7</f>
        <v>43248</v>
      </c>
      <c r="G446" s="393">
        <f>F446+17</f>
        <v>43265</v>
      </c>
    </row>
    <row r="447" spans="1:7" s="362" customFormat="1" ht="17.25" customHeight="1">
      <c r="A447" s="396"/>
      <c r="B447" s="395" t="s">
        <v>1394</v>
      </c>
      <c r="C447" s="394"/>
      <c r="D447" s="780"/>
      <c r="E447" s="404">
        <f>F447-5</f>
        <v>43250</v>
      </c>
      <c r="F447" s="393">
        <f>F446+7</f>
        <v>43255</v>
      </c>
      <c r="G447" s="393">
        <f>F447+17</f>
        <v>43272</v>
      </c>
    </row>
    <row r="448" spans="1:7" s="372" customFormat="1" ht="15" customHeight="1">
      <c r="A448" s="858" t="s">
        <v>1429</v>
      </c>
      <c r="B448" s="858"/>
      <c r="C448" s="399"/>
      <c r="D448" s="405"/>
      <c r="E448" s="397"/>
      <c r="F448" s="397"/>
      <c r="G448" s="397"/>
    </row>
    <row r="449" spans="1:7" s="362" customFormat="1" ht="15" customHeight="1">
      <c r="A449" s="396"/>
      <c r="B449" s="848" t="s">
        <v>158</v>
      </c>
      <c r="C449" s="778" t="s">
        <v>157</v>
      </c>
      <c r="D449" s="778" t="s">
        <v>1227</v>
      </c>
      <c r="E449" s="393" t="s">
        <v>1377</v>
      </c>
      <c r="F449" s="393" t="s">
        <v>1376</v>
      </c>
      <c r="G449" s="393" t="s">
        <v>1429</v>
      </c>
    </row>
    <row r="450" spans="1:7" s="362" customFormat="1" ht="15" customHeight="1">
      <c r="A450" s="396"/>
      <c r="B450" s="849"/>
      <c r="C450" s="779"/>
      <c r="D450" s="779"/>
      <c r="E450" s="393" t="s">
        <v>1374</v>
      </c>
      <c r="F450" s="393" t="s">
        <v>76</v>
      </c>
      <c r="G450" s="393" t="s">
        <v>75</v>
      </c>
    </row>
    <row r="451" spans="1:7" s="362" customFormat="1" ht="15" customHeight="1">
      <c r="A451" s="396"/>
      <c r="B451" s="395" t="s">
        <v>1428</v>
      </c>
      <c r="C451" s="394" t="s">
        <v>1427</v>
      </c>
      <c r="D451" s="780" t="s">
        <v>1426</v>
      </c>
      <c r="E451" s="404">
        <f>F451-5</f>
        <v>43223</v>
      </c>
      <c r="F451" s="393">
        <v>43228</v>
      </c>
      <c r="G451" s="393">
        <f>F451+15</f>
        <v>43243</v>
      </c>
    </row>
    <row r="452" spans="1:7" s="362" customFormat="1" ht="15" customHeight="1">
      <c r="A452" s="396"/>
      <c r="B452" s="395" t="s">
        <v>1425</v>
      </c>
      <c r="C452" s="394" t="s">
        <v>1424</v>
      </c>
      <c r="D452" s="780"/>
      <c r="E452" s="404">
        <f>F452-5</f>
        <v>43230</v>
      </c>
      <c r="F452" s="393">
        <f>F451+7</f>
        <v>43235</v>
      </c>
      <c r="G452" s="393">
        <f>F452+15</f>
        <v>43250</v>
      </c>
    </row>
    <row r="453" spans="1:7" s="362" customFormat="1" ht="18" customHeight="1">
      <c r="A453" s="396"/>
      <c r="B453" s="395" t="s">
        <v>1423</v>
      </c>
      <c r="C453" s="394" t="s">
        <v>1422</v>
      </c>
      <c r="D453" s="780"/>
      <c r="E453" s="404">
        <f>F453-5</f>
        <v>43237</v>
      </c>
      <c r="F453" s="393">
        <f>F452+7</f>
        <v>43242</v>
      </c>
      <c r="G453" s="393">
        <f>F453+15</f>
        <v>43257</v>
      </c>
    </row>
    <row r="454" spans="1:7" s="362" customFormat="1" ht="18" customHeight="1">
      <c r="A454" s="396"/>
      <c r="B454" s="395" t="s">
        <v>1394</v>
      </c>
      <c r="C454" s="394"/>
      <c r="D454" s="780"/>
      <c r="E454" s="404">
        <f>F454-5</f>
        <v>43244</v>
      </c>
      <c r="F454" s="393">
        <f>F453+7</f>
        <v>43249</v>
      </c>
      <c r="G454" s="393">
        <f>F454+15</f>
        <v>43264</v>
      </c>
    </row>
    <row r="455" spans="1:7" s="362" customFormat="1" ht="17.25" customHeight="1">
      <c r="A455" s="396"/>
      <c r="B455" s="395" t="s">
        <v>1394</v>
      </c>
      <c r="C455" s="394"/>
      <c r="D455" s="780"/>
      <c r="E455" s="404">
        <f>F455-5</f>
        <v>43251</v>
      </c>
      <c r="F455" s="393">
        <f>F454+7</f>
        <v>43256</v>
      </c>
      <c r="G455" s="393">
        <f>F455+15</f>
        <v>43271</v>
      </c>
    </row>
    <row r="456" spans="1:7" s="372" customFormat="1" ht="15" customHeight="1">
      <c r="A456" s="858" t="s">
        <v>1421</v>
      </c>
      <c r="B456" s="858"/>
      <c r="C456" s="399"/>
      <c r="D456" s="405"/>
      <c r="E456" s="397"/>
      <c r="F456" s="397"/>
      <c r="G456" s="397"/>
    </row>
    <row r="457" spans="1:7" s="362" customFormat="1" ht="15" customHeight="1">
      <c r="A457" s="396"/>
      <c r="B457" s="848" t="s">
        <v>158</v>
      </c>
      <c r="C457" s="778" t="s">
        <v>157</v>
      </c>
      <c r="D457" s="778" t="s">
        <v>1227</v>
      </c>
      <c r="E457" s="393" t="s">
        <v>1377</v>
      </c>
      <c r="F457" s="393" t="s">
        <v>1376</v>
      </c>
      <c r="G457" s="393" t="s">
        <v>1421</v>
      </c>
    </row>
    <row r="458" spans="1:7" s="362" customFormat="1" ht="15" customHeight="1">
      <c r="A458" s="396"/>
      <c r="B458" s="849"/>
      <c r="C458" s="779"/>
      <c r="D458" s="779"/>
      <c r="E458" s="393" t="s">
        <v>1374</v>
      </c>
      <c r="F458" s="393" t="s">
        <v>76</v>
      </c>
      <c r="G458" s="393" t="s">
        <v>75</v>
      </c>
    </row>
    <row r="459" spans="1:7" s="362" customFormat="1" ht="15" customHeight="1">
      <c r="A459" s="396"/>
      <c r="B459" s="395" t="s">
        <v>1414</v>
      </c>
      <c r="C459" s="394"/>
      <c r="D459" s="780" t="s">
        <v>1420</v>
      </c>
      <c r="E459" s="404">
        <f>F459-5</f>
        <v>43221</v>
      </c>
      <c r="F459" s="393">
        <v>43226</v>
      </c>
      <c r="G459" s="393">
        <f>F459+17</f>
        <v>43243</v>
      </c>
    </row>
    <row r="460" spans="1:7" s="362" customFormat="1" ht="15" customHeight="1">
      <c r="A460" s="396"/>
      <c r="B460" s="395" t="s">
        <v>1419</v>
      </c>
      <c r="C460" s="394" t="s">
        <v>1418</v>
      </c>
      <c r="D460" s="780"/>
      <c r="E460" s="404">
        <f>F460-5</f>
        <v>43228</v>
      </c>
      <c r="F460" s="393">
        <f>F459+7</f>
        <v>43233</v>
      </c>
      <c r="G460" s="393">
        <f>F460+17</f>
        <v>43250</v>
      </c>
    </row>
    <row r="461" spans="1:7" s="362" customFormat="1" ht="18" customHeight="1">
      <c r="A461" s="396"/>
      <c r="B461" s="395" t="s">
        <v>1417</v>
      </c>
      <c r="C461" s="394" t="s">
        <v>1416</v>
      </c>
      <c r="D461" s="780"/>
      <c r="E461" s="404">
        <f>F461-5</f>
        <v>43235</v>
      </c>
      <c r="F461" s="393">
        <f>F460+7</f>
        <v>43240</v>
      </c>
      <c r="G461" s="393">
        <f>F461+17</f>
        <v>43257</v>
      </c>
    </row>
    <row r="462" spans="1:7" s="362" customFormat="1" ht="18" customHeight="1">
      <c r="A462" s="396"/>
      <c r="B462" s="395"/>
      <c r="C462" s="394"/>
      <c r="D462" s="780"/>
      <c r="E462" s="404">
        <f>F462-5</f>
        <v>43242</v>
      </c>
      <c r="F462" s="393">
        <f>F461+7</f>
        <v>43247</v>
      </c>
      <c r="G462" s="393">
        <f>F462+17</f>
        <v>43264</v>
      </c>
    </row>
    <row r="463" spans="1:7" s="362" customFormat="1" ht="17.25" customHeight="1">
      <c r="A463" s="396"/>
      <c r="B463" s="395"/>
      <c r="C463" s="394"/>
      <c r="D463" s="780"/>
      <c r="E463" s="404">
        <f>F463-5</f>
        <v>43249</v>
      </c>
      <c r="F463" s="393">
        <f>F462+7</f>
        <v>43254</v>
      </c>
      <c r="G463" s="393">
        <f>F463+17</f>
        <v>43271</v>
      </c>
    </row>
    <row r="464" spans="1:7" s="400" customFormat="1" ht="18" customHeight="1">
      <c r="A464" s="858" t="s">
        <v>1415</v>
      </c>
      <c r="B464" s="858"/>
      <c r="C464" s="403"/>
      <c r="D464" s="402"/>
      <c r="E464" s="401"/>
      <c r="F464" s="401"/>
      <c r="G464" s="401"/>
    </row>
    <row r="465" spans="1:8" s="362" customFormat="1" ht="18" customHeight="1">
      <c r="A465" s="396"/>
      <c r="B465" s="848" t="s">
        <v>158</v>
      </c>
      <c r="C465" s="778" t="s">
        <v>157</v>
      </c>
      <c r="D465" s="778" t="s">
        <v>1227</v>
      </c>
      <c r="E465" s="393" t="s">
        <v>1377</v>
      </c>
      <c r="F465" s="393" t="s">
        <v>1376</v>
      </c>
      <c r="G465" s="393" t="s">
        <v>1415</v>
      </c>
    </row>
    <row r="466" spans="1:8" s="362" customFormat="1" ht="18" customHeight="1">
      <c r="A466" s="396"/>
      <c r="B466" s="849"/>
      <c r="C466" s="779"/>
      <c r="D466" s="779"/>
      <c r="E466" s="393" t="s">
        <v>1374</v>
      </c>
      <c r="F466" s="393" t="s">
        <v>76</v>
      </c>
      <c r="G466" s="393" t="s">
        <v>75</v>
      </c>
    </row>
    <row r="467" spans="1:8" s="362" customFormat="1" ht="17.25" customHeight="1">
      <c r="A467" s="396"/>
      <c r="B467" s="395" t="s">
        <v>1414</v>
      </c>
      <c r="C467" s="394"/>
      <c r="D467" s="780" t="s">
        <v>1413</v>
      </c>
      <c r="E467" s="393">
        <f>F467-5</f>
        <v>43221</v>
      </c>
      <c r="F467" s="392">
        <v>43226</v>
      </c>
      <c r="G467" s="392">
        <f>F467+18</f>
        <v>43244</v>
      </c>
    </row>
    <row r="468" spans="1:8" s="362" customFormat="1" ht="17.25" customHeight="1">
      <c r="A468" s="396"/>
      <c r="B468" s="395" t="s">
        <v>1412</v>
      </c>
      <c r="C468" s="394" t="s">
        <v>1411</v>
      </c>
      <c r="D468" s="780"/>
      <c r="E468" s="393">
        <f>F468-5</f>
        <v>43228</v>
      </c>
      <c r="F468" s="392">
        <f>F467+7</f>
        <v>43233</v>
      </c>
      <c r="G468" s="392">
        <f>F468+18</f>
        <v>43251</v>
      </c>
    </row>
    <row r="469" spans="1:8" s="362" customFormat="1" ht="17.25" customHeight="1">
      <c r="A469" s="396"/>
      <c r="B469" s="395" t="s">
        <v>1410</v>
      </c>
      <c r="C469" s="394" t="s">
        <v>1409</v>
      </c>
      <c r="D469" s="780"/>
      <c r="E469" s="393">
        <f>F469-5</f>
        <v>43235</v>
      </c>
      <c r="F469" s="392">
        <f>F468+7</f>
        <v>43240</v>
      </c>
      <c r="G469" s="392">
        <f>F469+18</f>
        <v>43258</v>
      </c>
    </row>
    <row r="470" spans="1:8" s="362" customFormat="1" ht="17.25" customHeight="1">
      <c r="A470" s="396"/>
      <c r="B470" s="395" t="s">
        <v>1408</v>
      </c>
      <c r="C470" s="394" t="s">
        <v>1407</v>
      </c>
      <c r="D470" s="780"/>
      <c r="E470" s="393">
        <f>F470-5</f>
        <v>43242</v>
      </c>
      <c r="F470" s="392">
        <f>F469+7</f>
        <v>43247</v>
      </c>
      <c r="G470" s="392">
        <f>F470+18</f>
        <v>43265</v>
      </c>
    </row>
    <row r="471" spans="1:8" s="362" customFormat="1" ht="17.25" customHeight="1">
      <c r="B471" s="395" t="s">
        <v>1406</v>
      </c>
      <c r="C471" s="394" t="s">
        <v>1405</v>
      </c>
      <c r="D471" s="780"/>
      <c r="E471" s="393">
        <f>F471-5</f>
        <v>43249</v>
      </c>
      <c r="F471" s="392">
        <f>F470+7</f>
        <v>43254</v>
      </c>
      <c r="G471" s="392">
        <f>F471+18</f>
        <v>43272</v>
      </c>
    </row>
    <row r="472" spans="1:8" s="372" customFormat="1" ht="18" customHeight="1">
      <c r="A472" s="858" t="s">
        <v>1404</v>
      </c>
      <c r="B472" s="858"/>
      <c r="C472" s="399"/>
      <c r="D472" s="398"/>
      <c r="E472" s="397"/>
      <c r="F472" s="397"/>
      <c r="G472" s="397"/>
    </row>
    <row r="473" spans="1:8" s="362" customFormat="1" ht="18" customHeight="1">
      <c r="A473" s="396"/>
      <c r="B473" s="848" t="s">
        <v>158</v>
      </c>
      <c r="C473" s="778" t="s">
        <v>157</v>
      </c>
      <c r="D473" s="778" t="s">
        <v>1227</v>
      </c>
      <c r="E473" s="393" t="s">
        <v>1377</v>
      </c>
      <c r="F473" s="393" t="s">
        <v>1376</v>
      </c>
      <c r="G473" s="393" t="s">
        <v>1404</v>
      </c>
    </row>
    <row r="474" spans="1:8" s="362" customFormat="1" ht="18" customHeight="1">
      <c r="A474" s="396"/>
      <c r="B474" s="849"/>
      <c r="C474" s="779"/>
      <c r="D474" s="779"/>
      <c r="E474" s="393" t="s">
        <v>1374</v>
      </c>
      <c r="F474" s="393" t="s">
        <v>76</v>
      </c>
      <c r="G474" s="393" t="s">
        <v>75</v>
      </c>
    </row>
    <row r="475" spans="1:8" s="362" customFormat="1" ht="17.25" customHeight="1">
      <c r="A475" s="396"/>
      <c r="B475" s="395" t="s">
        <v>1403</v>
      </c>
      <c r="C475" s="394" t="s">
        <v>1402</v>
      </c>
      <c r="D475" s="780" t="s">
        <v>1401</v>
      </c>
      <c r="E475" s="393">
        <f>F475-5</f>
        <v>43220</v>
      </c>
      <c r="F475" s="392">
        <v>43225</v>
      </c>
      <c r="G475" s="392">
        <f>F475+13</f>
        <v>43238</v>
      </c>
    </row>
    <row r="476" spans="1:8" s="362" customFormat="1" ht="17.25" customHeight="1">
      <c r="A476" s="396"/>
      <c r="B476" s="395" t="s">
        <v>1400</v>
      </c>
      <c r="C476" s="394" t="s">
        <v>1399</v>
      </c>
      <c r="D476" s="780"/>
      <c r="E476" s="393">
        <f>F476-5</f>
        <v>43227</v>
      </c>
      <c r="F476" s="392">
        <f>F475+7</f>
        <v>43232</v>
      </c>
      <c r="G476" s="392">
        <f>F476+18</f>
        <v>43250</v>
      </c>
    </row>
    <row r="477" spans="1:8" s="362" customFormat="1" ht="17.25" customHeight="1">
      <c r="A477" s="396"/>
      <c r="B477" s="395" t="s">
        <v>1398</v>
      </c>
      <c r="C477" s="394" t="s">
        <v>1397</v>
      </c>
      <c r="D477" s="780"/>
      <c r="E477" s="393">
        <f>F477-5</f>
        <v>43234</v>
      </c>
      <c r="F477" s="392">
        <f>F476+7</f>
        <v>43239</v>
      </c>
      <c r="G477" s="392">
        <f>F477+18</f>
        <v>43257</v>
      </c>
    </row>
    <row r="478" spans="1:8" s="362" customFormat="1" ht="17.25" customHeight="1">
      <c r="A478" s="396"/>
      <c r="B478" s="395" t="s">
        <v>1396</v>
      </c>
      <c r="C478" s="394" t="s">
        <v>1395</v>
      </c>
      <c r="D478" s="780"/>
      <c r="E478" s="393">
        <f>F478-5</f>
        <v>43241</v>
      </c>
      <c r="F478" s="392">
        <f>F477+7</f>
        <v>43246</v>
      </c>
      <c r="G478" s="392">
        <f>F478+18</f>
        <v>43264</v>
      </c>
    </row>
    <row r="479" spans="1:8" s="362" customFormat="1" ht="17.25" customHeight="1">
      <c r="B479" s="395" t="s">
        <v>1394</v>
      </c>
      <c r="C479" s="394"/>
      <c r="D479" s="780"/>
      <c r="E479" s="393">
        <f>F479-5</f>
        <v>43248</v>
      </c>
      <c r="F479" s="392">
        <f>F478+7</f>
        <v>43253</v>
      </c>
      <c r="G479" s="392">
        <f>F479+18</f>
        <v>43271</v>
      </c>
    </row>
    <row r="480" spans="1:8" s="357" customFormat="1" ht="18" customHeight="1">
      <c r="A480" s="865" t="s">
        <v>1393</v>
      </c>
      <c r="B480" s="866"/>
      <c r="C480" s="391"/>
      <c r="D480" s="391"/>
      <c r="E480" s="391"/>
      <c r="F480" s="391"/>
      <c r="G480" s="391"/>
      <c r="H480" s="362"/>
    </row>
    <row r="481" spans="1:7" s="372" customFormat="1" ht="15.75" customHeight="1">
      <c r="A481" s="859" t="s">
        <v>1385</v>
      </c>
      <c r="B481" s="859"/>
      <c r="C481" s="375"/>
      <c r="D481" s="374"/>
      <c r="E481" s="374"/>
      <c r="F481" s="373"/>
      <c r="G481" s="373"/>
    </row>
    <row r="482" spans="1:7" s="362" customFormat="1" ht="15">
      <c r="A482" s="368"/>
      <c r="B482" s="850" t="s">
        <v>158</v>
      </c>
      <c r="C482" s="835" t="s">
        <v>157</v>
      </c>
      <c r="D482" s="781" t="s">
        <v>1227</v>
      </c>
      <c r="E482" s="371" t="s">
        <v>1377</v>
      </c>
      <c r="F482" s="370" t="s">
        <v>1376</v>
      </c>
      <c r="G482" s="369" t="s">
        <v>1385</v>
      </c>
    </row>
    <row r="483" spans="1:7" s="362" customFormat="1" ht="15">
      <c r="A483" s="368"/>
      <c r="B483" s="851"/>
      <c r="C483" s="836"/>
      <c r="D483" s="782"/>
      <c r="E483" s="371" t="s">
        <v>1374</v>
      </c>
      <c r="F483" s="370" t="s">
        <v>76</v>
      </c>
      <c r="G483" s="369" t="s">
        <v>75</v>
      </c>
    </row>
    <row r="484" spans="1:7" s="362" customFormat="1" ht="15">
      <c r="A484" s="368"/>
      <c r="B484" s="366" t="s">
        <v>1387</v>
      </c>
      <c r="C484" s="365" t="s">
        <v>1392</v>
      </c>
      <c r="D484" s="783" t="s">
        <v>1391</v>
      </c>
      <c r="E484" s="364">
        <f>F484-5</f>
        <v>43217</v>
      </c>
      <c r="F484" s="363">
        <v>43222</v>
      </c>
      <c r="G484" s="363">
        <f>F484+2</f>
        <v>43224</v>
      </c>
    </row>
    <row r="485" spans="1:7" s="362" customFormat="1" ht="15">
      <c r="A485" s="368"/>
      <c r="B485" s="366" t="s">
        <v>1387</v>
      </c>
      <c r="C485" s="365" t="s">
        <v>1390</v>
      </c>
      <c r="D485" s="784"/>
      <c r="E485" s="377">
        <f>F485-5</f>
        <v>43224</v>
      </c>
      <c r="F485" s="390">
        <f>F484+7</f>
        <v>43229</v>
      </c>
      <c r="G485" s="363">
        <f>F485+2</f>
        <v>43231</v>
      </c>
    </row>
    <row r="486" spans="1:7" s="362" customFormat="1" ht="15">
      <c r="A486" s="368"/>
      <c r="B486" s="366" t="s">
        <v>1387</v>
      </c>
      <c r="C486" s="365" t="s">
        <v>1389</v>
      </c>
      <c r="D486" s="784"/>
      <c r="E486" s="377">
        <f>F486-5</f>
        <v>43231</v>
      </c>
      <c r="F486" s="389">
        <f>F485+7</f>
        <v>43236</v>
      </c>
      <c r="G486" s="380">
        <f>F486+2</f>
        <v>43238</v>
      </c>
    </row>
    <row r="487" spans="1:7" s="362" customFormat="1" ht="15">
      <c r="A487" s="368"/>
      <c r="B487" s="388" t="s">
        <v>1387</v>
      </c>
      <c r="C487" s="365" t="s">
        <v>1388</v>
      </c>
      <c r="D487" s="784"/>
      <c r="E487" s="377">
        <f>F487-5</f>
        <v>43238</v>
      </c>
      <c r="F487" s="387">
        <f>F486+7</f>
        <v>43243</v>
      </c>
      <c r="G487" s="376">
        <f>F487+2</f>
        <v>43245</v>
      </c>
    </row>
    <row r="488" spans="1:7" s="362" customFormat="1" ht="15">
      <c r="A488" s="368"/>
      <c r="B488" s="379" t="s">
        <v>1387</v>
      </c>
      <c r="C488" s="365" t="s">
        <v>1386</v>
      </c>
      <c r="D488" s="785"/>
      <c r="E488" s="377">
        <f>F488-5</f>
        <v>43245</v>
      </c>
      <c r="F488" s="387">
        <f>F487+7</f>
        <v>43250</v>
      </c>
      <c r="G488" s="376">
        <f>F488+2</f>
        <v>43252</v>
      </c>
    </row>
    <row r="489" spans="1:7" s="362" customFormat="1" ht="15">
      <c r="A489" s="368"/>
      <c r="B489" s="373"/>
      <c r="C489" s="386"/>
      <c r="D489" s="385"/>
      <c r="E489" s="384"/>
      <c r="F489" s="383"/>
      <c r="G489" s="382"/>
    </row>
    <row r="490" spans="1:7" s="362" customFormat="1" ht="15">
      <c r="A490" s="368"/>
      <c r="B490" s="848" t="s">
        <v>158</v>
      </c>
      <c r="C490" s="778" t="s">
        <v>157</v>
      </c>
      <c r="D490" s="778" t="s">
        <v>1227</v>
      </c>
      <c r="E490" s="381" t="s">
        <v>1377</v>
      </c>
      <c r="F490" s="381" t="s">
        <v>1376</v>
      </c>
      <c r="G490" s="381" t="s">
        <v>1385</v>
      </c>
    </row>
    <row r="491" spans="1:7" s="362" customFormat="1" ht="15">
      <c r="A491" s="368"/>
      <c r="B491" s="852"/>
      <c r="C491" s="786"/>
      <c r="D491" s="786"/>
      <c r="E491" s="381" t="s">
        <v>1374</v>
      </c>
      <c r="F491" s="381" t="s">
        <v>76</v>
      </c>
      <c r="G491" s="381" t="s">
        <v>75</v>
      </c>
    </row>
    <row r="492" spans="1:7" s="362" customFormat="1" ht="15">
      <c r="A492" s="368"/>
      <c r="B492" s="379" t="s">
        <v>1379</v>
      </c>
      <c r="C492" s="378" t="s">
        <v>1384</v>
      </c>
      <c r="D492" s="787" t="s">
        <v>1383</v>
      </c>
      <c r="E492" s="377">
        <f>F492-5</f>
        <v>43221</v>
      </c>
      <c r="F492" s="363">
        <v>43226</v>
      </c>
      <c r="G492" s="363">
        <f>F492+2</f>
        <v>43228</v>
      </c>
    </row>
    <row r="493" spans="1:7" s="362" customFormat="1" ht="15">
      <c r="A493" s="368"/>
      <c r="B493" s="379" t="s">
        <v>1379</v>
      </c>
      <c r="C493" s="378" t="s">
        <v>1382</v>
      </c>
      <c r="D493" s="784"/>
      <c r="E493" s="377">
        <f>F493-5</f>
        <v>43228</v>
      </c>
      <c r="F493" s="363">
        <f>F492+7</f>
        <v>43233</v>
      </c>
      <c r="G493" s="363">
        <f>F493+2</f>
        <v>43235</v>
      </c>
    </row>
    <row r="494" spans="1:7" s="362" customFormat="1" ht="15">
      <c r="A494" s="368"/>
      <c r="B494" s="379" t="s">
        <v>1379</v>
      </c>
      <c r="C494" s="378" t="s">
        <v>1381</v>
      </c>
      <c r="D494" s="784"/>
      <c r="E494" s="377">
        <f>F494-5</f>
        <v>43235</v>
      </c>
      <c r="F494" s="380">
        <f>F493+7</f>
        <v>43240</v>
      </c>
      <c r="G494" s="380">
        <f>F494+2</f>
        <v>43242</v>
      </c>
    </row>
    <row r="495" spans="1:7" s="362" customFormat="1" ht="15">
      <c r="A495" s="368"/>
      <c r="B495" s="379" t="s">
        <v>1379</v>
      </c>
      <c r="C495" s="378" t="s">
        <v>1380</v>
      </c>
      <c r="D495" s="784"/>
      <c r="E495" s="377">
        <f>F495-5</f>
        <v>43242</v>
      </c>
      <c r="F495" s="376">
        <f>F494+7</f>
        <v>43247</v>
      </c>
      <c r="G495" s="376">
        <f>F495+2</f>
        <v>43249</v>
      </c>
    </row>
    <row r="496" spans="1:7" s="362" customFormat="1" ht="15">
      <c r="A496" s="368"/>
      <c r="B496" s="379" t="s">
        <v>1379</v>
      </c>
      <c r="C496" s="378" t="s">
        <v>1378</v>
      </c>
      <c r="D496" s="785"/>
      <c r="E496" s="377">
        <f>F496-5</f>
        <v>43249</v>
      </c>
      <c r="F496" s="376">
        <f>F495+7</f>
        <v>43254</v>
      </c>
      <c r="G496" s="376">
        <f>F496+2</f>
        <v>43256</v>
      </c>
    </row>
    <row r="497" spans="1:8" s="372" customFormat="1" ht="15">
      <c r="A497" s="859" t="s">
        <v>1375</v>
      </c>
      <c r="B497" s="859"/>
      <c r="C497" s="375"/>
      <c r="D497" s="374"/>
      <c r="E497" s="374"/>
      <c r="F497" s="373"/>
      <c r="G497" s="373"/>
    </row>
    <row r="498" spans="1:8" s="362" customFormat="1" ht="15">
      <c r="A498" s="368"/>
      <c r="B498" s="850" t="s">
        <v>158</v>
      </c>
      <c r="C498" s="781" t="s">
        <v>157</v>
      </c>
      <c r="D498" s="788" t="s">
        <v>1227</v>
      </c>
      <c r="E498" s="371" t="s">
        <v>1377</v>
      </c>
      <c r="F498" s="370" t="s">
        <v>1376</v>
      </c>
      <c r="G498" s="369" t="s">
        <v>1375</v>
      </c>
    </row>
    <row r="499" spans="1:8" s="362" customFormat="1" ht="15">
      <c r="A499" s="368"/>
      <c r="B499" s="851"/>
      <c r="C499" s="832"/>
      <c r="D499" s="788"/>
      <c r="E499" s="371" t="s">
        <v>1374</v>
      </c>
      <c r="F499" s="370" t="s">
        <v>76</v>
      </c>
      <c r="G499" s="369" t="s">
        <v>75</v>
      </c>
    </row>
    <row r="500" spans="1:8" s="362" customFormat="1" ht="15">
      <c r="A500" s="368"/>
      <c r="B500" s="366" t="s">
        <v>1364</v>
      </c>
      <c r="C500" s="365" t="s">
        <v>1373</v>
      </c>
      <c r="D500" s="777" t="s">
        <v>1372</v>
      </c>
      <c r="E500" s="364">
        <f t="shared" ref="E500:E508" si="0">F500-5</f>
        <v>43221</v>
      </c>
      <c r="F500" s="363">
        <v>43226</v>
      </c>
      <c r="G500" s="363">
        <f t="shared" ref="G500:G508" si="1">F500+1</f>
        <v>43227</v>
      </c>
    </row>
    <row r="501" spans="1:8" s="362" customFormat="1" ht="15">
      <c r="A501" s="368"/>
      <c r="B501" s="366" t="s">
        <v>1364</v>
      </c>
      <c r="C501" s="365" t="s">
        <v>1371</v>
      </c>
      <c r="D501" s="777"/>
      <c r="E501" s="364">
        <f t="shared" si="0"/>
        <v>43225</v>
      </c>
      <c r="F501" s="363">
        <f>F500+4</f>
        <v>43230</v>
      </c>
      <c r="G501" s="363">
        <f t="shared" si="1"/>
        <v>43231</v>
      </c>
    </row>
    <row r="502" spans="1:8" s="362" customFormat="1" ht="15">
      <c r="A502" s="368"/>
      <c r="B502" s="366" t="s">
        <v>1364</v>
      </c>
      <c r="C502" s="365" t="s">
        <v>1370</v>
      </c>
      <c r="D502" s="777"/>
      <c r="E502" s="364">
        <f t="shared" si="0"/>
        <v>43228</v>
      </c>
      <c r="F502" s="363">
        <f>F501+3</f>
        <v>43233</v>
      </c>
      <c r="G502" s="363">
        <f t="shared" si="1"/>
        <v>43234</v>
      </c>
    </row>
    <row r="503" spans="1:8" s="362" customFormat="1" ht="15">
      <c r="A503" s="368"/>
      <c r="B503" s="366" t="s">
        <v>1364</v>
      </c>
      <c r="C503" s="365" t="s">
        <v>1369</v>
      </c>
      <c r="D503" s="777"/>
      <c r="E503" s="364">
        <f t="shared" si="0"/>
        <v>43232</v>
      </c>
      <c r="F503" s="363">
        <f>F502+4</f>
        <v>43237</v>
      </c>
      <c r="G503" s="363">
        <f t="shared" si="1"/>
        <v>43238</v>
      </c>
    </row>
    <row r="504" spans="1:8" s="362" customFormat="1" ht="15">
      <c r="A504" s="368"/>
      <c r="B504" s="366" t="s">
        <v>1364</v>
      </c>
      <c r="C504" s="365" t="s">
        <v>1368</v>
      </c>
      <c r="D504" s="777"/>
      <c r="E504" s="364">
        <f t="shared" si="0"/>
        <v>43235</v>
      </c>
      <c r="F504" s="363">
        <f>F503+3</f>
        <v>43240</v>
      </c>
      <c r="G504" s="363">
        <f t="shared" si="1"/>
        <v>43241</v>
      </c>
    </row>
    <row r="505" spans="1:8" s="362" customFormat="1" ht="15">
      <c r="A505" s="368"/>
      <c r="B505" s="366" t="s">
        <v>1364</v>
      </c>
      <c r="C505" s="365" t="s">
        <v>1367</v>
      </c>
      <c r="D505" s="777"/>
      <c r="E505" s="364">
        <f t="shared" si="0"/>
        <v>43239</v>
      </c>
      <c r="F505" s="363">
        <f>F504+4</f>
        <v>43244</v>
      </c>
      <c r="G505" s="363">
        <f t="shared" si="1"/>
        <v>43245</v>
      </c>
    </row>
    <row r="506" spans="1:8" s="362" customFormat="1" ht="15">
      <c r="A506" s="368"/>
      <c r="B506" s="366" t="s">
        <v>1364</v>
      </c>
      <c r="C506" s="365" t="s">
        <v>1366</v>
      </c>
      <c r="D506" s="777"/>
      <c r="E506" s="364">
        <f t="shared" si="0"/>
        <v>43242</v>
      </c>
      <c r="F506" s="363">
        <f>F505+3</f>
        <v>43247</v>
      </c>
      <c r="G506" s="363">
        <f t="shared" si="1"/>
        <v>43248</v>
      </c>
      <c r="H506" s="357"/>
    </row>
    <row r="507" spans="1:8" s="362" customFormat="1">
      <c r="A507" s="367"/>
      <c r="B507" s="366" t="s">
        <v>1364</v>
      </c>
      <c r="C507" s="365" t="s">
        <v>1365</v>
      </c>
      <c r="D507" s="777"/>
      <c r="E507" s="364">
        <f t="shared" si="0"/>
        <v>43246</v>
      </c>
      <c r="F507" s="363">
        <f>F506+4</f>
        <v>43251</v>
      </c>
      <c r="G507" s="363">
        <f t="shared" si="1"/>
        <v>43252</v>
      </c>
      <c r="H507" s="356"/>
    </row>
    <row r="508" spans="1:8" s="362" customFormat="1">
      <c r="A508" s="367"/>
      <c r="B508" s="366" t="s">
        <v>1364</v>
      </c>
      <c r="C508" s="365" t="s">
        <v>1363</v>
      </c>
      <c r="D508" s="777"/>
      <c r="E508" s="364">
        <f t="shared" si="0"/>
        <v>43249</v>
      </c>
      <c r="F508" s="363">
        <f>F507+3</f>
        <v>43254</v>
      </c>
      <c r="G508" s="363">
        <f t="shared" si="1"/>
        <v>43255</v>
      </c>
      <c r="H508" s="356"/>
    </row>
    <row r="509" spans="1:8" s="357" customFormat="1">
      <c r="A509" s="360"/>
      <c r="B509" s="361"/>
      <c r="C509" s="360"/>
      <c r="D509" s="360"/>
      <c r="E509" s="360"/>
      <c r="F509" s="360"/>
      <c r="G509" s="360"/>
      <c r="H509" s="356"/>
    </row>
    <row r="510" spans="1:8">
      <c r="A510" s="360"/>
      <c r="B510" s="361"/>
      <c r="C510" s="360"/>
      <c r="D510" s="360"/>
      <c r="E510" s="360"/>
      <c r="F510" s="360"/>
      <c r="G510" s="360"/>
    </row>
    <row r="511" spans="1:8">
      <c r="A511" s="360"/>
      <c r="B511" s="361"/>
      <c r="C511" s="360"/>
      <c r="D511" s="360"/>
      <c r="E511" s="360"/>
      <c r="F511" s="360"/>
      <c r="G511" s="360"/>
    </row>
    <row r="512" spans="1:8">
      <c r="A512" s="360"/>
      <c r="B512" s="361"/>
      <c r="D512" s="360"/>
      <c r="E512" s="360"/>
      <c r="F512" s="360"/>
      <c r="G512" s="360"/>
    </row>
    <row r="513" spans="1:7">
      <c r="A513" s="360"/>
      <c r="B513" s="361"/>
      <c r="C513" s="360"/>
      <c r="D513" s="360"/>
      <c r="E513" s="360"/>
      <c r="F513" s="360"/>
      <c r="G513" s="360"/>
    </row>
    <row r="514" spans="1:7">
      <c r="A514" s="360"/>
      <c r="B514" s="361"/>
      <c r="C514" s="360"/>
      <c r="D514" s="360"/>
      <c r="E514" s="360"/>
      <c r="F514" s="360"/>
      <c r="G514" s="360"/>
    </row>
    <row r="515" spans="1:7">
      <c r="A515" s="360"/>
      <c r="B515" s="361"/>
      <c r="C515" s="360"/>
      <c r="D515" s="360"/>
      <c r="E515" s="360"/>
      <c r="F515" s="360"/>
      <c r="G515" s="360"/>
    </row>
    <row r="516" spans="1:7">
      <c r="A516" s="360"/>
      <c r="B516" s="361"/>
      <c r="C516" s="360"/>
      <c r="D516" s="360"/>
      <c r="E516" s="357"/>
      <c r="F516" s="360"/>
      <c r="G516" s="360"/>
    </row>
    <row r="517" spans="1:7">
      <c r="A517" s="360"/>
      <c r="B517" s="361"/>
      <c r="C517" s="360"/>
      <c r="D517" s="360"/>
      <c r="E517" s="360"/>
      <c r="F517" s="360"/>
      <c r="G517" s="360"/>
    </row>
    <row r="518" spans="1:7">
      <c r="A518" s="360"/>
      <c r="B518" s="361"/>
      <c r="C518" s="360"/>
      <c r="D518" s="360"/>
      <c r="E518" s="360"/>
      <c r="F518" s="360"/>
      <c r="G518" s="360"/>
    </row>
    <row r="519" spans="1:7">
      <c r="A519" s="360"/>
      <c r="B519" s="361"/>
      <c r="C519" s="360"/>
      <c r="D519" s="360"/>
      <c r="E519" s="360"/>
      <c r="F519" s="360"/>
      <c r="G519" s="360"/>
    </row>
    <row r="520" spans="1:7">
      <c r="A520" s="360"/>
      <c r="B520" s="361"/>
      <c r="C520" s="360"/>
      <c r="D520" s="360"/>
      <c r="E520" s="360"/>
      <c r="F520" s="360"/>
      <c r="G520" s="360"/>
    </row>
    <row r="521" spans="1:7">
      <c r="A521" s="360"/>
      <c r="B521" s="361"/>
      <c r="C521" s="360"/>
      <c r="D521" s="360"/>
      <c r="E521" s="360"/>
      <c r="F521" s="360"/>
      <c r="G521" s="360"/>
    </row>
    <row r="522" spans="1:7">
      <c r="A522" s="360"/>
      <c r="B522" s="361"/>
      <c r="C522" s="360"/>
      <c r="D522" s="360"/>
      <c r="E522" s="360"/>
      <c r="F522" s="360"/>
      <c r="G522" s="360"/>
    </row>
    <row r="523" spans="1:7">
      <c r="A523" s="360"/>
      <c r="B523" s="361"/>
      <c r="C523" s="360"/>
      <c r="D523" s="360"/>
      <c r="E523" s="360"/>
      <c r="F523" s="360"/>
      <c r="G523" s="360"/>
    </row>
    <row r="524" spans="1:7">
      <c r="A524" s="360"/>
      <c r="B524" s="361"/>
      <c r="C524" s="360"/>
      <c r="D524" s="360"/>
      <c r="E524" s="360"/>
      <c r="F524" s="360"/>
      <c r="G524" s="360"/>
    </row>
    <row r="525" spans="1:7">
      <c r="A525" s="360"/>
      <c r="B525" s="361"/>
      <c r="C525" s="360"/>
      <c r="D525" s="360"/>
      <c r="E525" s="360"/>
      <c r="F525" s="360"/>
      <c r="G525" s="360"/>
    </row>
    <row r="526" spans="1:7">
      <c r="A526" s="360"/>
      <c r="B526" s="361"/>
      <c r="C526" s="360"/>
      <c r="D526" s="360"/>
      <c r="E526" s="360"/>
      <c r="F526" s="360"/>
      <c r="G526" s="360"/>
    </row>
    <row r="527" spans="1:7">
      <c r="A527" s="360"/>
      <c r="B527" s="361"/>
      <c r="C527" s="360"/>
      <c r="D527" s="360"/>
      <c r="E527" s="360"/>
      <c r="F527" s="360"/>
      <c r="G527" s="360"/>
    </row>
    <row r="528" spans="1:7">
      <c r="A528" s="360"/>
      <c r="B528" s="361"/>
      <c r="C528" s="360"/>
      <c r="D528" s="360"/>
      <c r="E528" s="360"/>
      <c r="F528" s="360"/>
      <c r="G528" s="360"/>
    </row>
    <row r="529" spans="1:7">
      <c r="A529" s="360"/>
      <c r="B529" s="361"/>
      <c r="C529" s="360"/>
      <c r="D529" s="360"/>
      <c r="E529" s="360"/>
      <c r="F529" s="360"/>
      <c r="G529" s="360"/>
    </row>
    <row r="530" spans="1:7">
      <c r="A530" s="360"/>
      <c r="B530" s="361"/>
      <c r="C530" s="360"/>
      <c r="D530" s="360"/>
      <c r="E530" s="360"/>
      <c r="F530" s="360"/>
      <c r="G530" s="360"/>
    </row>
    <row r="531" spans="1:7">
      <c r="A531" s="357"/>
      <c r="D531" s="357"/>
      <c r="E531" s="357"/>
      <c r="F531" s="357"/>
      <c r="G531" s="357"/>
    </row>
    <row r="532" spans="1:7">
      <c r="A532" s="357"/>
      <c r="D532" s="357"/>
      <c r="E532" s="357"/>
      <c r="F532" s="357"/>
      <c r="G532" s="357"/>
    </row>
    <row r="533" spans="1:7">
      <c r="A533" s="357"/>
      <c r="D533" s="357"/>
      <c r="E533" s="357"/>
      <c r="F533" s="357"/>
      <c r="G533" s="357"/>
    </row>
    <row r="534" spans="1:7">
      <c r="A534" s="357"/>
      <c r="D534" s="357"/>
      <c r="E534" s="357"/>
      <c r="F534" s="357"/>
      <c r="G534" s="357"/>
    </row>
    <row r="535" spans="1:7">
      <c r="A535" s="357"/>
      <c r="D535" s="357"/>
      <c r="E535" s="357"/>
      <c r="F535" s="357"/>
      <c r="G535" s="357"/>
    </row>
    <row r="536" spans="1:7">
      <c r="A536" s="357"/>
      <c r="D536" s="357"/>
      <c r="E536" s="357"/>
      <c r="F536" s="357"/>
      <c r="G536" s="357"/>
    </row>
    <row r="537" spans="1:7">
      <c r="A537" s="357"/>
      <c r="D537" s="357"/>
      <c r="E537" s="357"/>
      <c r="F537" s="357"/>
      <c r="G537" s="357"/>
    </row>
    <row r="538" spans="1:7">
      <c r="A538" s="357"/>
      <c r="D538" s="357"/>
      <c r="E538" s="357"/>
      <c r="F538" s="357"/>
      <c r="G538" s="357"/>
    </row>
    <row r="539" spans="1:7">
      <c r="A539" s="357"/>
      <c r="D539" s="357"/>
      <c r="E539" s="357"/>
      <c r="F539" s="357"/>
      <c r="G539" s="357"/>
    </row>
    <row r="540" spans="1:7">
      <c r="A540" s="357"/>
      <c r="D540" s="357"/>
      <c r="E540" s="357"/>
      <c r="F540" s="357"/>
      <c r="G540" s="357"/>
    </row>
    <row r="541" spans="1:7">
      <c r="A541" s="357"/>
      <c r="D541" s="357"/>
      <c r="E541" s="357"/>
      <c r="F541" s="357"/>
      <c r="G541" s="357"/>
    </row>
    <row r="542" spans="1:7">
      <c r="A542" s="357"/>
      <c r="D542" s="357"/>
      <c r="E542" s="357"/>
      <c r="F542" s="357"/>
      <c r="G542" s="357"/>
    </row>
    <row r="543" spans="1:7">
      <c r="A543" s="357"/>
      <c r="D543" s="357"/>
      <c r="E543" s="357"/>
      <c r="F543" s="357"/>
      <c r="G543" s="357"/>
    </row>
    <row r="544" spans="1:7">
      <c r="A544" s="357"/>
      <c r="D544" s="357"/>
      <c r="E544" s="357"/>
      <c r="F544" s="357"/>
      <c r="G544" s="357"/>
    </row>
    <row r="545" spans="1:7">
      <c r="A545" s="357"/>
      <c r="D545" s="357"/>
      <c r="E545" s="357"/>
      <c r="F545" s="357"/>
      <c r="G545" s="357"/>
    </row>
    <row r="546" spans="1:7">
      <c r="A546" s="357"/>
      <c r="D546" s="357"/>
      <c r="E546" s="357"/>
      <c r="F546" s="357"/>
      <c r="G546" s="357"/>
    </row>
    <row r="547" spans="1:7">
      <c r="A547" s="357"/>
      <c r="D547" s="357"/>
      <c r="E547" s="357"/>
      <c r="F547" s="357"/>
      <c r="G547" s="357"/>
    </row>
    <row r="548" spans="1:7">
      <c r="A548" s="357"/>
      <c r="D548" s="357"/>
      <c r="E548" s="357"/>
      <c r="F548" s="357"/>
      <c r="G548" s="357"/>
    </row>
    <row r="549" spans="1:7">
      <c r="A549" s="357"/>
      <c r="D549" s="357"/>
      <c r="E549" s="357"/>
      <c r="F549" s="357"/>
      <c r="G549" s="357"/>
    </row>
    <row r="550" spans="1:7">
      <c r="A550" s="357"/>
      <c r="D550" s="357"/>
      <c r="E550" s="357"/>
      <c r="F550" s="357"/>
      <c r="G550" s="357"/>
    </row>
    <row r="551" spans="1:7">
      <c r="A551" s="357"/>
      <c r="D551" s="357"/>
      <c r="E551" s="357"/>
      <c r="F551" s="357"/>
      <c r="G551" s="357"/>
    </row>
    <row r="552" spans="1:7">
      <c r="A552" s="357"/>
      <c r="D552" s="357"/>
      <c r="E552" s="357"/>
      <c r="F552" s="357"/>
      <c r="G552" s="357"/>
    </row>
    <row r="553" spans="1:7">
      <c r="A553" s="357"/>
      <c r="D553" s="357"/>
      <c r="E553" s="357"/>
      <c r="F553" s="357"/>
      <c r="G553" s="357"/>
    </row>
    <row r="554" spans="1:7">
      <c r="A554" s="357"/>
      <c r="D554" s="357"/>
      <c r="E554" s="357"/>
      <c r="F554" s="357"/>
      <c r="G554" s="357"/>
    </row>
    <row r="555" spans="1:7">
      <c r="A555" s="357"/>
      <c r="D555" s="357"/>
      <c r="E555" s="357"/>
      <c r="F555" s="357"/>
      <c r="G555" s="357"/>
    </row>
    <row r="556" spans="1:7">
      <c r="A556" s="357"/>
      <c r="D556" s="357"/>
      <c r="E556" s="357"/>
      <c r="F556" s="357"/>
      <c r="G556" s="357"/>
    </row>
    <row r="557" spans="1:7">
      <c r="A557" s="357"/>
      <c r="D557" s="357"/>
      <c r="E557" s="357"/>
      <c r="F557" s="357"/>
      <c r="G557" s="357"/>
    </row>
    <row r="558" spans="1:7">
      <c r="A558" s="357"/>
      <c r="D558" s="357"/>
      <c r="E558" s="357"/>
      <c r="F558" s="357"/>
      <c r="G558" s="357"/>
    </row>
    <row r="559" spans="1:7">
      <c r="A559" s="357"/>
      <c r="D559" s="357"/>
      <c r="E559" s="357"/>
      <c r="F559" s="357"/>
      <c r="G559" s="357"/>
    </row>
    <row r="560" spans="1:7">
      <c r="A560" s="357"/>
      <c r="D560" s="357"/>
      <c r="E560" s="357"/>
      <c r="F560" s="357"/>
      <c r="G560" s="357"/>
    </row>
    <row r="561" spans="1:7">
      <c r="A561" s="357"/>
      <c r="D561" s="357"/>
      <c r="E561" s="357"/>
      <c r="F561" s="357"/>
      <c r="G561" s="357"/>
    </row>
    <row r="562" spans="1:7">
      <c r="A562" s="357"/>
      <c r="D562" s="357"/>
      <c r="E562" s="357"/>
      <c r="F562" s="357"/>
      <c r="G562" s="357"/>
    </row>
    <row r="563" spans="1:7">
      <c r="A563" s="357"/>
      <c r="D563" s="357"/>
      <c r="E563" s="357"/>
      <c r="F563" s="357"/>
      <c r="G563" s="357"/>
    </row>
    <row r="564" spans="1:7">
      <c r="A564" s="357"/>
      <c r="D564" s="357"/>
      <c r="E564" s="357"/>
      <c r="F564" s="357"/>
      <c r="G564" s="357"/>
    </row>
    <row r="565" spans="1:7">
      <c r="A565" s="357"/>
      <c r="D565" s="357"/>
      <c r="E565" s="357"/>
      <c r="F565" s="357"/>
      <c r="G565" s="357"/>
    </row>
    <row r="566" spans="1:7">
      <c r="A566" s="357"/>
      <c r="D566" s="357"/>
      <c r="E566" s="357"/>
      <c r="F566" s="357"/>
      <c r="G566" s="357"/>
    </row>
    <row r="567" spans="1:7">
      <c r="A567" s="357"/>
      <c r="D567" s="357"/>
      <c r="E567" s="357"/>
      <c r="F567" s="357"/>
      <c r="G567" s="357"/>
    </row>
    <row r="568" spans="1:7">
      <c r="A568" s="357"/>
      <c r="D568" s="357"/>
      <c r="E568" s="357"/>
      <c r="F568" s="357"/>
      <c r="G568" s="357"/>
    </row>
    <row r="569" spans="1:7">
      <c r="A569" s="357"/>
      <c r="D569" s="357"/>
      <c r="E569" s="357"/>
      <c r="F569" s="357"/>
      <c r="G569" s="357"/>
    </row>
    <row r="570" spans="1:7">
      <c r="A570" s="357"/>
      <c r="D570" s="357"/>
      <c r="E570" s="357"/>
      <c r="F570" s="357"/>
      <c r="G570" s="357"/>
    </row>
    <row r="571" spans="1:7">
      <c r="A571" s="357"/>
      <c r="D571" s="357"/>
      <c r="E571" s="357"/>
      <c r="F571" s="357"/>
      <c r="G571" s="357"/>
    </row>
    <row r="572" spans="1:7">
      <c r="A572" s="357"/>
      <c r="D572" s="357"/>
      <c r="E572" s="357"/>
      <c r="F572" s="357"/>
      <c r="G572" s="357"/>
    </row>
    <row r="573" spans="1:7">
      <c r="A573" s="357"/>
      <c r="D573" s="357"/>
      <c r="E573" s="357"/>
      <c r="F573" s="357"/>
      <c r="G573" s="357"/>
    </row>
    <row r="574" spans="1:7">
      <c r="A574" s="357"/>
      <c r="D574" s="357"/>
      <c r="E574" s="357"/>
      <c r="F574" s="357"/>
      <c r="G574" s="357"/>
    </row>
    <row r="575" spans="1:7">
      <c r="A575" s="357"/>
      <c r="D575" s="357"/>
      <c r="E575" s="357"/>
      <c r="F575" s="357"/>
      <c r="G575" s="357"/>
    </row>
    <row r="576" spans="1:7">
      <c r="A576" s="357"/>
      <c r="D576" s="357"/>
      <c r="E576" s="357"/>
      <c r="F576" s="357"/>
      <c r="G576" s="357"/>
    </row>
    <row r="577" spans="1:7">
      <c r="A577" s="357"/>
      <c r="D577" s="357"/>
      <c r="E577" s="357"/>
      <c r="F577" s="357"/>
      <c r="G577" s="357"/>
    </row>
    <row r="578" spans="1:7">
      <c r="A578" s="357"/>
      <c r="D578" s="357"/>
      <c r="E578" s="357"/>
      <c r="F578" s="357"/>
      <c r="G578" s="357"/>
    </row>
    <row r="579" spans="1:7">
      <c r="A579" s="357"/>
      <c r="D579" s="357"/>
      <c r="E579" s="357"/>
      <c r="F579" s="357"/>
      <c r="G579" s="357"/>
    </row>
    <row r="580" spans="1:7">
      <c r="A580" s="357"/>
      <c r="D580" s="357"/>
      <c r="E580" s="357"/>
      <c r="F580" s="357"/>
      <c r="G580" s="357"/>
    </row>
    <row r="581" spans="1:7">
      <c r="A581" s="357"/>
      <c r="D581" s="357"/>
      <c r="E581" s="357"/>
      <c r="F581" s="357"/>
      <c r="G581" s="357"/>
    </row>
    <row r="582" spans="1:7">
      <c r="A582" s="357"/>
      <c r="D582" s="357"/>
      <c r="E582" s="357"/>
      <c r="F582" s="357"/>
      <c r="G582" s="357"/>
    </row>
    <row r="583" spans="1:7">
      <c r="A583" s="357"/>
      <c r="D583" s="357"/>
      <c r="E583" s="357"/>
      <c r="F583" s="357"/>
      <c r="G583" s="357"/>
    </row>
    <row r="584" spans="1:7">
      <c r="A584" s="357"/>
      <c r="D584" s="357"/>
      <c r="E584" s="357"/>
      <c r="F584" s="357"/>
      <c r="G584" s="357"/>
    </row>
    <row r="585" spans="1:7">
      <c r="A585" s="357"/>
      <c r="D585" s="357"/>
      <c r="E585" s="357"/>
      <c r="F585" s="357"/>
      <c r="G585" s="357"/>
    </row>
    <row r="586" spans="1:7">
      <c r="A586" s="357"/>
      <c r="D586" s="357"/>
      <c r="E586" s="357"/>
      <c r="F586" s="357"/>
      <c r="G586" s="357"/>
    </row>
    <row r="587" spans="1:7">
      <c r="A587" s="357"/>
      <c r="D587" s="357"/>
      <c r="E587" s="357"/>
      <c r="F587" s="357"/>
      <c r="G587" s="357"/>
    </row>
    <row r="588" spans="1:7">
      <c r="A588" s="357"/>
      <c r="D588" s="357"/>
      <c r="E588" s="357"/>
      <c r="F588" s="357"/>
      <c r="G588" s="357"/>
    </row>
    <row r="589" spans="1:7">
      <c r="A589" s="357"/>
      <c r="D589" s="357"/>
      <c r="E589" s="357"/>
      <c r="F589" s="357"/>
      <c r="G589" s="357"/>
    </row>
    <row r="590" spans="1:7">
      <c r="A590" s="357"/>
      <c r="D590" s="357"/>
      <c r="E590" s="357"/>
      <c r="F590" s="357"/>
      <c r="G590" s="357"/>
    </row>
    <row r="591" spans="1:7">
      <c r="A591" s="357"/>
      <c r="D591" s="357"/>
      <c r="E591" s="357"/>
      <c r="F591" s="357"/>
      <c r="G591" s="357"/>
    </row>
    <row r="592" spans="1:7">
      <c r="A592" s="357"/>
      <c r="D592" s="357"/>
      <c r="E592" s="357"/>
      <c r="F592" s="357"/>
      <c r="G592" s="357"/>
    </row>
    <row r="593" spans="1:7">
      <c r="A593" s="357"/>
      <c r="D593" s="357"/>
      <c r="E593" s="357"/>
      <c r="F593" s="357"/>
      <c r="G593" s="357"/>
    </row>
    <row r="594" spans="1:7">
      <c r="A594" s="357"/>
      <c r="D594" s="357"/>
      <c r="E594" s="357"/>
      <c r="F594" s="357"/>
      <c r="G594" s="357"/>
    </row>
    <row r="595" spans="1:7">
      <c r="A595" s="357"/>
      <c r="D595" s="357"/>
      <c r="E595" s="357"/>
      <c r="F595" s="357"/>
      <c r="G595" s="357"/>
    </row>
    <row r="596" spans="1:7">
      <c r="A596" s="357"/>
      <c r="D596" s="357"/>
      <c r="E596" s="357"/>
      <c r="F596" s="357"/>
      <c r="G596" s="357"/>
    </row>
    <row r="597" spans="1:7">
      <c r="A597" s="357"/>
      <c r="D597" s="357"/>
      <c r="E597" s="357"/>
      <c r="F597" s="357"/>
      <c r="G597" s="357"/>
    </row>
    <row r="598" spans="1:7">
      <c r="A598" s="357"/>
      <c r="D598" s="357"/>
      <c r="E598" s="357"/>
      <c r="F598" s="357"/>
      <c r="G598" s="357"/>
    </row>
    <row r="599" spans="1:7">
      <c r="A599" s="357"/>
      <c r="D599" s="357"/>
      <c r="E599" s="357"/>
      <c r="F599" s="357"/>
      <c r="G599" s="357"/>
    </row>
    <row r="600" spans="1:7">
      <c r="A600" s="357"/>
      <c r="D600" s="357"/>
      <c r="E600" s="357"/>
      <c r="F600" s="357"/>
      <c r="G600" s="357"/>
    </row>
    <row r="601" spans="1:7">
      <c r="A601" s="357"/>
      <c r="D601" s="357"/>
      <c r="E601" s="357"/>
      <c r="F601" s="357"/>
      <c r="G601" s="357"/>
    </row>
    <row r="602" spans="1:7">
      <c r="A602" s="357"/>
      <c r="D602" s="357"/>
      <c r="E602" s="357"/>
      <c r="F602" s="357"/>
      <c r="G602" s="357"/>
    </row>
    <row r="603" spans="1:7">
      <c r="A603" s="357"/>
      <c r="D603" s="357"/>
      <c r="E603" s="357"/>
      <c r="F603" s="357"/>
      <c r="G603" s="357"/>
    </row>
    <row r="604" spans="1:7">
      <c r="A604" s="357"/>
      <c r="D604" s="357"/>
      <c r="E604" s="357"/>
      <c r="F604" s="357"/>
      <c r="G604" s="357"/>
    </row>
    <row r="605" spans="1:7">
      <c r="A605" s="357"/>
      <c r="D605" s="357"/>
      <c r="E605" s="357"/>
      <c r="F605" s="357"/>
      <c r="G605" s="357"/>
    </row>
    <row r="606" spans="1:7">
      <c r="A606" s="357"/>
      <c r="D606" s="357"/>
      <c r="E606" s="357"/>
      <c r="F606" s="357"/>
      <c r="G606" s="357"/>
    </row>
    <row r="607" spans="1:7">
      <c r="A607" s="357"/>
      <c r="D607" s="357"/>
      <c r="E607" s="357"/>
      <c r="F607" s="357"/>
      <c r="G607" s="357"/>
    </row>
    <row r="608" spans="1:7">
      <c r="A608" s="357"/>
      <c r="D608" s="357"/>
      <c r="E608" s="357"/>
      <c r="F608" s="357"/>
      <c r="G608" s="357"/>
    </row>
    <row r="609" spans="1:7">
      <c r="A609" s="357"/>
      <c r="D609" s="357"/>
      <c r="E609" s="357"/>
      <c r="F609" s="357"/>
      <c r="G609" s="357"/>
    </row>
    <row r="610" spans="1:7">
      <c r="A610" s="357"/>
      <c r="D610" s="357"/>
      <c r="E610" s="357"/>
      <c r="F610" s="357"/>
      <c r="G610" s="357"/>
    </row>
    <row r="611" spans="1:7">
      <c r="A611" s="357"/>
      <c r="D611" s="357"/>
      <c r="E611" s="357"/>
      <c r="F611" s="357"/>
      <c r="G611" s="357"/>
    </row>
    <row r="612" spans="1:7">
      <c r="A612" s="357"/>
      <c r="D612" s="357"/>
      <c r="E612" s="357"/>
      <c r="F612" s="357"/>
      <c r="G612" s="357"/>
    </row>
    <row r="613" spans="1:7">
      <c r="A613" s="357"/>
      <c r="D613" s="357"/>
      <c r="E613" s="357"/>
      <c r="F613" s="357"/>
      <c r="G613" s="357"/>
    </row>
    <row r="614" spans="1:7">
      <c r="A614" s="357"/>
      <c r="D614" s="357"/>
      <c r="E614" s="357"/>
      <c r="F614" s="357"/>
      <c r="G614" s="357"/>
    </row>
    <row r="615" spans="1:7">
      <c r="A615" s="357"/>
      <c r="D615" s="357"/>
      <c r="E615" s="357"/>
      <c r="F615" s="357"/>
      <c r="G615" s="357"/>
    </row>
    <row r="616" spans="1:7">
      <c r="A616" s="357"/>
      <c r="D616" s="357"/>
      <c r="E616" s="357"/>
      <c r="F616" s="357"/>
      <c r="G616" s="357"/>
    </row>
    <row r="617" spans="1:7">
      <c r="A617" s="357"/>
      <c r="D617" s="357"/>
      <c r="E617" s="357"/>
      <c r="F617" s="357"/>
      <c r="G617" s="357"/>
    </row>
    <row r="618" spans="1:7">
      <c r="A618" s="357"/>
      <c r="D618" s="357"/>
      <c r="E618" s="357"/>
      <c r="F618" s="357"/>
      <c r="G618" s="357"/>
    </row>
    <row r="619" spans="1:7">
      <c r="A619" s="357"/>
      <c r="D619" s="357"/>
      <c r="E619" s="357"/>
      <c r="F619" s="357"/>
      <c r="G619" s="357"/>
    </row>
    <row r="620" spans="1:7">
      <c r="A620" s="357"/>
      <c r="D620" s="357"/>
      <c r="E620" s="357"/>
      <c r="F620" s="357"/>
      <c r="G620" s="357"/>
    </row>
    <row r="621" spans="1:7">
      <c r="A621" s="357"/>
      <c r="D621" s="357"/>
      <c r="E621" s="357"/>
      <c r="F621" s="357"/>
      <c r="G621" s="357"/>
    </row>
    <row r="622" spans="1:7">
      <c r="A622" s="357"/>
      <c r="D622" s="357"/>
      <c r="E622" s="357"/>
      <c r="F622" s="357"/>
      <c r="G622" s="357"/>
    </row>
    <row r="623" spans="1:7">
      <c r="A623" s="357"/>
      <c r="D623" s="357"/>
      <c r="E623" s="357"/>
      <c r="F623" s="357"/>
      <c r="G623" s="357"/>
    </row>
    <row r="624" spans="1:7">
      <c r="A624" s="357"/>
      <c r="D624" s="357"/>
      <c r="E624" s="357"/>
      <c r="F624" s="357"/>
      <c r="G624" s="357"/>
    </row>
    <row r="625" spans="1:7">
      <c r="A625" s="357"/>
      <c r="D625" s="357"/>
      <c r="E625" s="357"/>
      <c r="F625" s="357"/>
      <c r="G625" s="357"/>
    </row>
    <row r="626" spans="1:7">
      <c r="A626" s="357"/>
      <c r="D626" s="357"/>
      <c r="E626" s="357"/>
      <c r="F626" s="357"/>
      <c r="G626" s="357"/>
    </row>
    <row r="627" spans="1:7">
      <c r="A627" s="357"/>
      <c r="D627" s="357"/>
      <c r="E627" s="357"/>
      <c r="F627" s="357"/>
      <c r="G627" s="357"/>
    </row>
    <row r="628" spans="1:7">
      <c r="A628" s="357"/>
      <c r="D628" s="357"/>
      <c r="E628" s="357"/>
      <c r="F628" s="357"/>
      <c r="G628" s="357"/>
    </row>
    <row r="629" spans="1:7">
      <c r="A629" s="357"/>
      <c r="D629" s="357"/>
      <c r="E629" s="357"/>
      <c r="F629" s="357"/>
      <c r="G629" s="357"/>
    </row>
    <row r="630" spans="1:7">
      <c r="A630" s="357"/>
      <c r="D630" s="357"/>
      <c r="E630" s="357"/>
      <c r="F630" s="357"/>
      <c r="G630" s="357"/>
    </row>
    <row r="631" spans="1:7">
      <c r="A631" s="357"/>
      <c r="D631" s="357"/>
      <c r="E631" s="357"/>
      <c r="F631" s="357"/>
      <c r="G631" s="357"/>
    </row>
    <row r="632" spans="1:7">
      <c r="A632" s="357"/>
      <c r="D632" s="357"/>
      <c r="E632" s="357"/>
      <c r="F632" s="357"/>
      <c r="G632" s="357"/>
    </row>
    <row r="633" spans="1:7">
      <c r="A633" s="357"/>
      <c r="D633" s="357"/>
      <c r="E633" s="357"/>
      <c r="F633" s="357"/>
      <c r="G633" s="357"/>
    </row>
    <row r="634" spans="1:7">
      <c r="A634" s="357"/>
      <c r="D634" s="357"/>
      <c r="E634" s="357"/>
      <c r="F634" s="357"/>
      <c r="G634" s="357"/>
    </row>
    <row r="635" spans="1:7">
      <c r="A635" s="357"/>
      <c r="D635" s="357"/>
      <c r="E635" s="357"/>
      <c r="F635" s="357"/>
      <c r="G635" s="357"/>
    </row>
    <row r="636" spans="1:7">
      <c r="A636" s="357"/>
      <c r="D636" s="357"/>
      <c r="E636" s="357"/>
      <c r="F636" s="357"/>
      <c r="G636" s="357"/>
    </row>
    <row r="637" spans="1:7">
      <c r="A637" s="357"/>
      <c r="D637" s="357"/>
      <c r="E637" s="357"/>
      <c r="F637" s="357"/>
      <c r="G637" s="357"/>
    </row>
    <row r="638" spans="1:7">
      <c r="A638" s="357"/>
      <c r="D638" s="357"/>
      <c r="E638" s="357"/>
      <c r="F638" s="357"/>
      <c r="G638" s="357"/>
    </row>
    <row r="639" spans="1:7">
      <c r="A639" s="357"/>
      <c r="D639" s="357"/>
      <c r="E639" s="357"/>
      <c r="F639" s="357"/>
      <c r="G639" s="357"/>
    </row>
    <row r="640" spans="1:7">
      <c r="A640" s="357"/>
      <c r="D640" s="357"/>
      <c r="E640" s="357"/>
      <c r="F640" s="357"/>
      <c r="G640" s="357"/>
    </row>
    <row r="641" spans="1:7">
      <c r="A641" s="357"/>
      <c r="D641" s="357"/>
      <c r="E641" s="357"/>
      <c r="F641" s="357"/>
      <c r="G641" s="357"/>
    </row>
    <row r="642" spans="1:7">
      <c r="A642" s="357"/>
      <c r="D642" s="357"/>
      <c r="E642" s="357"/>
      <c r="F642" s="357"/>
      <c r="G642" s="357"/>
    </row>
    <row r="643" spans="1:7">
      <c r="A643" s="357"/>
      <c r="D643" s="357"/>
      <c r="E643" s="357"/>
      <c r="F643" s="357"/>
      <c r="G643" s="357"/>
    </row>
    <row r="644" spans="1:7">
      <c r="A644" s="357"/>
      <c r="D644" s="357"/>
      <c r="E644" s="357"/>
      <c r="F644" s="357"/>
      <c r="G644" s="357"/>
    </row>
    <row r="645" spans="1:7">
      <c r="A645" s="357"/>
      <c r="D645" s="357"/>
      <c r="E645" s="357"/>
      <c r="F645" s="357"/>
      <c r="G645" s="357"/>
    </row>
    <row r="646" spans="1:7">
      <c r="A646" s="357"/>
      <c r="D646" s="357"/>
      <c r="E646" s="357"/>
      <c r="F646" s="357"/>
      <c r="G646" s="357"/>
    </row>
    <row r="647" spans="1:7">
      <c r="A647" s="357"/>
      <c r="D647" s="357"/>
      <c r="E647" s="357"/>
      <c r="F647" s="357"/>
      <c r="G647" s="357"/>
    </row>
    <row r="648" spans="1:7">
      <c r="A648" s="357"/>
      <c r="D648" s="357"/>
      <c r="E648" s="357"/>
      <c r="F648" s="357"/>
      <c r="G648" s="357"/>
    </row>
    <row r="649" spans="1:7">
      <c r="A649" s="357"/>
      <c r="D649" s="357"/>
      <c r="E649" s="357"/>
      <c r="F649" s="357"/>
      <c r="G649" s="357"/>
    </row>
    <row r="650" spans="1:7">
      <c r="A650" s="357"/>
      <c r="D650" s="357"/>
      <c r="E650" s="357"/>
      <c r="F650" s="357"/>
      <c r="G650" s="357"/>
    </row>
    <row r="651" spans="1:7">
      <c r="A651" s="357"/>
      <c r="D651" s="357"/>
      <c r="E651" s="357"/>
      <c r="F651" s="357"/>
      <c r="G651" s="357"/>
    </row>
    <row r="652" spans="1:7">
      <c r="A652" s="357"/>
      <c r="D652" s="357"/>
      <c r="E652" s="357"/>
      <c r="F652" s="357"/>
      <c r="G652" s="357"/>
    </row>
    <row r="653" spans="1:7">
      <c r="A653" s="357"/>
      <c r="D653" s="357"/>
      <c r="E653" s="357"/>
      <c r="F653" s="357"/>
      <c r="G653" s="357"/>
    </row>
    <row r="654" spans="1:7">
      <c r="A654" s="357"/>
      <c r="D654" s="357"/>
      <c r="E654" s="357"/>
      <c r="F654" s="357"/>
      <c r="G654" s="357"/>
    </row>
    <row r="655" spans="1:7">
      <c r="A655" s="357"/>
      <c r="D655" s="357"/>
      <c r="E655" s="357"/>
      <c r="F655" s="357"/>
      <c r="G655" s="357"/>
    </row>
    <row r="656" spans="1:7">
      <c r="A656" s="357"/>
      <c r="D656" s="357"/>
      <c r="E656" s="357"/>
      <c r="F656" s="357"/>
      <c r="G656" s="357"/>
    </row>
    <row r="657" spans="1:7">
      <c r="A657" s="357"/>
      <c r="D657" s="357"/>
      <c r="E657" s="357"/>
      <c r="F657" s="357"/>
      <c r="G657" s="357"/>
    </row>
    <row r="658" spans="1:7">
      <c r="A658" s="357"/>
      <c r="D658" s="357"/>
      <c r="E658" s="357"/>
      <c r="F658" s="357"/>
      <c r="G658" s="357"/>
    </row>
    <row r="659" spans="1:7">
      <c r="A659" s="357"/>
      <c r="D659" s="357"/>
      <c r="E659" s="357"/>
      <c r="F659" s="357"/>
      <c r="G659" s="357"/>
    </row>
    <row r="660" spans="1:7">
      <c r="A660" s="357"/>
      <c r="D660" s="357"/>
      <c r="E660" s="357"/>
      <c r="F660" s="357"/>
      <c r="G660" s="357"/>
    </row>
    <row r="661" spans="1:7">
      <c r="A661" s="357"/>
      <c r="D661" s="357"/>
      <c r="E661" s="357"/>
      <c r="F661" s="357"/>
      <c r="G661" s="357"/>
    </row>
    <row r="662" spans="1:7">
      <c r="A662" s="357"/>
      <c r="D662" s="357"/>
      <c r="E662" s="357"/>
      <c r="F662" s="357"/>
      <c r="G662" s="357"/>
    </row>
    <row r="663" spans="1:7">
      <c r="A663" s="357"/>
      <c r="D663" s="357"/>
      <c r="E663" s="357"/>
      <c r="F663" s="357"/>
      <c r="G663" s="357"/>
    </row>
    <row r="664" spans="1:7">
      <c r="A664" s="357"/>
      <c r="D664" s="357"/>
      <c r="E664" s="357"/>
      <c r="F664" s="357"/>
      <c r="G664" s="357"/>
    </row>
    <row r="665" spans="1:7">
      <c r="A665" s="357"/>
      <c r="D665" s="357"/>
      <c r="E665" s="357"/>
      <c r="F665" s="357"/>
      <c r="G665" s="357"/>
    </row>
    <row r="666" spans="1:7">
      <c r="A666" s="357"/>
      <c r="D666" s="357"/>
      <c r="E666" s="357"/>
      <c r="F666" s="357"/>
      <c r="G666" s="357"/>
    </row>
    <row r="667" spans="1:7">
      <c r="A667" s="357"/>
      <c r="D667" s="357"/>
      <c r="E667" s="357"/>
      <c r="F667" s="357"/>
      <c r="G667" s="357"/>
    </row>
    <row r="668" spans="1:7">
      <c r="A668" s="357"/>
      <c r="D668" s="357"/>
      <c r="E668" s="357"/>
      <c r="F668" s="357"/>
      <c r="G668" s="357"/>
    </row>
    <row r="669" spans="1:7">
      <c r="A669" s="357"/>
      <c r="D669" s="357"/>
      <c r="E669" s="357"/>
      <c r="F669" s="357"/>
      <c r="G669" s="357"/>
    </row>
    <row r="670" spans="1:7">
      <c r="A670" s="357"/>
      <c r="D670" s="357"/>
      <c r="E670" s="357"/>
      <c r="F670" s="357"/>
      <c r="G670" s="357"/>
    </row>
    <row r="671" spans="1:7">
      <c r="A671" s="357"/>
      <c r="D671" s="357"/>
      <c r="E671" s="357"/>
      <c r="F671" s="357"/>
      <c r="G671" s="357"/>
    </row>
    <row r="672" spans="1:7">
      <c r="A672" s="357"/>
      <c r="D672" s="357"/>
      <c r="E672" s="357"/>
      <c r="F672" s="357"/>
      <c r="G672" s="357"/>
    </row>
    <row r="673" spans="1:7">
      <c r="A673" s="357"/>
      <c r="D673" s="357"/>
      <c r="E673" s="357"/>
      <c r="F673" s="357"/>
      <c r="G673" s="357"/>
    </row>
    <row r="674" spans="1:7">
      <c r="A674" s="357"/>
      <c r="D674" s="357"/>
      <c r="E674" s="357"/>
      <c r="F674" s="357"/>
      <c r="G674" s="357"/>
    </row>
    <row r="675" spans="1:7">
      <c r="A675" s="357"/>
      <c r="D675" s="357"/>
      <c r="E675" s="357"/>
      <c r="F675" s="357"/>
      <c r="G675" s="357"/>
    </row>
    <row r="676" spans="1:7">
      <c r="A676" s="357"/>
      <c r="D676" s="357"/>
      <c r="E676" s="357"/>
      <c r="F676" s="357"/>
      <c r="G676" s="357"/>
    </row>
    <row r="677" spans="1:7">
      <c r="A677" s="356"/>
    </row>
    <row r="678" spans="1:7">
      <c r="A678" s="356"/>
    </row>
    <row r="679" spans="1:7">
      <c r="A679" s="356"/>
    </row>
    <row r="680" spans="1:7">
      <c r="A680" s="356"/>
    </row>
    <row r="681" spans="1:7">
      <c r="A681" s="356"/>
    </row>
    <row r="682" spans="1:7">
      <c r="A682" s="356"/>
    </row>
    <row r="683" spans="1:7">
      <c r="A683" s="356"/>
    </row>
    <row r="684" spans="1:7">
      <c r="A684" s="356"/>
    </row>
    <row r="685" spans="1:7">
      <c r="A685" s="356"/>
    </row>
    <row r="686" spans="1:7">
      <c r="A686" s="356"/>
    </row>
    <row r="687" spans="1:7">
      <c r="A687" s="356"/>
    </row>
    <row r="688" spans="1:7">
      <c r="A688" s="356"/>
    </row>
    <row r="689" spans="1:10">
      <c r="A689" s="356"/>
    </row>
    <row r="690" spans="1:10">
      <c r="A690" s="356"/>
    </row>
    <row r="691" spans="1:10">
      <c r="A691" s="356"/>
    </row>
    <row r="692" spans="1:10">
      <c r="A692" s="356"/>
    </row>
    <row r="693" spans="1:10">
      <c r="A693" s="356"/>
    </row>
    <row r="694" spans="1:10">
      <c r="A694" s="356"/>
    </row>
    <row r="695" spans="1:10">
      <c r="A695" s="356"/>
    </row>
    <row r="696" spans="1:10">
      <c r="A696" s="356"/>
    </row>
    <row r="697" spans="1:10">
      <c r="J697" s="356" t="s">
        <v>1362</v>
      </c>
    </row>
  </sheetData>
  <mergeCells count="311">
    <mergeCell ref="B6:B7"/>
    <mergeCell ref="B14:B15"/>
    <mergeCell ref="B22:B23"/>
    <mergeCell ref="B30:B31"/>
    <mergeCell ref="B38:B39"/>
    <mergeCell ref="A117:B117"/>
    <mergeCell ref="A1:G1"/>
    <mergeCell ref="A2:B2"/>
    <mergeCell ref="B3:G3"/>
    <mergeCell ref="A5:B5"/>
    <mergeCell ref="A13:B13"/>
    <mergeCell ref="A21:B21"/>
    <mergeCell ref="A29:B29"/>
    <mergeCell ref="A37:B37"/>
    <mergeCell ref="A45:B45"/>
    <mergeCell ref="B46:B47"/>
    <mergeCell ref="C102:C103"/>
    <mergeCell ref="C110:C111"/>
    <mergeCell ref="D62:D63"/>
    <mergeCell ref="D64:D68"/>
    <mergeCell ref="D70:D71"/>
    <mergeCell ref="A53:B53"/>
    <mergeCell ref="A61:B61"/>
    <mergeCell ref="A69:B69"/>
    <mergeCell ref="A77:B77"/>
    <mergeCell ref="A85:B85"/>
    <mergeCell ref="A93:B93"/>
    <mergeCell ref="A101:B101"/>
    <mergeCell ref="A109:B109"/>
    <mergeCell ref="D145:D149"/>
    <mergeCell ref="B102:B103"/>
    <mergeCell ref="B110:B111"/>
    <mergeCell ref="B54:B55"/>
    <mergeCell ref="B62:B63"/>
    <mergeCell ref="B70:B71"/>
    <mergeCell ref="B78:B79"/>
    <mergeCell ref="B86:B87"/>
    <mergeCell ref="B94:B95"/>
    <mergeCell ref="C54:C55"/>
    <mergeCell ref="C62:C63"/>
    <mergeCell ref="C70:C71"/>
    <mergeCell ref="C78:C79"/>
    <mergeCell ref="C86:C87"/>
    <mergeCell ref="C94:C95"/>
    <mergeCell ref="B118:B119"/>
    <mergeCell ref="B127:B128"/>
    <mergeCell ref="B135:B136"/>
    <mergeCell ref="A125:G125"/>
    <mergeCell ref="C151:C152"/>
    <mergeCell ref="C159:C160"/>
    <mergeCell ref="D193:D197"/>
    <mergeCell ref="D199:D200"/>
    <mergeCell ref="A206:B206"/>
    <mergeCell ref="B191:B192"/>
    <mergeCell ref="B199:B200"/>
    <mergeCell ref="C167:C168"/>
    <mergeCell ref="C175:C176"/>
    <mergeCell ref="C183:C184"/>
    <mergeCell ref="C191:C192"/>
    <mergeCell ref="C199:C200"/>
    <mergeCell ref="D169:D173"/>
    <mergeCell ref="D175:D176"/>
    <mergeCell ref="D151:D152"/>
    <mergeCell ref="D153:D157"/>
    <mergeCell ref="D159:D160"/>
    <mergeCell ref="D161:D165"/>
    <mergeCell ref="D167:D168"/>
    <mergeCell ref="A198:B198"/>
    <mergeCell ref="A352:B352"/>
    <mergeCell ref="A271:B271"/>
    <mergeCell ref="D215:D216"/>
    <mergeCell ref="D217:D221"/>
    <mergeCell ref="D223:D224"/>
    <mergeCell ref="D225:D229"/>
    <mergeCell ref="D231:D232"/>
    <mergeCell ref="D233:D237"/>
    <mergeCell ref="D239:D240"/>
    <mergeCell ref="D241:D245"/>
    <mergeCell ref="D248:D249"/>
    <mergeCell ref="D256:D257"/>
    <mergeCell ref="D258:D262"/>
    <mergeCell ref="D264:D265"/>
    <mergeCell ref="D266:D270"/>
    <mergeCell ref="D250:D254"/>
    <mergeCell ref="B312:B313"/>
    <mergeCell ref="B320:B321"/>
    <mergeCell ref="C320:C321"/>
    <mergeCell ref="D282:D286"/>
    <mergeCell ref="B441:B442"/>
    <mergeCell ref="A360:B360"/>
    <mergeCell ref="A376:B376"/>
    <mergeCell ref="C353:C354"/>
    <mergeCell ref="C361:C362"/>
    <mergeCell ref="C369:C370"/>
    <mergeCell ref="A287:B287"/>
    <mergeCell ref="A295:B295"/>
    <mergeCell ref="A311:B311"/>
    <mergeCell ref="A327:G327"/>
    <mergeCell ref="A335:G335"/>
    <mergeCell ref="A343:G343"/>
    <mergeCell ref="D306:D310"/>
    <mergeCell ref="D312:D313"/>
    <mergeCell ref="D314:D318"/>
    <mergeCell ref="D320:D321"/>
    <mergeCell ref="B336:B337"/>
    <mergeCell ref="B344:B345"/>
    <mergeCell ref="C328:C329"/>
    <mergeCell ref="C336:C337"/>
    <mergeCell ref="D346:D350"/>
    <mergeCell ref="D353:D354"/>
    <mergeCell ref="D322:D326"/>
    <mergeCell ref="D328:D329"/>
    <mergeCell ref="B417:B418"/>
    <mergeCell ref="A384:B384"/>
    <mergeCell ref="A392:B392"/>
    <mergeCell ref="A400:B400"/>
    <mergeCell ref="A408:B408"/>
    <mergeCell ref="A416:B416"/>
    <mergeCell ref="A424:B424"/>
    <mergeCell ref="B425:B426"/>
    <mergeCell ref="B433:B434"/>
    <mergeCell ref="B449:B450"/>
    <mergeCell ref="B457:B458"/>
    <mergeCell ref="B465:B466"/>
    <mergeCell ref="A432:B432"/>
    <mergeCell ref="A440:B440"/>
    <mergeCell ref="A448:B448"/>
    <mergeCell ref="A481:B481"/>
    <mergeCell ref="A497:B497"/>
    <mergeCell ref="A328:A333"/>
    <mergeCell ref="A336:A341"/>
    <mergeCell ref="A344:A349"/>
    <mergeCell ref="B353:B354"/>
    <mergeCell ref="B361:B362"/>
    <mergeCell ref="B369:B370"/>
    <mergeCell ref="B377:B378"/>
    <mergeCell ref="B385:B386"/>
    <mergeCell ref="A456:B456"/>
    <mergeCell ref="A464:B464"/>
    <mergeCell ref="A472:B472"/>
    <mergeCell ref="A480:B480"/>
    <mergeCell ref="B393:B394"/>
    <mergeCell ref="B401:B402"/>
    <mergeCell ref="B409:B410"/>
    <mergeCell ref="B328:B329"/>
    <mergeCell ref="B207:B208"/>
    <mergeCell ref="B215:B216"/>
    <mergeCell ref="B223:B224"/>
    <mergeCell ref="B231:B232"/>
    <mergeCell ref="B239:B240"/>
    <mergeCell ref="B280:B281"/>
    <mergeCell ref="B288:B289"/>
    <mergeCell ref="B296:B297"/>
    <mergeCell ref="B304:B305"/>
    <mergeCell ref="B248:B249"/>
    <mergeCell ref="B256:B257"/>
    <mergeCell ref="B264:B265"/>
    <mergeCell ref="B272:B273"/>
    <mergeCell ref="A214:B214"/>
    <mergeCell ref="A222:B222"/>
    <mergeCell ref="A230:B230"/>
    <mergeCell ref="A238:B238"/>
    <mergeCell ref="A246:G246"/>
    <mergeCell ref="A247:B247"/>
    <mergeCell ref="A255:B255"/>
    <mergeCell ref="A263:B263"/>
    <mergeCell ref="D272:D273"/>
    <mergeCell ref="D274:D278"/>
    <mergeCell ref="D280:D281"/>
    <mergeCell ref="A126:B126"/>
    <mergeCell ref="B473:B474"/>
    <mergeCell ref="B482:B483"/>
    <mergeCell ref="B490:B491"/>
    <mergeCell ref="B498:B499"/>
    <mergeCell ref="C6:C7"/>
    <mergeCell ref="C14:C15"/>
    <mergeCell ref="C22:C23"/>
    <mergeCell ref="C30:C31"/>
    <mergeCell ref="C38:C39"/>
    <mergeCell ref="C46:C47"/>
    <mergeCell ref="C231:C232"/>
    <mergeCell ref="C239:C240"/>
    <mergeCell ref="C248:C249"/>
    <mergeCell ref="C256:C257"/>
    <mergeCell ref="C264:C265"/>
    <mergeCell ref="C272:C273"/>
    <mergeCell ref="C433:C434"/>
    <mergeCell ref="C441:C442"/>
    <mergeCell ref="C280:C281"/>
    <mergeCell ref="C288:C289"/>
    <mergeCell ref="C296:C297"/>
    <mergeCell ref="C304:C305"/>
    <mergeCell ref="C312:C313"/>
    <mergeCell ref="C377:C378"/>
    <mergeCell ref="C385:C386"/>
    <mergeCell ref="C393:C394"/>
    <mergeCell ref="C344:C345"/>
    <mergeCell ref="C207:C208"/>
    <mergeCell ref="C215:C216"/>
    <mergeCell ref="C223:C224"/>
    <mergeCell ref="D38:D39"/>
    <mergeCell ref="D40:D44"/>
    <mergeCell ref="D46:D47"/>
    <mergeCell ref="D48:D52"/>
    <mergeCell ref="D54:D55"/>
    <mergeCell ref="D56:D60"/>
    <mergeCell ref="D80:D84"/>
    <mergeCell ref="D86:D87"/>
    <mergeCell ref="D88:D92"/>
    <mergeCell ref="D94:D95"/>
    <mergeCell ref="D96:D100"/>
    <mergeCell ref="D102:D103"/>
    <mergeCell ref="D201:D205"/>
    <mergeCell ref="D207:D208"/>
    <mergeCell ref="D209:D213"/>
    <mergeCell ref="D110:D111"/>
    <mergeCell ref="D112:D116"/>
    <mergeCell ref="C490:C491"/>
    <mergeCell ref="C498:C499"/>
    <mergeCell ref="D6:D7"/>
    <mergeCell ref="D8:D12"/>
    <mergeCell ref="D14:D15"/>
    <mergeCell ref="D16:D20"/>
    <mergeCell ref="D22:D23"/>
    <mergeCell ref="D24:D28"/>
    <mergeCell ref="D30:D31"/>
    <mergeCell ref="D32:D36"/>
    <mergeCell ref="D104:D108"/>
    <mergeCell ref="C449:C450"/>
    <mergeCell ref="C457:C458"/>
    <mergeCell ref="C465:C466"/>
    <mergeCell ref="C473:C474"/>
    <mergeCell ref="C482:C483"/>
    <mergeCell ref="C401:C402"/>
    <mergeCell ref="C409:C410"/>
    <mergeCell ref="C417:C418"/>
    <mergeCell ref="C425:C426"/>
    <mergeCell ref="D137:D141"/>
    <mergeCell ref="D143:D144"/>
    <mergeCell ref="D72:D76"/>
    <mergeCell ref="D78:D79"/>
    <mergeCell ref="D118:D119"/>
    <mergeCell ref="D120:D124"/>
    <mergeCell ref="D127:D128"/>
    <mergeCell ref="D129:D133"/>
    <mergeCell ref="D135:D136"/>
    <mergeCell ref="D177:D181"/>
    <mergeCell ref="D183:D184"/>
    <mergeCell ref="D185:D189"/>
    <mergeCell ref="D191:D192"/>
    <mergeCell ref="A182:G182"/>
    <mergeCell ref="A190:B190"/>
    <mergeCell ref="C118:C119"/>
    <mergeCell ref="C127:C128"/>
    <mergeCell ref="C135:C136"/>
    <mergeCell ref="C143:C144"/>
    <mergeCell ref="B143:B144"/>
    <mergeCell ref="B151:B152"/>
    <mergeCell ref="B159:B160"/>
    <mergeCell ref="A142:B142"/>
    <mergeCell ref="A150:G150"/>
    <mergeCell ref="A174:G174"/>
    <mergeCell ref="B167:B168"/>
    <mergeCell ref="B175:B176"/>
    <mergeCell ref="B183:B184"/>
    <mergeCell ref="D288:D289"/>
    <mergeCell ref="D290:D294"/>
    <mergeCell ref="D296:D297"/>
    <mergeCell ref="D298:D302"/>
    <mergeCell ref="D304:D305"/>
    <mergeCell ref="D355:D359"/>
    <mergeCell ref="D361:D362"/>
    <mergeCell ref="D363:D367"/>
    <mergeCell ref="D369:D370"/>
    <mergeCell ref="D330:D334"/>
    <mergeCell ref="D336:D337"/>
    <mergeCell ref="D338:D342"/>
    <mergeCell ref="D344:D345"/>
    <mergeCell ref="D371:D375"/>
    <mergeCell ref="D377:D378"/>
    <mergeCell ref="D379:D383"/>
    <mergeCell ref="D385:D386"/>
    <mergeCell ref="D387:D391"/>
    <mergeCell ref="D451:D455"/>
    <mergeCell ref="D457:D458"/>
    <mergeCell ref="D459:D463"/>
    <mergeCell ref="D393:D394"/>
    <mergeCell ref="D395:D399"/>
    <mergeCell ref="D401:D402"/>
    <mergeCell ref="D403:D407"/>
    <mergeCell ref="D409:D410"/>
    <mergeCell ref="D411:D415"/>
    <mergeCell ref="D417:D418"/>
    <mergeCell ref="D427:D431"/>
    <mergeCell ref="D433:D434"/>
    <mergeCell ref="D435:D439"/>
    <mergeCell ref="D441:D442"/>
    <mergeCell ref="D443:D447"/>
    <mergeCell ref="D449:D450"/>
    <mergeCell ref="D419:D423"/>
    <mergeCell ref="D425:D426"/>
    <mergeCell ref="D500:D508"/>
    <mergeCell ref="D465:D466"/>
    <mergeCell ref="D467:D471"/>
    <mergeCell ref="D473:D474"/>
    <mergeCell ref="D475:D479"/>
    <mergeCell ref="D482:D483"/>
    <mergeCell ref="D484:D488"/>
    <mergeCell ref="D490:D491"/>
    <mergeCell ref="D492:D496"/>
    <mergeCell ref="D498:D499"/>
  </mergeCells>
  <phoneticPr fontId="22" type="noConversion"/>
  <pageMargins left="0.69930555555555596" right="0.69930555555555596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0"/>
  <sheetViews>
    <sheetView workbookViewId="0">
      <selection activeCell="I21" sqref="I21"/>
    </sheetView>
  </sheetViews>
  <sheetFormatPr defaultColWidth="9" defaultRowHeight="15.75"/>
  <cols>
    <col min="1" max="1" width="5.25" style="647" customWidth="1"/>
    <col min="2" max="2" width="35.25" style="646" customWidth="1"/>
    <col min="3" max="3" width="13.125" style="646" customWidth="1"/>
    <col min="4" max="4" width="9.75" style="646" customWidth="1"/>
    <col min="5" max="5" width="26.875" style="646" customWidth="1"/>
    <col min="6" max="6" width="22.375" style="646" customWidth="1"/>
    <col min="7" max="7" width="15" style="646" customWidth="1"/>
    <col min="8" max="16384" width="9" style="645"/>
  </cols>
  <sheetData>
    <row r="1" spans="1:7" ht="67.5" customHeight="1">
      <c r="A1" s="715" t="s">
        <v>2377</v>
      </c>
      <c r="B1" s="715"/>
      <c r="C1" s="715"/>
      <c r="D1" s="715"/>
      <c r="E1" s="715"/>
      <c r="F1" s="715"/>
      <c r="G1" s="715"/>
    </row>
    <row r="2" spans="1:7" ht="24.75" customHeight="1">
      <c r="A2" s="712"/>
      <c r="B2" s="923" t="s">
        <v>1360</v>
      </c>
      <c r="C2" s="923"/>
      <c r="D2" s="923"/>
      <c r="E2" s="923"/>
      <c r="F2" s="714"/>
      <c r="G2" s="713">
        <v>43221</v>
      </c>
    </row>
    <row r="3" spans="1:7" ht="30.75" customHeight="1">
      <c r="A3" s="712"/>
      <c r="B3" s="924" t="s">
        <v>1358</v>
      </c>
      <c r="C3" s="924"/>
      <c r="D3" s="924"/>
      <c r="E3" s="924"/>
      <c r="F3" s="924"/>
      <c r="G3" s="924"/>
    </row>
    <row r="4" spans="1:7" ht="30.75" customHeight="1">
      <c r="A4" s="915" t="s">
        <v>2376</v>
      </c>
      <c r="B4" s="915"/>
      <c r="C4" s="711"/>
      <c r="D4" s="711"/>
      <c r="E4" s="711"/>
      <c r="F4" s="711"/>
      <c r="G4" s="711"/>
    </row>
    <row r="5" spans="1:7">
      <c r="A5" s="918" t="s">
        <v>528</v>
      </c>
      <c r="B5" s="918"/>
      <c r="C5" s="710"/>
      <c r="D5" s="709"/>
      <c r="E5" s="709"/>
      <c r="F5" s="708"/>
      <c r="G5" s="707"/>
    </row>
    <row r="6" spans="1:7">
      <c r="A6" s="661"/>
      <c r="B6" s="906" t="s">
        <v>158</v>
      </c>
      <c r="C6" s="906" t="s">
        <v>157</v>
      </c>
      <c r="D6" s="906" t="s">
        <v>1227</v>
      </c>
      <c r="E6" s="706" t="s">
        <v>2110</v>
      </c>
      <c r="F6" s="658" t="s">
        <v>1682</v>
      </c>
      <c r="G6" s="657" t="s">
        <v>1294</v>
      </c>
    </row>
    <row r="7" spans="1:7">
      <c r="A7" s="661"/>
      <c r="B7" s="907"/>
      <c r="C7" s="907"/>
      <c r="D7" s="907"/>
      <c r="E7" s="706" t="s">
        <v>76</v>
      </c>
      <c r="F7" s="706" t="s">
        <v>76</v>
      </c>
      <c r="G7" s="657" t="s">
        <v>75</v>
      </c>
    </row>
    <row r="8" spans="1:7" ht="17.25" customHeight="1">
      <c r="A8" s="661"/>
      <c r="B8" s="658" t="s">
        <v>476</v>
      </c>
      <c r="C8" s="658" t="s">
        <v>2375</v>
      </c>
      <c r="D8" s="906" t="s">
        <v>1518</v>
      </c>
      <c r="E8" s="658" t="s">
        <v>2297</v>
      </c>
      <c r="F8" s="658" t="s">
        <v>2317</v>
      </c>
      <c r="G8" s="658" t="s">
        <v>2374</v>
      </c>
    </row>
    <row r="9" spans="1:7">
      <c r="A9" s="661"/>
      <c r="B9" s="658" t="s">
        <v>1927</v>
      </c>
      <c r="C9" s="658" t="s">
        <v>2373</v>
      </c>
      <c r="D9" s="908"/>
      <c r="E9" s="658" t="s">
        <v>2292</v>
      </c>
      <c r="F9" s="658" t="s">
        <v>2313</v>
      </c>
      <c r="G9" s="658" t="s">
        <v>2372</v>
      </c>
    </row>
    <row r="10" spans="1:7">
      <c r="A10" s="661"/>
      <c r="B10" s="658" t="s">
        <v>506</v>
      </c>
      <c r="C10" s="658" t="s">
        <v>505</v>
      </c>
      <c r="D10" s="908"/>
      <c r="E10" s="658" t="s">
        <v>2288</v>
      </c>
      <c r="F10" s="658" t="s">
        <v>2302</v>
      </c>
      <c r="G10" s="658" t="s">
        <v>2371</v>
      </c>
    </row>
    <row r="11" spans="1:7">
      <c r="A11" s="661"/>
      <c r="B11" s="658"/>
      <c r="C11" s="658"/>
      <c r="D11" s="907"/>
      <c r="E11" s="658"/>
      <c r="F11" s="658"/>
      <c r="G11" s="658"/>
    </row>
    <row r="12" spans="1:7">
      <c r="A12" s="661"/>
      <c r="B12" s="658"/>
      <c r="C12" s="658"/>
      <c r="D12" s="658"/>
      <c r="E12" s="658"/>
      <c r="F12" s="658"/>
      <c r="G12" s="658"/>
    </row>
    <row r="13" spans="1:7" s="704" customFormat="1" ht="15">
      <c r="A13" s="899" t="s">
        <v>1453</v>
      </c>
      <c r="B13" s="899"/>
      <c r="C13" s="899"/>
      <c r="D13" s="899"/>
      <c r="E13" s="899"/>
      <c r="F13" s="899"/>
      <c r="G13" s="899"/>
    </row>
    <row r="14" spans="1:7" s="704" customFormat="1" ht="30">
      <c r="A14" s="705"/>
      <c r="B14" s="902" t="s">
        <v>158</v>
      </c>
      <c r="C14" s="902" t="s">
        <v>157</v>
      </c>
      <c r="D14" s="902" t="s">
        <v>1227</v>
      </c>
      <c r="E14" s="654" t="s">
        <v>2110</v>
      </c>
      <c r="F14" s="654" t="s">
        <v>2153</v>
      </c>
      <c r="G14" s="654" t="s">
        <v>1453</v>
      </c>
    </row>
    <row r="15" spans="1:7" s="704" customFormat="1" ht="15">
      <c r="A15" s="705"/>
      <c r="B15" s="917"/>
      <c r="C15" s="913"/>
      <c r="D15" s="913"/>
      <c r="E15" s="654" t="s">
        <v>76</v>
      </c>
      <c r="F15" s="654" t="s">
        <v>76</v>
      </c>
      <c r="G15" s="654" t="s">
        <v>75</v>
      </c>
    </row>
    <row r="16" spans="1:7" s="704" customFormat="1" ht="15">
      <c r="A16" s="705"/>
      <c r="B16" s="658" t="s">
        <v>2370</v>
      </c>
      <c r="C16" s="658" t="s">
        <v>2369</v>
      </c>
      <c r="D16" s="927" t="s">
        <v>2185</v>
      </c>
      <c r="E16" s="658" t="s">
        <v>2368</v>
      </c>
      <c r="F16" s="648" t="s">
        <v>2367</v>
      </c>
      <c r="G16" s="648" t="s">
        <v>2366</v>
      </c>
    </row>
    <row r="17" spans="1:8" s="704" customFormat="1" ht="15">
      <c r="A17" s="705"/>
      <c r="B17" s="658" t="s">
        <v>2365</v>
      </c>
      <c r="C17" s="658" t="s">
        <v>2364</v>
      </c>
      <c r="D17" s="928"/>
      <c r="E17" s="658" t="s">
        <v>2211</v>
      </c>
      <c r="F17" s="648" t="s">
        <v>2363</v>
      </c>
      <c r="G17" s="648" t="s">
        <v>2362</v>
      </c>
    </row>
    <row r="18" spans="1:8" s="704" customFormat="1" ht="15">
      <c r="A18" s="705"/>
      <c r="B18" s="658" t="s">
        <v>2361</v>
      </c>
      <c r="C18" s="658" t="s">
        <v>2360</v>
      </c>
      <c r="D18" s="928"/>
      <c r="E18" s="658" t="s">
        <v>2207</v>
      </c>
      <c r="F18" s="648" t="s">
        <v>2359</v>
      </c>
      <c r="G18" s="648" t="s">
        <v>2358</v>
      </c>
    </row>
    <row r="19" spans="1:8" s="704" customFormat="1" ht="16.5" customHeight="1">
      <c r="A19" s="705"/>
      <c r="B19" s="671" t="s">
        <v>2357</v>
      </c>
      <c r="C19" s="671" t="s">
        <v>2356</v>
      </c>
      <c r="D19" s="928"/>
      <c r="E19" s="658" t="s">
        <v>2157</v>
      </c>
      <c r="F19" s="648" t="s">
        <v>2355</v>
      </c>
      <c r="G19" s="648" t="s">
        <v>2354</v>
      </c>
    </row>
    <row r="20" spans="1:8" ht="15.95" customHeight="1">
      <c r="A20" s="661"/>
      <c r="B20" s="703"/>
      <c r="C20" s="703"/>
      <c r="D20" s="928"/>
      <c r="E20" s="658"/>
      <c r="F20" s="648"/>
      <c r="G20" s="648"/>
    </row>
    <row r="21" spans="1:8" ht="15">
      <c r="A21" s="899" t="s">
        <v>2353</v>
      </c>
      <c r="B21" s="899"/>
      <c r="C21" s="899"/>
      <c r="D21" s="899"/>
      <c r="E21" s="899"/>
      <c r="F21" s="899"/>
      <c r="G21" s="899"/>
    </row>
    <row r="22" spans="1:8">
      <c r="A22" s="661"/>
      <c r="B22" s="909" t="s">
        <v>158</v>
      </c>
      <c r="C22" s="909" t="s">
        <v>157</v>
      </c>
      <c r="D22" s="909" t="s">
        <v>1227</v>
      </c>
      <c r="E22" s="658" t="s">
        <v>2110</v>
      </c>
      <c r="F22" s="658" t="s">
        <v>2153</v>
      </c>
      <c r="G22" s="672" t="s">
        <v>1415</v>
      </c>
    </row>
    <row r="23" spans="1:8">
      <c r="A23" s="661"/>
      <c r="B23" s="910"/>
      <c r="C23" s="910"/>
      <c r="D23" s="910"/>
      <c r="E23" s="658" t="s">
        <v>76</v>
      </c>
      <c r="F23" s="658" t="s">
        <v>76</v>
      </c>
      <c r="G23" s="672" t="s">
        <v>75</v>
      </c>
    </row>
    <row r="24" spans="1:8" ht="16.149999999999999" customHeight="1">
      <c r="A24" s="661"/>
      <c r="B24" s="658" t="s">
        <v>2352</v>
      </c>
      <c r="C24" s="658" t="s">
        <v>2351</v>
      </c>
      <c r="D24" s="906" t="s">
        <v>2350</v>
      </c>
      <c r="E24" s="658" t="s">
        <v>2349</v>
      </c>
      <c r="F24" s="658" t="s">
        <v>2348</v>
      </c>
      <c r="G24" s="658" t="s">
        <v>2252</v>
      </c>
    </row>
    <row r="25" spans="1:8" ht="16.149999999999999" customHeight="1">
      <c r="A25" s="661"/>
      <c r="B25" s="658" t="s">
        <v>2347</v>
      </c>
      <c r="C25" s="658" t="s">
        <v>2346</v>
      </c>
      <c r="D25" s="908"/>
      <c r="E25" s="658" t="s">
        <v>2257</v>
      </c>
      <c r="F25" s="658" t="s">
        <v>2256</v>
      </c>
      <c r="G25" s="658" t="s">
        <v>2345</v>
      </c>
    </row>
    <row r="26" spans="1:8" ht="16.149999999999999" customHeight="1">
      <c r="A26" s="661"/>
      <c r="B26" s="658" t="s">
        <v>2344</v>
      </c>
      <c r="C26" s="658" t="s">
        <v>2343</v>
      </c>
      <c r="D26" s="908"/>
      <c r="E26" s="658" t="s">
        <v>2252</v>
      </c>
      <c r="F26" s="658" t="s">
        <v>2251</v>
      </c>
      <c r="G26" s="658" t="s">
        <v>2323</v>
      </c>
    </row>
    <row r="27" spans="1:8" ht="16.149999999999999" customHeight="1">
      <c r="A27" s="661"/>
      <c r="B27" s="658" t="s">
        <v>2342</v>
      </c>
      <c r="C27" s="658" t="s">
        <v>2341</v>
      </c>
      <c r="D27" s="908"/>
      <c r="E27" s="658" t="s">
        <v>2138</v>
      </c>
      <c r="F27" s="658" t="s">
        <v>2340</v>
      </c>
      <c r="G27" s="658" t="s">
        <v>2320</v>
      </c>
    </row>
    <row r="28" spans="1:8" ht="16.149999999999999" customHeight="1">
      <c r="A28" s="661"/>
      <c r="B28" s="695"/>
      <c r="C28" s="695"/>
      <c r="D28" s="907"/>
      <c r="E28" s="658"/>
      <c r="F28" s="658"/>
      <c r="G28" s="648"/>
    </row>
    <row r="29" spans="1:8">
      <c r="A29" s="918" t="s">
        <v>2339</v>
      </c>
      <c r="B29" s="918"/>
      <c r="C29" s="918"/>
      <c r="D29" s="918"/>
      <c r="E29" s="918"/>
      <c r="F29" s="918"/>
      <c r="G29" s="918"/>
    </row>
    <row r="30" spans="1:8">
      <c r="A30" s="661"/>
      <c r="B30" s="916" t="s">
        <v>158</v>
      </c>
      <c r="C30" s="916" t="s">
        <v>157</v>
      </c>
      <c r="D30" s="916" t="s">
        <v>1227</v>
      </c>
      <c r="E30" s="702" t="s">
        <v>2110</v>
      </c>
      <c r="F30" s="702" t="s">
        <v>2172</v>
      </c>
      <c r="G30" s="702" t="s">
        <v>690</v>
      </c>
    </row>
    <row r="31" spans="1:8">
      <c r="A31" s="661"/>
      <c r="B31" s="917"/>
      <c r="C31" s="921"/>
      <c r="D31" s="921"/>
      <c r="E31" s="702" t="s">
        <v>76</v>
      </c>
      <c r="F31" s="702" t="s">
        <v>76</v>
      </c>
      <c r="G31" s="702" t="s">
        <v>75</v>
      </c>
    </row>
    <row r="32" spans="1:8" ht="16.149999999999999" customHeight="1">
      <c r="A32" s="661"/>
      <c r="B32" s="702" t="s">
        <v>2338</v>
      </c>
      <c r="C32" s="653" t="s">
        <v>2337</v>
      </c>
      <c r="D32" s="916" t="s">
        <v>2283</v>
      </c>
      <c r="E32" s="649">
        <v>43222</v>
      </c>
      <c r="F32" s="649">
        <v>43225</v>
      </c>
      <c r="G32" s="648">
        <v>43236</v>
      </c>
      <c r="H32" s="667"/>
    </row>
    <row r="33" spans="1:8" ht="16.149999999999999" customHeight="1">
      <c r="A33" s="661"/>
      <c r="B33" s="702" t="s">
        <v>2336</v>
      </c>
      <c r="C33" s="653" t="s">
        <v>2335</v>
      </c>
      <c r="D33" s="922"/>
      <c r="E33" s="649">
        <v>43228</v>
      </c>
      <c r="F33" s="648">
        <v>43232</v>
      </c>
      <c r="G33" s="648">
        <v>43243</v>
      </c>
      <c r="H33" s="701"/>
    </row>
    <row r="34" spans="1:8" ht="16.149999999999999" customHeight="1">
      <c r="A34" s="661"/>
      <c r="B34" s="651" t="s">
        <v>2334</v>
      </c>
      <c r="C34" s="650" t="s">
        <v>2333</v>
      </c>
      <c r="D34" s="922"/>
      <c r="E34" s="649">
        <v>43235</v>
      </c>
      <c r="F34" s="648">
        <v>43239</v>
      </c>
      <c r="G34" s="648">
        <v>43250</v>
      </c>
      <c r="H34" s="701"/>
    </row>
    <row r="35" spans="1:8" ht="16.149999999999999" customHeight="1">
      <c r="A35" s="661"/>
      <c r="B35" s="651"/>
      <c r="C35" s="650"/>
      <c r="D35" s="922"/>
      <c r="E35" s="649"/>
      <c r="F35" s="648"/>
      <c r="G35" s="648"/>
      <c r="H35" s="701"/>
    </row>
    <row r="36" spans="1:8" ht="16.149999999999999" customHeight="1">
      <c r="A36" s="661"/>
      <c r="B36" s="700"/>
      <c r="C36" s="699"/>
      <c r="D36" s="921"/>
      <c r="E36" s="698"/>
      <c r="F36" s="648"/>
      <c r="G36" s="648"/>
    </row>
    <row r="37" spans="1:8">
      <c r="A37" s="661"/>
      <c r="B37" s="697"/>
      <c r="C37" s="697"/>
      <c r="D37" s="669"/>
      <c r="E37" s="692"/>
      <c r="F37" s="666"/>
      <c r="G37" s="683"/>
    </row>
    <row r="38" spans="1:8" ht="15">
      <c r="A38" s="899" t="s">
        <v>697</v>
      </c>
      <c r="B38" s="899"/>
      <c r="C38" s="899"/>
      <c r="D38" s="899"/>
      <c r="E38" s="899"/>
      <c r="F38" s="899"/>
      <c r="G38" s="899"/>
    </row>
    <row r="39" spans="1:8">
      <c r="A39" s="661"/>
      <c r="B39" s="919" t="s">
        <v>158</v>
      </c>
      <c r="C39" s="919" t="s">
        <v>157</v>
      </c>
      <c r="D39" s="909" t="s">
        <v>1227</v>
      </c>
      <c r="E39" s="696" t="s">
        <v>2110</v>
      </c>
      <c r="F39" s="658" t="s">
        <v>2172</v>
      </c>
      <c r="G39" s="673" t="s">
        <v>697</v>
      </c>
    </row>
    <row r="40" spans="1:8">
      <c r="A40" s="661"/>
      <c r="B40" s="917"/>
      <c r="C40" s="920"/>
      <c r="D40" s="910"/>
      <c r="E40" s="656" t="s">
        <v>76</v>
      </c>
      <c r="F40" s="656" t="s">
        <v>76</v>
      </c>
      <c r="G40" s="672" t="s">
        <v>75</v>
      </c>
    </row>
    <row r="41" spans="1:8">
      <c r="A41" s="661"/>
      <c r="B41" s="695" t="s">
        <v>2332</v>
      </c>
      <c r="C41" s="654" t="s">
        <v>2331</v>
      </c>
      <c r="D41" s="927" t="s">
        <v>2330</v>
      </c>
      <c r="E41" s="658" t="s">
        <v>2329</v>
      </c>
      <c r="F41" s="654" t="s">
        <v>2328</v>
      </c>
      <c r="G41" s="658" t="s">
        <v>2252</v>
      </c>
    </row>
    <row r="42" spans="1:8">
      <c r="A42" s="661"/>
      <c r="B42" s="695" t="s">
        <v>2327</v>
      </c>
      <c r="C42" s="654" t="s">
        <v>2326</v>
      </c>
      <c r="D42" s="928"/>
      <c r="E42" s="658" t="s">
        <v>2211</v>
      </c>
      <c r="F42" s="654" t="s">
        <v>2234</v>
      </c>
      <c r="G42" s="658" t="s">
        <v>2247</v>
      </c>
    </row>
    <row r="43" spans="1:8">
      <c r="A43" s="661"/>
      <c r="B43" s="695" t="s">
        <v>2325</v>
      </c>
      <c r="C43" s="654" t="s">
        <v>2324</v>
      </c>
      <c r="D43" s="928"/>
      <c r="E43" s="658" t="s">
        <v>2207</v>
      </c>
      <c r="F43" s="654" t="s">
        <v>2229</v>
      </c>
      <c r="G43" s="658" t="s">
        <v>2323</v>
      </c>
    </row>
    <row r="44" spans="1:8">
      <c r="A44" s="661"/>
      <c r="B44" s="695" t="s">
        <v>2322</v>
      </c>
      <c r="C44" s="654" t="s">
        <v>2321</v>
      </c>
      <c r="D44" s="928"/>
      <c r="E44" s="658" t="s">
        <v>2157</v>
      </c>
      <c r="F44" s="654" t="s">
        <v>2226</v>
      </c>
      <c r="G44" s="658" t="s">
        <v>2320</v>
      </c>
    </row>
    <row r="45" spans="1:8">
      <c r="A45" s="661"/>
      <c r="B45" s="695"/>
      <c r="C45" s="654"/>
      <c r="D45" s="930"/>
      <c r="E45" s="658"/>
      <c r="F45" s="654"/>
      <c r="G45" s="658"/>
    </row>
    <row r="46" spans="1:8" s="691" customFormat="1">
      <c r="A46" s="661"/>
      <c r="B46" s="694"/>
      <c r="C46" s="681"/>
      <c r="D46" s="693"/>
      <c r="E46" s="666"/>
      <c r="F46" s="692"/>
      <c r="G46" s="692"/>
    </row>
    <row r="47" spans="1:8" ht="15">
      <c r="A47" s="899" t="s">
        <v>634</v>
      </c>
      <c r="B47" s="899"/>
      <c r="C47" s="899"/>
      <c r="D47" s="899"/>
      <c r="E47" s="899"/>
      <c r="F47" s="899"/>
      <c r="G47" s="899"/>
    </row>
    <row r="48" spans="1:8">
      <c r="A48" s="661"/>
      <c r="B48" s="919" t="s">
        <v>158</v>
      </c>
      <c r="C48" s="919" t="s">
        <v>157</v>
      </c>
      <c r="D48" s="919" t="s">
        <v>1227</v>
      </c>
      <c r="E48" s="656" t="s">
        <v>2110</v>
      </c>
      <c r="F48" s="658" t="s">
        <v>2172</v>
      </c>
      <c r="G48" s="657" t="s">
        <v>634</v>
      </c>
    </row>
    <row r="49" spans="1:7">
      <c r="A49" s="661"/>
      <c r="B49" s="917"/>
      <c r="C49" s="920"/>
      <c r="D49" s="920"/>
      <c r="E49" s="656" t="s">
        <v>76</v>
      </c>
      <c r="F49" s="656" t="s">
        <v>76</v>
      </c>
      <c r="G49" s="658" t="s">
        <v>75</v>
      </c>
    </row>
    <row r="50" spans="1:7" ht="20.100000000000001" customHeight="1">
      <c r="A50" s="661"/>
      <c r="B50" s="658" t="s">
        <v>2319</v>
      </c>
      <c r="C50" s="658" t="s">
        <v>2318</v>
      </c>
      <c r="D50" s="902" t="s">
        <v>1434</v>
      </c>
      <c r="E50" s="658" t="s">
        <v>2297</v>
      </c>
      <c r="F50" s="658" t="s">
        <v>2317</v>
      </c>
      <c r="G50" s="658" t="s">
        <v>2316</v>
      </c>
    </row>
    <row r="51" spans="1:7" ht="20.100000000000001" customHeight="1">
      <c r="A51" s="661"/>
      <c r="B51" s="658" t="s">
        <v>2315</v>
      </c>
      <c r="C51" s="658" t="s">
        <v>2314</v>
      </c>
      <c r="D51" s="903"/>
      <c r="E51" s="658" t="s">
        <v>2292</v>
      </c>
      <c r="F51" s="658" t="s">
        <v>2313</v>
      </c>
      <c r="G51" s="658" t="s">
        <v>2312</v>
      </c>
    </row>
    <row r="52" spans="1:7" ht="20.100000000000001" customHeight="1">
      <c r="A52" s="661"/>
      <c r="B52" s="658" t="s">
        <v>2311</v>
      </c>
      <c r="C52" s="658" t="s">
        <v>2310</v>
      </c>
      <c r="D52" s="903"/>
      <c r="E52" s="658" t="s">
        <v>2288</v>
      </c>
      <c r="F52" s="658" t="s">
        <v>2302</v>
      </c>
      <c r="G52" s="658" t="s">
        <v>2309</v>
      </c>
    </row>
    <row r="53" spans="1:7" ht="20.100000000000001" customHeight="1">
      <c r="A53" s="661"/>
      <c r="B53" s="658"/>
      <c r="C53" s="658"/>
      <c r="D53" s="913"/>
      <c r="E53" s="658"/>
      <c r="F53" s="658"/>
      <c r="G53" s="658"/>
    </row>
    <row r="54" spans="1:7">
      <c r="A54" s="661"/>
      <c r="B54" s="658"/>
      <c r="C54" s="658"/>
      <c r="D54" s="654"/>
      <c r="E54" s="658"/>
      <c r="F54" s="658"/>
      <c r="G54" s="658"/>
    </row>
    <row r="55" spans="1:7" ht="28.5" customHeight="1">
      <c r="A55" s="914" t="s">
        <v>2308</v>
      </c>
      <c r="B55" s="914"/>
      <c r="C55" s="675"/>
      <c r="D55" s="669"/>
      <c r="E55" s="675"/>
      <c r="F55" s="675"/>
      <c r="G55" s="675"/>
    </row>
    <row r="56" spans="1:7" ht="15">
      <c r="A56" s="899" t="s">
        <v>2307</v>
      </c>
      <c r="B56" s="899"/>
      <c r="C56" s="899"/>
      <c r="D56" s="899"/>
      <c r="E56" s="899"/>
      <c r="F56" s="899"/>
      <c r="G56" s="899"/>
    </row>
    <row r="57" spans="1:7">
      <c r="A57" s="912" t="s">
        <v>2306</v>
      </c>
      <c r="B57" s="912"/>
      <c r="C57" s="684"/>
      <c r="D57" s="683"/>
      <c r="E57" s="683"/>
      <c r="F57" s="683"/>
      <c r="G57" s="690"/>
    </row>
    <row r="58" spans="1:7">
      <c r="A58" s="689"/>
      <c r="B58" s="906" t="s">
        <v>158</v>
      </c>
      <c r="C58" s="906" t="s">
        <v>157</v>
      </c>
      <c r="D58" s="906" t="s">
        <v>1227</v>
      </c>
      <c r="E58" s="658" t="s">
        <v>2110</v>
      </c>
      <c r="F58" s="658" t="s">
        <v>1682</v>
      </c>
      <c r="G58" s="658" t="s">
        <v>1355</v>
      </c>
    </row>
    <row r="59" spans="1:7" ht="17.25" customHeight="1">
      <c r="A59" s="689"/>
      <c r="B59" s="907"/>
      <c r="C59" s="907"/>
      <c r="D59" s="907"/>
      <c r="E59" s="658" t="s">
        <v>76</v>
      </c>
      <c r="F59" s="658" t="s">
        <v>76</v>
      </c>
      <c r="G59" s="658" t="s">
        <v>75</v>
      </c>
    </row>
    <row r="60" spans="1:7">
      <c r="A60" s="661"/>
      <c r="B60" s="658" t="s">
        <v>136</v>
      </c>
      <c r="C60" s="658" t="s">
        <v>1622</v>
      </c>
      <c r="D60" s="906" t="s">
        <v>1518</v>
      </c>
      <c r="E60" s="658" t="s">
        <v>2297</v>
      </c>
      <c r="F60" s="658" t="s">
        <v>2305</v>
      </c>
      <c r="G60" s="658" t="s">
        <v>2290</v>
      </c>
    </row>
    <row r="61" spans="1:7">
      <c r="A61" s="661"/>
      <c r="B61" s="658" t="s">
        <v>2084</v>
      </c>
      <c r="C61" s="658" t="s">
        <v>2083</v>
      </c>
      <c r="D61" s="908"/>
      <c r="E61" s="658" t="s">
        <v>2292</v>
      </c>
      <c r="F61" s="658" t="s">
        <v>2304</v>
      </c>
      <c r="G61" s="658" t="s">
        <v>2303</v>
      </c>
    </row>
    <row r="62" spans="1:7">
      <c r="A62" s="661"/>
      <c r="B62" s="658" t="s">
        <v>2082</v>
      </c>
      <c r="C62" s="658" t="s">
        <v>2081</v>
      </c>
      <c r="D62" s="908"/>
      <c r="E62" s="658" t="s">
        <v>2288</v>
      </c>
      <c r="F62" s="658" t="s">
        <v>2302</v>
      </c>
      <c r="G62" s="658" t="s">
        <v>2301</v>
      </c>
    </row>
    <row r="63" spans="1:7">
      <c r="A63" s="661"/>
      <c r="B63" s="657"/>
      <c r="C63" s="657"/>
      <c r="D63" s="908"/>
      <c r="E63" s="657"/>
      <c r="F63" s="657"/>
      <c r="G63" s="657"/>
    </row>
    <row r="64" spans="1:7">
      <c r="A64" s="661"/>
      <c r="B64" s="658"/>
      <c r="C64" s="658"/>
      <c r="D64" s="907"/>
      <c r="E64" s="658"/>
      <c r="F64" s="658"/>
      <c r="G64" s="658"/>
    </row>
    <row r="65" spans="1:7">
      <c r="A65" s="661"/>
      <c r="B65" s="688"/>
      <c r="C65" s="688"/>
      <c r="D65" s="669"/>
      <c r="E65" s="687"/>
      <c r="F65" s="687"/>
      <c r="G65" s="686"/>
    </row>
    <row r="66" spans="1:7">
      <c r="A66" s="912" t="s">
        <v>2300</v>
      </c>
      <c r="B66" s="912"/>
      <c r="C66" s="685"/>
      <c r="D66" s="684"/>
      <c r="E66" s="684"/>
      <c r="F66" s="683"/>
      <c r="G66" s="683"/>
    </row>
    <row r="67" spans="1:7">
      <c r="A67" s="661"/>
      <c r="B67" s="906" t="s">
        <v>158</v>
      </c>
      <c r="C67" s="906" t="s">
        <v>157</v>
      </c>
      <c r="D67" s="906" t="s">
        <v>1227</v>
      </c>
      <c r="E67" s="658" t="s">
        <v>2110</v>
      </c>
      <c r="F67" s="658" t="s">
        <v>1682</v>
      </c>
      <c r="G67" s="658" t="s">
        <v>1663</v>
      </c>
    </row>
    <row r="68" spans="1:7">
      <c r="A68" s="661"/>
      <c r="B68" s="907"/>
      <c r="C68" s="907"/>
      <c r="D68" s="907"/>
      <c r="E68" s="658" t="s">
        <v>76</v>
      </c>
      <c r="F68" s="658" t="s">
        <v>76</v>
      </c>
      <c r="G68" s="658" t="s">
        <v>75</v>
      </c>
    </row>
    <row r="69" spans="1:7">
      <c r="A69" s="661"/>
      <c r="B69" s="658" t="s">
        <v>2299</v>
      </c>
      <c r="C69" s="658" t="s">
        <v>2298</v>
      </c>
      <c r="D69" s="906" t="s">
        <v>1518</v>
      </c>
      <c r="E69" s="658" t="s">
        <v>2297</v>
      </c>
      <c r="F69" s="658" t="s">
        <v>2296</v>
      </c>
      <c r="G69" s="658" t="s">
        <v>2295</v>
      </c>
    </row>
    <row r="70" spans="1:7">
      <c r="A70" s="661"/>
      <c r="B70" s="658" t="s">
        <v>2294</v>
      </c>
      <c r="C70" s="658" t="s">
        <v>2293</v>
      </c>
      <c r="D70" s="908"/>
      <c r="E70" s="658" t="s">
        <v>2292</v>
      </c>
      <c r="F70" s="658" t="s">
        <v>2291</v>
      </c>
      <c r="G70" s="658" t="s">
        <v>2290</v>
      </c>
    </row>
    <row r="71" spans="1:7">
      <c r="A71" s="661"/>
      <c r="B71" s="658" t="s">
        <v>2289</v>
      </c>
      <c r="C71" s="658" t="s">
        <v>1815</v>
      </c>
      <c r="D71" s="908"/>
      <c r="E71" s="658" t="s">
        <v>2288</v>
      </c>
      <c r="F71" s="658" t="s">
        <v>2287</v>
      </c>
      <c r="G71" s="658" t="s">
        <v>2286</v>
      </c>
    </row>
    <row r="72" spans="1:7">
      <c r="A72" s="661"/>
      <c r="B72" s="658"/>
      <c r="C72" s="658"/>
      <c r="D72" s="908"/>
      <c r="E72" s="658"/>
      <c r="F72" s="658"/>
      <c r="G72" s="658"/>
    </row>
    <row r="73" spans="1:7">
      <c r="A73" s="661"/>
      <c r="B73" s="658"/>
      <c r="C73" s="658"/>
      <c r="D73" s="907"/>
      <c r="E73" s="658"/>
      <c r="F73" s="658"/>
      <c r="G73" s="658"/>
    </row>
    <row r="74" spans="1:7">
      <c r="A74" s="661"/>
      <c r="B74" s="658"/>
      <c r="C74" s="658"/>
      <c r="D74" s="658"/>
      <c r="E74" s="658"/>
      <c r="F74" s="658"/>
      <c r="G74" s="658"/>
    </row>
    <row r="75" spans="1:7" ht="15">
      <c r="A75" s="904" t="s">
        <v>132</v>
      </c>
      <c r="B75" s="904"/>
      <c r="C75" s="904"/>
      <c r="D75" s="904"/>
      <c r="E75" s="904"/>
      <c r="F75" s="904"/>
      <c r="G75" s="904"/>
    </row>
    <row r="76" spans="1:7">
      <c r="A76" s="911" t="s">
        <v>2285</v>
      </c>
      <c r="B76" s="912"/>
      <c r="C76" s="682"/>
      <c r="D76" s="669"/>
      <c r="E76" s="681"/>
      <c r="F76" s="681"/>
      <c r="G76" s="680"/>
    </row>
    <row r="77" spans="1:7">
      <c r="A77" s="661"/>
      <c r="B77" s="900" t="s">
        <v>158</v>
      </c>
      <c r="C77" s="900" t="s">
        <v>157</v>
      </c>
      <c r="D77" s="909" t="s">
        <v>1227</v>
      </c>
      <c r="E77" s="658" t="s">
        <v>2110</v>
      </c>
      <c r="F77" s="658" t="s">
        <v>2284</v>
      </c>
      <c r="G77" s="672" t="s">
        <v>1617</v>
      </c>
    </row>
    <row r="78" spans="1:7">
      <c r="A78" s="661"/>
      <c r="B78" s="905"/>
      <c r="C78" s="905"/>
      <c r="D78" s="910"/>
      <c r="E78" s="679" t="s">
        <v>76</v>
      </c>
      <c r="F78" s="658" t="s">
        <v>76</v>
      </c>
      <c r="G78" s="672" t="s">
        <v>75</v>
      </c>
    </row>
    <row r="79" spans="1:7" ht="15.75" hidden="1" customHeight="1">
      <c r="A79" s="661"/>
      <c r="B79" s="678"/>
      <c r="C79" s="677"/>
      <c r="D79" s="902" t="s">
        <v>2283</v>
      </c>
      <c r="E79" s="676"/>
      <c r="F79" s="658"/>
      <c r="G79" s="658"/>
    </row>
    <row r="80" spans="1:7">
      <c r="A80" s="661"/>
      <c r="B80" s="658" t="s">
        <v>2282</v>
      </c>
      <c r="C80" s="658" t="s">
        <v>2281</v>
      </c>
      <c r="D80" s="903"/>
      <c r="E80" s="658" t="s">
        <v>2280</v>
      </c>
      <c r="F80" s="648" t="s">
        <v>2279</v>
      </c>
      <c r="G80" s="648" t="s">
        <v>2278</v>
      </c>
    </row>
    <row r="81" spans="1:7">
      <c r="A81" s="661"/>
      <c r="B81" s="658" t="s">
        <v>2277</v>
      </c>
      <c r="C81" s="658"/>
      <c r="D81" s="903"/>
      <c r="E81" s="658"/>
      <c r="F81" s="648"/>
      <c r="G81" s="648"/>
    </row>
    <row r="82" spans="1:7">
      <c r="A82" s="661"/>
      <c r="B82" s="658" t="s">
        <v>2276</v>
      </c>
      <c r="C82" s="658" t="s">
        <v>2275</v>
      </c>
      <c r="D82" s="903"/>
      <c r="E82" s="658" t="s">
        <v>2211</v>
      </c>
      <c r="F82" s="648" t="s">
        <v>2274</v>
      </c>
      <c r="G82" s="648" t="s">
        <v>2250</v>
      </c>
    </row>
    <row r="83" spans="1:7">
      <c r="A83" s="661"/>
      <c r="B83" s="658" t="s">
        <v>2273</v>
      </c>
      <c r="C83" s="646" t="s">
        <v>2272</v>
      </c>
      <c r="D83" s="903"/>
      <c r="E83" s="658" t="s">
        <v>2207</v>
      </c>
      <c r="F83" s="648" t="s">
        <v>2271</v>
      </c>
      <c r="G83" s="648" t="s">
        <v>2245</v>
      </c>
    </row>
    <row r="84" spans="1:7">
      <c r="A84" s="661"/>
      <c r="B84" s="658" t="s">
        <v>2270</v>
      </c>
      <c r="C84" s="658" t="s">
        <v>2269</v>
      </c>
      <c r="D84" s="913"/>
      <c r="E84" s="658" t="s">
        <v>2268</v>
      </c>
      <c r="F84" s="648" t="s">
        <v>2267</v>
      </c>
      <c r="G84" s="648" t="s">
        <v>2266</v>
      </c>
    </row>
    <row r="85" spans="1:7">
      <c r="A85" s="661"/>
      <c r="B85" s="675"/>
      <c r="C85" s="675"/>
      <c r="D85" s="669"/>
      <c r="E85" s="675"/>
      <c r="F85" s="674"/>
      <c r="G85" s="674"/>
    </row>
    <row r="86" spans="1:7" ht="15">
      <c r="A86" s="899" t="s">
        <v>2265</v>
      </c>
      <c r="B86" s="899"/>
      <c r="C86" s="899"/>
      <c r="D86" s="899"/>
      <c r="E86" s="899"/>
      <c r="F86" s="899"/>
      <c r="G86" s="899"/>
    </row>
    <row r="87" spans="1:7">
      <c r="A87" s="661"/>
      <c r="B87" s="900" t="s">
        <v>158</v>
      </c>
      <c r="C87" s="900" t="s">
        <v>157</v>
      </c>
      <c r="D87" s="909" t="s">
        <v>1227</v>
      </c>
      <c r="E87" s="658" t="s">
        <v>2110</v>
      </c>
      <c r="F87" s="658" t="s">
        <v>2153</v>
      </c>
      <c r="G87" s="673" t="s">
        <v>1621</v>
      </c>
    </row>
    <row r="88" spans="1:7">
      <c r="A88" s="661"/>
      <c r="B88" s="905"/>
      <c r="C88" s="901"/>
      <c r="D88" s="910"/>
      <c r="E88" s="656" t="s">
        <v>76</v>
      </c>
      <c r="F88" s="656" t="s">
        <v>76</v>
      </c>
      <c r="G88" s="672" t="s">
        <v>75</v>
      </c>
    </row>
    <row r="89" spans="1:7">
      <c r="A89" s="661"/>
      <c r="B89" s="663" t="s">
        <v>2264</v>
      </c>
      <c r="C89" s="663" t="s">
        <v>2263</v>
      </c>
      <c r="D89" s="902" t="s">
        <v>1518</v>
      </c>
      <c r="E89" s="654" t="s">
        <v>2262</v>
      </c>
      <c r="F89" s="654" t="s">
        <v>2261</v>
      </c>
      <c r="G89" s="654" t="s">
        <v>2260</v>
      </c>
    </row>
    <row r="90" spans="1:7">
      <c r="A90" s="661"/>
      <c r="B90" s="663" t="s">
        <v>2259</v>
      </c>
      <c r="C90" s="663" t="s">
        <v>2258</v>
      </c>
      <c r="D90" s="903"/>
      <c r="E90" s="654" t="s">
        <v>2257</v>
      </c>
      <c r="F90" s="654" t="s">
        <v>2256</v>
      </c>
      <c r="G90" s="654" t="s">
        <v>2255</v>
      </c>
    </row>
    <row r="91" spans="1:7">
      <c r="A91" s="661"/>
      <c r="B91" s="663" t="s">
        <v>2254</v>
      </c>
      <c r="C91" s="663" t="s">
        <v>2253</v>
      </c>
      <c r="D91" s="903"/>
      <c r="E91" s="654" t="s">
        <v>2252</v>
      </c>
      <c r="F91" s="654" t="s">
        <v>2251</v>
      </c>
      <c r="G91" s="654" t="s">
        <v>2250</v>
      </c>
    </row>
    <row r="92" spans="1:7">
      <c r="A92" s="661"/>
      <c r="B92" s="663" t="s">
        <v>2249</v>
      </c>
      <c r="C92" s="663" t="s">
        <v>2248</v>
      </c>
      <c r="D92" s="903"/>
      <c r="E92" s="654" t="s">
        <v>2247</v>
      </c>
      <c r="F92" s="654" t="s">
        <v>2246</v>
      </c>
      <c r="G92" s="654" t="s">
        <v>2245</v>
      </c>
    </row>
    <row r="93" spans="1:7">
      <c r="A93" s="661"/>
      <c r="B93" s="663" t="s">
        <v>2244</v>
      </c>
      <c r="C93" s="663" t="s">
        <v>2243</v>
      </c>
      <c r="D93" s="903"/>
      <c r="E93" s="654" t="s">
        <v>2242</v>
      </c>
      <c r="F93" s="654" t="s">
        <v>2241</v>
      </c>
      <c r="G93" s="654" t="s">
        <v>2240</v>
      </c>
    </row>
    <row r="94" spans="1:7" ht="26.25" customHeight="1">
      <c r="A94" s="934" t="s">
        <v>2239</v>
      </c>
      <c r="B94" s="935"/>
    </row>
    <row r="95" spans="1:7" ht="15">
      <c r="A95" s="899" t="s">
        <v>2238</v>
      </c>
      <c r="B95" s="899"/>
      <c r="C95" s="899"/>
      <c r="D95" s="899"/>
      <c r="E95" s="899"/>
      <c r="F95" s="899"/>
      <c r="G95" s="899"/>
    </row>
    <row r="96" spans="1:7">
      <c r="A96" s="661"/>
      <c r="B96" s="919" t="s">
        <v>158</v>
      </c>
      <c r="C96" s="919" t="s">
        <v>157</v>
      </c>
      <c r="D96" s="919" t="s">
        <v>1227</v>
      </c>
      <c r="E96" s="658" t="s">
        <v>2110</v>
      </c>
      <c r="F96" s="658" t="s">
        <v>2219</v>
      </c>
      <c r="G96" s="658" t="s">
        <v>436</v>
      </c>
    </row>
    <row r="97" spans="1:8">
      <c r="A97" s="661"/>
      <c r="B97" s="917"/>
      <c r="C97" s="920"/>
      <c r="D97" s="920"/>
      <c r="E97" s="658" t="s">
        <v>76</v>
      </c>
      <c r="F97" s="658" t="s">
        <v>76</v>
      </c>
      <c r="G97" s="658" t="s">
        <v>75</v>
      </c>
    </row>
    <row r="98" spans="1:8" ht="30">
      <c r="A98" s="661"/>
      <c r="B98" s="662" t="s">
        <v>2237</v>
      </c>
      <c r="C98" s="663" t="s">
        <v>2236</v>
      </c>
      <c r="D98" s="931" t="s">
        <v>2235</v>
      </c>
      <c r="E98" s="663" t="s">
        <v>2215</v>
      </c>
      <c r="F98" s="663" t="s">
        <v>2234</v>
      </c>
      <c r="G98" s="663" t="s">
        <v>2233</v>
      </c>
    </row>
    <row r="99" spans="1:8">
      <c r="A99" s="661"/>
      <c r="B99" s="663" t="s">
        <v>2232</v>
      </c>
      <c r="C99" s="663" t="s">
        <v>2231</v>
      </c>
      <c r="D99" s="932"/>
      <c r="E99" s="663" t="s">
        <v>2230</v>
      </c>
      <c r="F99" s="663" t="s">
        <v>2229</v>
      </c>
      <c r="G99" s="663" t="s">
        <v>2228</v>
      </c>
    </row>
    <row r="100" spans="1:8">
      <c r="A100" s="661"/>
      <c r="B100" s="663" t="s">
        <v>2224</v>
      </c>
      <c r="C100" s="663" t="s">
        <v>2227</v>
      </c>
      <c r="D100" s="932"/>
      <c r="E100" s="663" t="s">
        <v>2193</v>
      </c>
      <c r="F100" s="663" t="s">
        <v>2226</v>
      </c>
      <c r="G100" s="663" t="s">
        <v>2225</v>
      </c>
    </row>
    <row r="101" spans="1:8">
      <c r="A101" s="661"/>
      <c r="B101" s="663" t="s">
        <v>2224</v>
      </c>
      <c r="C101" s="663" t="s">
        <v>2223</v>
      </c>
      <c r="D101" s="932"/>
      <c r="E101" s="663" t="s">
        <v>2189</v>
      </c>
      <c r="F101" s="663" t="s">
        <v>2222</v>
      </c>
      <c r="G101" s="663" t="s">
        <v>2221</v>
      </c>
    </row>
    <row r="102" spans="1:8">
      <c r="A102" s="661"/>
      <c r="B102" s="671"/>
      <c r="C102" s="654"/>
      <c r="D102" s="933"/>
      <c r="E102" s="654"/>
      <c r="F102" s="670"/>
      <c r="G102" s="658"/>
    </row>
    <row r="103" spans="1:8">
      <c r="A103" s="661"/>
      <c r="B103" s="668"/>
      <c r="C103" s="668"/>
      <c r="D103" s="666"/>
      <c r="E103" s="669"/>
      <c r="F103" s="666"/>
      <c r="G103" s="668"/>
    </row>
    <row r="104" spans="1:8" ht="15">
      <c r="A104" s="899" t="s">
        <v>2220</v>
      </c>
      <c r="B104" s="899"/>
      <c r="C104" s="899"/>
      <c r="D104" s="899"/>
      <c r="E104" s="899"/>
      <c r="F104" s="899"/>
      <c r="G104" s="899"/>
    </row>
    <row r="105" spans="1:8">
      <c r="A105" s="661"/>
      <c r="B105" s="929" t="s">
        <v>158</v>
      </c>
      <c r="C105" s="929" t="s">
        <v>157</v>
      </c>
      <c r="D105" s="925" t="s">
        <v>1227</v>
      </c>
      <c r="E105" s="658" t="s">
        <v>2110</v>
      </c>
      <c r="F105" s="658" t="s">
        <v>2219</v>
      </c>
      <c r="G105" s="658" t="s">
        <v>460</v>
      </c>
    </row>
    <row r="106" spans="1:8">
      <c r="A106" s="661"/>
      <c r="B106" s="929"/>
      <c r="C106" s="929"/>
      <c r="D106" s="925"/>
      <c r="E106" s="658" t="s">
        <v>76</v>
      </c>
      <c r="F106" s="658" t="s">
        <v>76</v>
      </c>
      <c r="G106" s="658" t="s">
        <v>75</v>
      </c>
    </row>
    <row r="107" spans="1:8">
      <c r="A107" s="661"/>
      <c r="B107" s="663" t="s">
        <v>2218</v>
      </c>
      <c r="C107" s="663" t="s">
        <v>2217</v>
      </c>
      <c r="D107" s="926" t="s">
        <v>2216</v>
      </c>
      <c r="E107" s="663" t="s">
        <v>2215</v>
      </c>
      <c r="F107" s="663" t="s">
        <v>2214</v>
      </c>
      <c r="G107" s="663" t="s">
        <v>2213</v>
      </c>
      <c r="H107" s="667"/>
    </row>
    <row r="108" spans="1:8">
      <c r="A108" s="661"/>
      <c r="B108" s="663" t="s">
        <v>2212</v>
      </c>
      <c r="C108" s="663" t="s">
        <v>369</v>
      </c>
      <c r="D108" s="926"/>
      <c r="E108" s="663" t="s">
        <v>2211</v>
      </c>
      <c r="F108" s="663" t="s">
        <v>2210</v>
      </c>
      <c r="G108" s="663" t="s">
        <v>2209</v>
      </c>
    </row>
    <row r="109" spans="1:8">
      <c r="A109" s="661"/>
      <c r="B109" s="663" t="s">
        <v>2208</v>
      </c>
      <c r="C109" s="663" t="s">
        <v>367</v>
      </c>
      <c r="D109" s="926"/>
      <c r="E109" s="663" t="s">
        <v>2207</v>
      </c>
      <c r="F109" s="663" t="s">
        <v>2206</v>
      </c>
      <c r="G109" s="663" t="s">
        <v>2205</v>
      </c>
    </row>
    <row r="110" spans="1:8">
      <c r="A110" s="661"/>
      <c r="B110" s="663" t="s">
        <v>2204</v>
      </c>
      <c r="C110" s="663" t="s">
        <v>1771</v>
      </c>
      <c r="D110" s="926"/>
      <c r="E110" s="663" t="s">
        <v>2157</v>
      </c>
      <c r="F110" s="663" t="s">
        <v>2203</v>
      </c>
      <c r="G110" s="663" t="s">
        <v>2202</v>
      </c>
    </row>
    <row r="111" spans="1:8">
      <c r="A111" s="661"/>
      <c r="B111" s="663"/>
      <c r="C111" s="663"/>
      <c r="D111" s="926"/>
      <c r="E111" s="663"/>
      <c r="F111" s="663"/>
      <c r="G111" s="663"/>
    </row>
    <row r="112" spans="1:8" ht="15">
      <c r="A112" s="899" t="s">
        <v>2201</v>
      </c>
      <c r="B112" s="899"/>
      <c r="C112" s="899"/>
      <c r="D112" s="899"/>
      <c r="E112" s="899"/>
      <c r="F112" s="899"/>
      <c r="G112" s="899"/>
    </row>
    <row r="113" spans="1:7">
      <c r="A113" s="661"/>
      <c r="B113" s="902" t="s">
        <v>158</v>
      </c>
      <c r="C113" s="902" t="s">
        <v>157</v>
      </c>
      <c r="D113" s="902" t="s">
        <v>1227</v>
      </c>
      <c r="E113" s="654" t="s">
        <v>2110</v>
      </c>
      <c r="F113" s="654" t="s">
        <v>2172</v>
      </c>
      <c r="G113" s="654" t="s">
        <v>427</v>
      </c>
    </row>
    <row r="114" spans="1:7">
      <c r="A114" s="661"/>
      <c r="B114" s="917"/>
      <c r="C114" s="913"/>
      <c r="D114" s="913"/>
      <c r="E114" s="654" t="s">
        <v>76</v>
      </c>
      <c r="F114" s="654" t="s">
        <v>76</v>
      </c>
      <c r="G114" s="654" t="s">
        <v>75</v>
      </c>
    </row>
    <row r="115" spans="1:7">
      <c r="A115" s="661"/>
      <c r="B115" s="663" t="s">
        <v>2200</v>
      </c>
      <c r="C115" s="663" t="s">
        <v>1038</v>
      </c>
      <c r="D115" s="941" t="s">
        <v>1768</v>
      </c>
      <c r="E115" s="663" t="s">
        <v>2123</v>
      </c>
      <c r="F115" s="663" t="s">
        <v>2199</v>
      </c>
      <c r="G115" s="662" t="s">
        <v>2198</v>
      </c>
    </row>
    <row r="116" spans="1:7">
      <c r="A116" s="661"/>
      <c r="B116" s="663" t="s">
        <v>2197</v>
      </c>
      <c r="C116" s="663" t="s">
        <v>2196</v>
      </c>
      <c r="D116" s="941"/>
      <c r="E116" s="663" t="s">
        <v>2106</v>
      </c>
      <c r="F116" s="663" t="s">
        <v>2105</v>
      </c>
      <c r="G116" s="662" t="s">
        <v>2167</v>
      </c>
    </row>
    <row r="117" spans="1:7" ht="17.25" customHeight="1">
      <c r="A117" s="661"/>
      <c r="B117" s="663" t="s">
        <v>2195</v>
      </c>
      <c r="C117" s="663" t="s">
        <v>2194</v>
      </c>
      <c r="D117" s="941"/>
      <c r="E117" s="663" t="s">
        <v>2101</v>
      </c>
      <c r="F117" s="663" t="s">
        <v>2193</v>
      </c>
      <c r="G117" s="662" t="s">
        <v>2192</v>
      </c>
    </row>
    <row r="118" spans="1:7">
      <c r="A118" s="661"/>
      <c r="B118" s="663" t="s">
        <v>2191</v>
      </c>
      <c r="C118" s="663" t="s">
        <v>2190</v>
      </c>
      <c r="D118" s="941"/>
      <c r="E118" s="663" t="s">
        <v>2157</v>
      </c>
      <c r="F118" s="663" t="s">
        <v>2189</v>
      </c>
      <c r="G118" s="662" t="s">
        <v>2160</v>
      </c>
    </row>
    <row r="119" spans="1:7">
      <c r="A119" s="661"/>
      <c r="B119" s="662"/>
      <c r="C119" s="662"/>
      <c r="D119" s="666"/>
      <c r="E119" s="662"/>
      <c r="F119" s="662"/>
      <c r="G119" s="662"/>
    </row>
    <row r="120" spans="1:7" ht="15">
      <c r="A120" s="899" t="s">
        <v>2188</v>
      </c>
      <c r="B120" s="899"/>
      <c r="C120" s="899"/>
      <c r="D120" s="899"/>
      <c r="E120" s="899"/>
      <c r="F120" s="899"/>
      <c r="G120" s="899"/>
    </row>
    <row r="121" spans="1:7">
      <c r="A121" s="661"/>
      <c r="B121" s="906" t="s">
        <v>158</v>
      </c>
      <c r="C121" s="906" t="s">
        <v>157</v>
      </c>
      <c r="D121" s="906" t="s">
        <v>1227</v>
      </c>
      <c r="E121" s="654" t="s">
        <v>2110</v>
      </c>
      <c r="F121" s="658" t="s">
        <v>2172</v>
      </c>
      <c r="G121" s="658" t="s">
        <v>1594</v>
      </c>
    </row>
    <row r="122" spans="1:7">
      <c r="A122" s="661"/>
      <c r="B122" s="917"/>
      <c r="C122" s="907"/>
      <c r="D122" s="907"/>
      <c r="E122" s="658" t="s">
        <v>76</v>
      </c>
      <c r="F122" s="658" t="s">
        <v>76</v>
      </c>
      <c r="G122" s="658" t="s">
        <v>75</v>
      </c>
    </row>
    <row r="123" spans="1:7" ht="23.25" customHeight="1">
      <c r="A123" s="661"/>
      <c r="B123" s="662" t="s">
        <v>2187</v>
      </c>
      <c r="C123" s="663" t="s">
        <v>2186</v>
      </c>
      <c r="D123" s="936" t="s">
        <v>2185</v>
      </c>
      <c r="E123" s="663" t="s">
        <v>2168</v>
      </c>
      <c r="F123" s="662" t="s">
        <v>2184</v>
      </c>
      <c r="G123" s="662" t="s">
        <v>2183</v>
      </c>
    </row>
    <row r="124" spans="1:7" ht="30">
      <c r="A124" s="661"/>
      <c r="B124" s="662" t="s">
        <v>2182</v>
      </c>
      <c r="C124" s="663" t="s">
        <v>2181</v>
      </c>
      <c r="D124" s="937"/>
      <c r="E124" s="663" t="s">
        <v>2106</v>
      </c>
      <c r="F124" s="662" t="s">
        <v>2146</v>
      </c>
      <c r="G124" s="662" t="s">
        <v>2180</v>
      </c>
    </row>
    <row r="125" spans="1:7">
      <c r="A125" s="661"/>
      <c r="B125" s="663" t="s">
        <v>2179</v>
      </c>
      <c r="C125" s="663" t="s">
        <v>2175</v>
      </c>
      <c r="D125" s="937"/>
      <c r="E125" s="663" t="s">
        <v>2101</v>
      </c>
      <c r="F125" s="662" t="s">
        <v>2178</v>
      </c>
      <c r="G125" s="662" t="s">
        <v>2177</v>
      </c>
    </row>
    <row r="126" spans="1:7">
      <c r="A126" s="661"/>
      <c r="B126" s="662" t="s">
        <v>2176</v>
      </c>
      <c r="C126" s="663" t="s">
        <v>2175</v>
      </c>
      <c r="D126" s="937"/>
      <c r="E126" s="663" t="s">
        <v>2157</v>
      </c>
      <c r="F126" s="662" t="s">
        <v>2138</v>
      </c>
      <c r="G126" s="662" t="s">
        <v>2174</v>
      </c>
    </row>
    <row r="127" spans="1:7">
      <c r="A127" s="661"/>
      <c r="B127" s="662"/>
      <c r="C127" s="662"/>
      <c r="D127" s="938"/>
      <c r="E127" s="662"/>
      <c r="F127" s="662"/>
      <c r="G127" s="662"/>
    </row>
    <row r="128" spans="1:7" ht="15">
      <c r="A128" s="899" t="s">
        <v>2173</v>
      </c>
      <c r="B128" s="899"/>
      <c r="C128" s="899"/>
      <c r="D128" s="899"/>
      <c r="E128" s="899"/>
      <c r="F128" s="899"/>
      <c r="G128" s="899"/>
    </row>
    <row r="129" spans="1:7">
      <c r="A129" s="661"/>
      <c r="B129" s="906" t="s">
        <v>158</v>
      </c>
      <c r="C129" s="906" t="s">
        <v>157</v>
      </c>
      <c r="D129" s="906" t="s">
        <v>1227</v>
      </c>
      <c r="E129" s="654" t="s">
        <v>2110</v>
      </c>
      <c r="F129" s="658" t="s">
        <v>2172</v>
      </c>
      <c r="G129" s="658" t="s">
        <v>1606</v>
      </c>
    </row>
    <row r="130" spans="1:7">
      <c r="A130" s="661"/>
      <c r="B130" s="917"/>
      <c r="C130" s="907"/>
      <c r="D130" s="907"/>
      <c r="E130" s="658" t="s">
        <v>76</v>
      </c>
      <c r="F130" s="658" t="s">
        <v>76</v>
      </c>
      <c r="G130" s="658" t="s">
        <v>75</v>
      </c>
    </row>
    <row r="131" spans="1:7">
      <c r="A131" s="661"/>
      <c r="B131" s="662" t="s">
        <v>2171</v>
      </c>
      <c r="C131" s="662" t="s">
        <v>2170</v>
      </c>
      <c r="D131" s="936" t="s">
        <v>2169</v>
      </c>
      <c r="E131" s="663" t="s">
        <v>2168</v>
      </c>
      <c r="F131" s="662" t="s">
        <v>2122</v>
      </c>
      <c r="G131" s="662" t="s">
        <v>2167</v>
      </c>
    </row>
    <row r="132" spans="1:7">
      <c r="A132" s="661"/>
      <c r="B132" s="662" t="s">
        <v>2166</v>
      </c>
      <c r="C132" s="662" t="s">
        <v>2165</v>
      </c>
      <c r="D132" s="937"/>
      <c r="E132" s="663" t="s">
        <v>2106</v>
      </c>
      <c r="F132" s="662" t="s">
        <v>2119</v>
      </c>
      <c r="G132" s="662" t="s">
        <v>2164</v>
      </c>
    </row>
    <row r="133" spans="1:7">
      <c r="A133" s="661"/>
      <c r="B133" s="662" t="s">
        <v>2163</v>
      </c>
      <c r="C133" s="662" t="s">
        <v>2162</v>
      </c>
      <c r="D133" s="937"/>
      <c r="E133" s="663" t="s">
        <v>2101</v>
      </c>
      <c r="F133" s="662" t="s">
        <v>2161</v>
      </c>
      <c r="G133" s="662" t="s">
        <v>2160</v>
      </c>
    </row>
    <row r="134" spans="1:7">
      <c r="A134" s="661"/>
      <c r="B134" s="662" t="s">
        <v>2159</v>
      </c>
      <c r="C134" s="662" t="s">
        <v>2158</v>
      </c>
      <c r="D134" s="937"/>
      <c r="E134" s="663" t="s">
        <v>2157</v>
      </c>
      <c r="F134" s="662" t="s">
        <v>2156</v>
      </c>
      <c r="G134" s="662" t="s">
        <v>2155</v>
      </c>
    </row>
    <row r="135" spans="1:7">
      <c r="A135" s="661"/>
      <c r="B135" s="662"/>
      <c r="C135" s="662"/>
      <c r="D135" s="937"/>
      <c r="E135" s="662"/>
      <c r="F135" s="662"/>
      <c r="G135" s="662"/>
    </row>
    <row r="136" spans="1:7">
      <c r="A136" s="661"/>
      <c r="B136" s="664"/>
      <c r="C136" s="664"/>
      <c r="D136" s="665"/>
      <c r="E136" s="664"/>
      <c r="F136" s="664"/>
      <c r="G136" s="664"/>
    </row>
    <row r="137" spans="1:7" ht="15">
      <c r="A137" s="899" t="s">
        <v>2154</v>
      </c>
      <c r="B137" s="899"/>
      <c r="C137" s="899"/>
      <c r="D137" s="899"/>
      <c r="E137" s="899"/>
      <c r="F137" s="899"/>
      <c r="G137" s="899"/>
    </row>
    <row r="138" spans="1:7">
      <c r="A138" s="661"/>
      <c r="B138" s="906" t="s">
        <v>158</v>
      </c>
      <c r="C138" s="906" t="s">
        <v>157</v>
      </c>
      <c r="D138" s="906" t="s">
        <v>1227</v>
      </c>
      <c r="E138" s="654" t="s">
        <v>2110</v>
      </c>
      <c r="F138" s="658" t="s">
        <v>2153</v>
      </c>
      <c r="G138" s="658" t="s">
        <v>194</v>
      </c>
    </row>
    <row r="139" spans="1:7">
      <c r="A139" s="661"/>
      <c r="B139" s="917"/>
      <c r="C139" s="907"/>
      <c r="D139" s="907"/>
      <c r="E139" s="658" t="s">
        <v>76</v>
      </c>
      <c r="F139" s="658" t="s">
        <v>76</v>
      </c>
      <c r="G139" s="658" t="s">
        <v>75</v>
      </c>
    </row>
    <row r="140" spans="1:7">
      <c r="A140" s="661"/>
      <c r="B140" s="662" t="s">
        <v>2152</v>
      </c>
      <c r="C140" s="662" t="s">
        <v>2151</v>
      </c>
      <c r="D140" s="936" t="s">
        <v>1458</v>
      </c>
      <c r="E140" s="662" t="s">
        <v>2150</v>
      </c>
      <c r="F140" s="662" t="s">
        <v>2105</v>
      </c>
      <c r="G140" s="662" t="s">
        <v>2149</v>
      </c>
    </row>
    <row r="141" spans="1:7">
      <c r="A141" s="661"/>
      <c r="B141" s="662" t="s">
        <v>2148</v>
      </c>
      <c r="C141" s="662" t="s">
        <v>2147</v>
      </c>
      <c r="D141" s="937"/>
      <c r="E141" s="662" t="s">
        <v>2146</v>
      </c>
      <c r="F141" s="662" t="s">
        <v>2100</v>
      </c>
      <c r="G141" s="662" t="s">
        <v>2145</v>
      </c>
    </row>
    <row r="142" spans="1:7">
      <c r="A142" s="661"/>
      <c r="B142" s="662" t="s">
        <v>2144</v>
      </c>
      <c r="C142" s="662" t="s">
        <v>2143</v>
      </c>
      <c r="D142" s="937"/>
      <c r="E142" s="662" t="s">
        <v>2142</v>
      </c>
      <c r="F142" s="662" t="s">
        <v>2095</v>
      </c>
      <c r="G142" s="662" t="s">
        <v>2141</v>
      </c>
    </row>
    <row r="143" spans="1:7">
      <c r="A143" s="661"/>
      <c r="B143" s="662" t="s">
        <v>2140</v>
      </c>
      <c r="C143" s="662" t="s">
        <v>2139</v>
      </c>
      <c r="D143" s="937"/>
      <c r="E143" s="662" t="s">
        <v>2138</v>
      </c>
      <c r="F143" s="663" t="s">
        <v>2137</v>
      </c>
      <c r="G143" s="662" t="s">
        <v>2136</v>
      </c>
    </row>
    <row r="144" spans="1:7">
      <c r="A144" s="661"/>
      <c r="B144" s="662"/>
      <c r="C144" s="662"/>
      <c r="D144" s="937"/>
      <c r="E144" s="662"/>
      <c r="F144" s="662"/>
      <c r="G144" s="662"/>
    </row>
    <row r="145" spans="1:7" ht="18" customHeight="1">
      <c r="A145" s="899" t="s">
        <v>1955</v>
      </c>
      <c r="B145" s="899"/>
      <c r="C145" s="899"/>
      <c r="D145" s="899"/>
      <c r="E145" s="899"/>
      <c r="F145" s="899"/>
      <c r="G145" s="899"/>
    </row>
    <row r="146" spans="1:7">
      <c r="A146" s="661"/>
      <c r="B146" s="906" t="s">
        <v>158</v>
      </c>
      <c r="C146" s="939" t="s">
        <v>157</v>
      </c>
      <c r="D146" s="906" t="s">
        <v>1227</v>
      </c>
      <c r="E146" s="654" t="s">
        <v>2110</v>
      </c>
      <c r="F146" s="658" t="s">
        <v>2109</v>
      </c>
      <c r="G146" s="657" t="s">
        <v>1955</v>
      </c>
    </row>
    <row r="147" spans="1:7">
      <c r="A147" s="661"/>
      <c r="B147" s="907"/>
      <c r="C147" s="940"/>
      <c r="D147" s="907"/>
      <c r="E147" s="656" t="s">
        <v>76</v>
      </c>
      <c r="F147" s="656" t="s">
        <v>76</v>
      </c>
      <c r="G147" s="655" t="s">
        <v>75</v>
      </c>
    </row>
    <row r="148" spans="1:7">
      <c r="A148" s="661"/>
      <c r="B148" s="651" t="s">
        <v>2135</v>
      </c>
      <c r="C148" s="650" t="s">
        <v>2127</v>
      </c>
      <c r="D148" s="906" t="s">
        <v>2124</v>
      </c>
      <c r="E148" s="649" t="s">
        <v>2123</v>
      </c>
      <c r="F148" s="649" t="s">
        <v>2134</v>
      </c>
      <c r="G148" s="648" t="s">
        <v>2122</v>
      </c>
    </row>
    <row r="149" spans="1:7">
      <c r="A149" s="661"/>
      <c r="B149" s="651" t="s">
        <v>2133</v>
      </c>
      <c r="C149" s="650" t="s">
        <v>2127</v>
      </c>
      <c r="D149" s="908"/>
      <c r="E149" s="649" t="s">
        <v>2106</v>
      </c>
      <c r="F149" s="649" t="s">
        <v>2132</v>
      </c>
      <c r="G149" s="648" t="s">
        <v>2119</v>
      </c>
    </row>
    <row r="150" spans="1:7">
      <c r="A150" s="661"/>
      <c r="B150" s="654" t="s">
        <v>2131</v>
      </c>
      <c r="C150" s="653" t="s">
        <v>2130</v>
      </c>
      <c r="D150" s="908"/>
      <c r="E150" s="649" t="s">
        <v>2101</v>
      </c>
      <c r="F150" s="649" t="s">
        <v>2129</v>
      </c>
      <c r="G150" s="648" t="s">
        <v>2116</v>
      </c>
    </row>
    <row r="151" spans="1:7">
      <c r="A151" s="661"/>
      <c r="B151" s="651" t="s">
        <v>2128</v>
      </c>
      <c r="C151" s="650" t="s">
        <v>2127</v>
      </c>
      <c r="D151" s="908"/>
      <c r="E151" s="652" t="s">
        <v>2096</v>
      </c>
      <c r="F151" s="652" t="s">
        <v>2126</v>
      </c>
      <c r="G151" s="652" t="s">
        <v>2112</v>
      </c>
    </row>
    <row r="152" spans="1:7">
      <c r="A152" s="661"/>
      <c r="B152" s="651"/>
      <c r="C152" s="650"/>
      <c r="D152" s="908"/>
      <c r="E152" s="649"/>
      <c r="F152" s="649"/>
      <c r="G152" s="648"/>
    </row>
    <row r="153" spans="1:7">
      <c r="A153" s="660"/>
      <c r="B153" s="654"/>
      <c r="C153" s="653"/>
      <c r="D153" s="907"/>
      <c r="E153" s="649"/>
      <c r="F153" s="649"/>
      <c r="G153" s="648"/>
    </row>
    <row r="154" spans="1:7" ht="15">
      <c r="A154" s="899" t="s">
        <v>1477</v>
      </c>
      <c r="B154" s="899"/>
      <c r="C154" s="899"/>
      <c r="D154" s="899"/>
      <c r="E154" s="899"/>
      <c r="F154" s="899"/>
      <c r="G154" s="899"/>
    </row>
    <row r="155" spans="1:7">
      <c r="A155" s="660"/>
      <c r="B155" s="906" t="s">
        <v>158</v>
      </c>
      <c r="C155" s="939" t="s">
        <v>157</v>
      </c>
      <c r="D155" s="906" t="s">
        <v>1227</v>
      </c>
      <c r="E155" s="656" t="s">
        <v>2110</v>
      </c>
      <c r="F155" s="658" t="s">
        <v>2109</v>
      </c>
      <c r="G155" s="657" t="s">
        <v>1327</v>
      </c>
    </row>
    <row r="156" spans="1:7">
      <c r="A156" s="660"/>
      <c r="B156" s="907"/>
      <c r="C156" s="940"/>
      <c r="D156" s="907"/>
      <c r="E156" s="656" t="s">
        <v>76</v>
      </c>
      <c r="F156" s="656" t="s">
        <v>76</v>
      </c>
      <c r="G156" s="655" t="s">
        <v>75</v>
      </c>
    </row>
    <row r="157" spans="1:7">
      <c r="A157" s="660"/>
      <c r="B157" s="651" t="s">
        <v>2115</v>
      </c>
      <c r="C157" s="650" t="s">
        <v>2125</v>
      </c>
      <c r="D157" s="908" t="s">
        <v>2124</v>
      </c>
      <c r="E157" s="649" t="s">
        <v>2123</v>
      </c>
      <c r="F157" s="649" t="s">
        <v>2106</v>
      </c>
      <c r="G157" s="648" t="s">
        <v>2122</v>
      </c>
    </row>
    <row r="158" spans="1:7">
      <c r="A158" s="660"/>
      <c r="B158" s="654" t="s">
        <v>2121</v>
      </c>
      <c r="C158" s="653" t="s">
        <v>2120</v>
      </c>
      <c r="D158" s="908"/>
      <c r="E158" s="649" t="s">
        <v>2106</v>
      </c>
      <c r="F158" s="649" t="s">
        <v>2101</v>
      </c>
      <c r="G158" s="648" t="s">
        <v>2119</v>
      </c>
    </row>
    <row r="159" spans="1:7">
      <c r="A159" s="660"/>
      <c r="B159" s="651" t="s">
        <v>2118</v>
      </c>
      <c r="C159" s="650" t="s">
        <v>2117</v>
      </c>
      <c r="D159" s="908"/>
      <c r="E159" s="649" t="s">
        <v>2101</v>
      </c>
      <c r="F159" s="652" t="s">
        <v>2096</v>
      </c>
      <c r="G159" s="648" t="s">
        <v>2116</v>
      </c>
    </row>
    <row r="160" spans="1:7">
      <c r="A160" s="660"/>
      <c r="B160" s="651" t="s">
        <v>2115</v>
      </c>
      <c r="C160" s="650" t="s">
        <v>2114</v>
      </c>
      <c r="D160" s="907"/>
      <c r="E160" s="652" t="s">
        <v>2096</v>
      </c>
      <c r="F160" s="652" t="s">
        <v>2113</v>
      </c>
      <c r="G160" s="652" t="s">
        <v>2112</v>
      </c>
    </row>
    <row r="162" spans="1:7" ht="15">
      <c r="A162" s="899" t="s">
        <v>2111</v>
      </c>
      <c r="B162" s="899"/>
      <c r="C162" s="899"/>
      <c r="D162" s="899"/>
      <c r="E162" s="899"/>
      <c r="F162" s="899"/>
      <c r="G162" s="899"/>
    </row>
    <row r="163" spans="1:7" ht="15">
      <c r="A163" s="659"/>
      <c r="B163" s="906" t="s">
        <v>158</v>
      </c>
      <c r="C163" s="939" t="s">
        <v>157</v>
      </c>
      <c r="D163" s="906" t="s">
        <v>1227</v>
      </c>
      <c r="E163" s="656" t="s">
        <v>2110</v>
      </c>
      <c r="F163" s="658" t="s">
        <v>2109</v>
      </c>
      <c r="G163" s="657" t="s">
        <v>1421</v>
      </c>
    </row>
    <row r="164" spans="1:7">
      <c r="B164" s="907"/>
      <c r="C164" s="940"/>
      <c r="D164" s="907"/>
      <c r="E164" s="656" t="s">
        <v>76</v>
      </c>
      <c r="F164" s="656" t="s">
        <v>76</v>
      </c>
      <c r="G164" s="655" t="s">
        <v>75</v>
      </c>
    </row>
    <row r="165" spans="1:7">
      <c r="B165" s="651" t="s">
        <v>2108</v>
      </c>
      <c r="C165" s="650" t="s">
        <v>2107</v>
      </c>
      <c r="D165" s="906" t="s">
        <v>1518</v>
      </c>
      <c r="E165" s="649" t="s">
        <v>2106</v>
      </c>
      <c r="F165" s="649" t="s">
        <v>2105</v>
      </c>
      <c r="G165" s="648" t="s">
        <v>2104</v>
      </c>
    </row>
    <row r="166" spans="1:7">
      <c r="B166" s="651" t="s">
        <v>2103</v>
      </c>
      <c r="C166" s="653" t="s">
        <v>2102</v>
      </c>
      <c r="D166" s="908"/>
      <c r="E166" s="649" t="s">
        <v>2101</v>
      </c>
      <c r="F166" s="649" t="s">
        <v>2100</v>
      </c>
      <c r="G166" s="648" t="s">
        <v>2099</v>
      </c>
    </row>
    <row r="167" spans="1:7">
      <c r="B167" s="654" t="s">
        <v>2098</v>
      </c>
      <c r="C167" s="653" t="s">
        <v>2097</v>
      </c>
      <c r="D167" s="908"/>
      <c r="E167" s="652" t="s">
        <v>2096</v>
      </c>
      <c r="F167" s="652" t="s">
        <v>2095</v>
      </c>
      <c r="G167" s="652" t="s">
        <v>2094</v>
      </c>
    </row>
    <row r="168" spans="1:7">
      <c r="B168" s="651"/>
      <c r="C168" s="650"/>
      <c r="D168" s="908"/>
      <c r="E168" s="649"/>
      <c r="F168" s="649"/>
      <c r="G168" s="648"/>
    </row>
    <row r="169" spans="1:7">
      <c r="B169" s="651"/>
      <c r="C169" s="650"/>
      <c r="D169" s="907"/>
      <c r="E169" s="649"/>
      <c r="F169" s="649"/>
      <c r="G169" s="648"/>
    </row>
    <row r="170" spans="1:7">
      <c r="B170" s="427"/>
    </row>
  </sheetData>
  <mergeCells count="103">
    <mergeCell ref="B155:B156"/>
    <mergeCell ref="C155:C156"/>
    <mergeCell ref="D148:D153"/>
    <mergeCell ref="D155:D156"/>
    <mergeCell ref="D165:D169"/>
    <mergeCell ref="D131:D135"/>
    <mergeCell ref="D138:D139"/>
    <mergeCell ref="D140:D144"/>
    <mergeCell ref="D146:D147"/>
    <mergeCell ref="D157:D160"/>
    <mergeCell ref="A162:G162"/>
    <mergeCell ref="B163:B164"/>
    <mergeCell ref="C163:C164"/>
    <mergeCell ref="D163:D164"/>
    <mergeCell ref="A137:G137"/>
    <mergeCell ref="A145:G145"/>
    <mergeCell ref="A154:G154"/>
    <mergeCell ref="C138:C139"/>
    <mergeCell ref="C146:C147"/>
    <mergeCell ref="D113:D114"/>
    <mergeCell ref="D115:D118"/>
    <mergeCell ref="D121:D122"/>
    <mergeCell ref="B129:B130"/>
    <mergeCell ref="C129:C130"/>
    <mergeCell ref="B138:B139"/>
    <mergeCell ref="B146:B147"/>
    <mergeCell ref="D129:D130"/>
    <mergeCell ref="D123:D127"/>
    <mergeCell ref="A112:G112"/>
    <mergeCell ref="A120:G120"/>
    <mergeCell ref="A128:G128"/>
    <mergeCell ref="B113:B114"/>
    <mergeCell ref="B121:B122"/>
    <mergeCell ref="C121:C122"/>
    <mergeCell ref="C113:C114"/>
    <mergeCell ref="D105:D106"/>
    <mergeCell ref="B87:B88"/>
    <mergeCell ref="D107:D111"/>
    <mergeCell ref="D16:D20"/>
    <mergeCell ref="D22:D23"/>
    <mergeCell ref="D24:D28"/>
    <mergeCell ref="B58:B59"/>
    <mergeCell ref="B67:B68"/>
    <mergeCell ref="B77:B78"/>
    <mergeCell ref="A57:B57"/>
    <mergeCell ref="D87:D88"/>
    <mergeCell ref="C48:C49"/>
    <mergeCell ref="C96:C97"/>
    <mergeCell ref="C105:C106"/>
    <mergeCell ref="A47:G47"/>
    <mergeCell ref="D41:D45"/>
    <mergeCell ref="D48:D49"/>
    <mergeCell ref="D50:D53"/>
    <mergeCell ref="D96:D97"/>
    <mergeCell ref="D98:D102"/>
    <mergeCell ref="B48:B49"/>
    <mergeCell ref="B105:B106"/>
    <mergeCell ref="A95:G95"/>
    <mergeCell ref="A104:G104"/>
    <mergeCell ref="B96:B97"/>
    <mergeCell ref="A1:G1"/>
    <mergeCell ref="B2:E2"/>
    <mergeCell ref="B3:G3"/>
    <mergeCell ref="A5:B5"/>
    <mergeCell ref="A56:G56"/>
    <mergeCell ref="C6:C7"/>
    <mergeCell ref="D6:D7"/>
    <mergeCell ref="D8:D11"/>
    <mergeCell ref="B39:B40"/>
    <mergeCell ref="A38:G38"/>
    <mergeCell ref="A94:B94"/>
    <mergeCell ref="D39:D40"/>
    <mergeCell ref="C58:C59"/>
    <mergeCell ref="C67:C68"/>
    <mergeCell ref="A55:B55"/>
    <mergeCell ref="A4:B4"/>
    <mergeCell ref="B30:B31"/>
    <mergeCell ref="A29:G29"/>
    <mergeCell ref="C14:C15"/>
    <mergeCell ref="C22:C23"/>
    <mergeCell ref="C39:C40"/>
    <mergeCell ref="C30:C31"/>
    <mergeCell ref="D30:D31"/>
    <mergeCell ref="D14:D15"/>
    <mergeCell ref="B6:B7"/>
    <mergeCell ref="D32:D36"/>
    <mergeCell ref="B14:B15"/>
    <mergeCell ref="B22:B23"/>
    <mergeCell ref="A13:G13"/>
    <mergeCell ref="A21:G21"/>
    <mergeCell ref="A86:G86"/>
    <mergeCell ref="C87:C88"/>
    <mergeCell ref="D89:D93"/>
    <mergeCell ref="A75:G75"/>
    <mergeCell ref="C77:C78"/>
    <mergeCell ref="D58:D59"/>
    <mergeCell ref="D60:D64"/>
    <mergeCell ref="D67:D68"/>
    <mergeCell ref="D69:D73"/>
    <mergeCell ref="D77:D78"/>
    <mergeCell ref="A76:B76"/>
    <mergeCell ref="D79:D84"/>
    <mergeCell ref="A66:B66"/>
  </mergeCells>
  <phoneticPr fontId="22" type="noConversion"/>
  <hyperlinks>
    <hyperlink ref="B10" r:id="rId1" tooltip="http://elines.coscoshipping.com/NewEBWeb/public/sailingSchedules/javascript:void(0);"/>
    <hyperlink ref="B8" r:id="rId2" tooltip="http://elines.coscoshipping.com/NewEBWeb/public/sailingSchedules/javascript:void(0);"/>
    <hyperlink ref="B9" r:id="rId3" tooltip="http://elines.coscoshipping.com/NewEBWeb/public/sailingSchedules/javascript:void(0);"/>
    <hyperlink ref="B61" r:id="rId4"/>
    <hyperlink ref="B60" r:id="rId5"/>
    <hyperlink ref="B62" r:id="rId6"/>
    <hyperlink ref="B70" r:id="rId7"/>
    <hyperlink ref="B71" r:id="rId8"/>
    <hyperlink ref="B69" r:id="rId9"/>
    <hyperlink ref="B51" r:id="rId10"/>
    <hyperlink ref="B52" r:id="rId11"/>
    <hyperlink ref="B50" r:id="rId12"/>
    <hyperlink ref="B82" r:id="rId13" display="javascript:void(0);"/>
    <hyperlink ref="B89" r:id="rId14" display="javascript:void(0);"/>
    <hyperlink ref="B90" r:id="rId15" display="javascript:void(0);"/>
    <hyperlink ref="B91" r:id="rId16" display="javascript:void(0);"/>
    <hyperlink ref="B92" r:id="rId17" display="javascript:void(0);"/>
    <hyperlink ref="B93" r:id="rId18" display="javascript:void(0);"/>
    <hyperlink ref="B166" r:id="rId19" display="javascript:void(0);"/>
  </hyperlinks>
  <pageMargins left="0.75" right="0.75" top="1" bottom="1" header="0.5" footer="0.5"/>
  <pageSetup paperSize="9" scale="64" orientation="portrait" verticalDpi="300" r:id="rId20"/>
  <headerFooter alignWithMargins="0">
    <oddFooter>&amp;C第 &amp;P 页，共 &amp;N 页</oddFooter>
  </headerFooter>
  <rowBreaks count="1" manualBreakCount="1">
    <brk id="94" max="16383" man="1"/>
  </rowBreaks>
  <drawing r:id="rId2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E69" sqref="E69"/>
    </sheetView>
  </sheetViews>
  <sheetFormatPr defaultRowHeight="14.25"/>
  <cols>
    <col min="1" max="1" width="15.25" style="96" customWidth="1"/>
    <col min="2" max="2" width="22.25" style="96" customWidth="1"/>
    <col min="3" max="3" width="18.5" style="97" customWidth="1"/>
    <col min="4" max="4" width="19.375" style="96" customWidth="1"/>
    <col min="5" max="5" width="17.375" style="96" customWidth="1"/>
    <col min="6" max="6" width="20.125" style="96" customWidth="1"/>
    <col min="7" max="7" width="17.75" style="96" customWidth="1"/>
    <col min="8" max="8" width="13.875" style="96" customWidth="1"/>
    <col min="9" max="16384" width="9" style="96"/>
  </cols>
  <sheetData>
    <row r="1" spans="1:11" ht="62.25" customHeight="1">
      <c r="A1" s="740" t="s">
        <v>143</v>
      </c>
      <c r="B1" s="740"/>
      <c r="C1" s="740"/>
      <c r="D1" s="740"/>
      <c r="E1" s="740"/>
      <c r="F1" s="741"/>
      <c r="G1" s="740"/>
      <c r="H1" s="139"/>
      <c r="I1" s="121"/>
      <c r="J1" s="738"/>
      <c r="K1" s="738"/>
    </row>
    <row r="2" spans="1:11" ht="36" customHeight="1">
      <c r="A2" s="942" t="s">
        <v>142</v>
      </c>
      <c r="B2" s="942"/>
      <c r="C2" s="142"/>
      <c r="D2" s="141"/>
      <c r="E2" s="141"/>
      <c r="F2" s="141"/>
      <c r="G2" s="140">
        <v>43221</v>
      </c>
      <c r="H2" s="139"/>
      <c r="I2" s="121"/>
      <c r="J2" s="138"/>
      <c r="K2" s="137"/>
    </row>
    <row r="3" spans="1:11" ht="23.25" customHeight="1">
      <c r="A3" s="942" t="s">
        <v>141</v>
      </c>
      <c r="B3" s="942"/>
      <c r="C3" s="942"/>
      <c r="D3" s="942"/>
      <c r="E3" s="942"/>
      <c r="F3" s="942"/>
      <c r="G3" s="942"/>
      <c r="H3" s="139"/>
      <c r="I3" s="121"/>
      <c r="J3" s="138"/>
      <c r="K3" s="137"/>
    </row>
    <row r="4" spans="1:11" ht="15">
      <c r="A4" s="131" t="s">
        <v>140</v>
      </c>
      <c r="B4" s="131"/>
      <c r="C4" s="132"/>
      <c r="D4" s="131"/>
      <c r="E4" s="131"/>
      <c r="F4" s="131"/>
      <c r="G4" s="131"/>
      <c r="H4" s="122"/>
      <c r="I4" s="122"/>
      <c r="J4" s="131"/>
      <c r="K4" s="131"/>
    </row>
    <row r="5" spans="1:11" ht="15">
      <c r="A5" s="130" t="s">
        <v>139</v>
      </c>
      <c r="B5" s="136"/>
      <c r="C5" s="128"/>
      <c r="D5" s="135"/>
      <c r="E5" s="135"/>
      <c r="F5" s="127"/>
      <c r="G5" s="127"/>
    </row>
    <row r="6" spans="1:11">
      <c r="B6" s="731" t="s">
        <v>82</v>
      </c>
      <c r="C6" s="729" t="s">
        <v>81</v>
      </c>
      <c r="D6" s="731" t="s">
        <v>97</v>
      </c>
      <c r="E6" s="104" t="s">
        <v>79</v>
      </c>
      <c r="F6" s="104" t="s">
        <v>79</v>
      </c>
      <c r="G6" s="104" t="s">
        <v>139</v>
      </c>
    </row>
    <row r="7" spans="1:11">
      <c r="B7" s="732"/>
      <c r="C7" s="730"/>
      <c r="D7" s="732"/>
      <c r="E7" s="104" t="s">
        <v>77</v>
      </c>
      <c r="F7" s="104" t="s">
        <v>95</v>
      </c>
      <c r="G7" s="104" t="s">
        <v>94</v>
      </c>
    </row>
    <row r="8" spans="1:11">
      <c r="B8" s="129" t="s">
        <v>138</v>
      </c>
      <c r="C8" s="129">
        <v>24</v>
      </c>
      <c r="D8" s="725" t="s">
        <v>137</v>
      </c>
      <c r="E8" s="101">
        <v>43221</v>
      </c>
      <c r="F8" s="101">
        <v>43225</v>
      </c>
      <c r="G8" s="101">
        <v>43250</v>
      </c>
    </row>
    <row r="9" spans="1:11">
      <c r="B9" s="129" t="s">
        <v>136</v>
      </c>
      <c r="C9" s="129">
        <v>3</v>
      </c>
      <c r="D9" s="726"/>
      <c r="E9" s="101">
        <f t="shared" ref="E9:G12" si="0">E8+7</f>
        <v>43228</v>
      </c>
      <c r="F9" s="101">
        <f t="shared" si="0"/>
        <v>43232</v>
      </c>
      <c r="G9" s="101">
        <f t="shared" si="0"/>
        <v>43257</v>
      </c>
    </row>
    <row r="10" spans="1:11">
      <c r="B10" s="129" t="s">
        <v>135</v>
      </c>
      <c r="C10" s="129">
        <v>4</v>
      </c>
      <c r="D10" s="726"/>
      <c r="E10" s="101">
        <f t="shared" si="0"/>
        <v>43235</v>
      </c>
      <c r="F10" s="101">
        <f t="shared" si="0"/>
        <v>43239</v>
      </c>
      <c r="G10" s="101">
        <f t="shared" si="0"/>
        <v>43264</v>
      </c>
    </row>
    <row r="11" spans="1:11">
      <c r="B11" s="129" t="s">
        <v>134</v>
      </c>
      <c r="C11" s="129">
        <v>24</v>
      </c>
      <c r="D11" s="726"/>
      <c r="E11" s="101">
        <f t="shared" si="0"/>
        <v>43242</v>
      </c>
      <c r="F11" s="101">
        <f t="shared" si="0"/>
        <v>43246</v>
      </c>
      <c r="G11" s="101">
        <f t="shared" si="0"/>
        <v>43271</v>
      </c>
    </row>
    <row r="12" spans="1:11">
      <c r="B12" s="129" t="s">
        <v>133</v>
      </c>
      <c r="C12" s="129">
        <v>4</v>
      </c>
      <c r="D12" s="727"/>
      <c r="E12" s="101">
        <f t="shared" si="0"/>
        <v>43249</v>
      </c>
      <c r="F12" s="101">
        <f t="shared" si="0"/>
        <v>43253</v>
      </c>
      <c r="G12" s="101">
        <f t="shared" si="0"/>
        <v>43278</v>
      </c>
    </row>
    <row r="13" spans="1:11">
      <c r="B13" s="134"/>
      <c r="C13" s="134"/>
      <c r="D13" s="123"/>
      <c r="E13" s="117"/>
      <c r="F13" s="117"/>
      <c r="G13" s="133"/>
    </row>
    <row r="14" spans="1:11" ht="15">
      <c r="A14" s="131" t="s">
        <v>132</v>
      </c>
      <c r="B14" s="131"/>
      <c r="C14" s="132"/>
      <c r="D14" s="131"/>
      <c r="E14" s="131"/>
      <c r="F14" s="131"/>
      <c r="G14" s="131"/>
      <c r="H14" s="122"/>
    </row>
    <row r="15" spans="1:11" ht="15">
      <c r="A15" s="130" t="s">
        <v>131</v>
      </c>
    </row>
    <row r="16" spans="1:11">
      <c r="B16" s="731" t="s">
        <v>82</v>
      </c>
      <c r="C16" s="729" t="s">
        <v>81</v>
      </c>
      <c r="D16" s="731" t="s">
        <v>97</v>
      </c>
      <c r="E16" s="104" t="s">
        <v>79</v>
      </c>
      <c r="F16" s="104" t="s">
        <v>79</v>
      </c>
      <c r="G16" s="104" t="s">
        <v>130</v>
      </c>
    </row>
    <row r="17" spans="1:8">
      <c r="B17" s="732"/>
      <c r="C17" s="730"/>
      <c r="D17" s="732"/>
      <c r="E17" s="104" t="s">
        <v>77</v>
      </c>
      <c r="F17" s="104" t="s">
        <v>95</v>
      </c>
      <c r="G17" s="104" t="s">
        <v>94</v>
      </c>
    </row>
    <row r="18" spans="1:8">
      <c r="B18" s="129" t="s">
        <v>124</v>
      </c>
      <c r="C18" s="129" t="s">
        <v>129</v>
      </c>
      <c r="D18" s="943" t="s">
        <v>128</v>
      </c>
      <c r="E18" s="100">
        <v>43220</v>
      </c>
      <c r="F18" s="100">
        <v>43223</v>
      </c>
      <c r="G18" s="100">
        <v>43254</v>
      </c>
    </row>
    <row r="19" spans="1:8">
      <c r="B19" s="129" t="s">
        <v>124</v>
      </c>
      <c r="C19" s="129" t="s">
        <v>127</v>
      </c>
      <c r="D19" s="944"/>
      <c r="E19" s="100">
        <f t="shared" ref="E19:G22" si="1">E18+7</f>
        <v>43227</v>
      </c>
      <c r="F19" s="100">
        <f t="shared" si="1"/>
        <v>43230</v>
      </c>
      <c r="G19" s="100">
        <f t="shared" si="1"/>
        <v>43261</v>
      </c>
    </row>
    <row r="20" spans="1:8">
      <c r="B20" s="129" t="s">
        <v>124</v>
      </c>
      <c r="C20" s="129" t="s">
        <v>126</v>
      </c>
      <c r="D20" s="944"/>
      <c r="E20" s="100">
        <f t="shared" si="1"/>
        <v>43234</v>
      </c>
      <c r="F20" s="100">
        <f t="shared" si="1"/>
        <v>43237</v>
      </c>
      <c r="G20" s="100">
        <f t="shared" si="1"/>
        <v>43268</v>
      </c>
    </row>
    <row r="21" spans="1:8">
      <c r="B21" s="129" t="s">
        <v>124</v>
      </c>
      <c r="C21" s="129" t="s">
        <v>125</v>
      </c>
      <c r="D21" s="944"/>
      <c r="E21" s="100">
        <f t="shared" si="1"/>
        <v>43241</v>
      </c>
      <c r="F21" s="100">
        <f t="shared" si="1"/>
        <v>43244</v>
      </c>
      <c r="G21" s="100">
        <f t="shared" si="1"/>
        <v>43275</v>
      </c>
    </row>
    <row r="22" spans="1:8">
      <c r="B22" s="129" t="s">
        <v>124</v>
      </c>
      <c r="C22" s="129" t="s">
        <v>123</v>
      </c>
      <c r="D22" s="945"/>
      <c r="E22" s="100">
        <f t="shared" si="1"/>
        <v>43248</v>
      </c>
      <c r="F22" s="100">
        <f t="shared" si="1"/>
        <v>43251</v>
      </c>
      <c r="G22" s="100">
        <f t="shared" si="1"/>
        <v>43282</v>
      </c>
    </row>
    <row r="23" spans="1:8">
      <c r="A23" s="127"/>
      <c r="C23" s="128"/>
      <c r="D23" s="127"/>
    </row>
    <row r="24" spans="1:8" s="121" customFormat="1" ht="15">
      <c r="A24" s="728" t="s">
        <v>122</v>
      </c>
      <c r="B24" s="728"/>
      <c r="C24" s="728"/>
      <c r="D24" s="728"/>
      <c r="E24" s="728"/>
      <c r="F24" s="728"/>
      <c r="G24" s="728"/>
      <c r="H24" s="122"/>
    </row>
    <row r="25" spans="1:8" ht="15">
      <c r="A25" s="126" t="s">
        <v>118</v>
      </c>
    </row>
    <row r="26" spans="1:8">
      <c r="B26" s="731" t="s">
        <v>121</v>
      </c>
      <c r="C26" s="729" t="s">
        <v>120</v>
      </c>
      <c r="D26" s="731" t="s">
        <v>80</v>
      </c>
      <c r="E26" s="104" t="s">
        <v>119</v>
      </c>
      <c r="F26" s="104" t="s">
        <v>119</v>
      </c>
      <c r="G26" s="104" t="s">
        <v>118</v>
      </c>
    </row>
    <row r="27" spans="1:8">
      <c r="B27" s="732"/>
      <c r="C27" s="730"/>
      <c r="D27" s="732"/>
      <c r="E27" s="104" t="s">
        <v>77</v>
      </c>
      <c r="F27" s="104" t="s">
        <v>95</v>
      </c>
      <c r="G27" s="104" t="s">
        <v>75</v>
      </c>
    </row>
    <row r="28" spans="1:8">
      <c r="B28" s="102" t="s">
        <v>111</v>
      </c>
      <c r="C28" s="102" t="s">
        <v>117</v>
      </c>
      <c r="D28" s="943" t="s">
        <v>116</v>
      </c>
      <c r="E28" s="101">
        <v>43223</v>
      </c>
      <c r="F28" s="101">
        <v>43226</v>
      </c>
      <c r="G28" s="101">
        <v>43229</v>
      </c>
    </row>
    <row r="29" spans="1:8">
      <c r="B29" s="102" t="s">
        <v>113</v>
      </c>
      <c r="C29" s="102" t="s">
        <v>115</v>
      </c>
      <c r="D29" s="944"/>
      <c r="E29" s="101">
        <f t="shared" ref="E29:G32" si="2">E28+7</f>
        <v>43230</v>
      </c>
      <c r="F29" s="101">
        <f t="shared" si="2"/>
        <v>43233</v>
      </c>
      <c r="G29" s="101">
        <f t="shared" si="2"/>
        <v>43236</v>
      </c>
    </row>
    <row r="30" spans="1:8">
      <c r="B30" s="102" t="s">
        <v>111</v>
      </c>
      <c r="C30" s="102" t="s">
        <v>114</v>
      </c>
      <c r="D30" s="944"/>
      <c r="E30" s="101">
        <f t="shared" si="2"/>
        <v>43237</v>
      </c>
      <c r="F30" s="101">
        <f t="shared" si="2"/>
        <v>43240</v>
      </c>
      <c r="G30" s="101">
        <f t="shared" si="2"/>
        <v>43243</v>
      </c>
    </row>
    <row r="31" spans="1:8">
      <c r="B31" s="102" t="s">
        <v>113</v>
      </c>
      <c r="C31" s="102" t="s">
        <v>112</v>
      </c>
      <c r="D31" s="944"/>
      <c r="E31" s="101">
        <f t="shared" si="2"/>
        <v>43244</v>
      </c>
      <c r="F31" s="101">
        <f t="shared" si="2"/>
        <v>43247</v>
      </c>
      <c r="G31" s="101">
        <f t="shared" si="2"/>
        <v>43250</v>
      </c>
    </row>
    <row r="32" spans="1:8">
      <c r="B32" s="102" t="s">
        <v>111</v>
      </c>
      <c r="C32" s="102" t="s">
        <v>110</v>
      </c>
      <c r="D32" s="945"/>
      <c r="E32" s="101">
        <f t="shared" si="2"/>
        <v>43251</v>
      </c>
      <c r="F32" s="101">
        <f t="shared" si="2"/>
        <v>43254</v>
      </c>
      <c r="G32" s="101">
        <f t="shared" si="2"/>
        <v>43257</v>
      </c>
    </row>
    <row r="33" spans="1:8">
      <c r="C33" s="96"/>
    </row>
    <row r="34" spans="1:8" s="98" customFormat="1">
      <c r="B34" s="125"/>
      <c r="C34" s="124"/>
      <c r="D34" s="123"/>
      <c r="E34" s="117"/>
      <c r="F34" s="117"/>
      <c r="G34" s="117"/>
    </row>
    <row r="35" spans="1:8" s="121" customFormat="1" ht="15">
      <c r="A35" s="728" t="s">
        <v>109</v>
      </c>
      <c r="B35" s="728"/>
      <c r="C35" s="728"/>
      <c r="D35" s="728"/>
      <c r="E35" s="728"/>
      <c r="F35" s="728"/>
      <c r="G35" s="728"/>
      <c r="H35" s="122"/>
    </row>
    <row r="36" spans="1:8" s="115" customFormat="1" ht="15">
      <c r="A36" s="106" t="s">
        <v>108</v>
      </c>
      <c r="B36" s="120"/>
      <c r="C36" s="119"/>
      <c r="D36" s="118"/>
      <c r="E36" s="118"/>
      <c r="F36" s="117"/>
      <c r="G36" s="117"/>
      <c r="H36" s="111"/>
    </row>
    <row r="37" spans="1:8" s="115" customFormat="1">
      <c r="A37" s="99"/>
      <c r="B37" s="721" t="s">
        <v>82</v>
      </c>
      <c r="C37" s="719" t="s">
        <v>81</v>
      </c>
      <c r="D37" s="721" t="s">
        <v>97</v>
      </c>
      <c r="E37" s="104" t="s">
        <v>79</v>
      </c>
      <c r="F37" s="104" t="s">
        <v>79</v>
      </c>
      <c r="G37" s="103" t="s">
        <v>108</v>
      </c>
      <c r="H37" s="99"/>
    </row>
    <row r="38" spans="1:8" s="115" customFormat="1">
      <c r="A38" s="99"/>
      <c r="B38" s="722"/>
      <c r="C38" s="720"/>
      <c r="D38" s="722"/>
      <c r="E38" s="103" t="s">
        <v>77</v>
      </c>
      <c r="F38" s="103" t="s">
        <v>95</v>
      </c>
      <c r="G38" s="103" t="s">
        <v>94</v>
      </c>
      <c r="H38" s="99"/>
    </row>
    <row r="39" spans="1:8" s="115" customFormat="1">
      <c r="A39" s="99"/>
      <c r="B39" s="102" t="s">
        <v>107</v>
      </c>
      <c r="C39" s="102" t="s">
        <v>106</v>
      </c>
      <c r="D39" s="943" t="s">
        <v>105</v>
      </c>
      <c r="E39" s="101">
        <v>43220</v>
      </c>
      <c r="F39" s="101">
        <v>43223</v>
      </c>
      <c r="G39" s="101">
        <v>43260</v>
      </c>
      <c r="H39" s="99"/>
    </row>
    <row r="40" spans="1:8" s="115" customFormat="1">
      <c r="A40" s="99"/>
      <c r="B40" s="102" t="s">
        <v>104</v>
      </c>
      <c r="C40" s="102" t="s">
        <v>103</v>
      </c>
      <c r="D40" s="944"/>
      <c r="E40" s="101">
        <f t="shared" ref="E40:G43" si="3">E39+7</f>
        <v>43227</v>
      </c>
      <c r="F40" s="101">
        <f t="shared" si="3"/>
        <v>43230</v>
      </c>
      <c r="G40" s="101">
        <f t="shared" si="3"/>
        <v>43267</v>
      </c>
      <c r="H40" s="99"/>
    </row>
    <row r="41" spans="1:8" s="115" customFormat="1">
      <c r="A41" s="99"/>
      <c r="B41" s="102" t="s">
        <v>102</v>
      </c>
      <c r="C41" s="102" t="s">
        <v>101</v>
      </c>
      <c r="D41" s="944"/>
      <c r="E41" s="101">
        <f t="shared" si="3"/>
        <v>43234</v>
      </c>
      <c r="F41" s="101">
        <f t="shared" si="3"/>
        <v>43237</v>
      </c>
      <c r="G41" s="101">
        <f t="shared" si="3"/>
        <v>43274</v>
      </c>
      <c r="H41" s="99"/>
    </row>
    <row r="42" spans="1:8" s="115" customFormat="1">
      <c r="A42" s="99"/>
      <c r="B42" s="102" t="s">
        <v>100</v>
      </c>
      <c r="C42" s="102" t="s">
        <v>99</v>
      </c>
      <c r="D42" s="944"/>
      <c r="E42" s="101">
        <f t="shared" si="3"/>
        <v>43241</v>
      </c>
      <c r="F42" s="101">
        <f t="shared" si="3"/>
        <v>43244</v>
      </c>
      <c r="G42" s="101">
        <f t="shared" si="3"/>
        <v>43281</v>
      </c>
      <c r="H42" s="99"/>
    </row>
    <row r="43" spans="1:8" s="115" customFormat="1">
      <c r="A43" s="99"/>
      <c r="B43" s="116" t="s">
        <v>98</v>
      </c>
      <c r="C43" s="102"/>
      <c r="D43" s="945"/>
      <c r="E43" s="101">
        <f t="shared" si="3"/>
        <v>43248</v>
      </c>
      <c r="F43" s="101">
        <f t="shared" si="3"/>
        <v>43251</v>
      </c>
      <c r="G43" s="101">
        <f t="shared" si="3"/>
        <v>43288</v>
      </c>
      <c r="H43" s="99"/>
    </row>
    <row r="44" spans="1:8" s="98" customFormat="1">
      <c r="A44" s="99"/>
      <c r="B44" s="114"/>
      <c r="C44" s="105"/>
      <c r="D44" s="99"/>
      <c r="E44" s="99"/>
      <c r="F44" s="99"/>
      <c r="G44" s="99"/>
      <c r="H44" s="99"/>
    </row>
    <row r="45" spans="1:8" s="98" customFormat="1" ht="15">
      <c r="A45" s="106" t="s">
        <v>96</v>
      </c>
      <c r="B45" s="113"/>
      <c r="C45" s="112"/>
      <c r="D45" s="106"/>
      <c r="E45" s="106"/>
      <c r="F45" s="106"/>
      <c r="G45" s="111"/>
      <c r="H45" s="99"/>
    </row>
    <row r="46" spans="1:8" s="98" customFormat="1">
      <c r="A46" s="99"/>
      <c r="B46" s="721" t="s">
        <v>82</v>
      </c>
      <c r="C46" s="719" t="s">
        <v>81</v>
      </c>
      <c r="D46" s="721" t="s">
        <v>97</v>
      </c>
      <c r="E46" s="104" t="s">
        <v>79</v>
      </c>
      <c r="F46" s="104" t="s">
        <v>79</v>
      </c>
      <c r="G46" s="103" t="s">
        <v>96</v>
      </c>
      <c r="H46" s="99"/>
    </row>
    <row r="47" spans="1:8" s="98" customFormat="1">
      <c r="A47" s="99"/>
      <c r="B47" s="722"/>
      <c r="C47" s="720"/>
      <c r="D47" s="722"/>
      <c r="E47" s="103" t="s">
        <v>77</v>
      </c>
      <c r="F47" s="103" t="s">
        <v>95</v>
      </c>
      <c r="G47" s="103" t="s">
        <v>94</v>
      </c>
      <c r="H47" s="99"/>
    </row>
    <row r="48" spans="1:8" s="98" customFormat="1">
      <c r="A48" s="99"/>
      <c r="B48" s="102" t="s">
        <v>93</v>
      </c>
      <c r="C48" s="102" t="s">
        <v>92</v>
      </c>
      <c r="D48" s="943" t="s">
        <v>91</v>
      </c>
      <c r="E48" s="101">
        <v>43223</v>
      </c>
      <c r="F48" s="101">
        <v>43226</v>
      </c>
      <c r="G48" s="101">
        <v>43248</v>
      </c>
      <c r="H48" s="99"/>
    </row>
    <row r="49" spans="1:8" s="98" customFormat="1">
      <c r="A49" s="99"/>
      <c r="B49" s="102" t="s">
        <v>90</v>
      </c>
      <c r="C49" s="102" t="s">
        <v>89</v>
      </c>
      <c r="D49" s="944"/>
      <c r="E49" s="101">
        <f t="shared" ref="E49:G52" si="4">E48+7</f>
        <v>43230</v>
      </c>
      <c r="F49" s="101">
        <f t="shared" si="4"/>
        <v>43233</v>
      </c>
      <c r="G49" s="101">
        <f t="shared" si="4"/>
        <v>43255</v>
      </c>
      <c r="H49" s="99"/>
    </row>
    <row r="50" spans="1:8" s="98" customFormat="1">
      <c r="A50" s="99"/>
      <c r="B50" s="102" t="s">
        <v>88</v>
      </c>
      <c r="C50" s="102" t="s">
        <v>87</v>
      </c>
      <c r="D50" s="944"/>
      <c r="E50" s="101">
        <f t="shared" si="4"/>
        <v>43237</v>
      </c>
      <c r="F50" s="101">
        <f t="shared" si="4"/>
        <v>43240</v>
      </c>
      <c r="G50" s="101">
        <f t="shared" si="4"/>
        <v>43262</v>
      </c>
      <c r="H50" s="99"/>
    </row>
    <row r="51" spans="1:8" s="98" customFormat="1">
      <c r="A51" s="99"/>
      <c r="B51" s="102" t="s">
        <v>86</v>
      </c>
      <c r="C51" s="102" t="s">
        <v>85</v>
      </c>
      <c r="D51" s="944"/>
      <c r="E51" s="101">
        <f t="shared" si="4"/>
        <v>43244</v>
      </c>
      <c r="F51" s="101">
        <f t="shared" si="4"/>
        <v>43247</v>
      </c>
      <c r="G51" s="101">
        <f t="shared" si="4"/>
        <v>43269</v>
      </c>
      <c r="H51" s="99"/>
    </row>
    <row r="52" spans="1:8" s="98" customFormat="1">
      <c r="A52" s="99"/>
      <c r="B52" s="102" t="s">
        <v>84</v>
      </c>
      <c r="C52" s="102" t="s">
        <v>83</v>
      </c>
      <c r="D52" s="945"/>
      <c r="E52" s="101">
        <f t="shared" si="4"/>
        <v>43251</v>
      </c>
      <c r="F52" s="101">
        <f t="shared" si="4"/>
        <v>43254</v>
      </c>
      <c r="G52" s="101">
        <f t="shared" si="4"/>
        <v>43276</v>
      </c>
      <c r="H52" s="99"/>
    </row>
    <row r="53" spans="1:8" s="98" customFormat="1">
      <c r="A53" s="99"/>
      <c r="B53" s="110"/>
      <c r="C53" s="105"/>
      <c r="D53" s="99"/>
      <c r="E53" s="99"/>
      <c r="F53" s="99"/>
      <c r="G53" s="99"/>
      <c r="H53" s="99"/>
    </row>
    <row r="54" spans="1:8" s="98" customFormat="1" ht="15">
      <c r="A54" s="106"/>
      <c r="B54" s="107"/>
      <c r="C54" s="109"/>
      <c r="D54" s="108"/>
      <c r="E54" s="108"/>
      <c r="F54" s="107"/>
      <c r="G54" s="99"/>
      <c r="H54" s="99"/>
    </row>
    <row r="55" spans="1:8" s="98" customFormat="1" ht="15">
      <c r="A55" s="106" t="s">
        <v>78</v>
      </c>
      <c r="B55" s="99"/>
      <c r="C55" s="105"/>
      <c r="D55" s="99"/>
      <c r="E55" s="99"/>
      <c r="F55" s="99"/>
      <c r="G55" s="99"/>
      <c r="H55" s="99"/>
    </row>
    <row r="56" spans="1:8" s="98" customFormat="1">
      <c r="A56" s="99"/>
      <c r="B56" s="721" t="s">
        <v>82</v>
      </c>
      <c r="C56" s="719" t="s">
        <v>81</v>
      </c>
      <c r="D56" s="721" t="s">
        <v>80</v>
      </c>
      <c r="E56" s="104" t="s">
        <v>79</v>
      </c>
      <c r="F56" s="104" t="s">
        <v>79</v>
      </c>
      <c r="G56" s="103" t="s">
        <v>78</v>
      </c>
      <c r="H56" s="99"/>
    </row>
    <row r="57" spans="1:8" s="98" customFormat="1" ht="13.5" customHeight="1">
      <c r="A57" s="99"/>
      <c r="B57" s="722"/>
      <c r="C57" s="720"/>
      <c r="D57" s="722"/>
      <c r="E57" s="103" t="s">
        <v>77</v>
      </c>
      <c r="F57" s="103" t="s">
        <v>76</v>
      </c>
      <c r="G57" s="103" t="s">
        <v>75</v>
      </c>
      <c r="H57" s="99"/>
    </row>
    <row r="58" spans="1:8" s="98" customFormat="1" ht="19.5" customHeight="1">
      <c r="A58" s="99"/>
      <c r="B58" s="102" t="s">
        <v>74</v>
      </c>
      <c r="C58" s="102" t="s">
        <v>73</v>
      </c>
      <c r="D58" s="943" t="s">
        <v>72</v>
      </c>
      <c r="E58" s="101">
        <v>43221</v>
      </c>
      <c r="F58" s="101">
        <v>43225</v>
      </c>
      <c r="G58" s="101">
        <v>43264</v>
      </c>
      <c r="H58" s="99"/>
    </row>
    <row r="59" spans="1:8" s="98" customFormat="1" ht="18.75" customHeight="1">
      <c r="A59" s="99"/>
      <c r="B59" s="102" t="s">
        <v>71</v>
      </c>
      <c r="C59" s="102" t="s">
        <v>70</v>
      </c>
      <c r="D59" s="944"/>
      <c r="E59" s="101">
        <f t="shared" ref="E59:G62" si="5">E58+7</f>
        <v>43228</v>
      </c>
      <c r="F59" s="101">
        <f t="shared" si="5"/>
        <v>43232</v>
      </c>
      <c r="G59" s="100">
        <f t="shared" si="5"/>
        <v>43271</v>
      </c>
      <c r="H59" s="99"/>
    </row>
    <row r="60" spans="1:8" s="98" customFormat="1" ht="19.5" customHeight="1">
      <c r="A60" s="99"/>
      <c r="B60" s="102" t="s">
        <v>69</v>
      </c>
      <c r="C60" s="102" t="s">
        <v>68</v>
      </c>
      <c r="D60" s="944"/>
      <c r="E60" s="101">
        <f t="shared" si="5"/>
        <v>43235</v>
      </c>
      <c r="F60" s="101">
        <f t="shared" si="5"/>
        <v>43239</v>
      </c>
      <c r="G60" s="100">
        <f t="shared" si="5"/>
        <v>43278</v>
      </c>
      <c r="H60" s="99"/>
    </row>
    <row r="61" spans="1:8" s="98" customFormat="1">
      <c r="A61" s="99"/>
      <c r="B61" s="102" t="s">
        <v>67</v>
      </c>
      <c r="C61" s="102" t="s">
        <v>66</v>
      </c>
      <c r="D61" s="944"/>
      <c r="E61" s="101">
        <f t="shared" si="5"/>
        <v>43242</v>
      </c>
      <c r="F61" s="101">
        <f t="shared" si="5"/>
        <v>43246</v>
      </c>
      <c r="G61" s="100">
        <f t="shared" si="5"/>
        <v>43285</v>
      </c>
      <c r="H61" s="99"/>
    </row>
    <row r="62" spans="1:8" s="98" customFormat="1" ht="19.5" customHeight="1">
      <c r="A62" s="99"/>
      <c r="B62" s="102" t="s">
        <v>65</v>
      </c>
      <c r="C62" s="102" t="s">
        <v>64</v>
      </c>
      <c r="D62" s="945"/>
      <c r="E62" s="101">
        <f t="shared" si="5"/>
        <v>43249</v>
      </c>
      <c r="F62" s="101">
        <f t="shared" si="5"/>
        <v>43253</v>
      </c>
      <c r="G62" s="100">
        <f t="shared" si="5"/>
        <v>43292</v>
      </c>
      <c r="H62" s="99"/>
    </row>
    <row r="63" spans="1:8">
      <c r="C63" s="96"/>
    </row>
  </sheetData>
  <mergeCells count="30">
    <mergeCell ref="D18:D2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D58:D62"/>
    <mergeCell ref="A24:G24"/>
    <mergeCell ref="A35:G35"/>
    <mergeCell ref="C26:C27"/>
    <mergeCell ref="D28:D32"/>
    <mergeCell ref="D26:D27"/>
    <mergeCell ref="B26:B27"/>
    <mergeCell ref="D48:D52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</mergeCells>
  <phoneticPr fontId="22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3"/>
  <sheetViews>
    <sheetView workbookViewId="0">
      <selection activeCell="F85" sqref="F85"/>
    </sheetView>
  </sheetViews>
  <sheetFormatPr defaultRowHeight="15.75"/>
  <cols>
    <col min="1" max="1" width="5.25" style="250" customWidth="1"/>
    <col min="2" max="2" width="40.375" style="249" customWidth="1"/>
    <col min="3" max="3" width="13.125" style="249" customWidth="1"/>
    <col min="4" max="4" width="9.75" style="248" customWidth="1"/>
    <col min="5" max="5" width="12.5" style="249" customWidth="1"/>
    <col min="6" max="6" width="15" style="249" customWidth="1"/>
    <col min="7" max="7" width="13.125" style="248" customWidth="1"/>
    <col min="8" max="16384" width="9" style="248"/>
  </cols>
  <sheetData>
    <row r="1" spans="1:7" ht="49.5" customHeight="1">
      <c r="A1" s="946" t="s">
        <v>1361</v>
      </c>
      <c r="B1" s="946"/>
      <c r="C1" s="946"/>
      <c r="D1" s="946"/>
      <c r="E1" s="946"/>
      <c r="F1" s="946"/>
    </row>
    <row r="2" spans="1:7">
      <c r="A2" s="354"/>
      <c r="B2" s="947" t="s">
        <v>1360</v>
      </c>
      <c r="C2" s="947"/>
      <c r="D2" s="947"/>
      <c r="E2" s="947"/>
      <c r="F2" s="355" t="s">
        <v>1359</v>
      </c>
    </row>
    <row r="3" spans="1:7">
      <c r="A3" s="354"/>
      <c r="B3" s="948" t="s">
        <v>1358</v>
      </c>
      <c r="C3" s="949"/>
      <c r="D3" s="949"/>
      <c r="E3" s="949"/>
      <c r="F3" s="949"/>
    </row>
    <row r="4" spans="1:7" ht="15">
      <c r="A4" s="950" t="s">
        <v>1357</v>
      </c>
      <c r="B4" s="950"/>
      <c r="C4" s="353"/>
      <c r="D4" s="352"/>
      <c r="E4" s="352"/>
      <c r="F4" s="351"/>
    </row>
    <row r="5" spans="1:7" s="262" customFormat="1" ht="15">
      <c r="A5" s="951" t="s">
        <v>1356</v>
      </c>
      <c r="B5" s="951"/>
      <c r="C5" s="313"/>
      <c r="D5" s="320"/>
      <c r="E5" s="320"/>
      <c r="F5" s="312"/>
      <c r="G5" s="290"/>
    </row>
    <row r="6" spans="1:7" ht="15">
      <c r="A6" s="350"/>
      <c r="B6" s="952" t="s">
        <v>158</v>
      </c>
      <c r="C6" s="952" t="s">
        <v>157</v>
      </c>
      <c r="D6" s="952" t="s">
        <v>1227</v>
      </c>
      <c r="E6" s="289" t="s">
        <v>1226</v>
      </c>
      <c r="F6" s="286" t="s">
        <v>1355</v>
      </c>
    </row>
    <row r="7" spans="1:7" ht="15">
      <c r="A7" s="350"/>
      <c r="B7" s="952"/>
      <c r="C7" s="952"/>
      <c r="D7" s="952"/>
      <c r="E7" s="286" t="s">
        <v>76</v>
      </c>
      <c r="F7" s="286" t="s">
        <v>75</v>
      </c>
    </row>
    <row r="8" spans="1:7" ht="15">
      <c r="A8" s="278"/>
      <c r="B8" s="336" t="s">
        <v>1352</v>
      </c>
      <c r="C8" s="337" t="s">
        <v>1247</v>
      </c>
      <c r="D8" s="955" t="s">
        <v>1223</v>
      </c>
      <c r="E8" s="298">
        <v>43225</v>
      </c>
      <c r="F8" s="298">
        <v>43267</v>
      </c>
    </row>
    <row r="9" spans="1:7" ht="15">
      <c r="A9" s="278"/>
      <c r="B9" s="336" t="s">
        <v>1352</v>
      </c>
      <c r="C9" s="337" t="s">
        <v>1354</v>
      </c>
      <c r="D9" s="955"/>
      <c r="E9" s="298">
        <v>43232</v>
      </c>
      <c r="F9" s="298">
        <v>43274</v>
      </c>
    </row>
    <row r="10" spans="1:7" ht="15">
      <c r="A10" s="278"/>
      <c r="B10" s="336" t="s">
        <v>1352</v>
      </c>
      <c r="C10" s="349" t="s">
        <v>1353</v>
      </c>
      <c r="D10" s="955"/>
      <c r="E10" s="298">
        <v>43239</v>
      </c>
      <c r="F10" s="298">
        <v>43281</v>
      </c>
    </row>
    <row r="11" spans="1:7" thickBot="1">
      <c r="A11" s="278"/>
      <c r="B11" s="336" t="s">
        <v>1352</v>
      </c>
      <c r="C11" s="348" t="s">
        <v>1351</v>
      </c>
      <c r="D11" s="955"/>
      <c r="E11" s="298">
        <v>43246</v>
      </c>
      <c r="F11" s="298">
        <v>43288</v>
      </c>
    </row>
    <row r="12" spans="1:7" ht="15">
      <c r="A12" s="278"/>
      <c r="B12" s="318"/>
      <c r="C12" s="318"/>
      <c r="D12" s="955"/>
      <c r="E12" s="298"/>
      <c r="F12" s="298"/>
    </row>
    <row r="13" spans="1:7" ht="15">
      <c r="A13" s="278"/>
      <c r="B13" s="347"/>
      <c r="C13" s="347"/>
      <c r="D13" s="275"/>
      <c r="E13" s="346"/>
      <c r="F13" s="345"/>
    </row>
    <row r="14" spans="1:7" s="262" customFormat="1" ht="15">
      <c r="A14" s="951" t="s">
        <v>1350</v>
      </c>
      <c r="B14" s="951"/>
      <c r="C14" s="321"/>
      <c r="D14" s="313"/>
      <c r="E14" s="313"/>
      <c r="F14" s="320"/>
      <c r="G14" s="290"/>
    </row>
    <row r="15" spans="1:7" ht="15">
      <c r="A15" s="278"/>
      <c r="B15" s="952" t="s">
        <v>158</v>
      </c>
      <c r="C15" s="956" t="s">
        <v>157</v>
      </c>
      <c r="D15" s="952" t="s">
        <v>1227</v>
      </c>
      <c r="E15" s="289" t="s">
        <v>1226</v>
      </c>
      <c r="F15" s="286" t="s">
        <v>139</v>
      </c>
    </row>
    <row r="16" spans="1:7" ht="15">
      <c r="A16" s="278"/>
      <c r="B16" s="952"/>
      <c r="C16" s="957"/>
      <c r="D16" s="952"/>
      <c r="E16" s="286" t="s">
        <v>76</v>
      </c>
      <c r="F16" s="286" t="s">
        <v>75</v>
      </c>
    </row>
    <row r="17" spans="1:7" thickBot="1">
      <c r="A17" s="278"/>
      <c r="B17" s="310" t="s">
        <v>1349</v>
      </c>
      <c r="C17" s="344" t="s">
        <v>1257</v>
      </c>
      <c r="D17" s="955" t="s">
        <v>1348</v>
      </c>
      <c r="E17" s="298">
        <v>43225</v>
      </c>
      <c r="F17" s="298">
        <v>43238</v>
      </c>
    </row>
    <row r="18" spans="1:7" thickBot="1">
      <c r="A18" s="278"/>
      <c r="B18" s="344" t="s">
        <v>1347</v>
      </c>
      <c r="C18" s="344" t="s">
        <v>1254</v>
      </c>
      <c r="D18" s="955"/>
      <c r="E18" s="298">
        <v>43232</v>
      </c>
      <c r="F18" s="298">
        <v>43245</v>
      </c>
    </row>
    <row r="19" spans="1:7" thickBot="1">
      <c r="A19" s="278"/>
      <c r="B19" s="344" t="s">
        <v>1346</v>
      </c>
      <c r="C19" s="344" t="s">
        <v>1252</v>
      </c>
      <c r="D19" s="955"/>
      <c r="E19" s="298">
        <v>43239</v>
      </c>
      <c r="F19" s="298">
        <v>43252</v>
      </c>
    </row>
    <row r="20" spans="1:7" thickBot="1">
      <c r="A20" s="278"/>
      <c r="B20" s="344"/>
      <c r="C20" s="344"/>
      <c r="D20" s="955"/>
      <c r="E20" s="298"/>
      <c r="F20" s="298"/>
    </row>
    <row r="21" spans="1:7" ht="15">
      <c r="A21" s="278"/>
      <c r="B21" s="327"/>
      <c r="C21" s="327"/>
      <c r="D21" s="275"/>
      <c r="E21" s="275"/>
      <c r="F21" s="274"/>
    </row>
    <row r="22" spans="1:7" ht="15">
      <c r="A22" s="953" t="s">
        <v>1345</v>
      </c>
      <c r="B22" s="954"/>
      <c r="C22" s="953"/>
      <c r="D22" s="953"/>
      <c r="E22" s="953"/>
      <c r="F22" s="953"/>
    </row>
    <row r="23" spans="1:7" ht="15">
      <c r="A23" s="961" t="s">
        <v>1344</v>
      </c>
      <c r="B23" s="962"/>
      <c r="C23" s="343"/>
      <c r="D23" s="275"/>
      <c r="E23" s="342"/>
      <c r="F23" s="341"/>
    </row>
    <row r="24" spans="1:7" ht="15">
      <c r="A24" s="278"/>
      <c r="B24" s="963" t="s">
        <v>82</v>
      </c>
      <c r="C24" s="964" t="s">
        <v>81</v>
      </c>
      <c r="D24" s="965" t="s">
        <v>1333</v>
      </c>
      <c r="E24" s="289" t="s">
        <v>1226</v>
      </c>
      <c r="F24" s="257" t="s">
        <v>1344</v>
      </c>
      <c r="G24" s="287"/>
    </row>
    <row r="25" spans="1:7" ht="15">
      <c r="A25" s="278"/>
      <c r="B25" s="963"/>
      <c r="C25" s="964"/>
      <c r="D25" s="965"/>
      <c r="E25" s="340" t="s">
        <v>95</v>
      </c>
      <c r="F25" s="257" t="s">
        <v>94</v>
      </c>
    </row>
    <row r="26" spans="1:7" ht="15">
      <c r="A26" s="278"/>
      <c r="B26" s="339" t="s">
        <v>1343</v>
      </c>
      <c r="C26" s="338" t="s">
        <v>1342</v>
      </c>
      <c r="D26" s="955" t="s">
        <v>1223</v>
      </c>
      <c r="E26" s="298">
        <v>43226</v>
      </c>
      <c r="F26" s="298">
        <v>43265</v>
      </c>
    </row>
    <row r="27" spans="1:7" ht="15">
      <c r="A27" s="278"/>
      <c r="B27" s="336" t="s">
        <v>1341</v>
      </c>
      <c r="C27" s="337" t="s">
        <v>1340</v>
      </c>
      <c r="D27" s="955"/>
      <c r="E27" s="298">
        <v>43233</v>
      </c>
      <c r="F27" s="298">
        <v>43272</v>
      </c>
    </row>
    <row r="28" spans="1:7" ht="15">
      <c r="A28" s="278"/>
      <c r="B28" s="336" t="s">
        <v>1339</v>
      </c>
      <c r="C28" s="337" t="s">
        <v>1338</v>
      </c>
      <c r="D28" s="955"/>
      <c r="E28" s="298">
        <v>43240</v>
      </c>
      <c r="F28" s="298">
        <v>43279</v>
      </c>
    </row>
    <row r="29" spans="1:7" ht="15">
      <c r="A29" s="278"/>
      <c r="B29" s="336" t="s">
        <v>1337</v>
      </c>
      <c r="C29" s="335" t="s">
        <v>1336</v>
      </c>
      <c r="D29" s="955"/>
      <c r="E29" s="298">
        <v>43247</v>
      </c>
      <c r="F29" s="298">
        <v>43286</v>
      </c>
    </row>
    <row r="30" spans="1:7" ht="15">
      <c r="A30" s="278"/>
      <c r="B30" s="275"/>
      <c r="C30" s="275"/>
      <c r="D30" s="275"/>
      <c r="E30" s="275"/>
      <c r="F30" s="274"/>
    </row>
    <row r="31" spans="1:7" ht="15">
      <c r="A31" s="953" t="s">
        <v>698</v>
      </c>
      <c r="B31" s="954"/>
      <c r="C31" s="953"/>
      <c r="D31" s="953"/>
      <c r="E31" s="953"/>
      <c r="F31" s="953"/>
    </row>
    <row r="32" spans="1:7" s="330" customFormat="1" ht="15">
      <c r="A32" s="331" t="s">
        <v>1335</v>
      </c>
      <c r="B32" s="334"/>
      <c r="C32" s="334"/>
      <c r="D32" s="331"/>
      <c r="E32" s="331"/>
      <c r="F32" s="331"/>
    </row>
    <row r="33" spans="1:7" s="330" customFormat="1" ht="15">
      <c r="A33" s="331"/>
      <c r="B33" s="958" t="s">
        <v>82</v>
      </c>
      <c r="C33" s="958" t="s">
        <v>81</v>
      </c>
      <c r="D33" s="958" t="s">
        <v>1333</v>
      </c>
      <c r="E33" s="289" t="s">
        <v>1226</v>
      </c>
      <c r="F33" s="332" t="s">
        <v>1335</v>
      </c>
      <c r="G33" s="333"/>
    </row>
    <row r="34" spans="1:7" s="330" customFormat="1" ht="15">
      <c r="A34" s="331"/>
      <c r="B34" s="959"/>
      <c r="C34" s="959"/>
      <c r="D34" s="959"/>
      <c r="E34" s="332" t="s">
        <v>95</v>
      </c>
      <c r="F34" s="332" t="s">
        <v>94</v>
      </c>
    </row>
    <row r="35" spans="1:7" s="330" customFormat="1" ht="15">
      <c r="A35" s="331"/>
      <c r="B35" s="323" t="s">
        <v>1309</v>
      </c>
      <c r="C35" s="322" t="s">
        <v>1305</v>
      </c>
      <c r="D35" s="958" t="s">
        <v>1246</v>
      </c>
      <c r="E35" s="298">
        <v>43225</v>
      </c>
      <c r="F35" s="298">
        <v>43254</v>
      </c>
    </row>
    <row r="36" spans="1:7" s="330" customFormat="1" ht="15">
      <c r="A36" s="331"/>
      <c r="B36" s="323" t="s">
        <v>1308</v>
      </c>
      <c r="C36" s="322" t="s">
        <v>1305</v>
      </c>
      <c r="D36" s="960"/>
      <c r="E36" s="298">
        <v>43232</v>
      </c>
      <c r="F36" s="298">
        <v>43261</v>
      </c>
    </row>
    <row r="37" spans="1:7" s="330" customFormat="1" ht="15">
      <c r="A37" s="331"/>
      <c r="B37" s="323" t="s">
        <v>1307</v>
      </c>
      <c r="C37" s="322" t="s">
        <v>1305</v>
      </c>
      <c r="D37" s="960"/>
      <c r="E37" s="298">
        <v>43239</v>
      </c>
      <c r="F37" s="298">
        <v>43268</v>
      </c>
    </row>
    <row r="38" spans="1:7" s="330" customFormat="1" ht="15">
      <c r="A38" s="331"/>
      <c r="B38" s="323" t="s">
        <v>1306</v>
      </c>
      <c r="C38" s="322" t="s">
        <v>1305</v>
      </c>
      <c r="D38" s="959"/>
      <c r="E38" s="298">
        <v>43246</v>
      </c>
      <c r="F38" s="298">
        <v>43275</v>
      </c>
    </row>
    <row r="39" spans="1:7" ht="3.75" customHeight="1">
      <c r="A39" s="278"/>
      <c r="B39" s="327"/>
      <c r="C39" s="327"/>
      <c r="D39" s="280"/>
      <c r="E39" s="280"/>
      <c r="F39" s="327"/>
    </row>
    <row r="40" spans="1:7" s="329" customFormat="1" ht="13.5">
      <c r="A40" s="966" t="s">
        <v>882</v>
      </c>
      <c r="B40" s="966"/>
      <c r="C40" s="966"/>
      <c r="D40" s="966"/>
      <c r="E40" s="966"/>
      <c r="F40" s="966"/>
      <c r="G40" s="306"/>
    </row>
    <row r="41" spans="1:7" s="262" customFormat="1" ht="15">
      <c r="A41" s="951" t="s">
        <v>1332</v>
      </c>
      <c r="B41" s="951"/>
      <c r="C41" s="951"/>
      <c r="D41" s="951"/>
      <c r="E41" s="951"/>
      <c r="F41" s="951"/>
      <c r="G41" s="290"/>
    </row>
    <row r="42" spans="1:7" ht="15">
      <c r="A42" s="278"/>
      <c r="B42" s="967" t="s">
        <v>1334</v>
      </c>
      <c r="C42" s="967" t="s">
        <v>81</v>
      </c>
      <c r="D42" s="967" t="s">
        <v>1333</v>
      </c>
      <c r="E42" s="289" t="s">
        <v>1226</v>
      </c>
      <c r="F42" s="325" t="s">
        <v>1332</v>
      </c>
    </row>
    <row r="43" spans="1:7" ht="15">
      <c r="A43" s="278"/>
      <c r="B43" s="968"/>
      <c r="C43" s="968"/>
      <c r="D43" s="968"/>
      <c r="E43" s="325" t="s">
        <v>95</v>
      </c>
      <c r="F43" s="325" t="s">
        <v>94</v>
      </c>
    </row>
    <row r="44" spans="1:7" ht="15">
      <c r="A44" s="278"/>
      <c r="B44" s="323" t="s">
        <v>1309</v>
      </c>
      <c r="C44" s="322" t="s">
        <v>1305</v>
      </c>
      <c r="D44" s="958" t="s">
        <v>1246</v>
      </c>
      <c r="E44" s="298">
        <v>43225</v>
      </c>
      <c r="F44" s="298">
        <v>43250</v>
      </c>
    </row>
    <row r="45" spans="1:7" ht="15">
      <c r="A45" s="278"/>
      <c r="B45" s="323" t="s">
        <v>1308</v>
      </c>
      <c r="C45" s="322" t="s">
        <v>1305</v>
      </c>
      <c r="D45" s="960"/>
      <c r="E45" s="298">
        <v>43232</v>
      </c>
      <c r="F45" s="298">
        <v>43257</v>
      </c>
    </row>
    <row r="46" spans="1:7" ht="15">
      <c r="A46" s="278"/>
      <c r="B46" s="323" t="s">
        <v>1307</v>
      </c>
      <c r="C46" s="322" t="s">
        <v>1305</v>
      </c>
      <c r="D46" s="960"/>
      <c r="E46" s="298">
        <v>43239</v>
      </c>
      <c r="F46" s="298">
        <v>43264</v>
      </c>
    </row>
    <row r="47" spans="1:7" ht="15">
      <c r="A47" s="278"/>
      <c r="B47" s="323" t="s">
        <v>1306</v>
      </c>
      <c r="C47" s="322" t="s">
        <v>1305</v>
      </c>
      <c r="D47" s="959"/>
      <c r="E47" s="298">
        <v>43246</v>
      </c>
      <c r="F47" s="298">
        <v>43271</v>
      </c>
    </row>
    <row r="48" spans="1:7" ht="15">
      <c r="A48" s="278"/>
      <c r="B48" s="328"/>
      <c r="C48" s="328"/>
      <c r="D48" s="275"/>
      <c r="E48" s="327"/>
      <c r="F48" s="326"/>
    </row>
    <row r="49" spans="1:7" s="262" customFormat="1" ht="15">
      <c r="A49" s="969" t="s">
        <v>1331</v>
      </c>
      <c r="B49" s="970"/>
      <c r="C49" s="969"/>
      <c r="D49" s="969"/>
      <c r="E49" s="969"/>
      <c r="F49" s="969"/>
      <c r="G49" s="290"/>
    </row>
    <row r="50" spans="1:7" ht="15">
      <c r="A50" s="278"/>
      <c r="B50" s="965" t="s">
        <v>158</v>
      </c>
      <c r="C50" s="965" t="s">
        <v>157</v>
      </c>
      <c r="D50" s="965" t="s">
        <v>1227</v>
      </c>
      <c r="E50" s="289" t="s">
        <v>1226</v>
      </c>
      <c r="F50" s="311" t="s">
        <v>1331</v>
      </c>
    </row>
    <row r="51" spans="1:7" ht="15">
      <c r="A51" s="278"/>
      <c r="B51" s="965"/>
      <c r="C51" s="965"/>
      <c r="D51" s="965"/>
      <c r="E51" s="319" t="s">
        <v>76</v>
      </c>
      <c r="F51" s="318" t="s">
        <v>75</v>
      </c>
    </row>
    <row r="52" spans="1:7" ht="15">
      <c r="A52" s="278"/>
      <c r="B52" s="323" t="s">
        <v>1309</v>
      </c>
      <c r="C52" s="322" t="s">
        <v>1305</v>
      </c>
      <c r="D52" s="965" t="s">
        <v>1246</v>
      </c>
      <c r="E52" s="298">
        <v>43225</v>
      </c>
      <c r="F52" s="298">
        <v>43258</v>
      </c>
    </row>
    <row r="53" spans="1:7" ht="15">
      <c r="A53" s="278"/>
      <c r="B53" s="323" t="s">
        <v>1308</v>
      </c>
      <c r="C53" s="322" t="s">
        <v>1305</v>
      </c>
      <c r="D53" s="965"/>
      <c r="E53" s="298">
        <v>43232</v>
      </c>
      <c r="F53" s="298">
        <v>43265</v>
      </c>
    </row>
    <row r="54" spans="1:7" ht="15">
      <c r="A54" s="278"/>
      <c r="B54" s="323" t="s">
        <v>1307</v>
      </c>
      <c r="C54" s="322" t="s">
        <v>1305</v>
      </c>
      <c r="D54" s="965"/>
      <c r="E54" s="298">
        <v>43239</v>
      </c>
      <c r="F54" s="298">
        <v>43272</v>
      </c>
    </row>
    <row r="55" spans="1:7" ht="15">
      <c r="A55" s="278"/>
      <c r="B55" s="323" t="s">
        <v>1306</v>
      </c>
      <c r="C55" s="322" t="s">
        <v>1305</v>
      </c>
      <c r="D55" s="965"/>
      <c r="E55" s="298">
        <v>43246</v>
      </c>
      <c r="F55" s="298">
        <v>43279</v>
      </c>
    </row>
    <row r="56" spans="1:7" s="262" customFormat="1" ht="15">
      <c r="A56" s="951" t="s">
        <v>1330</v>
      </c>
      <c r="B56" s="951"/>
      <c r="C56" s="321"/>
      <c r="D56" s="313"/>
      <c r="E56" s="313"/>
      <c r="F56" s="320"/>
      <c r="G56" s="290"/>
    </row>
    <row r="57" spans="1:7" ht="15">
      <c r="A57" s="254"/>
      <c r="B57" s="965" t="s">
        <v>158</v>
      </c>
      <c r="C57" s="965" t="s">
        <v>157</v>
      </c>
      <c r="D57" s="965" t="s">
        <v>1227</v>
      </c>
      <c r="E57" s="289" t="s">
        <v>1226</v>
      </c>
      <c r="F57" s="311" t="s">
        <v>1330</v>
      </c>
    </row>
    <row r="58" spans="1:7" ht="15">
      <c r="A58" s="254"/>
      <c r="B58" s="965"/>
      <c r="C58" s="965"/>
      <c r="D58" s="965"/>
      <c r="E58" s="319" t="s">
        <v>76</v>
      </c>
      <c r="F58" s="318" t="s">
        <v>75</v>
      </c>
    </row>
    <row r="59" spans="1:7" ht="15">
      <c r="A59" s="254"/>
      <c r="B59" s="257" t="s">
        <v>1268</v>
      </c>
      <c r="C59" s="257" t="s">
        <v>1267</v>
      </c>
      <c r="D59" s="965" t="s">
        <v>1246</v>
      </c>
      <c r="E59" s="256">
        <v>43224</v>
      </c>
      <c r="F59" s="256">
        <v>43237</v>
      </c>
    </row>
    <row r="60" spans="1:7" ht="15">
      <c r="A60" s="254"/>
      <c r="B60" s="257" t="s">
        <v>1266</v>
      </c>
      <c r="C60" s="257" t="s">
        <v>1265</v>
      </c>
      <c r="D60" s="965"/>
      <c r="E60" s="256">
        <v>43231</v>
      </c>
      <c r="F60" s="256">
        <v>43244</v>
      </c>
    </row>
    <row r="61" spans="1:7" ht="15">
      <c r="A61" s="273"/>
      <c r="B61" s="257" t="s">
        <v>1264</v>
      </c>
      <c r="C61" s="257" t="s">
        <v>1263</v>
      </c>
      <c r="D61" s="965"/>
      <c r="E61" s="281">
        <v>43238</v>
      </c>
      <c r="F61" s="256">
        <v>11475</v>
      </c>
    </row>
    <row r="62" spans="1:7" ht="15">
      <c r="A62" s="278"/>
      <c r="B62" s="285" t="s">
        <v>1262</v>
      </c>
      <c r="C62" s="282" t="s">
        <v>1261</v>
      </c>
      <c r="D62" s="965"/>
      <c r="E62" s="298">
        <v>43245</v>
      </c>
      <c r="F62" s="298">
        <v>43258</v>
      </c>
    </row>
    <row r="63" spans="1:7" s="262" customFormat="1" ht="15">
      <c r="A63" s="951" t="s">
        <v>1329</v>
      </c>
      <c r="B63" s="951"/>
      <c r="C63" s="321"/>
      <c r="D63" s="313"/>
      <c r="E63" s="313"/>
      <c r="F63" s="320"/>
    </row>
    <row r="64" spans="1:7" ht="15">
      <c r="A64" s="278"/>
      <c r="B64" s="965" t="s">
        <v>158</v>
      </c>
      <c r="C64" s="965" t="s">
        <v>81</v>
      </c>
      <c r="D64" s="965" t="s">
        <v>1227</v>
      </c>
      <c r="E64" s="289" t="s">
        <v>1226</v>
      </c>
      <c r="F64" s="311" t="s">
        <v>1329</v>
      </c>
      <c r="G64" s="287"/>
    </row>
    <row r="65" spans="1:7" ht="15">
      <c r="A65" s="278"/>
      <c r="B65" s="965"/>
      <c r="C65" s="965"/>
      <c r="D65" s="965"/>
      <c r="E65" s="319" t="s">
        <v>76</v>
      </c>
      <c r="F65" s="318" t="s">
        <v>75</v>
      </c>
    </row>
    <row r="66" spans="1:7" ht="15">
      <c r="A66" s="278"/>
      <c r="B66" s="257" t="s">
        <v>1268</v>
      </c>
      <c r="C66" s="257" t="s">
        <v>1267</v>
      </c>
      <c r="D66" s="965" t="s">
        <v>1246</v>
      </c>
      <c r="E66" s="256">
        <v>43224</v>
      </c>
      <c r="F66" s="258">
        <v>43239</v>
      </c>
    </row>
    <row r="67" spans="1:7" ht="15">
      <c r="A67" s="278"/>
      <c r="B67" s="257" t="s">
        <v>1266</v>
      </c>
      <c r="C67" s="257" t="s">
        <v>1265</v>
      </c>
      <c r="D67" s="965"/>
      <c r="E67" s="256">
        <v>43231</v>
      </c>
      <c r="F67" s="258">
        <v>43246</v>
      </c>
    </row>
    <row r="68" spans="1:7" ht="15">
      <c r="A68" s="278"/>
      <c r="B68" s="257" t="s">
        <v>1264</v>
      </c>
      <c r="C68" s="257" t="s">
        <v>1263</v>
      </c>
      <c r="D68" s="965"/>
      <c r="E68" s="281">
        <v>43238</v>
      </c>
      <c r="F68" s="258">
        <v>43253</v>
      </c>
    </row>
    <row r="69" spans="1:7" ht="15">
      <c r="A69" s="278"/>
      <c r="B69" s="285" t="s">
        <v>1262</v>
      </c>
      <c r="C69" s="282" t="s">
        <v>1261</v>
      </c>
      <c r="D69" s="965"/>
      <c r="E69" s="298">
        <v>43245</v>
      </c>
      <c r="F69" s="256">
        <v>43260</v>
      </c>
    </row>
    <row r="70" spans="1:7" s="262" customFormat="1" ht="15">
      <c r="A70" s="951" t="s">
        <v>1328</v>
      </c>
      <c r="B70" s="951"/>
      <c r="C70" s="321"/>
      <c r="D70" s="313"/>
      <c r="E70" s="313"/>
      <c r="F70" s="320"/>
      <c r="G70" s="290"/>
    </row>
    <row r="71" spans="1:7" ht="15">
      <c r="A71" s="254"/>
      <c r="B71" s="965" t="s">
        <v>158</v>
      </c>
      <c r="C71" s="965" t="s">
        <v>157</v>
      </c>
      <c r="D71" s="965" t="s">
        <v>1227</v>
      </c>
      <c r="E71" s="289" t="s">
        <v>1226</v>
      </c>
      <c r="F71" s="311" t="s">
        <v>1327</v>
      </c>
    </row>
    <row r="72" spans="1:7" ht="15">
      <c r="A72" s="254"/>
      <c r="B72" s="965"/>
      <c r="C72" s="965"/>
      <c r="D72" s="965"/>
      <c r="E72" s="319" t="s">
        <v>76</v>
      </c>
      <c r="F72" s="318" t="s">
        <v>75</v>
      </c>
    </row>
    <row r="73" spans="1:7" ht="15">
      <c r="A73" s="254"/>
      <c r="B73" s="257" t="s">
        <v>1313</v>
      </c>
      <c r="C73" s="257" t="s">
        <v>1326</v>
      </c>
      <c r="D73" s="965" t="s">
        <v>1325</v>
      </c>
      <c r="E73" s="256">
        <v>43221</v>
      </c>
      <c r="F73" s="258">
        <v>43231</v>
      </c>
    </row>
    <row r="74" spans="1:7" ht="15">
      <c r="A74" s="254"/>
      <c r="B74" s="257" t="s">
        <v>1318</v>
      </c>
      <c r="C74" s="257" t="s">
        <v>1317</v>
      </c>
      <c r="D74" s="965"/>
      <c r="E74" s="256">
        <v>43228</v>
      </c>
      <c r="F74" s="258">
        <v>43238</v>
      </c>
    </row>
    <row r="75" spans="1:7" ht="15">
      <c r="A75" s="254"/>
      <c r="B75" s="257" t="s">
        <v>1316</v>
      </c>
      <c r="C75" s="257" t="s">
        <v>1324</v>
      </c>
      <c r="D75" s="965"/>
      <c r="E75" s="256">
        <v>43236</v>
      </c>
      <c r="F75" s="258">
        <v>43246</v>
      </c>
    </row>
    <row r="76" spans="1:7" ht="15">
      <c r="A76" s="254"/>
      <c r="B76" s="257" t="s">
        <v>1315</v>
      </c>
      <c r="C76" s="325" t="s">
        <v>1323</v>
      </c>
      <c r="D76" s="965"/>
      <c r="E76" s="256">
        <v>43242</v>
      </c>
      <c r="F76" s="256">
        <v>43259</v>
      </c>
    </row>
    <row r="77" spans="1:7" ht="15">
      <c r="A77" s="254"/>
      <c r="B77" s="257" t="s">
        <v>1313</v>
      </c>
      <c r="C77" s="324" t="s">
        <v>1322</v>
      </c>
      <c r="D77" s="965"/>
      <c r="E77" s="256">
        <v>43249</v>
      </c>
      <c r="F77" s="258">
        <v>43259</v>
      </c>
    </row>
    <row r="78" spans="1:7" s="262" customFormat="1" ht="15">
      <c r="A78" s="951" t="s">
        <v>1321</v>
      </c>
      <c r="B78" s="951"/>
      <c r="C78" s="321"/>
      <c r="D78" s="313"/>
      <c r="E78" s="313"/>
      <c r="F78" s="320"/>
      <c r="G78" s="290"/>
    </row>
    <row r="79" spans="1:7" ht="15">
      <c r="A79" s="254"/>
      <c r="B79" s="965" t="s">
        <v>158</v>
      </c>
      <c r="C79" s="965" t="s">
        <v>157</v>
      </c>
      <c r="D79" s="965" t="s">
        <v>1227</v>
      </c>
      <c r="E79" s="289" t="s">
        <v>1226</v>
      </c>
      <c r="F79" s="311" t="s">
        <v>1320</v>
      </c>
    </row>
    <row r="80" spans="1:7" ht="15">
      <c r="A80" s="254"/>
      <c r="B80" s="965"/>
      <c r="C80" s="965"/>
      <c r="D80" s="965"/>
      <c r="E80" s="319" t="s">
        <v>76</v>
      </c>
      <c r="F80" s="318" t="s">
        <v>75</v>
      </c>
    </row>
    <row r="81" spans="1:7" ht="15">
      <c r="A81" s="254"/>
      <c r="B81" s="257" t="s">
        <v>1313</v>
      </c>
      <c r="C81" s="257" t="s">
        <v>1319</v>
      </c>
      <c r="D81" s="971" t="s">
        <v>1223</v>
      </c>
      <c r="E81" s="256">
        <v>43221</v>
      </c>
      <c r="F81" s="258">
        <v>43235</v>
      </c>
    </row>
    <row r="82" spans="1:7" ht="15">
      <c r="A82" s="254"/>
      <c r="B82" s="257" t="s">
        <v>1318</v>
      </c>
      <c r="C82" s="257" t="s">
        <v>1317</v>
      </c>
      <c r="D82" s="972"/>
      <c r="E82" s="256">
        <v>43228</v>
      </c>
      <c r="F82" s="258">
        <v>43242</v>
      </c>
    </row>
    <row r="83" spans="1:7" ht="15">
      <c r="A83" s="254"/>
      <c r="B83" s="257" t="s">
        <v>1316</v>
      </c>
      <c r="C83" s="325" t="s">
        <v>1314</v>
      </c>
      <c r="D83" s="972"/>
      <c r="E83" s="256">
        <v>43235</v>
      </c>
      <c r="F83" s="256">
        <v>43249</v>
      </c>
    </row>
    <row r="84" spans="1:7" ht="15">
      <c r="A84" s="254"/>
      <c r="B84" s="257" t="s">
        <v>1315</v>
      </c>
      <c r="C84" s="324" t="s">
        <v>1314</v>
      </c>
      <c r="D84" s="972"/>
      <c r="E84" s="256">
        <v>43242</v>
      </c>
      <c r="F84" s="258">
        <v>43256</v>
      </c>
    </row>
    <row r="85" spans="1:7" ht="15">
      <c r="A85" s="254"/>
      <c r="B85" s="257" t="s">
        <v>1313</v>
      </c>
      <c r="C85" s="324" t="s">
        <v>1312</v>
      </c>
      <c r="D85" s="973"/>
      <c r="E85" s="256">
        <v>43249</v>
      </c>
      <c r="F85" s="258">
        <v>43263</v>
      </c>
    </row>
    <row r="86" spans="1:7" s="262" customFormat="1" ht="15">
      <c r="A86" s="951" t="s">
        <v>1311</v>
      </c>
      <c r="B86" s="951"/>
      <c r="C86" s="321"/>
      <c r="D86" s="313"/>
      <c r="E86" s="313"/>
      <c r="F86" s="320"/>
      <c r="G86" s="290"/>
    </row>
    <row r="87" spans="1:7" ht="15">
      <c r="A87" s="254"/>
      <c r="B87" s="965" t="s">
        <v>158</v>
      </c>
      <c r="C87" s="965" t="s">
        <v>157</v>
      </c>
      <c r="D87" s="965" t="s">
        <v>1227</v>
      </c>
      <c r="E87" s="289" t="s">
        <v>1226</v>
      </c>
      <c r="F87" s="311" t="s">
        <v>1310</v>
      </c>
    </row>
    <row r="88" spans="1:7" ht="15">
      <c r="A88" s="254"/>
      <c r="B88" s="965"/>
      <c r="C88" s="965"/>
      <c r="D88" s="965"/>
      <c r="E88" s="319" t="s">
        <v>76</v>
      </c>
      <c r="F88" s="318" t="s">
        <v>75</v>
      </c>
    </row>
    <row r="89" spans="1:7" ht="15">
      <c r="A89" s="254"/>
      <c r="B89" s="323" t="s">
        <v>1309</v>
      </c>
      <c r="C89" s="322" t="s">
        <v>1305</v>
      </c>
      <c r="D89" s="958" t="s">
        <v>1246</v>
      </c>
      <c r="E89" s="298">
        <v>43225</v>
      </c>
      <c r="F89" s="258">
        <v>43249</v>
      </c>
    </row>
    <row r="90" spans="1:7" ht="15">
      <c r="A90" s="254"/>
      <c r="B90" s="323" t="s">
        <v>1308</v>
      </c>
      <c r="C90" s="322" t="s">
        <v>1305</v>
      </c>
      <c r="D90" s="960"/>
      <c r="E90" s="298">
        <v>43232</v>
      </c>
      <c r="F90" s="258">
        <v>43256</v>
      </c>
    </row>
    <row r="91" spans="1:7" ht="15">
      <c r="A91" s="254"/>
      <c r="B91" s="323" t="s">
        <v>1307</v>
      </c>
      <c r="C91" s="322" t="s">
        <v>1305</v>
      </c>
      <c r="D91" s="960"/>
      <c r="E91" s="298">
        <v>43239</v>
      </c>
      <c r="F91" s="258">
        <v>43263</v>
      </c>
    </row>
    <row r="92" spans="1:7" ht="15">
      <c r="A92" s="254"/>
      <c r="B92" s="323" t="s">
        <v>1306</v>
      </c>
      <c r="C92" s="322" t="s">
        <v>1305</v>
      </c>
      <c r="D92" s="959"/>
      <c r="E92" s="298">
        <v>43246</v>
      </c>
      <c r="F92" s="256">
        <v>43270</v>
      </c>
    </row>
    <row r="93" spans="1:7" s="262" customFormat="1" ht="15">
      <c r="A93" s="951" t="s">
        <v>1304</v>
      </c>
      <c r="B93" s="951"/>
      <c r="C93" s="321"/>
      <c r="D93" s="313"/>
      <c r="E93" s="313"/>
      <c r="F93" s="320"/>
      <c r="G93" s="290"/>
    </row>
    <row r="94" spans="1:7" ht="15">
      <c r="A94" s="254"/>
      <c r="B94" s="965" t="s">
        <v>158</v>
      </c>
      <c r="C94" s="965" t="s">
        <v>157</v>
      </c>
      <c r="D94" s="965" t="s">
        <v>1227</v>
      </c>
      <c r="E94" s="289" t="s">
        <v>1226</v>
      </c>
      <c r="F94" s="311" t="s">
        <v>1303</v>
      </c>
    </row>
    <row r="95" spans="1:7" ht="15">
      <c r="A95" s="254"/>
      <c r="B95" s="965"/>
      <c r="C95" s="965"/>
      <c r="D95" s="965"/>
      <c r="E95" s="319" t="s">
        <v>76</v>
      </c>
      <c r="F95" s="318" t="s">
        <v>75</v>
      </c>
    </row>
    <row r="96" spans="1:7" ht="15">
      <c r="A96" s="254"/>
      <c r="B96" s="257" t="s">
        <v>1302</v>
      </c>
      <c r="C96" s="257" t="s">
        <v>1297</v>
      </c>
      <c r="D96" s="971" t="s">
        <v>1301</v>
      </c>
      <c r="E96" s="256">
        <v>43225</v>
      </c>
      <c r="F96" s="258">
        <v>43240</v>
      </c>
    </row>
    <row r="97" spans="1:7" ht="15">
      <c r="A97" s="254"/>
      <c r="B97" s="257" t="s">
        <v>1300</v>
      </c>
      <c r="C97" s="257" t="s">
        <v>1297</v>
      </c>
      <c r="D97" s="972"/>
      <c r="E97" s="256">
        <v>43232</v>
      </c>
      <c r="F97" s="258">
        <v>43247</v>
      </c>
    </row>
    <row r="98" spans="1:7" ht="15">
      <c r="A98" s="254"/>
      <c r="B98" s="257" t="s">
        <v>1299</v>
      </c>
      <c r="C98" s="257" t="s">
        <v>1297</v>
      </c>
      <c r="D98" s="972"/>
      <c r="E98" s="256">
        <v>43239</v>
      </c>
      <c r="F98" s="258">
        <v>43254</v>
      </c>
    </row>
    <row r="99" spans="1:7" ht="15">
      <c r="A99" s="254"/>
      <c r="B99" s="257" t="s">
        <v>1298</v>
      </c>
      <c r="C99" s="257" t="s">
        <v>1297</v>
      </c>
      <c r="D99" s="973"/>
      <c r="E99" s="256">
        <v>43246</v>
      </c>
      <c r="F99" s="256">
        <v>43261</v>
      </c>
    </row>
    <row r="100" spans="1:7" ht="15">
      <c r="A100" s="278"/>
      <c r="B100" s="280"/>
      <c r="C100" s="280"/>
      <c r="D100" s="253"/>
      <c r="E100" s="280"/>
      <c r="F100" s="275"/>
    </row>
    <row r="101" spans="1:7" s="315" customFormat="1" ht="13.5">
      <c r="A101" s="316" t="s">
        <v>1296</v>
      </c>
      <c r="B101" s="317"/>
      <c r="C101" s="317"/>
      <c r="D101" s="316"/>
      <c r="E101" s="316"/>
      <c r="F101" s="316"/>
      <c r="G101" s="316"/>
    </row>
    <row r="102" spans="1:7" s="262" customFormat="1" ht="15">
      <c r="A102" s="951" t="s">
        <v>1295</v>
      </c>
      <c r="B102" s="951"/>
      <c r="C102" s="314"/>
      <c r="D102" s="313"/>
      <c r="E102" s="313"/>
      <c r="F102" s="312"/>
    </row>
    <row r="103" spans="1:7" ht="15">
      <c r="A103" s="278"/>
      <c r="B103" s="965" t="s">
        <v>158</v>
      </c>
      <c r="C103" s="965" t="s">
        <v>157</v>
      </c>
      <c r="D103" s="965" t="s">
        <v>1227</v>
      </c>
      <c r="E103" s="289" t="s">
        <v>1226</v>
      </c>
      <c r="F103" s="311" t="s">
        <v>1294</v>
      </c>
      <c r="G103" s="287"/>
    </row>
    <row r="104" spans="1:7" ht="15">
      <c r="A104" s="278"/>
      <c r="B104" s="971"/>
      <c r="C104" s="971"/>
      <c r="D104" s="971"/>
      <c r="E104" s="289" t="s">
        <v>76</v>
      </c>
      <c r="F104" s="311" t="s">
        <v>75</v>
      </c>
    </row>
    <row r="105" spans="1:7" ht="15">
      <c r="A105" s="278"/>
      <c r="B105" s="310" t="s">
        <v>1293</v>
      </c>
      <c r="C105" s="309" t="s">
        <v>1292</v>
      </c>
      <c r="D105" s="979" t="s">
        <v>1275</v>
      </c>
      <c r="E105" s="298">
        <v>43225</v>
      </c>
      <c r="F105" s="298">
        <v>43250</v>
      </c>
    </row>
    <row r="106" spans="1:7" ht="15">
      <c r="A106" s="278"/>
      <c r="B106" s="309" t="s">
        <v>1291</v>
      </c>
      <c r="C106" s="309" t="s">
        <v>1290</v>
      </c>
      <c r="D106" s="979"/>
      <c r="E106" s="298">
        <v>43232</v>
      </c>
      <c r="F106" s="298">
        <v>43257</v>
      </c>
    </row>
    <row r="107" spans="1:7" ht="15">
      <c r="A107" s="278"/>
      <c r="B107" s="309" t="s">
        <v>1289</v>
      </c>
      <c r="C107" s="309" t="s">
        <v>1288</v>
      </c>
      <c r="D107" s="979"/>
      <c r="E107" s="298">
        <v>43239</v>
      </c>
      <c r="F107" s="298">
        <v>43264</v>
      </c>
    </row>
    <row r="108" spans="1:7" s="305" customFormat="1" ht="13.5">
      <c r="A108" s="966" t="s">
        <v>1287</v>
      </c>
      <c r="B108" s="966"/>
      <c r="C108" s="966"/>
      <c r="D108" s="966"/>
      <c r="E108" s="966"/>
      <c r="F108" s="966"/>
      <c r="G108" s="306"/>
    </row>
    <row r="109" spans="1:7" s="262" customFormat="1" ht="15">
      <c r="A109" s="267" t="s">
        <v>22</v>
      </c>
      <c r="B109" s="266"/>
      <c r="C109" s="266"/>
      <c r="D109" s="265"/>
      <c r="E109" s="264"/>
      <c r="F109" s="264"/>
      <c r="G109" s="290"/>
    </row>
    <row r="110" spans="1:7" ht="15">
      <c r="A110" s="254"/>
      <c r="B110" s="965" t="s">
        <v>158</v>
      </c>
      <c r="C110" s="965" t="s">
        <v>157</v>
      </c>
      <c r="D110" s="965" t="s">
        <v>1227</v>
      </c>
      <c r="E110" s="261" t="s">
        <v>1226</v>
      </c>
      <c r="F110" s="260" t="s">
        <v>22</v>
      </c>
    </row>
    <row r="111" spans="1:7" ht="15">
      <c r="A111" s="254"/>
      <c r="B111" s="965"/>
      <c r="C111" s="965"/>
      <c r="D111" s="965"/>
      <c r="E111" s="259" t="s">
        <v>76</v>
      </c>
      <c r="F111" s="258" t="s">
        <v>75</v>
      </c>
    </row>
    <row r="112" spans="1:7" ht="15">
      <c r="A112" s="254"/>
      <c r="B112" s="257" t="s">
        <v>1285</v>
      </c>
      <c r="C112" s="257" t="s">
        <v>1286</v>
      </c>
      <c r="D112" s="965" t="s">
        <v>1282</v>
      </c>
      <c r="E112" s="256">
        <v>43226</v>
      </c>
      <c r="F112" s="258">
        <v>43227</v>
      </c>
    </row>
    <row r="113" spans="1:7" ht="15">
      <c r="A113" s="254"/>
      <c r="B113" s="257" t="s">
        <v>1285</v>
      </c>
      <c r="C113" s="257" t="s">
        <v>908</v>
      </c>
      <c r="D113" s="965"/>
      <c r="E113" s="256">
        <v>43232</v>
      </c>
      <c r="F113" s="256">
        <v>43234</v>
      </c>
    </row>
    <row r="114" spans="1:7" ht="15">
      <c r="A114" s="254"/>
      <c r="B114" s="257" t="s">
        <v>1285</v>
      </c>
      <c r="C114" s="257" t="s">
        <v>906</v>
      </c>
      <c r="D114" s="965"/>
      <c r="E114" s="256">
        <v>43239</v>
      </c>
      <c r="F114" s="256">
        <v>43241</v>
      </c>
    </row>
    <row r="115" spans="1:7" ht="15">
      <c r="A115" s="254"/>
      <c r="B115" s="257" t="s">
        <v>1285</v>
      </c>
      <c r="C115" s="257" t="s">
        <v>939</v>
      </c>
      <c r="D115" s="965"/>
      <c r="E115" s="256">
        <v>43246</v>
      </c>
      <c r="F115" s="256">
        <v>43248</v>
      </c>
    </row>
    <row r="116" spans="1:7">
      <c r="E116" s="308"/>
      <c r="F116" s="308"/>
    </row>
    <row r="117" spans="1:7" s="262" customFormat="1" ht="15">
      <c r="A117" s="267" t="s">
        <v>1284</v>
      </c>
      <c r="B117" s="266"/>
      <c r="C117" s="266"/>
      <c r="D117" s="265"/>
      <c r="E117" s="264"/>
      <c r="F117" s="264"/>
      <c r="G117" s="290"/>
    </row>
    <row r="118" spans="1:7" ht="15">
      <c r="A118" s="254"/>
      <c r="B118" s="965" t="s">
        <v>158</v>
      </c>
      <c r="C118" s="965" t="s">
        <v>157</v>
      </c>
      <c r="D118" s="965" t="s">
        <v>1227</v>
      </c>
      <c r="E118" s="261" t="s">
        <v>1226</v>
      </c>
      <c r="F118" s="260" t="s">
        <v>1284</v>
      </c>
    </row>
    <row r="119" spans="1:7" ht="15">
      <c r="A119" s="254"/>
      <c r="B119" s="965"/>
      <c r="C119" s="965"/>
      <c r="D119" s="965"/>
      <c r="E119" s="259" t="s">
        <v>76</v>
      </c>
      <c r="F119" s="258" t="s">
        <v>75</v>
      </c>
    </row>
    <row r="120" spans="1:7" ht="15">
      <c r="A120" s="254"/>
      <c r="B120" s="257" t="s">
        <v>1279</v>
      </c>
      <c r="C120" s="257" t="s">
        <v>1283</v>
      </c>
      <c r="D120" s="974" t="s">
        <v>1282</v>
      </c>
      <c r="E120" s="256">
        <v>43226</v>
      </c>
      <c r="F120" s="256">
        <v>43228</v>
      </c>
    </row>
    <row r="121" spans="1:7" ht="15">
      <c r="A121" s="254"/>
      <c r="B121" s="257" t="s">
        <v>1279</v>
      </c>
      <c r="C121" s="257" t="s">
        <v>1281</v>
      </c>
      <c r="D121" s="975"/>
      <c r="E121" s="256">
        <v>43233</v>
      </c>
      <c r="F121" s="256">
        <v>43235</v>
      </c>
    </row>
    <row r="122" spans="1:7" ht="15">
      <c r="A122" s="254"/>
      <c r="B122" s="257" t="s">
        <v>1279</v>
      </c>
      <c r="C122" s="257" t="s">
        <v>1280</v>
      </c>
      <c r="D122" s="975"/>
      <c r="E122" s="256">
        <v>43240</v>
      </c>
      <c r="F122" s="256">
        <v>43242</v>
      </c>
    </row>
    <row r="123" spans="1:7" ht="15">
      <c r="A123" s="254"/>
      <c r="B123" s="257" t="s">
        <v>1279</v>
      </c>
      <c r="C123" s="257" t="s">
        <v>1278</v>
      </c>
      <c r="D123" s="976"/>
      <c r="E123" s="256">
        <v>43247</v>
      </c>
      <c r="F123" s="256">
        <v>43249</v>
      </c>
    </row>
    <row r="124" spans="1:7">
      <c r="E124" s="308"/>
      <c r="F124" s="308"/>
    </row>
    <row r="125" spans="1:7" ht="15">
      <c r="A125" s="271" t="s">
        <v>1277</v>
      </c>
      <c r="B125" s="270"/>
      <c r="C125" s="270"/>
      <c r="D125" s="269"/>
      <c r="E125" s="268"/>
      <c r="F125" s="268"/>
      <c r="G125" s="287"/>
    </row>
    <row r="126" spans="1:7" ht="15">
      <c r="A126" s="254"/>
      <c r="B126" s="965" t="s">
        <v>158</v>
      </c>
      <c r="C126" s="971" t="s">
        <v>81</v>
      </c>
      <c r="D126" s="965" t="s">
        <v>1227</v>
      </c>
      <c r="E126" s="261" t="s">
        <v>1226</v>
      </c>
      <c r="F126" s="260" t="s">
        <v>1277</v>
      </c>
    </row>
    <row r="127" spans="1:7" ht="15">
      <c r="A127" s="254"/>
      <c r="B127" s="965"/>
      <c r="C127" s="973"/>
      <c r="D127" s="965"/>
      <c r="E127" s="259" t="s">
        <v>76</v>
      </c>
      <c r="F127" s="258" t="s">
        <v>75</v>
      </c>
    </row>
    <row r="128" spans="1:7" ht="15">
      <c r="A128" s="254"/>
      <c r="B128" s="257" t="s">
        <v>1276</v>
      </c>
      <c r="C128" s="257" t="s">
        <v>1267</v>
      </c>
      <c r="D128" s="974" t="s">
        <v>1275</v>
      </c>
      <c r="E128" s="256">
        <v>43226</v>
      </c>
      <c r="F128" s="256">
        <v>43233</v>
      </c>
    </row>
    <row r="129" spans="1:7" ht="15">
      <c r="A129" s="254"/>
      <c r="B129" s="257" t="s">
        <v>1274</v>
      </c>
      <c r="C129" s="257" t="s">
        <v>1265</v>
      </c>
      <c r="D129" s="975"/>
      <c r="E129" s="256">
        <v>43233</v>
      </c>
      <c r="F129" s="256">
        <v>43240</v>
      </c>
    </row>
    <row r="130" spans="1:7" ht="15">
      <c r="A130" s="254"/>
      <c r="B130" s="257" t="s">
        <v>1273</v>
      </c>
      <c r="C130" s="257" t="s">
        <v>1263</v>
      </c>
      <c r="D130" s="975"/>
      <c r="E130" s="256">
        <v>43240</v>
      </c>
      <c r="F130" s="256">
        <v>43247</v>
      </c>
    </row>
    <row r="131" spans="1:7" ht="15">
      <c r="A131" s="254"/>
      <c r="B131" s="257" t="s">
        <v>1272</v>
      </c>
      <c r="C131" s="257" t="s">
        <v>1261</v>
      </c>
      <c r="D131" s="975"/>
      <c r="E131" s="256">
        <v>43247</v>
      </c>
      <c r="F131" s="256">
        <v>43254</v>
      </c>
    </row>
    <row r="132" spans="1:7" ht="15">
      <c r="A132" s="273"/>
      <c r="B132" s="257"/>
      <c r="C132" s="257"/>
      <c r="D132" s="976"/>
      <c r="E132" s="307"/>
      <c r="F132" s="256"/>
    </row>
    <row r="133" spans="1:7" s="305" customFormat="1" ht="13.5">
      <c r="A133" s="966" t="s">
        <v>1271</v>
      </c>
      <c r="B133" s="966"/>
      <c r="C133" s="966"/>
      <c r="D133" s="966"/>
      <c r="E133" s="966"/>
      <c r="F133" s="966"/>
      <c r="G133" s="306"/>
    </row>
    <row r="134" spans="1:7" s="302" customFormat="1" ht="13.5">
      <c r="A134" s="304" t="s">
        <v>1270</v>
      </c>
      <c r="B134" s="304"/>
      <c r="C134" s="304"/>
      <c r="D134" s="304"/>
      <c r="E134" s="304"/>
      <c r="F134" s="304"/>
      <c r="G134" s="303"/>
    </row>
    <row r="135" spans="1:7" ht="15">
      <c r="A135" s="254"/>
      <c r="B135" s="965" t="s">
        <v>158</v>
      </c>
      <c r="C135" s="971" t="s">
        <v>81</v>
      </c>
      <c r="D135" s="965" t="s">
        <v>1227</v>
      </c>
      <c r="E135" s="261" t="s">
        <v>1226</v>
      </c>
      <c r="F135" s="260" t="s">
        <v>1269</v>
      </c>
    </row>
    <row r="136" spans="1:7" ht="15">
      <c r="A136" s="254"/>
      <c r="B136" s="965"/>
      <c r="C136" s="973"/>
      <c r="D136" s="965"/>
      <c r="E136" s="259" t="s">
        <v>76</v>
      </c>
      <c r="F136" s="258" t="s">
        <v>75</v>
      </c>
    </row>
    <row r="137" spans="1:7" ht="15">
      <c r="A137" s="254"/>
      <c r="B137" s="257" t="s">
        <v>1268</v>
      </c>
      <c r="C137" s="257" t="s">
        <v>1267</v>
      </c>
      <c r="D137" s="965" t="s">
        <v>1246</v>
      </c>
      <c r="E137" s="256">
        <v>43224</v>
      </c>
      <c r="F137" s="256">
        <v>43249</v>
      </c>
    </row>
    <row r="138" spans="1:7" ht="15">
      <c r="A138" s="254"/>
      <c r="B138" s="257" t="s">
        <v>1266</v>
      </c>
      <c r="C138" s="257" t="s">
        <v>1265</v>
      </c>
      <c r="D138" s="965"/>
      <c r="E138" s="256">
        <v>43231</v>
      </c>
      <c r="F138" s="256">
        <v>43256</v>
      </c>
    </row>
    <row r="139" spans="1:7" ht="15">
      <c r="A139" s="273"/>
      <c r="B139" s="257" t="s">
        <v>1264</v>
      </c>
      <c r="C139" s="257" t="s">
        <v>1263</v>
      </c>
      <c r="D139" s="965"/>
      <c r="E139" s="281">
        <v>43238</v>
      </c>
      <c r="F139" s="256">
        <v>43263</v>
      </c>
    </row>
    <row r="140" spans="1:7" ht="15">
      <c r="A140" s="278"/>
      <c r="B140" s="285" t="s">
        <v>1262</v>
      </c>
      <c r="C140" s="282" t="s">
        <v>1261</v>
      </c>
      <c r="D140" s="965"/>
      <c r="E140" s="298">
        <v>43245</v>
      </c>
      <c r="F140" s="298">
        <v>43270</v>
      </c>
    </row>
    <row r="141" spans="1:7" s="305" customFormat="1" ht="13.5">
      <c r="A141" s="966" t="s">
        <v>1260</v>
      </c>
      <c r="B141" s="966"/>
      <c r="C141" s="966"/>
      <c r="D141" s="966"/>
      <c r="E141" s="966"/>
      <c r="F141" s="966"/>
      <c r="G141" s="306"/>
    </row>
    <row r="142" spans="1:7" s="302" customFormat="1" ht="13.5">
      <c r="A142" s="304" t="s">
        <v>1259</v>
      </c>
      <c r="B142" s="304"/>
      <c r="C142" s="304"/>
      <c r="D142" s="304"/>
      <c r="E142" s="304"/>
      <c r="F142" s="304"/>
      <c r="G142" s="303"/>
    </row>
    <row r="143" spans="1:7" ht="15">
      <c r="A143" s="278"/>
      <c r="B143" s="980" t="s">
        <v>158</v>
      </c>
      <c r="C143" s="980" t="s">
        <v>157</v>
      </c>
      <c r="D143" s="956" t="s">
        <v>1227</v>
      </c>
      <c r="E143" s="289" t="s">
        <v>1226</v>
      </c>
      <c r="F143" s="286" t="s">
        <v>108</v>
      </c>
      <c r="G143" s="287"/>
    </row>
    <row r="144" spans="1:7" ht="15">
      <c r="A144" s="278"/>
      <c r="B144" s="981"/>
      <c r="C144" s="981"/>
      <c r="D144" s="957"/>
      <c r="E144" s="286" t="s">
        <v>76</v>
      </c>
      <c r="F144" s="286" t="s">
        <v>75</v>
      </c>
    </row>
    <row r="145" spans="1:7" ht="15">
      <c r="A145" s="278"/>
      <c r="B145" s="285" t="s">
        <v>1258</v>
      </c>
      <c r="C145" s="282" t="s">
        <v>1257</v>
      </c>
      <c r="D145" s="978" t="s">
        <v>1256</v>
      </c>
      <c r="E145" s="298">
        <v>43223</v>
      </c>
      <c r="F145" s="300">
        <f>E145+13</f>
        <v>43236</v>
      </c>
    </row>
    <row r="146" spans="1:7" ht="15">
      <c r="A146" s="278"/>
      <c r="B146" s="285" t="s">
        <v>1255</v>
      </c>
      <c r="C146" s="282" t="s">
        <v>1254</v>
      </c>
      <c r="D146" s="982"/>
      <c r="E146" s="298">
        <v>43230</v>
      </c>
      <c r="F146" s="300">
        <f>E146+13</f>
        <v>43243</v>
      </c>
    </row>
    <row r="147" spans="1:7" ht="15">
      <c r="A147" s="278"/>
      <c r="B147" s="285" t="s">
        <v>1253</v>
      </c>
      <c r="C147" s="282" t="s">
        <v>1252</v>
      </c>
      <c r="D147" s="982"/>
      <c r="E147" s="298">
        <v>43237</v>
      </c>
      <c r="F147" s="300">
        <f>E147+13</f>
        <v>43250</v>
      </c>
    </row>
    <row r="148" spans="1:7" ht="15">
      <c r="A148" s="278"/>
      <c r="B148" s="285" t="s">
        <v>1251</v>
      </c>
      <c r="C148" s="282" t="s">
        <v>1250</v>
      </c>
      <c r="D148" s="982"/>
      <c r="E148" s="298">
        <v>43244</v>
      </c>
      <c r="F148" s="300">
        <f>E148+13</f>
        <v>43257</v>
      </c>
    </row>
    <row r="149" spans="1:7" ht="15">
      <c r="A149" s="278"/>
      <c r="B149" s="285" t="s">
        <v>1249</v>
      </c>
      <c r="C149" s="282" t="s">
        <v>1248</v>
      </c>
      <c r="D149" s="982"/>
      <c r="E149" s="301">
        <v>43251</v>
      </c>
      <c r="F149" s="300">
        <f>E149+13</f>
        <v>43264</v>
      </c>
    </row>
    <row r="150" spans="1:7" ht="15">
      <c r="A150" s="278"/>
      <c r="B150" s="279"/>
      <c r="C150" s="279"/>
      <c r="D150" s="280"/>
      <c r="E150" s="275"/>
      <c r="F150" s="279"/>
    </row>
    <row r="151" spans="1:7" s="262" customFormat="1" ht="15">
      <c r="A151" s="969" t="s">
        <v>96</v>
      </c>
      <c r="B151" s="969"/>
      <c r="C151" s="969"/>
      <c r="D151" s="969"/>
      <c r="E151" s="969"/>
      <c r="F151" s="969"/>
    </row>
    <row r="152" spans="1:7" ht="15">
      <c r="A152" s="278"/>
      <c r="B152" s="980" t="s">
        <v>158</v>
      </c>
      <c r="C152" s="980" t="s">
        <v>157</v>
      </c>
      <c r="D152" s="956" t="s">
        <v>1227</v>
      </c>
      <c r="E152" s="289" t="s">
        <v>1226</v>
      </c>
      <c r="F152" s="286" t="s">
        <v>96</v>
      </c>
      <c r="G152" s="287"/>
    </row>
    <row r="153" spans="1:7" ht="15">
      <c r="A153" s="278"/>
      <c r="B153" s="981"/>
      <c r="C153" s="981"/>
      <c r="D153" s="957"/>
      <c r="E153" s="286" t="s">
        <v>76</v>
      </c>
      <c r="F153" s="286" t="s">
        <v>75</v>
      </c>
    </row>
    <row r="154" spans="1:7" ht="15">
      <c r="A154" s="278"/>
      <c r="B154" s="299" t="s">
        <v>1243</v>
      </c>
      <c r="C154" s="282" t="s">
        <v>1247</v>
      </c>
      <c r="D154" s="978" t="s">
        <v>1246</v>
      </c>
      <c r="E154" s="298">
        <v>43225</v>
      </c>
      <c r="F154" s="298">
        <v>43253</v>
      </c>
    </row>
    <row r="155" spans="1:7" ht="15">
      <c r="A155" s="278"/>
      <c r="B155" s="299" t="s">
        <v>1243</v>
      </c>
      <c r="C155" s="282" t="s">
        <v>1245</v>
      </c>
      <c r="D155" s="978"/>
      <c r="E155" s="298">
        <v>43232</v>
      </c>
      <c r="F155" s="298">
        <v>43260</v>
      </c>
    </row>
    <row r="156" spans="1:7" ht="15">
      <c r="A156" s="278"/>
      <c r="B156" s="299" t="s">
        <v>1243</v>
      </c>
      <c r="C156" s="282" t="s">
        <v>1244</v>
      </c>
      <c r="D156" s="978"/>
      <c r="E156" s="298">
        <v>43239</v>
      </c>
      <c r="F156" s="298">
        <v>43267</v>
      </c>
    </row>
    <row r="157" spans="1:7" ht="15">
      <c r="A157" s="278"/>
      <c r="B157" s="299" t="s">
        <v>1243</v>
      </c>
      <c r="C157" s="282" t="s">
        <v>1242</v>
      </c>
      <c r="D157" s="978"/>
      <c r="E157" s="298">
        <v>43246</v>
      </c>
      <c r="F157" s="298">
        <v>43274</v>
      </c>
    </row>
    <row r="158" spans="1:7" ht="15">
      <c r="A158" s="278"/>
      <c r="B158" s="297"/>
      <c r="C158" s="296"/>
      <c r="D158" s="280"/>
      <c r="E158" s="295"/>
      <c r="F158" s="294"/>
      <c r="G158" s="293"/>
    </row>
    <row r="159" spans="1:7" s="291" customFormat="1" ht="14.25">
      <c r="A159" s="966" t="s">
        <v>354</v>
      </c>
      <c r="B159" s="966"/>
      <c r="C159" s="966"/>
      <c r="D159" s="966"/>
      <c r="E159" s="966"/>
      <c r="F159" s="966"/>
      <c r="G159" s="292"/>
    </row>
    <row r="160" spans="1:7" s="262" customFormat="1" ht="16.5" customHeight="1">
      <c r="A160" s="969" t="s">
        <v>1241</v>
      </c>
      <c r="B160" s="969"/>
      <c r="C160" s="969"/>
      <c r="D160" s="969"/>
      <c r="E160" s="969"/>
      <c r="F160" s="969"/>
      <c r="G160" s="290"/>
    </row>
    <row r="161" spans="1:8" ht="15">
      <c r="A161" s="278"/>
      <c r="B161" s="977" t="s">
        <v>158</v>
      </c>
      <c r="C161" s="977" t="s">
        <v>157</v>
      </c>
      <c r="D161" s="952" t="s">
        <v>1227</v>
      </c>
      <c r="E161" s="289" t="s">
        <v>1226</v>
      </c>
      <c r="F161" s="286" t="s">
        <v>1240</v>
      </c>
      <c r="G161" s="288" t="s">
        <v>1239</v>
      </c>
      <c r="H161" s="287"/>
    </row>
    <row r="162" spans="1:8" ht="15">
      <c r="A162" s="278"/>
      <c r="B162" s="977"/>
      <c r="C162" s="977"/>
      <c r="D162" s="952"/>
      <c r="E162" s="286" t="s">
        <v>76</v>
      </c>
      <c r="F162" s="286" t="s">
        <v>75</v>
      </c>
      <c r="G162" s="286" t="s">
        <v>75</v>
      </c>
    </row>
    <row r="163" spans="1:8" ht="15">
      <c r="A163" s="278"/>
      <c r="B163" s="285" t="s">
        <v>1238</v>
      </c>
      <c r="C163" s="285" t="s">
        <v>1237</v>
      </c>
      <c r="D163" s="978" t="s">
        <v>1236</v>
      </c>
      <c r="E163" s="256">
        <v>43227</v>
      </c>
      <c r="F163" s="284">
        <v>43255</v>
      </c>
      <c r="G163" s="258">
        <v>43245</v>
      </c>
    </row>
    <row r="164" spans="1:8" ht="15">
      <c r="A164" s="278"/>
      <c r="B164" s="285" t="s">
        <v>1235</v>
      </c>
      <c r="C164" s="285" t="s">
        <v>1234</v>
      </c>
      <c r="D164" s="978"/>
      <c r="E164" s="256">
        <v>43234</v>
      </c>
      <c r="F164" s="284">
        <v>43262</v>
      </c>
      <c r="G164" s="258">
        <v>43252</v>
      </c>
    </row>
    <row r="165" spans="1:8" ht="15">
      <c r="A165" s="278"/>
      <c r="B165" s="285" t="s">
        <v>1233</v>
      </c>
      <c r="C165" s="285" t="s">
        <v>1232</v>
      </c>
      <c r="D165" s="978"/>
      <c r="E165" s="256">
        <v>43241</v>
      </c>
      <c r="F165" s="284">
        <v>43269</v>
      </c>
      <c r="G165" s="258">
        <v>43259</v>
      </c>
    </row>
    <row r="166" spans="1:8" ht="15">
      <c r="A166" s="278"/>
      <c r="B166" s="285" t="s">
        <v>1231</v>
      </c>
      <c r="C166" s="285" t="s">
        <v>1230</v>
      </c>
      <c r="D166" s="978"/>
      <c r="E166" s="256">
        <v>43248</v>
      </c>
      <c r="F166" s="284">
        <v>43276</v>
      </c>
      <c r="G166" s="258">
        <v>43266</v>
      </c>
    </row>
    <row r="167" spans="1:8" ht="15">
      <c r="A167" s="278"/>
      <c r="B167" s="283"/>
      <c r="C167" s="282"/>
      <c r="D167" s="978"/>
      <c r="E167" s="256"/>
      <c r="F167" s="258"/>
      <c r="G167" s="281"/>
    </row>
    <row r="168" spans="1:8" ht="12.75" customHeight="1">
      <c r="A168" s="278"/>
      <c r="B168" s="279"/>
      <c r="C168" s="279"/>
      <c r="D168" s="280"/>
      <c r="E168" s="280"/>
      <c r="F168" s="279"/>
    </row>
    <row r="169" spans="1:8" ht="15" hidden="1">
      <c r="A169" s="278"/>
      <c r="B169" s="277"/>
      <c r="C169" s="276"/>
      <c r="D169" s="275"/>
      <c r="E169" s="275"/>
      <c r="F169" s="274"/>
    </row>
    <row r="170" spans="1:8" ht="15">
      <c r="A170" s="254"/>
      <c r="B170" s="255"/>
      <c r="C170" s="255"/>
      <c r="D170" s="273"/>
      <c r="E170" s="272"/>
      <c r="F170" s="272"/>
    </row>
    <row r="171" spans="1:8" ht="15">
      <c r="A171" s="271" t="s">
        <v>1229</v>
      </c>
      <c r="B171" s="270"/>
      <c r="C171" s="270"/>
      <c r="D171" s="269"/>
      <c r="E171" s="268"/>
      <c r="F171" s="268"/>
      <c r="G171" s="263"/>
    </row>
    <row r="172" spans="1:8" s="262" customFormat="1" ht="15">
      <c r="A172" s="267" t="s">
        <v>1228</v>
      </c>
      <c r="B172" s="266"/>
      <c r="C172" s="266"/>
      <c r="D172" s="265"/>
      <c r="E172" s="264"/>
      <c r="F172" s="264"/>
      <c r="G172" s="263"/>
    </row>
    <row r="173" spans="1:8">
      <c r="B173" s="965" t="s">
        <v>158</v>
      </c>
      <c r="C173" s="971" t="s">
        <v>81</v>
      </c>
      <c r="D173" s="965" t="s">
        <v>1227</v>
      </c>
      <c r="E173" s="261" t="s">
        <v>1226</v>
      </c>
      <c r="F173" s="260" t="s">
        <v>1225</v>
      </c>
    </row>
    <row r="174" spans="1:8">
      <c r="B174" s="965"/>
      <c r="C174" s="973"/>
      <c r="D174" s="965"/>
      <c r="E174" s="259" t="s">
        <v>76</v>
      </c>
      <c r="F174" s="258" t="s">
        <v>75</v>
      </c>
    </row>
    <row r="175" spans="1:8">
      <c r="B175" s="257" t="s">
        <v>1220</v>
      </c>
      <c r="C175" s="257" t="s">
        <v>1224</v>
      </c>
      <c r="D175" s="974" t="s">
        <v>1223</v>
      </c>
      <c r="E175" s="256">
        <v>43224</v>
      </c>
      <c r="F175" s="256">
        <v>43247</v>
      </c>
    </row>
    <row r="176" spans="1:8">
      <c r="B176" s="257" t="s">
        <v>1220</v>
      </c>
      <c r="C176" s="257" t="s">
        <v>1222</v>
      </c>
      <c r="D176" s="975"/>
      <c r="E176" s="256">
        <v>43231</v>
      </c>
      <c r="F176" s="256">
        <v>43254</v>
      </c>
    </row>
    <row r="177" spans="1:6">
      <c r="B177" s="257" t="s">
        <v>1220</v>
      </c>
      <c r="C177" s="257" t="s">
        <v>1221</v>
      </c>
      <c r="D177" s="975"/>
      <c r="E177" s="256">
        <v>43238</v>
      </c>
      <c r="F177" s="256">
        <v>43261</v>
      </c>
    </row>
    <row r="178" spans="1:6">
      <c r="B178" s="257" t="s">
        <v>1220</v>
      </c>
      <c r="C178" s="257" t="s">
        <v>1219</v>
      </c>
      <c r="D178" s="976"/>
      <c r="E178" s="256">
        <v>43245</v>
      </c>
      <c r="F178" s="256">
        <v>43268</v>
      </c>
    </row>
    <row r="179" spans="1:6" ht="15">
      <c r="A179" s="254"/>
      <c r="B179" s="255"/>
    </row>
    <row r="180" spans="1:6">
      <c r="B180" s="248"/>
      <c r="C180" s="248"/>
      <c r="E180" s="248"/>
      <c r="F180" s="248"/>
    </row>
    <row r="181" spans="1:6">
      <c r="B181" s="248"/>
      <c r="C181" s="248"/>
      <c r="E181" s="248"/>
      <c r="F181" s="248"/>
    </row>
    <row r="182" spans="1:6">
      <c r="B182" s="248"/>
      <c r="C182" s="248"/>
      <c r="E182" s="248"/>
      <c r="F182" s="248"/>
    </row>
    <row r="183" spans="1:6">
      <c r="B183" s="248"/>
      <c r="C183" s="248"/>
      <c r="E183" s="248"/>
      <c r="F183" s="248"/>
    </row>
    <row r="184" spans="1:6">
      <c r="B184" s="248"/>
      <c r="C184" s="248"/>
      <c r="E184" s="248"/>
      <c r="F184" s="248"/>
    </row>
    <row r="185" spans="1:6">
      <c r="B185" s="248"/>
      <c r="C185" s="248"/>
      <c r="E185" s="248"/>
      <c r="F185" s="248"/>
    </row>
    <row r="186" spans="1:6" ht="15">
      <c r="A186" s="254"/>
      <c r="B186" s="248"/>
      <c r="C186" s="248"/>
      <c r="E186" s="248"/>
      <c r="F186" s="248"/>
    </row>
    <row r="187" spans="1:6">
      <c r="B187" s="248"/>
      <c r="C187" s="248"/>
      <c r="E187" s="248"/>
      <c r="F187" s="248"/>
    </row>
    <row r="188" spans="1:6">
      <c r="B188" s="248"/>
      <c r="C188" s="248"/>
      <c r="E188" s="248"/>
      <c r="F188" s="248"/>
    </row>
    <row r="189" spans="1:6">
      <c r="B189" s="248"/>
      <c r="C189" s="248"/>
      <c r="E189" s="248"/>
      <c r="F189" s="248"/>
    </row>
    <row r="190" spans="1:6">
      <c r="B190" s="248"/>
      <c r="C190" s="248"/>
      <c r="E190" s="248"/>
      <c r="F190" s="248"/>
    </row>
    <row r="191" spans="1:6">
      <c r="B191" s="248"/>
      <c r="C191" s="248"/>
      <c r="E191" s="248"/>
      <c r="F191" s="248"/>
    </row>
    <row r="192" spans="1:6">
      <c r="B192" s="248"/>
      <c r="C192" s="248"/>
      <c r="E192" s="248"/>
      <c r="F192" s="248"/>
    </row>
    <row r="193" spans="2:6" s="248" customFormat="1" ht="15">
      <c r="B193" s="253"/>
      <c r="C193" s="253"/>
      <c r="D193" s="252"/>
      <c r="E193" s="251"/>
      <c r="F193" s="251"/>
    </row>
  </sheetData>
  <mergeCells count="109">
    <mergeCell ref="D128:D132"/>
    <mergeCell ref="A133:F133"/>
    <mergeCell ref="A141:F141"/>
    <mergeCell ref="B143:B144"/>
    <mergeCell ref="C143:C144"/>
    <mergeCell ref="D143:D144"/>
    <mergeCell ref="D145:D149"/>
    <mergeCell ref="A151:F151"/>
    <mergeCell ref="C173:C174"/>
    <mergeCell ref="D173:D174"/>
    <mergeCell ref="B152:B153"/>
    <mergeCell ref="C152:C153"/>
    <mergeCell ref="D152:D153"/>
    <mergeCell ref="D154:D157"/>
    <mergeCell ref="A159:F159"/>
    <mergeCell ref="A160:F160"/>
    <mergeCell ref="C126:C127"/>
    <mergeCell ref="D126:D127"/>
    <mergeCell ref="D175:D178"/>
    <mergeCell ref="A63:B63"/>
    <mergeCell ref="D96:D99"/>
    <mergeCell ref="B161:B162"/>
    <mergeCell ref="C161:C162"/>
    <mergeCell ref="D161:D162"/>
    <mergeCell ref="D163:D167"/>
    <mergeCell ref="B173:B174"/>
    <mergeCell ref="B135:B136"/>
    <mergeCell ref="C135:C136"/>
    <mergeCell ref="D135:D136"/>
    <mergeCell ref="D137:D140"/>
    <mergeCell ref="D112:D115"/>
    <mergeCell ref="B118:B119"/>
    <mergeCell ref="C118:C119"/>
    <mergeCell ref="D118:D119"/>
    <mergeCell ref="D120:D123"/>
    <mergeCell ref="B126:B127"/>
    <mergeCell ref="D105:D107"/>
    <mergeCell ref="A108:F108"/>
    <mergeCell ref="B110:B111"/>
    <mergeCell ref="C110:C111"/>
    <mergeCell ref="D110:D111"/>
    <mergeCell ref="A93:B93"/>
    <mergeCell ref="B94:B95"/>
    <mergeCell ref="C94:C95"/>
    <mergeCell ref="D94:D95"/>
    <mergeCell ref="A102:B102"/>
    <mergeCell ref="B79:B80"/>
    <mergeCell ref="C79:C80"/>
    <mergeCell ref="D79:D80"/>
    <mergeCell ref="D81:D85"/>
    <mergeCell ref="B103:B104"/>
    <mergeCell ref="C103:C104"/>
    <mergeCell ref="D103:D104"/>
    <mergeCell ref="A86:B86"/>
    <mergeCell ref="B87:B88"/>
    <mergeCell ref="C87:C88"/>
    <mergeCell ref="D87:D88"/>
    <mergeCell ref="D89:D92"/>
    <mergeCell ref="B71:B72"/>
    <mergeCell ref="C71:C72"/>
    <mergeCell ref="D71:D72"/>
    <mergeCell ref="D73:D77"/>
    <mergeCell ref="A78:B78"/>
    <mergeCell ref="A70:B70"/>
    <mergeCell ref="D52:D55"/>
    <mergeCell ref="A56:B56"/>
    <mergeCell ref="B57:B58"/>
    <mergeCell ref="C57:C58"/>
    <mergeCell ref="D57:D58"/>
    <mergeCell ref="D59:D62"/>
    <mergeCell ref="A40:F40"/>
    <mergeCell ref="A41:F41"/>
    <mergeCell ref="B64:B65"/>
    <mergeCell ref="C64:C65"/>
    <mergeCell ref="D64:D65"/>
    <mergeCell ref="D66:D69"/>
    <mergeCell ref="B42:B43"/>
    <mergeCell ref="C42:C43"/>
    <mergeCell ref="D42:D43"/>
    <mergeCell ref="D44:D47"/>
    <mergeCell ref="A49:F49"/>
    <mergeCell ref="B50:B51"/>
    <mergeCell ref="C50:C51"/>
    <mergeCell ref="D50:D51"/>
    <mergeCell ref="A31:F31"/>
    <mergeCell ref="B33:B34"/>
    <mergeCell ref="C33:C34"/>
    <mergeCell ref="D33:D34"/>
    <mergeCell ref="D35:D38"/>
    <mergeCell ref="A23:B23"/>
    <mergeCell ref="B24:B25"/>
    <mergeCell ref="C24:C25"/>
    <mergeCell ref="D24:D25"/>
    <mergeCell ref="D26:D29"/>
    <mergeCell ref="A1:F1"/>
    <mergeCell ref="B2:E2"/>
    <mergeCell ref="B3:F3"/>
    <mergeCell ref="A4:B4"/>
    <mergeCell ref="A5:B5"/>
    <mergeCell ref="B6:B7"/>
    <mergeCell ref="C6:C7"/>
    <mergeCell ref="D6:D7"/>
    <mergeCell ref="A22:F22"/>
    <mergeCell ref="D8:D12"/>
    <mergeCell ref="A14:B14"/>
    <mergeCell ref="B15:B16"/>
    <mergeCell ref="C15:C16"/>
    <mergeCell ref="D15:D16"/>
    <mergeCell ref="D17:D20"/>
  </mergeCells>
  <phoneticPr fontId="22" type="noConversion"/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NINGBO</vt:lpstr>
      <vt:lpstr>SHANGHAI</vt:lpstr>
      <vt:lpstr>SHENZHEN</vt:lpstr>
      <vt:lpstr>QINGDAO</vt:lpstr>
      <vt:lpstr>Guangzhou</vt:lpstr>
      <vt:lpstr>XIAMEN</vt:lpstr>
      <vt:lpstr>TINGJIN</vt:lpstr>
      <vt:lpstr>SHENZHEN!OLE_LINK111</vt:lpstr>
      <vt:lpstr>SHENZHEN!OLE_LINK118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xbany</cp:lastModifiedBy>
  <cp:revision>1</cp:revision>
  <cp:lastPrinted>2017-01-10T08:48:31Z</cp:lastPrinted>
  <dcterms:created xsi:type="dcterms:W3CDTF">2012-05-30T14:16:52Z</dcterms:created>
  <dcterms:modified xsi:type="dcterms:W3CDTF">2018-05-02T03:33:53Z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