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7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9" i="16"/>
  <c r="F10"/>
  <c r="F11"/>
  <c r="F16"/>
  <c r="F17"/>
  <c r="F18"/>
  <c r="F19"/>
  <c r="F25"/>
  <c r="F26"/>
  <c r="F27"/>
  <c r="F28"/>
  <c r="F33"/>
  <c r="F34"/>
  <c r="F35"/>
  <c r="F36"/>
  <c r="F40"/>
  <c r="F41"/>
  <c r="F42"/>
  <c r="F43"/>
  <c r="F47"/>
  <c r="F48"/>
  <c r="F49"/>
  <c r="F50"/>
  <c r="F54"/>
  <c r="F55"/>
  <c r="F56"/>
  <c r="F57"/>
  <c r="F61"/>
  <c r="F62"/>
  <c r="F63"/>
  <c r="F64"/>
  <c r="F69"/>
  <c r="E70"/>
  <c r="F70"/>
  <c r="E71"/>
  <c r="F71"/>
  <c r="E72"/>
  <c r="F72"/>
  <c r="F78"/>
  <c r="F79"/>
  <c r="F80"/>
  <c r="F81"/>
  <c r="F86"/>
  <c r="F87"/>
  <c r="F88"/>
  <c r="F89"/>
  <c r="F94"/>
  <c r="F95"/>
  <c r="F96"/>
  <c r="F97"/>
  <c r="F102"/>
  <c r="F103"/>
  <c r="F104"/>
  <c r="F105"/>
  <c r="F110"/>
  <c r="F111"/>
  <c r="F112"/>
  <c r="F113"/>
  <c r="F119"/>
  <c r="F120"/>
  <c r="F121"/>
  <c r="F122"/>
  <c r="E9" i="15" l="1"/>
  <c r="E10" s="1"/>
  <c r="E11" s="1"/>
  <c r="E12" s="1"/>
  <c r="F9"/>
  <c r="G9"/>
  <c r="G10" s="1"/>
  <c r="G11" s="1"/>
  <c r="G12" s="1"/>
  <c r="F10"/>
  <c r="F11" s="1"/>
  <c r="F12" s="1"/>
  <c r="E19"/>
  <c r="E20" s="1"/>
  <c r="E21" s="1"/>
  <c r="E22" s="1"/>
  <c r="F19"/>
  <c r="G19"/>
  <c r="G20" s="1"/>
  <c r="G21" s="1"/>
  <c r="G22" s="1"/>
  <c r="F20"/>
  <c r="F21" s="1"/>
  <c r="F22" s="1"/>
  <c r="E29"/>
  <c r="E30" s="1"/>
  <c r="E31" s="1"/>
  <c r="E32" s="1"/>
  <c r="F29"/>
  <c r="G29"/>
  <c r="G30" s="1"/>
  <c r="G31" s="1"/>
  <c r="G32" s="1"/>
  <c r="F30"/>
  <c r="F31" s="1"/>
  <c r="F32" s="1"/>
  <c r="E40"/>
  <c r="E41" s="1"/>
  <c r="E42" s="1"/>
  <c r="E43" s="1"/>
  <c r="F40"/>
  <c r="G40"/>
  <c r="G41" s="1"/>
  <c r="G42" s="1"/>
  <c r="G43" s="1"/>
  <c r="F41"/>
  <c r="F42" s="1"/>
  <c r="F43" s="1"/>
  <c r="E49"/>
  <c r="E50" s="1"/>
  <c r="E51" s="1"/>
  <c r="E52" s="1"/>
  <c r="F49"/>
  <c r="G49"/>
  <c r="G50" s="1"/>
  <c r="G51" s="1"/>
  <c r="G52" s="1"/>
  <c r="F50"/>
  <c r="F51" s="1"/>
  <c r="F52" s="1"/>
  <c r="E59"/>
  <c r="E60" s="1"/>
  <c r="E61" s="1"/>
  <c r="E62" s="1"/>
  <c r="F59"/>
  <c r="G59"/>
  <c r="G60" s="1"/>
  <c r="G61" s="1"/>
  <c r="G62" s="1"/>
  <c r="F60"/>
  <c r="F61" s="1"/>
  <c r="F62" s="1"/>
  <c r="E8" i="14" l="1"/>
  <c r="G8"/>
  <c r="F9"/>
  <c r="E9" s="1"/>
  <c r="G9"/>
  <c r="F10"/>
  <c r="E10" s="1"/>
  <c r="G10"/>
  <c r="F11"/>
  <c r="E11" s="1"/>
  <c r="G11"/>
  <c r="F12"/>
  <c r="E12" s="1"/>
  <c r="G12"/>
  <c r="E16"/>
  <c r="G16"/>
  <c r="F17"/>
  <c r="E17" s="1"/>
  <c r="G17"/>
  <c r="F18"/>
  <c r="E18" s="1"/>
  <c r="F19"/>
  <c r="E19" s="1"/>
  <c r="F20"/>
  <c r="E20" s="1"/>
  <c r="E24"/>
  <c r="G24"/>
  <c r="F25"/>
  <c r="E25" s="1"/>
  <c r="G25"/>
  <c r="F26"/>
  <c r="E26" s="1"/>
  <c r="F27"/>
  <c r="E27" s="1"/>
  <c r="G27"/>
  <c r="F28"/>
  <c r="E28" s="1"/>
  <c r="E32"/>
  <c r="G32"/>
  <c r="E33"/>
  <c r="F33"/>
  <c r="G33"/>
  <c r="F34"/>
  <c r="E34" s="1"/>
  <c r="E40"/>
  <c r="G40"/>
  <c r="F41"/>
  <c r="E41" s="1"/>
  <c r="G41"/>
  <c r="F42"/>
  <c r="E42" s="1"/>
  <c r="E48"/>
  <c r="G48"/>
  <c r="E49"/>
  <c r="F49"/>
  <c r="G49"/>
  <c r="F50"/>
  <c r="E50" s="1"/>
  <c r="E56"/>
  <c r="G56"/>
  <c r="E57"/>
  <c r="F57"/>
  <c r="G57"/>
  <c r="F58"/>
  <c r="E58" s="1"/>
  <c r="E59"/>
  <c r="F59"/>
  <c r="G59"/>
  <c r="F60"/>
  <c r="E60" s="1"/>
  <c r="E64"/>
  <c r="G64"/>
  <c r="E65"/>
  <c r="F65"/>
  <c r="G65"/>
  <c r="F66"/>
  <c r="E66" s="1"/>
  <c r="E72"/>
  <c r="G72"/>
  <c r="F73"/>
  <c r="E73" s="1"/>
  <c r="G73"/>
  <c r="F74"/>
  <c r="E74" s="1"/>
  <c r="F75"/>
  <c r="E75" s="1"/>
  <c r="G75"/>
  <c r="F76"/>
  <c r="E76" s="1"/>
  <c r="G76"/>
  <c r="E80"/>
  <c r="G80"/>
  <c r="F81"/>
  <c r="E81" s="1"/>
  <c r="G81"/>
  <c r="F82"/>
  <c r="E82" s="1"/>
  <c r="F83"/>
  <c r="E83" s="1"/>
  <c r="G83"/>
  <c r="F84"/>
  <c r="E84" s="1"/>
  <c r="G84"/>
  <c r="E88"/>
  <c r="G88"/>
  <c r="F89"/>
  <c r="E89" s="1"/>
  <c r="E96"/>
  <c r="G96"/>
  <c r="E97"/>
  <c r="F97"/>
  <c r="G97"/>
  <c r="F98"/>
  <c r="E98" s="1"/>
  <c r="F99"/>
  <c r="E99" s="1"/>
  <c r="G99"/>
  <c r="F100"/>
  <c r="E100" s="1"/>
  <c r="E104"/>
  <c r="G104"/>
  <c r="F105"/>
  <c r="E105" s="1"/>
  <c r="G105"/>
  <c r="F106"/>
  <c r="E106" s="1"/>
  <c r="F107"/>
  <c r="E107" s="1"/>
  <c r="G107"/>
  <c r="F108"/>
  <c r="E108" s="1"/>
  <c r="E112"/>
  <c r="G112"/>
  <c r="E113"/>
  <c r="F113"/>
  <c r="G113"/>
  <c r="F114"/>
  <c r="E114" s="1"/>
  <c r="F115"/>
  <c r="E115" s="1"/>
  <c r="G115"/>
  <c r="F116"/>
  <c r="E116" s="1"/>
  <c r="E120"/>
  <c r="G120"/>
  <c r="E121"/>
  <c r="F121"/>
  <c r="G121"/>
  <c r="F122"/>
  <c r="E122" s="1"/>
  <c r="F123"/>
  <c r="E123" s="1"/>
  <c r="G123"/>
  <c r="F124"/>
  <c r="E124" s="1"/>
  <c r="E128"/>
  <c r="G128"/>
  <c r="E129"/>
  <c r="F129"/>
  <c r="G129"/>
  <c r="F130"/>
  <c r="E130" s="1"/>
  <c r="E137"/>
  <c r="G137"/>
  <c r="E138"/>
  <c r="F138"/>
  <c r="G138"/>
  <c r="F139"/>
  <c r="E139" s="1"/>
  <c r="E145"/>
  <c r="G145"/>
  <c r="E146"/>
  <c r="F146"/>
  <c r="G146"/>
  <c r="F147"/>
  <c r="E147" s="1"/>
  <c r="E148"/>
  <c r="F148"/>
  <c r="G148"/>
  <c r="F149"/>
  <c r="E149" s="1"/>
  <c r="E153"/>
  <c r="G153"/>
  <c r="E154"/>
  <c r="F154"/>
  <c r="G154"/>
  <c r="F155"/>
  <c r="E155" s="1"/>
  <c r="E156"/>
  <c r="F156"/>
  <c r="G156"/>
  <c r="F157"/>
  <c r="E157" s="1"/>
  <c r="E161"/>
  <c r="G161"/>
  <c r="F162"/>
  <c r="E162" s="1"/>
  <c r="G162"/>
  <c r="F163"/>
  <c r="E163" s="1"/>
  <c r="F164"/>
  <c r="E164" s="1"/>
  <c r="G164"/>
  <c r="F165"/>
  <c r="E165" s="1"/>
  <c r="E169"/>
  <c r="G169"/>
  <c r="E170"/>
  <c r="F170"/>
  <c r="G170"/>
  <c r="F171"/>
  <c r="E171" s="1"/>
  <c r="E177"/>
  <c r="G177"/>
  <c r="E178"/>
  <c r="F178"/>
  <c r="G178"/>
  <c r="F179"/>
  <c r="E179" s="1"/>
  <c r="E180"/>
  <c r="F180"/>
  <c r="G180"/>
  <c r="F181"/>
  <c r="E181" s="1"/>
  <c r="E185"/>
  <c r="G185"/>
  <c r="E186"/>
  <c r="F186"/>
  <c r="G186"/>
  <c r="F187"/>
  <c r="E187" s="1"/>
  <c r="E188"/>
  <c r="F188"/>
  <c r="G188"/>
  <c r="F189"/>
  <c r="E189" s="1"/>
  <c r="E193"/>
  <c r="G193"/>
  <c r="E194"/>
  <c r="F194"/>
  <c r="G194"/>
  <c r="F195"/>
  <c r="E195" s="1"/>
  <c r="F196"/>
  <c r="E196" s="1"/>
  <c r="G196"/>
  <c r="F197"/>
  <c r="E197" s="1"/>
  <c r="E201"/>
  <c r="G201"/>
  <c r="E202"/>
  <c r="F202"/>
  <c r="G202"/>
  <c r="F203"/>
  <c r="E203" s="1"/>
  <c r="E204"/>
  <c r="F204"/>
  <c r="G204"/>
  <c r="F205"/>
  <c r="E205" s="1"/>
  <c r="E209"/>
  <c r="G209"/>
  <c r="E210"/>
  <c r="F210"/>
  <c r="G210"/>
  <c r="F211"/>
  <c r="E211" s="1"/>
  <c r="G211"/>
  <c r="F212"/>
  <c r="E212" s="1"/>
  <c r="G212"/>
  <c r="F213"/>
  <c r="E213" s="1"/>
  <c r="E217"/>
  <c r="G217"/>
  <c r="E218"/>
  <c r="F218"/>
  <c r="G218"/>
  <c r="F219"/>
  <c r="E219" s="1"/>
  <c r="E225"/>
  <c r="G225"/>
  <c r="E226"/>
  <c r="F226"/>
  <c r="G226"/>
  <c r="F227"/>
  <c r="E227" s="1"/>
  <c r="E233"/>
  <c r="G233"/>
  <c r="E234"/>
  <c r="F234"/>
  <c r="G234"/>
  <c r="F235"/>
  <c r="E235" s="1"/>
  <c r="E241"/>
  <c r="G241"/>
  <c r="F242"/>
  <c r="E242" s="1"/>
  <c r="F243"/>
  <c r="E243" s="1"/>
  <c r="F244"/>
  <c r="E244" s="1"/>
  <c r="F245"/>
  <c r="E245" s="1"/>
  <c r="E249"/>
  <c r="G249"/>
  <c r="F250"/>
  <c r="E250" s="1"/>
  <c r="G250"/>
  <c r="F251"/>
  <c r="E251" s="1"/>
  <c r="F252"/>
  <c r="E252" s="1"/>
  <c r="G252"/>
  <c r="F253"/>
  <c r="E253" s="1"/>
  <c r="G253"/>
  <c r="E257"/>
  <c r="G257"/>
  <c r="F258"/>
  <c r="E258" s="1"/>
  <c r="G258"/>
  <c r="F259"/>
  <c r="E259" s="1"/>
  <c r="F260"/>
  <c r="E260" s="1"/>
  <c r="G260"/>
  <c r="F261"/>
  <c r="E261" s="1"/>
  <c r="E266"/>
  <c r="G266"/>
  <c r="F267"/>
  <c r="E267" s="1"/>
  <c r="G267"/>
  <c r="F268"/>
  <c r="E268" s="1"/>
  <c r="E274"/>
  <c r="G274"/>
  <c r="E275"/>
  <c r="F275"/>
  <c r="G275"/>
  <c r="F276"/>
  <c r="E276" s="1"/>
  <c r="E282"/>
  <c r="G282"/>
  <c r="E283"/>
  <c r="F283"/>
  <c r="G283"/>
  <c r="F284"/>
  <c r="E284" s="1"/>
  <c r="E290"/>
  <c r="G290"/>
  <c r="F291"/>
  <c r="E291" s="1"/>
  <c r="G291"/>
  <c r="F292"/>
  <c r="E292" s="1"/>
  <c r="F293"/>
  <c r="E293" s="1"/>
  <c r="G293"/>
  <c r="F294"/>
  <c r="E294" s="1"/>
  <c r="E298"/>
  <c r="G298"/>
  <c r="F299"/>
  <c r="E299" s="1"/>
  <c r="G299"/>
  <c r="F300"/>
  <c r="E300" s="1"/>
  <c r="F301"/>
  <c r="E301" s="1"/>
  <c r="F302"/>
  <c r="E302" s="1"/>
  <c r="G302"/>
  <c r="E306"/>
  <c r="G306"/>
  <c r="F307"/>
  <c r="E307" s="1"/>
  <c r="G307"/>
  <c r="F308"/>
  <c r="E308" s="1"/>
  <c r="F309"/>
  <c r="E309" s="1"/>
  <c r="E314"/>
  <c r="G314"/>
  <c r="F315"/>
  <c r="E315" s="1"/>
  <c r="F316"/>
  <c r="E316" s="1"/>
  <c r="F317"/>
  <c r="E317" s="1"/>
  <c r="F318"/>
  <c r="E318" s="1"/>
  <c r="E322"/>
  <c r="G322"/>
  <c r="E323"/>
  <c r="F323"/>
  <c r="G323"/>
  <c r="F324"/>
  <c r="E324" s="1"/>
  <c r="E325"/>
  <c r="F325"/>
  <c r="G325"/>
  <c r="F326"/>
  <c r="E326" s="1"/>
  <c r="E330"/>
  <c r="G330"/>
  <c r="E331"/>
  <c r="F331"/>
  <c r="G331"/>
  <c r="F332"/>
  <c r="E332" s="1"/>
  <c r="E338"/>
  <c r="G338"/>
  <c r="E339"/>
  <c r="F339"/>
  <c r="G339"/>
  <c r="F340"/>
  <c r="E340" s="1"/>
  <c r="E346"/>
  <c r="G346"/>
  <c r="E347"/>
  <c r="F347"/>
  <c r="G347"/>
  <c r="F348"/>
  <c r="E348" s="1"/>
  <c r="G348"/>
  <c r="F349"/>
  <c r="E349" s="1"/>
  <c r="G349"/>
  <c r="F350"/>
  <c r="E350" s="1"/>
  <c r="E354"/>
  <c r="G354"/>
  <c r="E355"/>
  <c r="F355"/>
  <c r="G355"/>
  <c r="F356"/>
  <c r="E356" s="1"/>
  <c r="E362"/>
  <c r="G362"/>
  <c r="E363"/>
  <c r="F363"/>
  <c r="G363"/>
  <c r="F364"/>
  <c r="E364" s="1"/>
  <c r="F365"/>
  <c r="E365" s="1"/>
  <c r="G365"/>
  <c r="F366"/>
  <c r="E366" s="1"/>
  <c r="G366"/>
  <c r="E371"/>
  <c r="G371"/>
  <c r="F372"/>
  <c r="E372" s="1"/>
  <c r="G372"/>
  <c r="F373"/>
  <c r="E373" s="1"/>
  <c r="E379"/>
  <c r="G379"/>
  <c r="E380"/>
  <c r="F380"/>
  <c r="G380"/>
  <c r="F381"/>
  <c r="E381" s="1"/>
  <c r="E387"/>
  <c r="G387"/>
  <c r="F388"/>
  <c r="E388" s="1"/>
  <c r="G388"/>
  <c r="F389"/>
  <c r="E389" s="1"/>
  <c r="E395"/>
  <c r="G395"/>
  <c r="E396"/>
  <c r="F396"/>
  <c r="G396"/>
  <c r="F397"/>
  <c r="E397" s="1"/>
  <c r="E398"/>
  <c r="F398"/>
  <c r="G398"/>
  <c r="F399"/>
  <c r="E399" s="1"/>
  <c r="G399"/>
  <c r="E403"/>
  <c r="G403"/>
  <c r="F404"/>
  <c r="E404" s="1"/>
  <c r="F405"/>
  <c r="E405" s="1"/>
  <c r="F406"/>
  <c r="E406" s="1"/>
  <c r="G406"/>
  <c r="F407"/>
  <c r="E407" s="1"/>
  <c r="G407"/>
  <c r="E411"/>
  <c r="G411"/>
  <c r="F412"/>
  <c r="E412" s="1"/>
  <c r="G412"/>
  <c r="F413"/>
  <c r="E413" s="1"/>
  <c r="F414"/>
  <c r="E414" s="1"/>
  <c r="G414"/>
  <c r="F415"/>
  <c r="E415" s="1"/>
  <c r="E419"/>
  <c r="G419"/>
  <c r="E420"/>
  <c r="F420"/>
  <c r="G420"/>
  <c r="F421"/>
  <c r="E421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F444"/>
  <c r="E444" s="1"/>
  <c r="G444"/>
  <c r="F445"/>
  <c r="E445" s="1"/>
  <c r="E451"/>
  <c r="G451"/>
  <c r="F452"/>
  <c r="E452" s="1"/>
  <c r="G452"/>
  <c r="F453"/>
  <c r="E453" s="1"/>
  <c r="F454"/>
  <c r="E454" s="1"/>
  <c r="G454"/>
  <c r="F455"/>
  <c r="E455" s="1"/>
  <c r="E459"/>
  <c r="G459"/>
  <c r="F460"/>
  <c r="E460" s="1"/>
  <c r="G460"/>
  <c r="F461"/>
  <c r="E461" s="1"/>
  <c r="E467"/>
  <c r="G467"/>
  <c r="E468"/>
  <c r="F468"/>
  <c r="G468"/>
  <c r="F469"/>
  <c r="E469" s="1"/>
  <c r="E475"/>
  <c r="G475"/>
  <c r="E476"/>
  <c r="F476"/>
  <c r="G476"/>
  <c r="F477"/>
  <c r="E477" s="1"/>
  <c r="F478"/>
  <c r="E478" s="1"/>
  <c r="G478"/>
  <c r="F479"/>
  <c r="E479" s="1"/>
  <c r="E483"/>
  <c r="G483"/>
  <c r="F484"/>
  <c r="E484" s="1"/>
  <c r="G484"/>
  <c r="F485"/>
  <c r="E485" s="1"/>
  <c r="F486"/>
  <c r="E486" s="1"/>
  <c r="G486"/>
  <c r="F487"/>
  <c r="E487" s="1"/>
  <c r="E491"/>
  <c r="G491"/>
  <c r="F492"/>
  <c r="E492" s="1"/>
  <c r="G492"/>
  <c r="F493"/>
  <c r="E493" s="1"/>
  <c r="G493"/>
  <c r="F494"/>
  <c r="E494" s="1"/>
  <c r="G494"/>
  <c r="F495"/>
  <c r="E495" s="1"/>
  <c r="E499"/>
  <c r="G499"/>
  <c r="E500"/>
  <c r="F500"/>
  <c r="G500"/>
  <c r="F501"/>
  <c r="E501" s="1"/>
  <c r="E507"/>
  <c r="G507"/>
  <c r="E508"/>
  <c r="F508"/>
  <c r="G508"/>
  <c r="F509"/>
  <c r="E509" s="1"/>
  <c r="E515"/>
  <c r="G515"/>
  <c r="F516"/>
  <c r="E516" s="1"/>
  <c r="G516"/>
  <c r="F517"/>
  <c r="E517" s="1"/>
  <c r="E524"/>
  <c r="G524"/>
  <c r="F525"/>
  <c r="E525" s="1"/>
  <c r="G525"/>
  <c r="F526"/>
  <c r="E526" s="1"/>
  <c r="E532"/>
  <c r="G532"/>
  <c r="F533"/>
  <c r="E533" s="1"/>
  <c r="G533"/>
  <c r="F534"/>
  <c r="E534" s="1"/>
  <c r="F535"/>
  <c r="E535" s="1"/>
  <c r="G535"/>
  <c r="F536"/>
  <c r="E536" s="1"/>
  <c r="E540"/>
  <c r="G540"/>
  <c r="E541"/>
  <c r="F541"/>
  <c r="G541"/>
  <c r="F542"/>
  <c r="E542" s="1"/>
  <c r="E69" i="13"/>
  <c r="F69"/>
  <c r="F70" s="1"/>
  <c r="F71" s="1"/>
  <c r="F72" s="1"/>
  <c r="G69"/>
  <c r="E70"/>
  <c r="E71" s="1"/>
  <c r="E72" s="1"/>
  <c r="G70"/>
  <c r="G71" s="1"/>
  <c r="G72" s="1"/>
  <c r="E103"/>
  <c r="F103"/>
  <c r="F104" s="1"/>
  <c r="F105" s="1"/>
  <c r="F106" s="1"/>
  <c r="G103"/>
  <c r="E104"/>
  <c r="E105" s="1"/>
  <c r="E106" s="1"/>
  <c r="G104"/>
  <c r="G105" s="1"/>
  <c r="G106" s="1"/>
  <c r="E136"/>
  <c r="F136"/>
  <c r="F137" s="1"/>
  <c r="F138" s="1"/>
  <c r="F139" s="1"/>
  <c r="G136"/>
  <c r="E137"/>
  <c r="E138" s="1"/>
  <c r="E139" s="1"/>
  <c r="G137"/>
  <c r="G138" s="1"/>
  <c r="G139" s="1"/>
  <c r="E153"/>
  <c r="F153"/>
  <c r="F154" s="1"/>
  <c r="F155" s="1"/>
  <c r="F156" s="1"/>
  <c r="F157" s="1"/>
  <c r="G153"/>
  <c r="E154"/>
  <c r="E155" s="1"/>
  <c r="E156" s="1"/>
  <c r="E157" s="1"/>
  <c r="G154"/>
  <c r="G155" s="1"/>
  <c r="G156" s="1"/>
  <c r="G157" s="1"/>
  <c r="E170"/>
  <c r="E171" s="1"/>
  <c r="E172" s="1"/>
  <c r="E173" s="1"/>
  <c r="E174" s="1"/>
  <c r="F170"/>
  <c r="G170"/>
  <c r="G171" s="1"/>
  <c r="G172" s="1"/>
  <c r="G173" s="1"/>
  <c r="G174" s="1"/>
  <c r="F171"/>
  <c r="F172" s="1"/>
  <c r="F173" s="1"/>
  <c r="F174" s="1"/>
  <c r="E196"/>
  <c r="F196"/>
  <c r="F197" s="1"/>
  <c r="F198" s="1"/>
  <c r="F199" s="1"/>
  <c r="G196"/>
  <c r="E197"/>
  <c r="E198" s="1"/>
  <c r="E199" s="1"/>
  <c r="G197"/>
  <c r="G198" s="1"/>
  <c r="G199" s="1"/>
  <c r="E332"/>
  <c r="F332"/>
  <c r="F333" s="1"/>
  <c r="F334" s="1"/>
  <c r="F335" s="1"/>
  <c r="G332"/>
  <c r="E333"/>
  <c r="E334" s="1"/>
  <c r="E335" s="1"/>
  <c r="G333"/>
  <c r="G334" s="1"/>
  <c r="G335" s="1"/>
  <c r="E340"/>
  <c r="F340"/>
  <c r="F341" s="1"/>
  <c r="F342" s="1"/>
  <c r="F343" s="1"/>
  <c r="G340"/>
  <c r="E341"/>
  <c r="E342" s="1"/>
  <c r="E343" s="1"/>
  <c r="G341"/>
  <c r="G342" s="1"/>
  <c r="G343" s="1"/>
  <c r="E348"/>
  <c r="F348"/>
  <c r="F349" s="1"/>
  <c r="F350" s="1"/>
  <c r="F351" s="1"/>
  <c r="G348"/>
  <c r="E349"/>
  <c r="E350" s="1"/>
  <c r="E351" s="1"/>
  <c r="G349"/>
  <c r="G350" s="1"/>
  <c r="G351" s="1"/>
  <c r="E364"/>
  <c r="F364"/>
  <c r="F365" s="1"/>
  <c r="F366" s="1"/>
  <c r="F367" s="1"/>
  <c r="G364"/>
  <c r="E365"/>
  <c r="E366" s="1"/>
  <c r="E367" s="1"/>
  <c r="G365"/>
  <c r="G366" s="1"/>
  <c r="G367" s="1"/>
  <c r="E407"/>
  <c r="F407"/>
  <c r="F408" s="1"/>
  <c r="F409" s="1"/>
  <c r="F410" s="1"/>
  <c r="G407"/>
  <c r="E408"/>
  <c r="E409" s="1"/>
  <c r="E410" s="1"/>
  <c r="G408"/>
  <c r="G409" s="1"/>
  <c r="G410" s="1"/>
  <c r="E424"/>
  <c r="F424"/>
  <c r="F425" s="1"/>
  <c r="F426" s="1"/>
  <c r="F427" s="1"/>
  <c r="G424"/>
  <c r="E425"/>
  <c r="E426" s="1"/>
  <c r="E427" s="1"/>
  <c r="G425"/>
  <c r="G426" s="1"/>
  <c r="G427" s="1"/>
  <c r="E8" i="12"/>
  <c r="G8"/>
  <c r="E9"/>
  <c r="F9"/>
  <c r="G9"/>
  <c r="E10"/>
  <c r="F10"/>
  <c r="G10"/>
  <c r="E11"/>
  <c r="F11"/>
  <c r="G11" s="1"/>
  <c r="E12"/>
  <c r="F12"/>
  <c r="G12" s="1"/>
  <c r="E16"/>
  <c r="G16"/>
  <c r="E17"/>
  <c r="F17"/>
  <c r="G17"/>
  <c r="E18"/>
  <c r="F18"/>
  <c r="G18" s="1"/>
  <c r="E19"/>
  <c r="F19"/>
  <c r="G19" s="1"/>
  <c r="E23"/>
  <c r="G23"/>
  <c r="E24"/>
  <c r="F24"/>
  <c r="G24"/>
  <c r="E25"/>
  <c r="F25"/>
  <c r="G25"/>
  <c r="E26"/>
  <c r="F26"/>
  <c r="G26"/>
  <c r="E31"/>
  <c r="G31"/>
  <c r="E32"/>
  <c r="F32"/>
  <c r="G32"/>
  <c r="E33"/>
  <c r="F33"/>
  <c r="G33" s="1"/>
  <c r="E34"/>
  <c r="F34"/>
  <c r="G34" s="1"/>
  <c r="E35"/>
  <c r="F35"/>
  <c r="G35"/>
  <c r="E39"/>
  <c r="G39"/>
  <c r="E40"/>
  <c r="F40"/>
  <c r="G40" s="1"/>
  <c r="E41"/>
  <c r="F41"/>
  <c r="G41"/>
  <c r="E42"/>
  <c r="F42"/>
  <c r="G42"/>
  <c r="E43"/>
  <c r="F43"/>
  <c r="G43"/>
  <c r="E48"/>
  <c r="G48"/>
  <c r="E49"/>
  <c r="F49"/>
  <c r="G49"/>
  <c r="E50"/>
  <c r="F50"/>
  <c r="G50" s="1"/>
  <c r="E51"/>
  <c r="F51"/>
  <c r="G51" s="1"/>
  <c r="E56"/>
  <c r="G56"/>
  <c r="E57"/>
  <c r="E58" s="1"/>
  <c r="E59" s="1"/>
  <c r="F57"/>
  <c r="G57"/>
  <c r="F58"/>
  <c r="G58" s="1"/>
  <c r="F59"/>
  <c r="G59"/>
  <c r="E64"/>
  <c r="G64"/>
  <c r="E65"/>
  <c r="F65"/>
  <c r="G65"/>
  <c r="E66"/>
  <c r="F66"/>
  <c r="G66" s="1"/>
  <c r="E67"/>
  <c r="F67"/>
  <c r="G67"/>
  <c r="E68"/>
  <c r="F68"/>
  <c r="G68" s="1"/>
  <c r="E72"/>
  <c r="G72"/>
  <c r="E73"/>
  <c r="F73"/>
  <c r="G73"/>
  <c r="E74"/>
  <c r="F74"/>
  <c r="G74"/>
  <c r="E75"/>
  <c r="F75"/>
  <c r="G75" s="1"/>
  <c r="E80"/>
  <c r="G80"/>
  <c r="E81"/>
  <c r="E82" s="1"/>
  <c r="E83" s="1"/>
  <c r="F81"/>
  <c r="G81"/>
  <c r="F82"/>
  <c r="G82" s="1"/>
  <c r="E89"/>
  <c r="G89"/>
  <c r="E90"/>
  <c r="F90"/>
  <c r="G90"/>
  <c r="E91"/>
  <c r="E92" s="1"/>
  <c r="F91"/>
  <c r="G91"/>
  <c r="F92"/>
  <c r="G92"/>
  <c r="E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 s="1"/>
  <c r="E107"/>
  <c r="F107"/>
  <c r="G107"/>
  <c r="E112"/>
  <c r="G112"/>
  <c r="E113"/>
  <c r="F113"/>
  <c r="G113"/>
  <c r="E114"/>
  <c r="F114"/>
  <c r="G114"/>
  <c r="E115"/>
  <c r="F115"/>
  <c r="G115" s="1"/>
  <c r="E120"/>
  <c r="G120"/>
  <c r="E121"/>
  <c r="E122" s="1"/>
  <c r="E123" s="1"/>
  <c r="F121"/>
  <c r="G121"/>
  <c r="F122"/>
  <c r="G122" s="1"/>
  <c r="E128"/>
  <c r="G128"/>
  <c r="E129"/>
  <c r="F129"/>
  <c r="G129" s="1"/>
  <c r="E130"/>
  <c r="F130"/>
  <c r="G130"/>
  <c r="E131"/>
  <c r="F131"/>
  <c r="G131"/>
  <c r="E136"/>
  <c r="G136"/>
  <c r="E137"/>
  <c r="F137"/>
  <c r="G137"/>
  <c r="E138"/>
  <c r="F138"/>
  <c r="G138"/>
  <c r="E139"/>
  <c r="F139"/>
  <c r="G139" s="1"/>
  <c r="E144"/>
  <c r="G144"/>
  <c r="E145"/>
  <c r="F145"/>
  <c r="G145"/>
  <c r="E146"/>
  <c r="F146"/>
  <c r="G146"/>
  <c r="E147"/>
  <c r="F147"/>
  <c r="G147"/>
  <c r="E152"/>
  <c r="G152"/>
  <c r="E153"/>
  <c r="F153"/>
  <c r="G153"/>
  <c r="G154" s="1"/>
  <c r="G155" s="1"/>
  <c r="E154"/>
  <c r="F154"/>
  <c r="E155"/>
  <c r="F155"/>
  <c r="E161"/>
  <c r="G161"/>
  <c r="E162"/>
  <c r="F162"/>
  <c r="G162" s="1"/>
  <c r="E163"/>
  <c r="E164" s="1"/>
  <c r="F163"/>
  <c r="G163"/>
  <c r="F164"/>
  <c r="G164" s="1"/>
  <c r="E169"/>
  <c r="G169"/>
  <c r="E170"/>
  <c r="F170"/>
  <c r="G170"/>
  <c r="E171"/>
  <c r="F171"/>
  <c r="G171"/>
  <c r="E172"/>
  <c r="F172"/>
  <c r="G172" s="1"/>
  <c r="E177"/>
  <c r="G177"/>
  <c r="E178"/>
  <c r="F178"/>
  <c r="G178"/>
  <c r="E179"/>
  <c r="F179"/>
  <c r="G179" s="1"/>
  <c r="E180"/>
  <c r="F180"/>
  <c r="G180"/>
  <c r="E181"/>
  <c r="F181"/>
  <c r="G181"/>
  <c r="E186"/>
  <c r="G186"/>
  <c r="E187"/>
  <c r="F187"/>
  <c r="G187"/>
  <c r="E188"/>
  <c r="F188"/>
  <c r="G188"/>
  <c r="E189"/>
  <c r="F189"/>
  <c r="G189" s="1"/>
  <c r="E190"/>
  <c r="E195"/>
  <c r="G195"/>
  <c r="E196"/>
  <c r="F196"/>
  <c r="G196" s="1"/>
  <c r="E197"/>
  <c r="F197"/>
  <c r="G197"/>
  <c r="E198"/>
  <c r="F198"/>
  <c r="G198"/>
  <c r="E203"/>
  <c r="G203"/>
  <c r="E204"/>
  <c r="F204"/>
  <c r="G204"/>
  <c r="E205"/>
  <c r="F205"/>
  <c r="G205"/>
  <c r="E206"/>
  <c r="F206"/>
  <c r="G206" s="1"/>
  <c r="E207"/>
  <c r="F207"/>
  <c r="G207"/>
  <c r="E212"/>
  <c r="G212"/>
  <c r="E213"/>
  <c r="F213"/>
  <c r="G213"/>
  <c r="E214"/>
  <c r="F214"/>
  <c r="G214" s="1"/>
  <c r="E215"/>
  <c r="F215"/>
  <c r="G215"/>
  <c r="E220"/>
  <c r="G220"/>
  <c r="E221"/>
  <c r="F221"/>
  <c r="G221"/>
  <c r="E222"/>
  <c r="F222"/>
  <c r="G222"/>
  <c r="E223"/>
  <c r="F223"/>
  <c r="G223" s="1"/>
  <c r="E228"/>
  <c r="G228"/>
  <c r="E229"/>
  <c r="E230" s="1"/>
  <c r="E231" s="1"/>
  <c r="E232" s="1"/>
  <c r="F229"/>
  <c r="G229"/>
  <c r="F230"/>
  <c r="G230" s="1"/>
  <c r="E237"/>
  <c r="G237"/>
  <c r="E238"/>
  <c r="E239" s="1"/>
  <c r="E240" s="1"/>
  <c r="E241" s="1"/>
  <c r="F238"/>
  <c r="G238"/>
  <c r="F239"/>
  <c r="G239" s="1"/>
  <c r="E246"/>
  <c r="G246"/>
  <c r="E247"/>
  <c r="E248" s="1"/>
  <c r="E249" s="1"/>
  <c r="E250" s="1"/>
  <c r="F247"/>
  <c r="G247"/>
  <c r="F248"/>
  <c r="G248" s="1"/>
  <c r="E255"/>
  <c r="G255"/>
  <c r="E256"/>
  <c r="E257" s="1"/>
  <c r="E258" s="1"/>
  <c r="E259" s="1"/>
  <c r="F256"/>
  <c r="G256"/>
  <c r="F257"/>
  <c r="G257" s="1"/>
  <c r="F258"/>
  <c r="G258"/>
  <c r="F259"/>
  <c r="G259" s="1"/>
  <c r="E263"/>
  <c r="G263"/>
  <c r="E264"/>
  <c r="F264"/>
  <c r="G264"/>
  <c r="E265"/>
  <c r="F265"/>
  <c r="G265" s="1"/>
  <c r="E266"/>
  <c r="E267" s="1"/>
  <c r="E272"/>
  <c r="G272"/>
  <c r="E273"/>
  <c r="E274" s="1"/>
  <c r="E275" s="1"/>
  <c r="F273"/>
  <c r="G273"/>
  <c r="F274"/>
  <c r="G274" s="1"/>
  <c r="E280"/>
  <c r="G280"/>
  <c r="E281"/>
  <c r="F281"/>
  <c r="G281" s="1"/>
  <c r="E282"/>
  <c r="E283" s="1"/>
  <c r="E284" s="1"/>
  <c r="E290"/>
  <c r="G290"/>
  <c r="E291"/>
  <c r="F291"/>
  <c r="G291"/>
  <c r="E292"/>
  <c r="F292"/>
  <c r="G292"/>
  <c r="E293"/>
  <c r="F293"/>
  <c r="G293"/>
  <c r="E297"/>
  <c r="G297"/>
  <c r="E298"/>
  <c r="E299" s="1"/>
  <c r="E300" s="1"/>
  <c r="F298"/>
  <c r="G298"/>
  <c r="F299"/>
  <c r="G299" s="1"/>
  <c r="E304"/>
  <c r="G304"/>
  <c r="G305" s="1"/>
  <c r="G306" s="1"/>
  <c r="G307" s="1"/>
  <c r="G308" s="1"/>
  <c r="E305"/>
  <c r="F305"/>
  <c r="F306" s="1"/>
  <c r="F307" s="1"/>
  <c r="F308" s="1"/>
  <c r="E306"/>
  <c r="E307" s="1"/>
  <c r="E308" s="1"/>
  <c r="E313"/>
  <c r="G313"/>
  <c r="G314" s="1"/>
  <c r="G315" s="1"/>
  <c r="G316" s="1"/>
  <c r="E314"/>
  <c r="F314"/>
  <c r="F315" s="1"/>
  <c r="F316" s="1"/>
  <c r="E315"/>
  <c r="E316" s="1"/>
  <c r="E321"/>
  <c r="G321"/>
  <c r="E322"/>
  <c r="E323" s="1"/>
  <c r="E324" s="1"/>
  <c r="E325" s="1"/>
  <c r="F322"/>
  <c r="G322"/>
  <c r="G323" s="1"/>
  <c r="G324" s="1"/>
  <c r="G325" s="1"/>
  <c r="F323"/>
  <c r="F324" s="1"/>
  <c r="F325" s="1"/>
  <c r="E329"/>
  <c r="G329"/>
  <c r="E330"/>
  <c r="E331" s="1"/>
  <c r="E332" s="1"/>
  <c r="F330"/>
  <c r="G330"/>
  <c r="F331"/>
  <c r="G331" s="1"/>
  <c r="E336"/>
  <c r="G336"/>
  <c r="G337" s="1"/>
  <c r="G338" s="1"/>
  <c r="G339" s="1"/>
  <c r="E337"/>
  <c r="F337"/>
  <c r="F338" s="1"/>
  <c r="F339" s="1"/>
  <c r="E338"/>
  <c r="E339" s="1"/>
  <c r="E344"/>
  <c r="G344"/>
  <c r="E345"/>
  <c r="E346" s="1"/>
  <c r="E347" s="1"/>
  <c r="E348" s="1"/>
  <c r="F345"/>
  <c r="G345"/>
  <c r="F346"/>
  <c r="G346" s="1"/>
  <c r="E352"/>
  <c r="G352"/>
  <c r="E353"/>
  <c r="E354" s="1"/>
  <c r="E355" s="1"/>
  <c r="F353"/>
  <c r="G353"/>
  <c r="G354" s="1"/>
  <c r="G355" s="1"/>
  <c r="F354"/>
  <c r="F355" s="1"/>
  <c r="E359"/>
  <c r="G359"/>
  <c r="G360" s="1"/>
  <c r="G361" s="1"/>
  <c r="G362" s="1"/>
  <c r="E360"/>
  <c r="F360"/>
  <c r="E361"/>
  <c r="E362" s="1"/>
  <c r="F361"/>
  <c r="F362"/>
  <c r="E367"/>
  <c r="G367"/>
  <c r="E368"/>
  <c r="E369" s="1"/>
  <c r="E370" s="1"/>
  <c r="E371" s="1"/>
  <c r="F368"/>
  <c r="G368"/>
  <c r="F369"/>
  <c r="G369" s="1"/>
  <c r="F370"/>
  <c r="G370"/>
  <c r="F371"/>
  <c r="G371" s="1"/>
  <c r="E375"/>
  <c r="G375"/>
  <c r="E376"/>
  <c r="E377" s="1"/>
  <c r="E378" s="1"/>
  <c r="E379" s="1"/>
  <c r="F376"/>
  <c r="G376"/>
  <c r="F377"/>
  <c r="G377"/>
  <c r="F378"/>
  <c r="G378"/>
  <c r="F379"/>
  <c r="G379"/>
  <c r="E383"/>
  <c r="G383"/>
  <c r="E384"/>
  <c r="E385" s="1"/>
  <c r="E386" s="1"/>
  <c r="F384"/>
  <c r="G384"/>
  <c r="F385"/>
  <c r="G385" s="1"/>
  <c r="F386"/>
  <c r="G386"/>
  <c r="E390"/>
  <c r="G390"/>
  <c r="E391"/>
  <c r="F391"/>
  <c r="G391" s="1"/>
  <c r="E392"/>
  <c r="F392"/>
  <c r="G392"/>
  <c r="E393"/>
  <c r="F393"/>
  <c r="G393" s="1"/>
  <c r="E397"/>
  <c r="G397"/>
  <c r="E398"/>
  <c r="F398"/>
  <c r="G398"/>
  <c r="G399" s="1"/>
  <c r="G400" s="1"/>
  <c r="E399"/>
  <c r="F399"/>
  <c r="F400" s="1"/>
  <c r="E400"/>
  <c r="E405"/>
  <c r="G405"/>
  <c r="G406" s="1"/>
  <c r="G407" s="1"/>
  <c r="G408" s="1"/>
  <c r="G409" s="1"/>
  <c r="E406"/>
  <c r="F406"/>
  <c r="F407" s="1"/>
  <c r="F408" s="1"/>
  <c r="F409" s="1"/>
  <c r="E407"/>
  <c r="E408" s="1"/>
  <c r="E409" s="1"/>
  <c r="E413"/>
  <c r="G413"/>
  <c r="E414"/>
  <c r="F414"/>
  <c r="G414"/>
  <c r="E415"/>
  <c r="F415"/>
  <c r="G415"/>
  <c r="E416"/>
  <c r="F416"/>
  <c r="G416"/>
  <c r="E417"/>
  <c r="F417"/>
  <c r="G417"/>
  <c r="E421"/>
  <c r="G421"/>
  <c r="E422"/>
  <c r="F422"/>
  <c r="G422"/>
  <c r="E423"/>
  <c r="F423"/>
  <c r="G423"/>
  <c r="E424"/>
  <c r="F424"/>
  <c r="G424"/>
  <c r="E425"/>
  <c r="F425"/>
  <c r="G425"/>
  <c r="E429"/>
  <c r="G429"/>
  <c r="E430"/>
  <c r="F430"/>
  <c r="G430"/>
  <c r="E431"/>
  <c r="F431"/>
  <c r="G431"/>
  <c r="E432"/>
  <c r="F432"/>
  <c r="G432"/>
  <c r="E436"/>
  <c r="G436"/>
  <c r="E437"/>
  <c r="F437"/>
  <c r="G437"/>
  <c r="E438"/>
  <c r="F438"/>
  <c r="G438" s="1"/>
  <c r="E439"/>
  <c r="F439"/>
  <c r="G439"/>
  <c r="E445"/>
  <c r="G445"/>
  <c r="E446"/>
  <c r="F446"/>
  <c r="G446"/>
  <c r="E447"/>
  <c r="F447"/>
  <c r="G447"/>
  <c r="E448"/>
  <c r="F448"/>
  <c r="G448"/>
  <c r="E449"/>
  <c r="F449"/>
  <c r="G449"/>
  <c r="E453"/>
  <c r="G453"/>
  <c r="E454"/>
  <c r="F454"/>
  <c r="G454"/>
  <c r="E455"/>
  <c r="F455"/>
  <c r="G455" s="1"/>
  <c r="E456"/>
  <c r="F456"/>
  <c r="G456"/>
  <c r="E460"/>
  <c r="G460"/>
  <c r="E461"/>
  <c r="F461"/>
  <c r="G461"/>
  <c r="E462"/>
  <c r="F462"/>
  <c r="G462"/>
  <c r="E463"/>
  <c r="F463"/>
  <c r="G463"/>
  <c r="E468"/>
  <c r="G468"/>
  <c r="E469"/>
  <c r="F469"/>
  <c r="G469" s="1"/>
  <c r="E470"/>
  <c r="F470"/>
  <c r="G470"/>
  <c r="E471"/>
  <c r="F471"/>
  <c r="G471" s="1"/>
  <c r="E472"/>
  <c r="F472"/>
  <c r="G472" s="1"/>
  <c r="E476"/>
  <c r="G476"/>
  <c r="E477"/>
  <c r="F477"/>
  <c r="G477"/>
  <c r="E478"/>
  <c r="F478"/>
  <c r="G478" s="1"/>
  <c r="E479"/>
  <c r="F479"/>
  <c r="G479"/>
  <c r="E485"/>
  <c r="G485"/>
  <c r="E486"/>
  <c r="F486"/>
  <c r="G486"/>
  <c r="E487"/>
  <c r="F487"/>
  <c r="G487" s="1"/>
  <c r="E488"/>
  <c r="F488"/>
  <c r="G488"/>
  <c r="E492"/>
  <c r="G492"/>
  <c r="E493"/>
  <c r="F493"/>
  <c r="G493" s="1"/>
  <c r="E494"/>
  <c r="F494"/>
  <c r="G494"/>
  <c r="E495"/>
  <c r="F495"/>
  <c r="G495" s="1"/>
  <c r="E496"/>
  <c r="F496"/>
  <c r="G496"/>
  <c r="E500"/>
  <c r="G500"/>
  <c r="E501"/>
  <c r="F501"/>
  <c r="G501"/>
  <c r="E502"/>
  <c r="F502"/>
  <c r="G502" s="1"/>
  <c r="E503"/>
  <c r="F503"/>
  <c r="G503" s="1"/>
  <c r="E508"/>
  <c r="G508"/>
  <c r="E509"/>
  <c r="F509"/>
  <c r="G509" s="1"/>
  <c r="E510"/>
  <c r="F510"/>
  <c r="G510" s="1"/>
  <c r="E511"/>
  <c r="F511"/>
  <c r="G511"/>
  <c r="E512"/>
  <c r="F512"/>
  <c r="G512"/>
  <c r="E516"/>
  <c r="G516"/>
  <c r="E517"/>
  <c r="E518" s="1"/>
  <c r="E519" s="1"/>
  <c r="F517"/>
  <c r="G517"/>
  <c r="F518"/>
  <c r="G518" s="1"/>
  <c r="E524"/>
  <c r="G524"/>
  <c r="E525"/>
  <c r="F525"/>
  <c r="G525" s="1"/>
  <c r="E526"/>
  <c r="E527" s="1"/>
  <c r="E532"/>
  <c r="G532"/>
  <c r="E533"/>
  <c r="E534" s="1"/>
  <c r="E535" s="1"/>
  <c r="E536" s="1"/>
  <c r="F533"/>
  <c r="G533"/>
  <c r="F534"/>
  <c r="G534" s="1"/>
  <c r="E540"/>
  <c r="G540"/>
  <c r="E541"/>
  <c r="E542" s="1"/>
  <c r="E543" s="1"/>
  <c r="F541"/>
  <c r="G541"/>
  <c r="F542"/>
  <c r="G542" s="1"/>
  <c r="E548"/>
  <c r="G548"/>
  <c r="E549"/>
  <c r="F549"/>
  <c r="G549" s="1"/>
  <c r="E550"/>
  <c r="E551" s="1"/>
  <c r="E556"/>
  <c r="G556"/>
  <c r="E557"/>
  <c r="E558" s="1"/>
  <c r="E559" s="1"/>
  <c r="F557"/>
  <c r="G557"/>
  <c r="F558"/>
  <c r="G558" s="1"/>
  <c r="E564"/>
  <c r="G564"/>
  <c r="E565"/>
  <c r="F565"/>
  <c r="G565" s="1"/>
  <c r="E566"/>
  <c r="E567" s="1"/>
  <c r="E572"/>
  <c r="G572"/>
  <c r="E573"/>
  <c r="E574" s="1"/>
  <c r="E575" s="1"/>
  <c r="E576" s="1"/>
  <c r="F573"/>
  <c r="G573"/>
  <c r="F574"/>
  <c r="G574" s="1"/>
  <c r="E580"/>
  <c r="G580"/>
  <c r="E581"/>
  <c r="E582" s="1"/>
  <c r="E583" s="1"/>
  <c r="F581"/>
  <c r="G581"/>
  <c r="F582"/>
  <c r="G582" s="1"/>
  <c r="F583"/>
  <c r="G583"/>
  <c r="E587"/>
  <c r="G587"/>
  <c r="E588"/>
  <c r="F588"/>
  <c r="G588" s="1"/>
  <c r="E589"/>
  <c r="F589"/>
  <c r="G589"/>
  <c r="E590"/>
  <c r="F590"/>
  <c r="G590"/>
  <c r="E595"/>
  <c r="G595"/>
  <c r="E596"/>
  <c r="F596"/>
  <c r="G596"/>
  <c r="E597"/>
  <c r="F597"/>
  <c r="G597" s="1"/>
  <c r="E598"/>
  <c r="F598"/>
  <c r="G598" s="1"/>
  <c r="E603"/>
  <c r="G603"/>
  <c r="E604"/>
  <c r="F604"/>
  <c r="G604"/>
  <c r="E605"/>
  <c r="F605"/>
  <c r="G605"/>
  <c r="E606"/>
  <c r="F606"/>
  <c r="G606" s="1"/>
  <c r="E607"/>
  <c r="F607"/>
  <c r="G607" s="1"/>
  <c r="E611"/>
  <c r="G611"/>
  <c r="E612"/>
  <c r="F612"/>
  <c r="G612"/>
  <c r="E613"/>
  <c r="F613"/>
  <c r="G613" s="1"/>
  <c r="E614"/>
  <c r="E618"/>
  <c r="G618"/>
  <c r="E619"/>
  <c r="F619"/>
  <c r="G619" s="1"/>
  <c r="E620"/>
  <c r="E621" s="1"/>
  <c r="E626"/>
  <c r="G626"/>
  <c r="E627"/>
  <c r="E628" s="1"/>
  <c r="E629" s="1"/>
  <c r="E630" s="1"/>
  <c r="F627"/>
  <c r="G627"/>
  <c r="F628"/>
  <c r="G628" s="1"/>
  <c r="E634"/>
  <c r="G634"/>
  <c r="E635"/>
  <c r="E636" s="1"/>
  <c r="E637" s="1"/>
  <c r="E638" s="1"/>
  <c r="F635"/>
  <c r="G635"/>
  <c r="F636"/>
  <c r="G636" s="1"/>
  <c r="E642"/>
  <c r="G642"/>
  <c r="E643"/>
  <c r="E644" s="1"/>
  <c r="E645" s="1"/>
  <c r="F643"/>
  <c r="G643"/>
  <c r="F644"/>
  <c r="G644" s="1"/>
  <c r="E650"/>
  <c r="G650"/>
  <c r="E651"/>
  <c r="F651"/>
  <c r="G651" s="1"/>
  <c r="E652"/>
  <c r="E653" s="1"/>
  <c r="E654" s="1"/>
  <c r="E659"/>
  <c r="G659"/>
  <c r="E660"/>
  <c r="F660"/>
  <c r="G660" s="1"/>
  <c r="E661"/>
  <c r="E662" s="1"/>
  <c r="E667"/>
  <c r="G667"/>
  <c r="E668"/>
  <c r="E669" s="1"/>
  <c r="E670" s="1"/>
  <c r="F668"/>
  <c r="G668"/>
  <c r="F669"/>
  <c r="G669" s="1"/>
  <c r="E675"/>
  <c r="G675"/>
  <c r="E676"/>
  <c r="F676"/>
  <c r="G676"/>
  <c r="E677"/>
  <c r="F677"/>
  <c r="G677" s="1"/>
  <c r="E678"/>
  <c r="F678"/>
  <c r="G678"/>
  <c r="E684"/>
  <c r="G684"/>
  <c r="E685"/>
  <c r="F685"/>
  <c r="G685"/>
  <c r="E686"/>
  <c r="F686"/>
  <c r="G686" s="1"/>
  <c r="E687"/>
  <c r="F687"/>
  <c r="G687"/>
  <c r="E688"/>
  <c r="F688"/>
  <c r="G688" s="1"/>
  <c r="E693"/>
  <c r="G693"/>
  <c r="E694"/>
  <c r="F694"/>
  <c r="G694"/>
  <c r="E695"/>
  <c r="F695"/>
  <c r="G695" s="1"/>
  <c r="E696"/>
  <c r="F696"/>
  <c r="G696"/>
  <c r="E697"/>
  <c r="F697"/>
  <c r="G697" s="1"/>
  <c r="E702"/>
  <c r="G702"/>
  <c r="E703"/>
  <c r="F703"/>
  <c r="G703"/>
  <c r="E704"/>
  <c r="F704"/>
  <c r="G704" s="1"/>
  <c r="E705"/>
  <c r="E706"/>
  <c r="E711"/>
  <c r="G711"/>
  <c r="E712"/>
  <c r="F712"/>
  <c r="G712" s="1"/>
  <c r="E713"/>
  <c r="E714" s="1"/>
  <c r="E715" s="1"/>
  <c r="E720"/>
  <c r="G720"/>
  <c r="E721"/>
  <c r="F721"/>
  <c r="G721" s="1"/>
  <c r="E722"/>
  <c r="E723" s="1"/>
  <c r="E724" s="1"/>
  <c r="F722"/>
  <c r="G722"/>
  <c r="F723"/>
  <c r="G723" s="1"/>
  <c r="F724"/>
  <c r="G724"/>
  <c r="E729"/>
  <c r="G729"/>
  <c r="E730"/>
  <c r="F730"/>
  <c r="G730"/>
  <c r="E731"/>
  <c r="F731"/>
  <c r="G731"/>
  <c r="E732"/>
  <c r="F732"/>
  <c r="G732" s="1"/>
  <c r="E733"/>
  <c r="F733"/>
  <c r="G733"/>
  <c r="E739"/>
  <c r="G739"/>
  <c r="E740"/>
  <c r="F740"/>
  <c r="G740"/>
  <c r="E741"/>
  <c r="F741"/>
  <c r="G741" s="1"/>
  <c r="E742"/>
  <c r="F742"/>
  <c r="G742"/>
  <c r="E746"/>
  <c r="G746"/>
  <c r="E747"/>
  <c r="F747"/>
  <c r="F748" s="1"/>
  <c r="F749" s="1"/>
  <c r="G747"/>
  <c r="E748"/>
  <c r="E749" s="1"/>
  <c r="G748"/>
  <c r="G749"/>
  <c r="E754"/>
  <c r="G754"/>
  <c r="E755"/>
  <c r="F755"/>
  <c r="G755"/>
  <c r="E756"/>
  <c r="F756"/>
  <c r="G756"/>
  <c r="E757"/>
  <c r="F757"/>
  <c r="G757" s="1"/>
  <c r="E758"/>
  <c r="F758"/>
  <c r="G758"/>
  <c r="E763"/>
  <c r="G763"/>
  <c r="E764"/>
  <c r="F764"/>
  <c r="G764"/>
  <c r="E765"/>
  <c r="F765"/>
  <c r="G765"/>
  <c r="E766"/>
  <c r="F766"/>
  <c r="G766"/>
  <c r="E770"/>
  <c r="G770"/>
  <c r="E771"/>
  <c r="F771"/>
  <c r="G771"/>
  <c r="E772"/>
  <c r="F772"/>
  <c r="G772"/>
  <c r="E773"/>
  <c r="F773"/>
  <c r="G773"/>
  <c r="E774"/>
  <c r="F774"/>
  <c r="G774"/>
  <c r="E779"/>
  <c r="G779"/>
  <c r="E780"/>
  <c r="F780"/>
  <c r="G780"/>
  <c r="E781"/>
  <c r="F781"/>
  <c r="G781"/>
  <c r="E782"/>
  <c r="F782"/>
  <c r="G782"/>
  <c r="E783"/>
  <c r="F783"/>
  <c r="G783"/>
  <c r="E787"/>
  <c r="G787"/>
  <c r="E788"/>
  <c r="F788"/>
  <c r="G788"/>
  <c r="G789" s="1"/>
  <c r="G790" s="1"/>
  <c r="G791" s="1"/>
  <c r="E789"/>
  <c r="F789"/>
  <c r="F790" s="1"/>
  <c r="F791" s="1"/>
  <c r="E790"/>
  <c r="E791" s="1"/>
  <c r="E795"/>
  <c r="G795"/>
  <c r="E796"/>
  <c r="E797" s="1"/>
  <c r="E798" s="1"/>
  <c r="F796"/>
  <c r="G796"/>
  <c r="G797" s="1"/>
  <c r="G798" s="1"/>
  <c r="F797"/>
  <c r="F798" s="1"/>
  <c r="E802"/>
  <c r="G802"/>
  <c r="E803"/>
  <c r="F803"/>
  <c r="G803" s="1"/>
  <c r="E804"/>
  <c r="F804"/>
  <c r="G804"/>
  <c r="E805"/>
  <c r="F805"/>
  <c r="G805" s="1"/>
  <c r="E809"/>
  <c r="G809"/>
  <c r="E810"/>
  <c r="F810"/>
  <c r="G810"/>
  <c r="E811"/>
  <c r="F811"/>
  <c r="G811" s="1"/>
  <c r="E812"/>
  <c r="F812"/>
  <c r="G812"/>
  <c r="E817"/>
  <c r="G817"/>
  <c r="E818"/>
  <c r="F818"/>
  <c r="G818" s="1"/>
  <c r="E819"/>
  <c r="F819"/>
  <c r="G819"/>
  <c r="E820"/>
  <c r="F820"/>
  <c r="G820" s="1"/>
  <c r="E824"/>
  <c r="G824"/>
  <c r="E825"/>
  <c r="F825"/>
  <c r="G825"/>
  <c r="E826"/>
  <c r="F826"/>
  <c r="G826" s="1"/>
  <c r="E827"/>
  <c r="F827"/>
  <c r="G827"/>
  <c r="E828"/>
  <c r="F828"/>
  <c r="G828" s="1"/>
  <c r="E832"/>
  <c r="G832"/>
  <c r="E833"/>
  <c r="E834" s="1"/>
  <c r="E835" s="1"/>
  <c r="F833"/>
  <c r="G833"/>
  <c r="G834" s="1"/>
  <c r="G835" s="1"/>
  <c r="F834"/>
  <c r="F835"/>
  <c r="E839"/>
  <c r="G839"/>
  <c r="E840"/>
  <c r="F840"/>
  <c r="G840"/>
  <c r="E841"/>
  <c r="F841"/>
  <c r="G841"/>
  <c r="E842"/>
  <c r="F842"/>
  <c r="G842"/>
  <c r="E846"/>
  <c r="G846"/>
  <c r="E847"/>
  <c r="E848" s="1"/>
  <c r="E849" s="1"/>
  <c r="E850" s="1"/>
  <c r="F847"/>
  <c r="G847"/>
  <c r="G848" s="1"/>
  <c r="G849" s="1"/>
  <c r="G850" s="1"/>
  <c r="F848"/>
  <c r="F849" s="1"/>
  <c r="F850" s="1"/>
  <c r="E855"/>
  <c r="G855"/>
  <c r="E856"/>
  <c r="F856"/>
  <c r="G856"/>
  <c r="E857"/>
  <c r="F857"/>
  <c r="G857" s="1"/>
  <c r="E858"/>
  <c r="E859" s="1"/>
  <c r="E864"/>
  <c r="G864"/>
  <c r="E865"/>
  <c r="F865"/>
  <c r="G865"/>
  <c r="E866"/>
  <c r="F866"/>
  <c r="G866"/>
  <c r="E867"/>
  <c r="F867"/>
  <c r="G867"/>
  <c r="E868"/>
  <c r="F868"/>
  <c r="G868"/>
  <c r="E872"/>
  <c r="G872"/>
  <c r="E873"/>
  <c r="F873"/>
  <c r="G873"/>
  <c r="E874"/>
  <c r="F874"/>
  <c r="G874"/>
  <c r="E875"/>
  <c r="F875"/>
  <c r="G875"/>
  <c r="G881"/>
  <c r="E882"/>
  <c r="F882"/>
  <c r="G882"/>
  <c r="E883"/>
  <c r="F883"/>
  <c r="G883"/>
  <c r="E884"/>
  <c r="F884"/>
  <c r="G884"/>
  <c r="G888"/>
  <c r="E889"/>
  <c r="F889"/>
  <c r="G889"/>
  <c r="E890"/>
  <c r="F890"/>
  <c r="G890"/>
  <c r="E891"/>
  <c r="F891"/>
  <c r="G891"/>
  <c r="G892" s="1"/>
  <c r="E892"/>
  <c r="F892"/>
  <c r="G897"/>
  <c r="E898"/>
  <c r="F898"/>
  <c r="G898"/>
  <c r="E899"/>
  <c r="E900" s="1"/>
  <c r="F899"/>
  <c r="G899"/>
  <c r="G900" s="1"/>
  <c r="F900"/>
  <c r="G904"/>
  <c r="G905" s="1"/>
  <c r="G906" s="1"/>
  <c r="G907" s="1"/>
  <c r="G908" s="1"/>
  <c r="E905"/>
  <c r="F905"/>
  <c r="F906" s="1"/>
  <c r="F907" s="1"/>
  <c r="F908" s="1"/>
  <c r="E906"/>
  <c r="E907" s="1"/>
  <c r="E908" s="1"/>
  <c r="G913"/>
  <c r="E914"/>
  <c r="F914"/>
  <c r="G914"/>
  <c r="E915"/>
  <c r="F915"/>
  <c r="G915"/>
  <c r="E916"/>
  <c r="F916"/>
  <c r="G916"/>
  <c r="G921"/>
  <c r="E922"/>
  <c r="F922"/>
  <c r="G922"/>
  <c r="E923"/>
  <c r="F923"/>
  <c r="G923" s="1"/>
  <c r="E924"/>
  <c r="E930"/>
  <c r="F930"/>
  <c r="F931" s="1"/>
  <c r="F932" s="1"/>
  <c r="F933" s="1"/>
  <c r="G930"/>
  <c r="E931"/>
  <c r="E932" s="1"/>
  <c r="E933" s="1"/>
  <c r="G931"/>
  <c r="G932" s="1"/>
  <c r="G933" s="1"/>
  <c r="G939"/>
  <c r="E940"/>
  <c r="E941" s="1"/>
  <c r="E942" s="1"/>
  <c r="E943" s="1"/>
  <c r="F940"/>
  <c r="G940"/>
  <c r="G941" s="1"/>
  <c r="G942" s="1"/>
  <c r="G943" s="1"/>
  <c r="F941"/>
  <c r="F942" s="1"/>
  <c r="F943" s="1"/>
  <c r="E948"/>
  <c r="F948"/>
  <c r="G948"/>
  <c r="E949"/>
  <c r="F949"/>
  <c r="G949"/>
  <c r="E950"/>
  <c r="F950"/>
  <c r="G950"/>
  <c r="E951"/>
  <c r="F951"/>
  <c r="G951"/>
  <c r="E956"/>
  <c r="F956"/>
  <c r="G956"/>
  <c r="E957"/>
  <c r="F957"/>
  <c r="G957"/>
  <c r="E958"/>
  <c r="F958"/>
  <c r="G958"/>
  <c r="E964"/>
  <c r="F964"/>
  <c r="G964"/>
  <c r="E965"/>
  <c r="F965"/>
  <c r="G965"/>
  <c r="E966"/>
  <c r="F966"/>
  <c r="G966"/>
  <c r="E972"/>
  <c r="F972"/>
  <c r="G972"/>
  <c r="E973"/>
  <c r="F973"/>
  <c r="G973"/>
  <c r="E974"/>
  <c r="F974"/>
  <c r="G974"/>
  <c r="E979"/>
  <c r="F979"/>
  <c r="G979"/>
  <c r="E980"/>
  <c r="F980"/>
  <c r="G980"/>
  <c r="E981"/>
  <c r="F981"/>
  <c r="G981"/>
  <c r="E987"/>
  <c r="F987"/>
  <c r="G987"/>
  <c r="E988"/>
  <c r="F988"/>
  <c r="G988"/>
  <c r="E989"/>
  <c r="F989"/>
  <c r="G989"/>
  <c r="E995"/>
  <c r="F995"/>
  <c r="G995"/>
  <c r="E996"/>
  <c r="F996"/>
  <c r="G996"/>
  <c r="E997"/>
  <c r="F997"/>
  <c r="G997"/>
  <c r="E1003"/>
  <c r="F1003"/>
  <c r="G1003"/>
  <c r="E1004"/>
  <c r="F1004"/>
  <c r="G1004"/>
  <c r="E1005"/>
  <c r="F1005"/>
  <c r="G1005"/>
  <c r="E1011"/>
  <c r="F1011"/>
  <c r="E1012"/>
  <c r="F1012"/>
  <c r="E1013"/>
  <c r="F1013"/>
  <c r="G1020"/>
  <c r="E1021"/>
  <c r="F1021"/>
  <c r="G1021"/>
  <c r="E1022"/>
  <c r="F1022"/>
  <c r="G1022"/>
  <c r="E1023"/>
  <c r="F1023"/>
  <c r="G1023"/>
  <c r="G1028"/>
  <c r="E1029"/>
  <c r="E1030" s="1"/>
  <c r="E1031" s="1"/>
  <c r="E1032" s="1"/>
  <c r="F1029"/>
  <c r="G1029"/>
  <c r="G1030" s="1"/>
  <c r="G1031" s="1"/>
  <c r="G1032" s="1"/>
  <c r="F1030"/>
  <c r="F1031" s="1"/>
  <c r="F1032" s="1"/>
  <c r="E1037"/>
  <c r="E1038" s="1"/>
  <c r="E1039" s="1"/>
  <c r="F1037"/>
  <c r="G1037"/>
  <c r="G1038" s="1"/>
  <c r="G1039" s="1"/>
  <c r="F1038"/>
  <c r="F1039" s="1"/>
  <c r="E1045"/>
  <c r="F1045"/>
  <c r="F1046" s="1"/>
  <c r="F1047" s="1"/>
  <c r="G1045"/>
  <c r="E1046"/>
  <c r="E1047" s="1"/>
  <c r="G1046"/>
  <c r="G1047" s="1"/>
  <c r="E1053"/>
  <c r="E1054" s="1"/>
  <c r="E1055" s="1"/>
  <c r="F1053"/>
  <c r="G1053"/>
  <c r="G1054" s="1"/>
  <c r="G1055" s="1"/>
  <c r="F1054"/>
  <c r="F1055" s="1"/>
  <c r="E1061"/>
  <c r="F1061"/>
  <c r="F1062" s="1"/>
  <c r="F1063" s="1"/>
  <c r="G1061"/>
  <c r="E1062"/>
  <c r="E1063" s="1"/>
  <c r="G1062"/>
  <c r="G1063"/>
  <c r="G1068"/>
  <c r="E1069"/>
  <c r="F1069"/>
  <c r="G1069"/>
  <c r="E1070"/>
  <c r="F1070"/>
  <c r="G1070"/>
  <c r="E1071"/>
  <c r="F1071"/>
  <c r="G1071"/>
  <c r="E1072"/>
  <c r="F1072"/>
  <c r="G1072"/>
  <c r="E1077"/>
  <c r="F1077"/>
  <c r="G1077"/>
  <c r="E1078"/>
  <c r="F1078"/>
  <c r="G1078"/>
  <c r="E1079"/>
  <c r="F1079"/>
  <c r="G1079"/>
  <c r="E1084"/>
  <c r="F1084"/>
  <c r="G1084"/>
  <c r="E1085"/>
  <c r="F1085"/>
  <c r="G1085"/>
  <c r="E1086"/>
  <c r="F1086"/>
  <c r="G1086"/>
  <c r="E1092"/>
  <c r="F1092"/>
  <c r="G1092"/>
  <c r="E1093"/>
  <c r="F1093"/>
  <c r="G1093"/>
  <c r="E1094"/>
  <c r="F1094"/>
  <c r="G1094"/>
  <c r="G1098"/>
  <c r="E1099"/>
  <c r="F1099"/>
  <c r="G1099"/>
  <c r="E1100"/>
  <c r="F1100"/>
  <c r="G1100"/>
  <c r="E1101"/>
  <c r="F1101"/>
  <c r="G1101"/>
  <c r="E1102"/>
  <c r="F1102"/>
  <c r="G1102"/>
  <c r="E1108"/>
  <c r="F1108"/>
  <c r="G1108"/>
  <c r="E1109"/>
  <c r="F1109"/>
  <c r="G1109"/>
  <c r="E1110"/>
  <c r="F1110"/>
  <c r="G1110"/>
  <c r="E1116"/>
  <c r="F1116"/>
  <c r="G1116"/>
  <c r="E1117"/>
  <c r="F1117"/>
  <c r="F1118" s="1"/>
  <c r="G1117"/>
  <c r="E1118"/>
  <c r="G1118"/>
  <c r="E1124"/>
  <c r="F1124"/>
  <c r="G1124"/>
  <c r="E1125"/>
  <c r="F1125"/>
  <c r="G1125"/>
  <c r="G1126" s="1"/>
  <c r="E1126"/>
  <c r="F1126"/>
  <c r="G1130"/>
  <c r="E1131"/>
  <c r="F1131"/>
  <c r="G1131"/>
  <c r="E1132"/>
  <c r="E1133" s="1"/>
  <c r="E1134" s="1"/>
  <c r="F1132"/>
  <c r="G1132"/>
  <c r="G1133" s="1"/>
  <c r="G1134" s="1"/>
  <c r="F1133"/>
  <c r="F1134" s="1"/>
  <c r="E1140"/>
  <c r="F1140"/>
  <c r="G1140"/>
  <c r="E1141"/>
  <c r="F1141"/>
  <c r="G1141"/>
  <c r="E1142"/>
  <c r="F1142"/>
  <c r="G1142"/>
  <c r="G1146"/>
  <c r="E1147"/>
  <c r="F1147"/>
  <c r="G1147"/>
  <c r="E1148"/>
  <c r="E1149" s="1"/>
  <c r="E1150" s="1"/>
  <c r="F1148"/>
  <c r="G1148"/>
  <c r="G1149" s="1"/>
  <c r="G1150" s="1"/>
  <c r="F1149"/>
  <c r="F1150" s="1"/>
  <c r="G1155"/>
  <c r="E1156"/>
  <c r="F1156"/>
  <c r="G1156"/>
  <c r="E1157"/>
  <c r="F1157"/>
  <c r="G1157"/>
  <c r="E1158"/>
  <c r="F1158"/>
  <c r="G1158"/>
  <c r="E1159"/>
  <c r="F1159"/>
  <c r="G1159"/>
  <c r="G1164"/>
  <c r="G1165" s="1"/>
  <c r="G1166" s="1"/>
  <c r="G1167" s="1"/>
  <c r="E1165"/>
  <c r="F1165"/>
  <c r="F1166" s="1"/>
  <c r="F1167" s="1"/>
  <c r="E1166"/>
  <c r="E1167" s="1"/>
  <c r="E1168"/>
  <c r="F1168"/>
  <c r="G1168"/>
  <c r="E1175"/>
  <c r="F1175"/>
  <c r="F1176" s="1"/>
  <c r="F1177" s="1"/>
  <c r="G1175"/>
  <c r="E1176"/>
  <c r="G1176"/>
  <c r="E1177"/>
  <c r="G1177"/>
  <c r="E1183"/>
  <c r="F1183"/>
  <c r="G1183"/>
  <c r="E1184"/>
  <c r="F1184"/>
  <c r="G1184"/>
  <c r="E1185"/>
  <c r="F1185"/>
  <c r="G1185"/>
  <c r="E1192"/>
  <c r="F1192"/>
  <c r="G1192"/>
  <c r="E1193"/>
  <c r="F1193"/>
  <c r="G1193"/>
  <c r="E1194"/>
  <c r="F1194"/>
  <c r="F1195" s="1"/>
  <c r="G1194"/>
  <c r="E1195"/>
  <c r="G1195"/>
  <c r="E1200"/>
  <c r="F1200"/>
  <c r="G1200"/>
  <c r="E1201"/>
  <c r="F1201"/>
  <c r="G1201"/>
  <c r="E1202"/>
  <c r="F1202"/>
  <c r="G1202"/>
  <c r="G1203" s="1"/>
  <c r="E1203"/>
  <c r="F1203"/>
  <c r="E1208"/>
  <c r="F1208"/>
  <c r="G1208"/>
  <c r="E1209"/>
  <c r="F1209"/>
  <c r="G1209"/>
  <c r="E1210"/>
  <c r="F1210"/>
  <c r="G1210"/>
  <c r="E1211"/>
  <c r="F1211"/>
  <c r="G1211"/>
  <c r="G1215"/>
  <c r="E1216"/>
  <c r="F1216"/>
  <c r="G1216"/>
  <c r="E1217"/>
  <c r="F1217"/>
  <c r="G1217"/>
  <c r="E1218"/>
  <c r="F1218"/>
  <c r="G1218"/>
  <c r="E1219"/>
  <c r="F1219"/>
  <c r="G1219"/>
  <c r="E1224"/>
  <c r="F1224"/>
  <c r="G1224"/>
  <c r="E1225"/>
  <c r="F1225"/>
  <c r="G1225"/>
  <c r="E1226"/>
  <c r="F1226"/>
  <c r="G1226"/>
  <c r="E1231"/>
  <c r="F1231"/>
  <c r="G1231"/>
  <c r="E1232"/>
  <c r="F1232"/>
  <c r="G1232"/>
  <c r="E1233"/>
  <c r="F1233"/>
  <c r="G1233"/>
  <c r="E1238"/>
  <c r="F1238"/>
  <c r="G1238"/>
  <c r="E1239"/>
  <c r="F1239"/>
  <c r="G1239"/>
  <c r="E1240"/>
  <c r="F1240"/>
  <c r="G1240"/>
  <c r="E1246"/>
  <c r="E1247" s="1"/>
  <c r="E1248" s="1"/>
  <c r="F1246"/>
  <c r="G1246"/>
  <c r="G1247" s="1"/>
  <c r="G1248" s="1"/>
  <c r="F1247"/>
  <c r="F1248" s="1"/>
  <c r="G1253"/>
  <c r="E1254"/>
  <c r="E1255" s="1"/>
  <c r="E1256" s="1"/>
  <c r="E1257" s="1"/>
  <c r="F1254"/>
  <c r="G1254"/>
  <c r="G1255" s="1"/>
  <c r="G1256" s="1"/>
  <c r="G1257" s="1"/>
  <c r="F1255"/>
  <c r="F1256" s="1"/>
  <c r="F1257" s="1"/>
  <c r="G1262"/>
  <c r="G1263" s="1"/>
  <c r="G1264" s="1"/>
  <c r="G1265" s="1"/>
  <c r="G1266" s="1"/>
  <c r="E1263"/>
  <c r="F1263"/>
  <c r="E1264"/>
  <c r="F1264"/>
  <c r="E1265"/>
  <c r="F1265"/>
  <c r="E1266"/>
  <c r="F1266"/>
  <c r="G1271"/>
  <c r="E1272"/>
  <c r="F1272"/>
  <c r="G1272"/>
  <c r="E1273"/>
  <c r="F1273"/>
  <c r="F1274" s="1"/>
  <c r="F1275" s="1"/>
  <c r="G1273"/>
  <c r="E1274"/>
  <c r="E1275" s="1"/>
  <c r="G1274"/>
  <c r="G1275"/>
  <c r="G1279"/>
  <c r="E1280"/>
  <c r="F1280"/>
  <c r="G1280"/>
  <c r="E1281"/>
  <c r="F1281"/>
  <c r="G1281"/>
  <c r="E1282"/>
  <c r="F1282"/>
  <c r="G1282"/>
  <c r="E1283"/>
  <c r="F1283"/>
  <c r="G1283"/>
  <c r="E1288"/>
  <c r="F1288"/>
  <c r="G1288"/>
  <c r="E1289"/>
  <c r="F1289"/>
  <c r="G1289"/>
  <c r="E1290"/>
  <c r="F1290"/>
  <c r="G1290"/>
  <c r="G1295"/>
  <c r="E1296"/>
  <c r="F1296"/>
  <c r="G1296"/>
  <c r="E1297"/>
  <c r="F1297"/>
  <c r="G1297"/>
  <c r="E1298"/>
  <c r="F1298"/>
  <c r="G1298"/>
  <c r="G1302"/>
  <c r="E1303"/>
  <c r="F1303"/>
  <c r="G1303"/>
  <c r="E1304"/>
  <c r="F1304"/>
  <c r="G1304"/>
  <c r="E1305"/>
  <c r="F1305"/>
  <c r="G1305"/>
  <c r="E1306"/>
  <c r="F1306"/>
  <c r="G1306"/>
  <c r="G1310"/>
  <c r="E1311"/>
  <c r="F1311"/>
  <c r="G1311"/>
  <c r="E1312"/>
  <c r="F1312"/>
  <c r="G1312"/>
  <c r="E1313"/>
  <c r="F1313"/>
  <c r="G1313"/>
  <c r="E1314"/>
  <c r="F1314"/>
  <c r="G1314"/>
  <c r="G1318"/>
  <c r="E1319"/>
  <c r="F1319"/>
  <c r="G1319"/>
  <c r="E1320"/>
  <c r="F1320"/>
  <c r="G1320"/>
  <c r="E1321"/>
  <c r="F1321"/>
  <c r="G1321"/>
  <c r="G1326"/>
  <c r="E1327"/>
  <c r="F1327"/>
  <c r="G1327"/>
  <c r="E1328"/>
  <c r="F1328"/>
  <c r="G1328"/>
  <c r="E1329"/>
  <c r="F1329"/>
  <c r="G1329"/>
  <c r="E1330"/>
  <c r="F1330"/>
  <c r="G1330"/>
  <c r="G1336"/>
  <c r="E1337"/>
  <c r="F1337"/>
  <c r="G1337"/>
  <c r="E1338"/>
  <c r="F1338"/>
  <c r="G1338"/>
  <c r="E1339"/>
  <c r="F1339"/>
  <c r="G1339"/>
  <c r="G1343"/>
  <c r="E1344"/>
  <c r="F1344"/>
  <c r="G1344"/>
  <c r="E1345"/>
  <c r="F1345"/>
  <c r="G1345"/>
  <c r="E1346"/>
  <c r="F1346"/>
  <c r="G1346"/>
  <c r="G1350"/>
  <c r="E1351"/>
  <c r="F1351"/>
  <c r="G1351"/>
  <c r="E1352"/>
  <c r="F1352"/>
  <c r="G1352"/>
  <c r="E1353"/>
  <c r="F1353"/>
  <c r="G1353"/>
  <c r="E1360"/>
  <c r="F1360"/>
  <c r="G1360"/>
  <c r="E1361"/>
  <c r="F1361"/>
  <c r="G1361"/>
  <c r="E1362"/>
  <c r="F1362"/>
  <c r="G1362"/>
  <c r="G1367"/>
  <c r="E1368"/>
  <c r="F1368"/>
  <c r="G1368"/>
  <c r="E1369"/>
  <c r="F1369"/>
  <c r="G1369"/>
  <c r="E1370"/>
  <c r="F1370"/>
  <c r="G1370"/>
  <c r="E1377"/>
  <c r="F1377"/>
  <c r="G1377"/>
  <c r="E1378"/>
  <c r="F1378"/>
  <c r="G1378"/>
  <c r="E1379"/>
  <c r="F1379"/>
  <c r="G1379"/>
  <c r="F543" i="14" l="1"/>
  <c r="G542"/>
  <c r="G536"/>
  <c r="G534"/>
  <c r="F527"/>
  <c r="G526"/>
  <c r="F518"/>
  <c r="G517"/>
  <c r="F510"/>
  <c r="G509"/>
  <c r="F502"/>
  <c r="G501"/>
  <c r="G495"/>
  <c r="G404"/>
  <c r="G317"/>
  <c r="G315"/>
  <c r="F310"/>
  <c r="G309"/>
  <c r="G301"/>
  <c r="G244"/>
  <c r="G242"/>
  <c r="F90"/>
  <c r="G89"/>
  <c r="G19"/>
  <c r="G487"/>
  <c r="G485"/>
  <c r="G479"/>
  <c r="G477"/>
  <c r="F470"/>
  <c r="G469"/>
  <c r="F462"/>
  <c r="G461"/>
  <c r="G455"/>
  <c r="G453"/>
  <c r="F446"/>
  <c r="G445"/>
  <c r="F438"/>
  <c r="G437"/>
  <c r="F430"/>
  <c r="G429"/>
  <c r="F422"/>
  <c r="G421"/>
  <c r="G415"/>
  <c r="G413"/>
  <c r="G405"/>
  <c r="G397"/>
  <c r="F390"/>
  <c r="G389"/>
  <c r="F382"/>
  <c r="G381"/>
  <c r="F374"/>
  <c r="G373"/>
  <c r="G364"/>
  <c r="F357"/>
  <c r="G356"/>
  <c r="G350"/>
  <c r="F341"/>
  <c r="G340"/>
  <c r="F333"/>
  <c r="G332"/>
  <c r="G326"/>
  <c r="G324"/>
  <c r="G318"/>
  <c r="G316"/>
  <c r="G308"/>
  <c r="G300"/>
  <c r="G294"/>
  <c r="G292"/>
  <c r="F285"/>
  <c r="G284"/>
  <c r="F277"/>
  <c r="G276"/>
  <c r="F269"/>
  <c r="G268"/>
  <c r="G261"/>
  <c r="G259"/>
  <c r="G251"/>
  <c r="G245"/>
  <c r="G243"/>
  <c r="F236"/>
  <c r="G235"/>
  <c r="F228"/>
  <c r="G227"/>
  <c r="F220"/>
  <c r="G219"/>
  <c r="G213"/>
  <c r="G205"/>
  <c r="G203"/>
  <c r="G197"/>
  <c r="G195"/>
  <c r="G189"/>
  <c r="G187"/>
  <c r="G181"/>
  <c r="G179"/>
  <c r="F172"/>
  <c r="G171"/>
  <c r="G165"/>
  <c r="G163"/>
  <c r="G157"/>
  <c r="G155"/>
  <c r="G149"/>
  <c r="G147"/>
  <c r="F140"/>
  <c r="G139"/>
  <c r="F131"/>
  <c r="G130"/>
  <c r="G124"/>
  <c r="G122"/>
  <c r="G116"/>
  <c r="G114"/>
  <c r="G108"/>
  <c r="G106"/>
  <c r="G100"/>
  <c r="G98"/>
  <c r="G82"/>
  <c r="G74"/>
  <c r="F67"/>
  <c r="G66"/>
  <c r="G60"/>
  <c r="G58"/>
  <c r="F51"/>
  <c r="G50"/>
  <c r="F43"/>
  <c r="G42"/>
  <c r="F35"/>
  <c r="G34"/>
  <c r="G28"/>
  <c r="G26"/>
  <c r="G20"/>
  <c r="G18"/>
  <c r="F705" i="12"/>
  <c r="F670"/>
  <c r="G670" s="1"/>
  <c r="F661"/>
  <c r="F652"/>
  <c r="F645"/>
  <c r="G645" s="1"/>
  <c r="F637"/>
  <c r="F629"/>
  <c r="F620"/>
  <c r="F614"/>
  <c r="G614" s="1"/>
  <c r="F83"/>
  <c r="G83" s="1"/>
  <c r="F924"/>
  <c r="G924" s="1"/>
  <c r="F858"/>
  <c r="F713"/>
  <c r="F575"/>
  <c r="F566"/>
  <c r="F559"/>
  <c r="G559" s="1"/>
  <c r="F550"/>
  <c r="F543"/>
  <c r="G543" s="1"/>
  <c r="F535"/>
  <c r="F526"/>
  <c r="F519"/>
  <c r="G519" s="1"/>
  <c r="F347"/>
  <c r="F332"/>
  <c r="G332" s="1"/>
  <c r="F300"/>
  <c r="G300" s="1"/>
  <c r="F282"/>
  <c r="F275"/>
  <c r="G275" s="1"/>
  <c r="F266"/>
  <c r="F249"/>
  <c r="F240"/>
  <c r="F231"/>
  <c r="F190"/>
  <c r="G190" s="1"/>
  <c r="F123"/>
  <c r="G123" s="1"/>
  <c r="G982" i="1"/>
  <c r="G979"/>
  <c r="G980"/>
  <c r="G981"/>
  <c r="G978"/>
  <c r="E979"/>
  <c r="E980" s="1"/>
  <c r="E981" s="1"/>
  <c r="E982" s="1"/>
  <c r="F978"/>
  <c r="F987"/>
  <c r="F988" s="1"/>
  <c r="E988"/>
  <c r="E989"/>
  <c r="G962"/>
  <c r="G963"/>
  <c r="G964"/>
  <c r="G965"/>
  <c r="G961"/>
  <c r="G944"/>
  <c r="G945"/>
  <c r="G946"/>
  <c r="G947"/>
  <c r="G943"/>
  <c r="G998"/>
  <c r="G999"/>
  <c r="G1000"/>
  <c r="G1001"/>
  <c r="G997"/>
  <c r="G954"/>
  <c r="G955"/>
  <c r="G956"/>
  <c r="G957"/>
  <c r="G953"/>
  <c r="G971"/>
  <c r="G972"/>
  <c r="G973"/>
  <c r="G974"/>
  <c r="G970"/>
  <c r="G936"/>
  <c r="G937"/>
  <c r="G938"/>
  <c r="G939"/>
  <c r="E936"/>
  <c r="F936"/>
  <c r="F937" s="1"/>
  <c r="E937"/>
  <c r="E938" s="1"/>
  <c r="E939" s="1"/>
  <c r="G935"/>
  <c r="E944"/>
  <c r="E945" s="1"/>
  <c r="E946" s="1"/>
  <c r="E947" s="1"/>
  <c r="F943"/>
  <c r="F953"/>
  <c r="E954"/>
  <c r="F954"/>
  <c r="F955" s="1"/>
  <c r="E955"/>
  <c r="E8"/>
  <c r="E35" i="14" l="1"/>
  <c r="G35"/>
  <c r="F36"/>
  <c r="E43"/>
  <c r="G43"/>
  <c r="F44"/>
  <c r="E51"/>
  <c r="G51"/>
  <c r="F52"/>
  <c r="E67"/>
  <c r="G67"/>
  <c r="F68"/>
  <c r="E131"/>
  <c r="G131"/>
  <c r="F132"/>
  <c r="E140"/>
  <c r="G140"/>
  <c r="F141"/>
  <c r="E172"/>
  <c r="G172"/>
  <c r="F173"/>
  <c r="E269"/>
  <c r="G269"/>
  <c r="F270"/>
  <c r="E277"/>
  <c r="G277"/>
  <c r="F278"/>
  <c r="E285"/>
  <c r="G285"/>
  <c r="F286"/>
  <c r="E333"/>
  <c r="G333"/>
  <c r="F334"/>
  <c r="E341"/>
  <c r="G341"/>
  <c r="F342"/>
  <c r="E374"/>
  <c r="G374"/>
  <c r="F375"/>
  <c r="E382"/>
  <c r="G382"/>
  <c r="F383"/>
  <c r="E390"/>
  <c r="G390"/>
  <c r="F391"/>
  <c r="E422"/>
  <c r="G422"/>
  <c r="F423"/>
  <c r="E430"/>
  <c r="G430"/>
  <c r="F431"/>
  <c r="E438"/>
  <c r="G438"/>
  <c r="F439"/>
  <c r="E446"/>
  <c r="G446"/>
  <c r="F447"/>
  <c r="E462"/>
  <c r="G462"/>
  <c r="F463"/>
  <c r="E470"/>
  <c r="G470"/>
  <c r="F471"/>
  <c r="E310"/>
  <c r="G310"/>
  <c r="E502"/>
  <c r="G502"/>
  <c r="F503"/>
  <c r="E510"/>
  <c r="G510"/>
  <c r="F511"/>
  <c r="E518"/>
  <c r="G518"/>
  <c r="F519"/>
  <c r="E527"/>
  <c r="G527"/>
  <c r="F528"/>
  <c r="E543"/>
  <c r="G543"/>
  <c r="F544"/>
  <c r="E220"/>
  <c r="G220"/>
  <c r="F221"/>
  <c r="E228"/>
  <c r="G228"/>
  <c r="F229"/>
  <c r="E236"/>
  <c r="G236"/>
  <c r="F237"/>
  <c r="E357"/>
  <c r="G357"/>
  <c r="F358"/>
  <c r="E90"/>
  <c r="G90"/>
  <c r="F91"/>
  <c r="G240" i="12"/>
  <c r="F241"/>
  <c r="G241" s="1"/>
  <c r="G266"/>
  <c r="F267"/>
  <c r="G267" s="1"/>
  <c r="G282"/>
  <c r="F283"/>
  <c r="G535"/>
  <c r="F536"/>
  <c r="G536" s="1"/>
  <c r="G550"/>
  <c r="F551"/>
  <c r="G551" s="1"/>
  <c r="G566"/>
  <c r="F567"/>
  <c r="G567" s="1"/>
  <c r="G713"/>
  <c r="F714"/>
  <c r="G629"/>
  <c r="F630"/>
  <c r="G630" s="1"/>
  <c r="G661"/>
  <c r="F662"/>
  <c r="G662" s="1"/>
  <c r="G705"/>
  <c r="F706"/>
  <c r="G706" s="1"/>
  <c r="G231"/>
  <c r="F232"/>
  <c r="G232" s="1"/>
  <c r="G249"/>
  <c r="F250"/>
  <c r="G250" s="1"/>
  <c r="G347"/>
  <c r="F348"/>
  <c r="G348" s="1"/>
  <c r="G526"/>
  <c r="F527"/>
  <c r="G527" s="1"/>
  <c r="G575"/>
  <c r="F576"/>
  <c r="G576" s="1"/>
  <c r="G858"/>
  <c r="F859"/>
  <c r="G859" s="1"/>
  <c r="G620"/>
  <c r="F621"/>
  <c r="G621" s="1"/>
  <c r="G637"/>
  <c r="F638"/>
  <c r="G638" s="1"/>
  <c r="G652"/>
  <c r="F653"/>
  <c r="F979" i="1"/>
  <c r="G988"/>
  <c r="F989"/>
  <c r="G989" s="1"/>
  <c r="G987"/>
  <c r="F938"/>
  <c r="F944"/>
  <c r="E733"/>
  <c r="E46"/>
  <c r="E91" i="14" l="1"/>
  <c r="G91"/>
  <c r="F92"/>
  <c r="E237"/>
  <c r="G237"/>
  <c r="E221"/>
  <c r="G221"/>
  <c r="E528"/>
  <c r="G528"/>
  <c r="E511"/>
  <c r="G511"/>
  <c r="E471"/>
  <c r="G471"/>
  <c r="E447"/>
  <c r="G447"/>
  <c r="E431"/>
  <c r="G431"/>
  <c r="E391"/>
  <c r="G391"/>
  <c r="E375"/>
  <c r="G375"/>
  <c r="E334"/>
  <c r="G334"/>
  <c r="E278"/>
  <c r="G278"/>
  <c r="E173"/>
  <c r="G173"/>
  <c r="E132"/>
  <c r="G132"/>
  <c r="E52"/>
  <c r="G52"/>
  <c r="E36"/>
  <c r="G36"/>
  <c r="E358"/>
  <c r="G358"/>
  <c r="E229"/>
  <c r="G229"/>
  <c r="E544"/>
  <c r="G544"/>
  <c r="F545"/>
  <c r="E519"/>
  <c r="G519"/>
  <c r="E503"/>
  <c r="G503"/>
  <c r="E463"/>
  <c r="G463"/>
  <c r="E439"/>
  <c r="G439"/>
  <c r="E423"/>
  <c r="G423"/>
  <c r="E383"/>
  <c r="G383"/>
  <c r="E342"/>
  <c r="G342"/>
  <c r="E286"/>
  <c r="G286"/>
  <c r="E270"/>
  <c r="G270"/>
  <c r="E141"/>
  <c r="G141"/>
  <c r="E68"/>
  <c r="G68"/>
  <c r="E44"/>
  <c r="G44"/>
  <c r="G653" i="12"/>
  <c r="F654"/>
  <c r="G654" s="1"/>
  <c r="G714"/>
  <c r="F715"/>
  <c r="G715" s="1"/>
  <c r="G283"/>
  <c r="F284"/>
  <c r="G284" s="1"/>
  <c r="F980" i="1"/>
  <c r="F939"/>
  <c r="F945"/>
  <c r="E1293"/>
  <c r="E92" i="14" l="1"/>
  <c r="G92"/>
  <c r="E545"/>
  <c r="G545"/>
  <c r="F546"/>
  <c r="F981" i="1"/>
  <c r="F946"/>
  <c r="E1148"/>
  <c r="E546" i="14" l="1"/>
  <c r="G546"/>
  <c r="F547"/>
  <c r="F982" i="1"/>
  <c r="F947"/>
  <c r="F1036"/>
  <c r="F1037" s="1"/>
  <c r="E1037"/>
  <c r="E1038" s="1"/>
  <c r="E1039" s="1"/>
  <c r="E1040" s="1"/>
  <c r="E1016"/>
  <c r="E1017" s="1"/>
  <c r="E1018" s="1"/>
  <c r="F1018" s="1"/>
  <c r="G1018" s="1"/>
  <c r="E547" i="14" l="1"/>
  <c r="G547"/>
  <c r="F548"/>
  <c r="G1037" i="1"/>
  <c r="F1038"/>
  <c r="G1036"/>
  <c r="F1016"/>
  <c r="G1016" s="1"/>
  <c r="F1017"/>
  <c r="G1017" s="1"/>
  <c r="E548" i="14" l="1"/>
  <c r="G548"/>
  <c r="G1038" i="1"/>
  <c r="F1039"/>
  <c r="F1040" l="1"/>
  <c r="G1040" s="1"/>
  <c r="G1039"/>
  <c r="E205" l="1"/>
  <c r="F1262" l="1"/>
  <c r="F1263" s="1"/>
  <c r="F1264" s="1"/>
  <c r="F1265" s="1"/>
  <c r="F1266" s="1"/>
  <c r="F1267" s="1"/>
  <c r="E1263"/>
  <c r="E1264" s="1"/>
  <c r="E1265" s="1"/>
  <c r="E1266" s="1"/>
  <c r="E1267" s="1"/>
  <c r="G1262" l="1"/>
  <c r="G1263" s="1"/>
  <c r="G1264" s="1"/>
  <c r="G1265" s="1"/>
  <c r="G1266" s="1"/>
  <c r="G1267" s="1"/>
  <c r="E450" l="1"/>
  <c r="F1342"/>
  <c r="G1342" s="1"/>
  <c r="E1343"/>
  <c r="E1344" s="1"/>
  <c r="E1345" s="1"/>
  <c r="E1346" s="1"/>
  <c r="F1343" l="1"/>
  <c r="F1344" s="1"/>
  <c r="G1344" s="1"/>
  <c r="G1343" l="1"/>
  <c r="F1345"/>
  <c r="F1346" s="1"/>
  <c r="G1346" s="1"/>
  <c r="G1345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2" l="1"/>
  <c r="E963" s="1"/>
  <c r="E964" s="1"/>
  <c r="E965" s="1"/>
  <c r="F961"/>
  <c r="F962" s="1"/>
  <c r="E1362"/>
  <c r="E1363" s="1"/>
  <c r="E1364" s="1"/>
  <c r="E1365" s="1"/>
  <c r="F1361"/>
  <c r="F136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8"/>
  <c r="E829" s="1"/>
  <c r="E830" s="1"/>
  <c r="E831" s="1"/>
  <c r="F827"/>
  <c r="F828" s="1"/>
  <c r="E876"/>
  <c r="E877" s="1"/>
  <c r="E878" s="1"/>
  <c r="E879" s="1"/>
  <c r="F875"/>
  <c r="E894"/>
  <c r="E895" s="1"/>
  <c r="E896" s="1"/>
  <c r="E897" s="1"/>
  <c r="F893"/>
  <c r="G893" s="1"/>
  <c r="E904"/>
  <c r="E905" s="1"/>
  <c r="E906" s="1"/>
  <c r="E907" s="1"/>
  <c r="F903"/>
  <c r="E1168"/>
  <c r="E1169" s="1"/>
  <c r="E1170" s="1"/>
  <c r="E1171" s="1"/>
  <c r="E1172" s="1"/>
  <c r="F1167"/>
  <c r="F1168" s="1"/>
  <c r="F1169" s="1"/>
  <c r="F1170" s="1"/>
  <c r="F1171" s="1"/>
  <c r="F1172" s="1"/>
  <c r="E1207"/>
  <c r="E1208" s="1"/>
  <c r="E1209" s="1"/>
  <c r="E1210" s="1"/>
  <c r="E1211" s="1"/>
  <c r="F1206"/>
  <c r="F1207" s="1"/>
  <c r="F1208" s="1"/>
  <c r="F1209" s="1"/>
  <c r="F1210" s="1"/>
  <c r="E1235"/>
  <c r="E1236" s="1"/>
  <c r="E1237" s="1"/>
  <c r="E1238" s="1"/>
  <c r="F1234"/>
  <c r="F1235" s="1"/>
  <c r="E1244"/>
  <c r="E1245" s="1"/>
  <c r="E1246" s="1"/>
  <c r="E1247" s="1"/>
  <c r="E1248" s="1"/>
  <c r="F1243"/>
  <c r="G1243" s="1"/>
  <c r="G1244" s="1"/>
  <c r="G1245" s="1"/>
  <c r="G1246" s="1"/>
  <c r="G1247" s="1"/>
  <c r="G1248" s="1"/>
  <c r="E1294"/>
  <c r="E1295" s="1"/>
  <c r="E1296" s="1"/>
  <c r="E1297" s="1"/>
  <c r="F1292"/>
  <c r="F1293" s="1"/>
  <c r="F1294" s="1"/>
  <c r="F1295" s="1"/>
  <c r="F1296" s="1"/>
  <c r="F1297" s="1"/>
  <c r="E1334"/>
  <c r="E1335" s="1"/>
  <c r="E1336" s="1"/>
  <c r="E1337" s="1"/>
  <c r="F1333"/>
  <c r="G1333" s="1"/>
  <c r="E1120"/>
  <c r="E1121" s="1"/>
  <c r="E1122" s="1"/>
  <c r="E1123" s="1"/>
  <c r="F1119"/>
  <c r="F1120" s="1"/>
  <c r="F1121" s="1"/>
  <c r="E1130"/>
  <c r="F1129"/>
  <c r="G1129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9"/>
  <c r="F1019" s="1"/>
  <c r="G1019" s="1"/>
  <c r="F1015"/>
  <c r="G1015" s="1"/>
  <c r="E1195"/>
  <c r="E1197" s="1"/>
  <c r="E1198" s="1"/>
  <c r="E1199" s="1"/>
  <c r="F1194"/>
  <c r="G1194" s="1"/>
  <c r="G1195" s="1"/>
  <c r="G1197" s="1"/>
  <c r="G1198" s="1"/>
  <c r="G1199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9"/>
  <c r="E840" s="1"/>
  <c r="E841" s="1"/>
  <c r="E842" s="1"/>
  <c r="F838"/>
  <c r="F839" s="1"/>
  <c r="F840" s="1"/>
  <c r="G840" s="1"/>
  <c r="E319"/>
  <c r="E320" s="1"/>
  <c r="E321" s="1"/>
  <c r="E322" s="1"/>
  <c r="E323" s="1"/>
  <c r="F1137"/>
  <c r="G1137" s="1"/>
  <c r="F1097"/>
  <c r="G1097" s="1"/>
  <c r="F1087"/>
  <c r="G1087" s="1"/>
  <c r="F1108"/>
  <c r="G1108" s="1"/>
  <c r="F1047"/>
  <c r="G1047" s="1"/>
  <c r="F1058"/>
  <c r="G1058" s="1"/>
  <c r="F1068"/>
  <c r="G1068" s="1"/>
  <c r="F1007"/>
  <c r="G1007" s="1"/>
  <c r="E1008"/>
  <c r="F997"/>
  <c r="F998" s="1"/>
  <c r="F970"/>
  <c r="F971" s="1"/>
  <c r="E971"/>
  <c r="E972" s="1"/>
  <c r="E973" s="1"/>
  <c r="E974" s="1"/>
  <c r="F935"/>
  <c r="E956"/>
  <c r="E957" s="1"/>
  <c r="E990"/>
  <c r="E991" s="1"/>
  <c r="E1048"/>
  <c r="E1069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9"/>
  <c r="E1150" s="1"/>
  <c r="E1151" s="1"/>
  <c r="F1147"/>
  <c r="F1148" s="1"/>
  <c r="G1148" s="1"/>
  <c r="E1109"/>
  <c r="E1098"/>
  <c r="E1099" s="1"/>
  <c r="E1100" s="1"/>
  <c r="E1101" s="1"/>
  <c r="E1088"/>
  <c r="E1089" s="1"/>
  <c r="E1090" s="1"/>
  <c r="E1091" s="1"/>
  <c r="E1159"/>
  <c r="E1160" s="1"/>
  <c r="E1161" s="1"/>
  <c r="E1162" s="1"/>
  <c r="F1158"/>
  <c r="G1158" s="1"/>
  <c r="G1159" s="1"/>
  <c r="G1160" s="1"/>
  <c r="G1161" s="1"/>
  <c r="G1162" s="1"/>
  <c r="E1353"/>
  <c r="E1354" s="1"/>
  <c r="E1355" s="1"/>
  <c r="E1356" s="1"/>
  <c r="F1352"/>
  <c r="G1352" s="1"/>
  <c r="E1314"/>
  <c r="E1315" s="1"/>
  <c r="E1316" s="1"/>
  <c r="E1317" s="1"/>
  <c r="E1318" s="1"/>
  <c r="F1313"/>
  <c r="G1313" s="1"/>
  <c r="G1314" s="1"/>
  <c r="G1315" s="1"/>
  <c r="G1316" s="1"/>
  <c r="G1317" s="1"/>
  <c r="G1318" s="1"/>
  <c r="E1225"/>
  <c r="E1226" s="1"/>
  <c r="E1227" s="1"/>
  <c r="E1228" s="1"/>
  <c r="E1229" s="1"/>
  <c r="F1224"/>
  <c r="F1225" s="1"/>
  <c r="G1225" s="1"/>
  <c r="E1216"/>
  <c r="E1217" s="1"/>
  <c r="E1218" s="1"/>
  <c r="E1219" s="1"/>
  <c r="E1220" s="1"/>
  <c r="F1215"/>
  <c r="F1216" s="1"/>
  <c r="F1217" s="1"/>
  <c r="F1218" s="1"/>
  <c r="F1219" s="1"/>
  <c r="F1220" s="1"/>
  <c r="E914"/>
  <c r="E915" s="1"/>
  <c r="E916" s="1"/>
  <c r="E917" s="1"/>
  <c r="F913"/>
  <c r="G913" s="1"/>
  <c r="E885"/>
  <c r="E886" s="1"/>
  <c r="E887" s="1"/>
  <c r="E888" s="1"/>
  <c r="F884"/>
  <c r="F885" s="1"/>
  <c r="E867"/>
  <c r="E868" s="1"/>
  <c r="E869" s="1"/>
  <c r="E870" s="1"/>
  <c r="F866"/>
  <c r="F867" s="1"/>
  <c r="F868" s="1"/>
  <c r="E801"/>
  <c r="F801" s="1"/>
  <c r="G801" s="1"/>
  <c r="F800"/>
  <c r="G800" s="1"/>
  <c r="E782"/>
  <c r="E783" s="1"/>
  <c r="E784" s="1"/>
  <c r="E785" s="1"/>
  <c r="F781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91"/>
  <c r="F791" s="1"/>
  <c r="G791" s="1"/>
  <c r="F790"/>
  <c r="G790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3"/>
  <c r="E764" s="1"/>
  <c r="E765" s="1"/>
  <c r="E766" s="1"/>
  <c r="F762"/>
  <c r="G762" s="1"/>
  <c r="E1303"/>
  <c r="E1305" s="1"/>
  <c r="E1307" s="1"/>
  <c r="F1302"/>
  <c r="F1303" s="1"/>
  <c r="F1304" s="1"/>
  <c r="E1059"/>
  <c r="E998"/>
  <c r="E999" s="1"/>
  <c r="E1000" s="1"/>
  <c r="E1001" s="1"/>
  <c r="E1282"/>
  <c r="E1284" s="1"/>
  <c r="E1285" s="1"/>
  <c r="E1286" s="1"/>
  <c r="F1281"/>
  <c r="F1282" s="1"/>
  <c r="F1284" s="1"/>
  <c r="F1286" s="1"/>
  <c r="F809"/>
  <c r="F810" s="1"/>
  <c r="F811" s="1"/>
  <c r="E440"/>
  <c r="E441" s="1"/>
  <c r="E442" s="1"/>
  <c r="E443" s="1"/>
  <c r="F439"/>
  <c r="F440" s="1"/>
  <c r="F441" s="1"/>
  <c r="F442" s="1"/>
  <c r="F443" s="1"/>
  <c r="E1077"/>
  <c r="F1076"/>
  <c r="G1076" s="1"/>
  <c r="E330"/>
  <c r="E331" s="1"/>
  <c r="E332" s="1"/>
  <c r="E333" s="1"/>
  <c r="E773"/>
  <c r="E774" s="1"/>
  <c r="F774" s="1"/>
  <c r="G774" s="1"/>
  <c r="F772"/>
  <c r="G772" s="1"/>
  <c r="E615"/>
  <c r="E616" s="1"/>
  <c r="E617" s="1"/>
  <c r="E618" s="1"/>
  <c r="F614"/>
  <c r="F615" s="1"/>
  <c r="F616" s="1"/>
  <c r="F617" s="1"/>
  <c r="F618" s="1"/>
  <c r="E922"/>
  <c r="E923" s="1"/>
  <c r="E924" s="1"/>
  <c r="E925" s="1"/>
  <c r="F1185"/>
  <c r="G1185" s="1"/>
  <c r="G1186" s="1"/>
  <c r="G1187" s="1"/>
  <c r="G1188" s="1"/>
  <c r="G1189" s="1"/>
  <c r="G1190" s="1"/>
  <c r="E1186"/>
  <c r="F118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0"/>
  <c r="E811" s="1"/>
  <c r="E812" s="1"/>
  <c r="E813" s="1"/>
  <c r="F818"/>
  <c r="G818" s="1"/>
  <c r="E819"/>
  <c r="E820" s="1"/>
  <c r="E821" s="1"/>
  <c r="E822" s="1"/>
  <c r="F846"/>
  <c r="G846" s="1"/>
  <c r="E847"/>
  <c r="E848" s="1"/>
  <c r="E849" s="1"/>
  <c r="E850" s="1"/>
  <c r="F856"/>
  <c r="G856" s="1"/>
  <c r="E857"/>
  <c r="E858" s="1"/>
  <c r="E859" s="1"/>
  <c r="E860" s="1"/>
  <c r="F921"/>
  <c r="F922" s="1"/>
  <c r="F1026"/>
  <c r="G1026" s="1"/>
  <c r="E1027"/>
  <c r="E1028" s="1"/>
  <c r="E1029" s="1"/>
  <c r="E1030" s="1"/>
  <c r="E1138"/>
  <c r="E1139" s="1"/>
  <c r="E1140" s="1"/>
  <c r="E1141" s="1"/>
  <c r="F1176"/>
  <c r="G1176" s="1"/>
  <c r="G1177" s="1"/>
  <c r="G1178" s="1"/>
  <c r="G1179" s="1"/>
  <c r="G1180" s="1"/>
  <c r="E1177"/>
  <c r="F1177" s="1"/>
  <c r="F1253"/>
  <c r="G1253" s="1"/>
  <c r="G1254" s="1"/>
  <c r="G1255" s="1"/>
  <c r="E1254"/>
  <c r="E1255" s="1"/>
  <c r="E1256" s="1"/>
  <c r="E1257" s="1"/>
  <c r="F1272"/>
  <c r="F1273" s="1"/>
  <c r="F1274" s="1"/>
  <c r="F1275" s="1"/>
  <c r="F1276" s="1"/>
  <c r="E1273"/>
  <c r="E1274" s="1"/>
  <c r="E1275" s="1"/>
  <c r="E1276" s="1"/>
  <c r="F1323"/>
  <c r="F1324" s="1"/>
  <c r="E1324"/>
  <c r="E1325" s="1"/>
  <c r="E1326" s="1"/>
  <c r="E1327" s="1"/>
  <c r="E1131" l="1"/>
  <c r="F1130"/>
  <c r="G1130" s="1"/>
  <c r="E1049"/>
  <c r="F1048"/>
  <c r="G1048" s="1"/>
  <c r="E1078"/>
  <c r="F1077"/>
  <c r="G1077" s="1"/>
  <c r="E1070"/>
  <c r="F1069"/>
  <c r="G1069" s="1"/>
  <c r="E1060"/>
  <c r="F1059"/>
  <c r="G1059" s="1"/>
  <c r="E1110"/>
  <c r="F1109"/>
  <c r="G1109" s="1"/>
  <c r="E1009"/>
  <c r="F1008"/>
  <c r="G1008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0"/>
  <c r="F1211"/>
  <c r="G1211" s="1"/>
  <c r="G1256"/>
  <c r="G1257" s="1"/>
  <c r="G99"/>
  <c r="G100" s="1"/>
  <c r="G101" s="1"/>
  <c r="G102" s="1"/>
  <c r="G103" s="1"/>
  <c r="F963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2"/>
  <c r="E803" s="1"/>
  <c r="F803" s="1"/>
  <c r="G803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1"/>
  <c r="G1282" s="1"/>
  <c r="G1284" s="1"/>
  <c r="G1286" s="1"/>
  <c r="F476"/>
  <c r="G476" s="1"/>
  <c r="F504"/>
  <c r="F505" s="1"/>
  <c r="G505" s="1"/>
  <c r="F841"/>
  <c r="F842" s="1"/>
  <c r="G842" s="1"/>
  <c r="G1120"/>
  <c r="F1088"/>
  <c r="F1089" s="1"/>
  <c r="G1089" s="1"/>
  <c r="G1147"/>
  <c r="G329"/>
  <c r="G330" s="1"/>
  <c r="G331" s="1"/>
  <c r="G332" s="1"/>
  <c r="G333" s="1"/>
  <c r="G732"/>
  <c r="G733" s="1"/>
  <c r="G734" s="1"/>
  <c r="G735" s="1"/>
  <c r="G736" s="1"/>
  <c r="G884"/>
  <c r="F699"/>
  <c r="G699" s="1"/>
  <c r="G662"/>
  <c r="F37"/>
  <c r="F38" s="1"/>
  <c r="F39" s="1"/>
  <c r="F40" s="1"/>
  <c r="F578"/>
  <c r="F579" s="1"/>
  <c r="F580" s="1"/>
  <c r="F581" s="1"/>
  <c r="F1305"/>
  <c r="F1306" s="1"/>
  <c r="F1307" s="1"/>
  <c r="G374"/>
  <c r="G375" s="1"/>
  <c r="G376" s="1"/>
  <c r="G377" s="1"/>
  <c r="G378" s="1"/>
  <c r="G82"/>
  <c r="G83" s="1"/>
  <c r="G84" s="1"/>
  <c r="G85" s="1"/>
  <c r="G86" s="1"/>
  <c r="F1159"/>
  <c r="F1160" s="1"/>
  <c r="F1161" s="1"/>
  <c r="F1162" s="1"/>
  <c r="F1138"/>
  <c r="F1139" s="1"/>
  <c r="G1139" s="1"/>
  <c r="F1314"/>
  <c r="F1315" s="1"/>
  <c r="F1316" s="1"/>
  <c r="F1317" s="1"/>
  <c r="F1318" s="1"/>
  <c r="G1272"/>
  <c r="G1273" s="1"/>
  <c r="G1274" s="1"/>
  <c r="G1275" s="1"/>
  <c r="G1276" s="1"/>
  <c r="F750"/>
  <c r="F751" s="1"/>
  <c r="F752" s="1"/>
  <c r="F753" s="1"/>
  <c r="E792"/>
  <c r="F671"/>
  <c r="G671" s="1"/>
  <c r="G1361"/>
  <c r="F348"/>
  <c r="F349" s="1"/>
  <c r="F350" s="1"/>
  <c r="F351" s="1"/>
  <c r="G809"/>
  <c r="F894"/>
  <c r="G894" s="1"/>
  <c r="G839"/>
  <c r="F1195"/>
  <c r="F1197" s="1"/>
  <c r="F1198" s="1"/>
  <c r="F1199" s="1"/>
  <c r="G194"/>
  <c r="G195" s="1"/>
  <c r="G196" s="1"/>
  <c r="G197" s="1"/>
  <c r="G198" s="1"/>
  <c r="F450"/>
  <c r="G450" s="1"/>
  <c r="G838"/>
  <c r="F1363"/>
  <c r="G1362"/>
  <c r="G1196"/>
  <c r="F1149"/>
  <c r="F773"/>
  <c r="G773" s="1"/>
  <c r="E1187"/>
  <c r="F1187" s="1"/>
  <c r="G614"/>
  <c r="G615" s="1"/>
  <c r="G616" s="1"/>
  <c r="G617" s="1"/>
  <c r="G618" s="1"/>
  <c r="E1304"/>
  <c r="E1306" s="1"/>
  <c r="G281"/>
  <c r="G282" s="1"/>
  <c r="G283" s="1"/>
  <c r="G284" s="1"/>
  <c r="G285" s="1"/>
  <c r="F138"/>
  <c r="F139" s="1"/>
  <c r="F140" s="1"/>
  <c r="F141" s="1"/>
  <c r="F142" s="1"/>
  <c r="F1226"/>
  <c r="G1226" s="1"/>
  <c r="G1302"/>
  <c r="G1303" s="1"/>
  <c r="G1304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92"/>
  <c r="G1293" s="1"/>
  <c r="G1294" s="1"/>
  <c r="G1295" s="1"/>
  <c r="G1296" s="1"/>
  <c r="G1297" s="1"/>
  <c r="G54"/>
  <c r="G55" s="1"/>
  <c r="G56" s="1"/>
  <c r="G57" s="1"/>
  <c r="G58" s="1"/>
  <c r="G459"/>
  <c r="F460"/>
  <c r="G1121"/>
  <c r="F1122"/>
  <c r="G868"/>
  <c r="F869"/>
  <c r="G869" s="1"/>
  <c r="F914"/>
  <c r="G867"/>
  <c r="F763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15"/>
  <c r="G1216" s="1"/>
  <c r="G1217" s="1"/>
  <c r="G1218" s="1"/>
  <c r="G1219" s="1"/>
  <c r="G1220" s="1"/>
  <c r="F552"/>
  <c r="G1234"/>
  <c r="G1323"/>
  <c r="F1254"/>
  <c r="F1255" s="1"/>
  <c r="F1256" s="1"/>
  <c r="F1257" s="1"/>
  <c r="G866"/>
  <c r="G117"/>
  <c r="G118" s="1"/>
  <c r="G119" s="1"/>
  <c r="G120" s="1"/>
  <c r="G121" s="1"/>
  <c r="G122" s="1"/>
  <c r="F394"/>
  <c r="F395" s="1"/>
  <c r="F396" s="1"/>
  <c r="F397" s="1"/>
  <c r="G531"/>
  <c r="F847"/>
  <c r="F848" s="1"/>
  <c r="F849" s="1"/>
  <c r="G430"/>
  <c r="G431" s="1"/>
  <c r="G432" s="1"/>
  <c r="G433" s="1"/>
  <c r="G434" s="1"/>
  <c r="G63"/>
  <c r="G64" s="1"/>
  <c r="G65" s="1"/>
  <c r="G66" s="1"/>
  <c r="G67" s="1"/>
  <c r="F486"/>
  <c r="F487" s="1"/>
  <c r="G485"/>
  <c r="G885"/>
  <c r="F886"/>
  <c r="F1236"/>
  <c r="F1237" s="1"/>
  <c r="G1235"/>
  <c r="G468"/>
  <c r="F469"/>
  <c r="G1224"/>
  <c r="G540"/>
  <c r="G541" s="1"/>
  <c r="G542" s="1"/>
  <c r="G543" s="1"/>
  <c r="G544" s="1"/>
  <c r="G318"/>
  <c r="G319" s="1"/>
  <c r="G320" s="1"/>
  <c r="G321" s="1"/>
  <c r="G322" s="1"/>
  <c r="G323" s="1"/>
  <c r="G810"/>
  <c r="F819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98"/>
  <c r="G1098" s="1"/>
  <c r="F1244"/>
  <c r="F1245" s="1"/>
  <c r="F1246" s="1"/>
  <c r="F1247" s="1"/>
  <c r="F1248" s="1"/>
  <c r="G1208"/>
  <c r="G1207"/>
  <c r="F46"/>
  <c r="F47" s="1"/>
  <c r="F48" s="1"/>
  <c r="F49" s="1"/>
  <c r="E1283"/>
  <c r="G513"/>
  <c r="F561"/>
  <c r="F562" s="1"/>
  <c r="F563" s="1"/>
  <c r="F564" s="1"/>
  <c r="G605"/>
  <c r="G606" s="1"/>
  <c r="G607" s="1"/>
  <c r="G608" s="1"/>
  <c r="G609" s="1"/>
  <c r="F1334"/>
  <c r="G1334" s="1"/>
  <c r="F1353"/>
  <c r="F148"/>
  <c r="F149" s="1"/>
  <c r="F150" s="1"/>
  <c r="F151" s="1"/>
  <c r="F152" s="1"/>
  <c r="F857"/>
  <c r="F972"/>
  <c r="G262"/>
  <c r="G263" s="1"/>
  <c r="G264" s="1"/>
  <c r="G265" s="1"/>
  <c r="G266" s="1"/>
  <c r="F309"/>
  <c r="F310" s="1"/>
  <c r="F311" s="1"/>
  <c r="F312" s="1"/>
  <c r="F313" s="1"/>
  <c r="G1206"/>
  <c r="G827"/>
  <c r="G7"/>
  <c r="G8" s="1"/>
  <c r="G9" s="1"/>
  <c r="G10" s="1"/>
  <c r="G11" s="1"/>
  <c r="F1325"/>
  <c r="G1324"/>
  <c r="F715"/>
  <c r="G715" s="1"/>
  <c r="F385"/>
  <c r="G384"/>
  <c r="F812"/>
  <c r="G811"/>
  <c r="F535"/>
  <c r="G535" s="1"/>
  <c r="G534"/>
  <c r="G922"/>
  <c r="F923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2"/>
  <c r="G781"/>
  <c r="G643"/>
  <c r="G644" s="1"/>
  <c r="G645" s="1"/>
  <c r="G646" s="1"/>
  <c r="G647" s="1"/>
  <c r="F644"/>
  <c r="F645" s="1"/>
  <c r="F646" s="1"/>
  <c r="F647" s="1"/>
  <c r="G1209"/>
  <c r="F829"/>
  <c r="G828"/>
  <c r="F1283"/>
  <c r="F1285" s="1"/>
  <c r="G533"/>
  <c r="G439"/>
  <c r="G440" s="1"/>
  <c r="G441" s="1"/>
  <c r="G442" s="1"/>
  <c r="G443" s="1"/>
  <c r="E1178"/>
  <c r="F1027"/>
  <c r="G921"/>
  <c r="G740"/>
  <c r="G741" s="1"/>
  <c r="G742" s="1"/>
  <c r="G743" s="1"/>
  <c r="G744" s="1"/>
  <c r="F714"/>
  <c r="G714" s="1"/>
  <c r="F413"/>
  <c r="F414" s="1"/>
  <c r="F415" s="1"/>
  <c r="F416" s="1"/>
  <c r="G383"/>
  <c r="F999"/>
  <c r="E775"/>
  <c r="F664"/>
  <c r="G875"/>
  <c r="F876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3"/>
  <c r="F904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9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6"/>
  <c r="G1167"/>
  <c r="G1168" s="1"/>
  <c r="G1169" s="1"/>
  <c r="G1170" s="1"/>
  <c r="G1171" s="1"/>
  <c r="G1172" s="1"/>
  <c r="E1111" l="1"/>
  <c r="F1110"/>
  <c r="G1110" s="1"/>
  <c r="E1061"/>
  <c r="F1060"/>
  <c r="G1060" s="1"/>
  <c r="E1079"/>
  <c r="F1078"/>
  <c r="G1078" s="1"/>
  <c r="E1132"/>
  <c r="F1131"/>
  <c r="G1131" s="1"/>
  <c r="E1071"/>
  <c r="F1070"/>
  <c r="G1070" s="1"/>
  <c r="E1050"/>
  <c r="F1049"/>
  <c r="G1049" s="1"/>
  <c r="E1010"/>
  <c r="F1009"/>
  <c r="G1009" s="1"/>
  <c r="F506"/>
  <c r="G506" s="1"/>
  <c r="F964"/>
  <c r="G841"/>
  <c r="G1283"/>
  <c r="G1285" s="1"/>
  <c r="F802"/>
  <c r="G802" s="1"/>
  <c r="F1140"/>
  <c r="G1140" s="1"/>
  <c r="E804"/>
  <c r="F895"/>
  <c r="F896" s="1"/>
  <c r="F672"/>
  <c r="F673" s="1"/>
  <c r="G673" s="1"/>
  <c r="F1099"/>
  <c r="F1100" s="1"/>
  <c r="F1090"/>
  <c r="G1090" s="1"/>
  <c r="G504"/>
  <c r="F477"/>
  <c r="G477" s="1"/>
  <c r="F451"/>
  <c r="F452" s="1"/>
  <c r="G1088"/>
  <c r="G847"/>
  <c r="F1335"/>
  <c r="F1336" s="1"/>
  <c r="F1337" s="1"/>
  <c r="G1337" s="1"/>
  <c r="F1196"/>
  <c r="G1305"/>
  <c r="G1306" s="1"/>
  <c r="G1307" s="1"/>
  <c r="G1138"/>
  <c r="E793"/>
  <c r="F792"/>
  <c r="G792" s="1"/>
  <c r="F990"/>
  <c r="F689"/>
  <c r="G689" s="1"/>
  <c r="F870"/>
  <c r="G870" s="1"/>
  <c r="F1238"/>
  <c r="G1238" s="1"/>
  <c r="G1237"/>
  <c r="F1227"/>
  <c r="F1228" s="1"/>
  <c r="F1364"/>
  <c r="G1363"/>
  <c r="G1149"/>
  <c r="F1150"/>
  <c r="F516"/>
  <c r="G516" s="1"/>
  <c r="G486"/>
  <c r="E1188"/>
  <c r="G460"/>
  <c r="F461"/>
  <c r="F973"/>
  <c r="F974" s="1"/>
  <c r="G848"/>
  <c r="F553"/>
  <c r="G553" s="1"/>
  <c r="G552"/>
  <c r="F764"/>
  <c r="G763"/>
  <c r="G680"/>
  <c r="F681"/>
  <c r="F915"/>
  <c r="G914"/>
  <c r="F1123"/>
  <c r="G1123" s="1"/>
  <c r="G1122"/>
  <c r="F707"/>
  <c r="G707" s="1"/>
  <c r="F1354"/>
  <c r="F1355" s="1"/>
  <c r="G1353"/>
  <c r="F820"/>
  <c r="G819"/>
  <c r="F470"/>
  <c r="G470" s="1"/>
  <c r="G469"/>
  <c r="F887"/>
  <c r="G886"/>
  <c r="G857"/>
  <c r="F858"/>
  <c r="G1236"/>
  <c r="F724"/>
  <c r="G724" s="1"/>
  <c r="E725"/>
  <c r="F1000"/>
  <c r="F956"/>
  <c r="F1028"/>
  <c r="G1027"/>
  <c r="F1178"/>
  <c r="E1179"/>
  <c r="F830"/>
  <c r="G829"/>
  <c r="G782"/>
  <c r="F783"/>
  <c r="G385"/>
  <c r="F386"/>
  <c r="G1325"/>
  <c r="F1326"/>
  <c r="E776"/>
  <c r="F776" s="1"/>
  <c r="G776" s="1"/>
  <c r="F775"/>
  <c r="G775" s="1"/>
  <c r="F813"/>
  <c r="G813" s="1"/>
  <c r="G812"/>
  <c r="E717"/>
  <c r="F717" s="1"/>
  <c r="G717" s="1"/>
  <c r="F716"/>
  <c r="G716" s="1"/>
  <c r="F905"/>
  <c r="G904"/>
  <c r="G876"/>
  <c r="F877"/>
  <c r="F665"/>
  <c r="G664"/>
  <c r="F488"/>
  <c r="G488" s="1"/>
  <c r="G487"/>
  <c r="G849"/>
  <c r="F850"/>
  <c r="G850" s="1"/>
  <c r="F924"/>
  <c r="G923"/>
  <c r="F991" l="1"/>
  <c r="G991" s="1"/>
  <c r="G990"/>
  <c r="E1072"/>
  <c r="F1072" s="1"/>
  <c r="G1072" s="1"/>
  <c r="F1071"/>
  <c r="G1071" s="1"/>
  <c r="E1080"/>
  <c r="F1080" s="1"/>
  <c r="G1080" s="1"/>
  <c r="F1079"/>
  <c r="G1079" s="1"/>
  <c r="E1112"/>
  <c r="F1112" s="1"/>
  <c r="G1112" s="1"/>
  <c r="F1111"/>
  <c r="G1111" s="1"/>
  <c r="E1051"/>
  <c r="F1051" s="1"/>
  <c r="G1051" s="1"/>
  <c r="F1050"/>
  <c r="G1050" s="1"/>
  <c r="E1133"/>
  <c r="F1133" s="1"/>
  <c r="G1133" s="1"/>
  <c r="F1132"/>
  <c r="G1132" s="1"/>
  <c r="E1062"/>
  <c r="F1062" s="1"/>
  <c r="G1062" s="1"/>
  <c r="F1061"/>
  <c r="G1061" s="1"/>
  <c r="E1011"/>
  <c r="F1011" s="1"/>
  <c r="G1011" s="1"/>
  <c r="F1010"/>
  <c r="G1010" s="1"/>
  <c r="F674"/>
  <c r="G674" s="1"/>
  <c r="F804"/>
  <c r="G804" s="1"/>
  <c r="E805"/>
  <c r="F805" s="1"/>
  <c r="G805" s="1"/>
  <c r="F507"/>
  <c r="G507" s="1"/>
  <c r="G1335"/>
  <c r="F478"/>
  <c r="F479" s="1"/>
  <c r="G479" s="1"/>
  <c r="F1091"/>
  <c r="G1091" s="1"/>
  <c r="G672"/>
  <c r="F965"/>
  <c r="F1141"/>
  <c r="G1141" s="1"/>
  <c r="G895"/>
  <c r="G1099"/>
  <c r="G451"/>
  <c r="F690"/>
  <c r="F691" s="1"/>
  <c r="G691" s="1"/>
  <c r="E794"/>
  <c r="F794" s="1"/>
  <c r="G794" s="1"/>
  <c r="F793"/>
  <c r="G793" s="1"/>
  <c r="F517"/>
  <c r="F518" s="1"/>
  <c r="G518" s="1"/>
  <c r="G1228"/>
  <c r="G1229" s="1"/>
  <c r="F1229"/>
  <c r="G1227"/>
  <c r="G1364"/>
  <c r="F1365"/>
  <c r="G1365" s="1"/>
  <c r="F1356"/>
  <c r="G1356" s="1"/>
  <c r="G1355"/>
  <c r="F708"/>
  <c r="F709" s="1"/>
  <c r="G709" s="1"/>
  <c r="F1188"/>
  <c r="E1189"/>
  <c r="F1151"/>
  <c r="G1151" s="1"/>
  <c r="G1150"/>
  <c r="F765"/>
  <c r="G764"/>
  <c r="F462"/>
  <c r="G462" s="1"/>
  <c r="G461"/>
  <c r="F682"/>
  <c r="G681"/>
  <c r="G915"/>
  <c r="F916"/>
  <c r="F554"/>
  <c r="G554" s="1"/>
  <c r="G1354"/>
  <c r="G820"/>
  <c r="F821"/>
  <c r="F888"/>
  <c r="G888" s="1"/>
  <c r="G887"/>
  <c r="G858"/>
  <c r="F859"/>
  <c r="G1028"/>
  <c r="F1029"/>
  <c r="G452"/>
  <c r="F453"/>
  <c r="G453" s="1"/>
  <c r="G877"/>
  <c r="F878"/>
  <c r="G1326"/>
  <c r="F1327"/>
  <c r="G1327" s="1"/>
  <c r="F784"/>
  <c r="G783"/>
  <c r="E1180"/>
  <c r="F1180" s="1"/>
  <c r="F1179"/>
  <c r="G1336"/>
  <c r="F1001"/>
  <c r="G665"/>
  <c r="F666"/>
  <c r="G666" s="1"/>
  <c r="F897"/>
  <c r="G897" s="1"/>
  <c r="G896"/>
  <c r="G924"/>
  <c r="F925"/>
  <c r="G925" s="1"/>
  <c r="G905"/>
  <c r="F906"/>
  <c r="F831"/>
  <c r="G831" s="1"/>
  <c r="G830"/>
  <c r="F1101"/>
  <c r="G1101" s="1"/>
  <c r="G1100"/>
  <c r="F387"/>
  <c r="G387" s="1"/>
  <c r="G386"/>
  <c r="F957"/>
  <c r="E726"/>
  <c r="F726" s="1"/>
  <c r="G726" s="1"/>
  <c r="F725"/>
  <c r="G725" s="1"/>
  <c r="G690" l="1"/>
  <c r="G478"/>
  <c r="G517"/>
  <c r="E1190"/>
  <c r="F1190" s="1"/>
  <c r="F1189"/>
  <c r="G708"/>
  <c r="F683"/>
  <c r="G683" s="1"/>
  <c r="G682"/>
  <c r="F555"/>
  <c r="G555" s="1"/>
  <c r="G765"/>
  <c r="F766"/>
  <c r="G766" s="1"/>
  <c r="F917"/>
  <c r="G917" s="1"/>
  <c r="G916"/>
  <c r="G859"/>
  <c r="F860"/>
  <c r="G860" s="1"/>
  <c r="F822"/>
  <c r="G822" s="1"/>
  <c r="G821"/>
  <c r="G1029"/>
  <c r="F1030"/>
  <c r="G1030" s="1"/>
  <c r="G784"/>
  <c r="F785"/>
  <c r="G785" s="1"/>
  <c r="G906"/>
  <c r="F907"/>
  <c r="G907" s="1"/>
  <c r="F879"/>
  <c r="G879" s="1"/>
  <c r="G878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B2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7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同SEAS 2/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36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1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5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sharedStrings.xml><?xml version="1.0" encoding="utf-8"?>
<sst xmlns="http://schemas.openxmlformats.org/spreadsheetml/2006/main" count="9762" uniqueCount="2954">
  <si>
    <t>EASLINE SHANGHAI</t>
  </si>
  <si>
    <t xml:space="preserve">DAMMAN </t>
  </si>
  <si>
    <t>CHENNAI</t>
  </si>
  <si>
    <t>0002W</t>
  </si>
  <si>
    <t>HYUNDAI PRESTIGE</t>
  </si>
  <si>
    <t>SAN ANTONIO</t>
  </si>
  <si>
    <t>015E</t>
  </si>
  <si>
    <t>014E</t>
  </si>
  <si>
    <t>030E</t>
  </si>
  <si>
    <t>CARRIER</t>
  </si>
  <si>
    <t>CNTAO</t>
  </si>
  <si>
    <t>044S</t>
  </si>
  <si>
    <t>039S</t>
  </si>
  <si>
    <t>COSCO PRIDE</t>
  </si>
  <si>
    <t>PANCON</t>
  </si>
  <si>
    <t>OCEAN EXPRESS</t>
  </si>
  <si>
    <t>SINOKOR</t>
  </si>
  <si>
    <t>REVERENCE</t>
  </si>
  <si>
    <t>STX</t>
  </si>
  <si>
    <t>WAN HAI 506</t>
  </si>
  <si>
    <t>054S</t>
  </si>
  <si>
    <t>CAPE FORBY</t>
  </si>
  <si>
    <t>CNCAN</t>
  </si>
  <si>
    <t>UNAYZAH</t>
  </si>
  <si>
    <t>CSCL URANUS</t>
  </si>
  <si>
    <t>ISTANBUL</t>
  </si>
  <si>
    <t>CNHKG</t>
  </si>
  <si>
    <t>W056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</si>
  <si>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</si>
  <si>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</si>
  <si>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</si>
  <si>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</si>
  <si>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</si>
  <si>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</si>
  <si>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</si>
  <si>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</si>
  <si>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</si>
  <si>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</si>
  <si>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</si>
  <si>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</si>
  <si>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</si>
  <si>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</si>
  <si>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</si>
  <si>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002W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</si>
  <si>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</si>
  <si>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</si>
  <si>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</si>
  <si>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</si>
  <si>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</si>
  <si>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</si>
  <si>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</si>
  <si>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</si>
  <si>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</si>
  <si>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</si>
  <si>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</si>
  <si>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</si>
  <si>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</si>
  <si>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</si>
  <si>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CYPRESS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</si>
  <si>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</si>
  <si>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</si>
  <si>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</si>
  <si>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</si>
  <si>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</si>
  <si>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</si>
  <si>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</si>
  <si>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</si>
  <si>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</si>
  <si>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</si>
  <si>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</si>
  <si>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</si>
  <si>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027E</t>
  </si>
  <si>
    <t>HANGZHOU BAY BRIDGE</t>
  </si>
  <si>
    <t>YM UTMOST</t>
  </si>
  <si>
    <t>MAERSK EINDHOVEN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</si>
  <si>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</si>
  <si>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</si>
  <si>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</si>
  <si>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</si>
  <si>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</si>
  <si>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</si>
  <si>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PORT SAID</t>
  </si>
  <si>
    <t>040W</t>
  </si>
  <si>
    <t>026W</t>
  </si>
  <si>
    <t>TUNIS/RADES</t>
  </si>
  <si>
    <t>100W</t>
  </si>
  <si>
    <t xml:space="preserve">BEIRUT  </t>
  </si>
  <si>
    <t>ZANTE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</si>
  <si>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</si>
  <si>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</si>
  <si>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</si>
  <si>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</si>
  <si>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</si>
  <si>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</si>
  <si>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</si>
  <si>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</si>
  <si>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</si>
  <si>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</si>
  <si>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</si>
  <si>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</si>
  <si>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</si>
  <si>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</si>
  <si>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</si>
  <si>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</si>
  <si>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</si>
  <si>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</si>
  <si>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</si>
  <si>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</si>
  <si>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</si>
  <si>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</si>
  <si>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</si>
  <si>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</si>
  <si>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</si>
  <si>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</si>
  <si>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</si>
  <si>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>KOTA LAGU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</si>
  <si>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</si>
  <si>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</si>
  <si>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</si>
  <si>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</si>
  <si>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</si>
  <si>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</si>
  <si>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</si>
  <si>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</si>
  <si>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</si>
  <si>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</si>
  <si>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</si>
  <si>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</si>
  <si>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</si>
  <si>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</si>
  <si>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</si>
  <si>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</si>
  <si>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</si>
  <si>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</si>
  <si>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</si>
  <si>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</si>
  <si>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</si>
  <si>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</si>
  <si>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</si>
  <si>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</si>
  <si>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</si>
  <si>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</si>
  <si>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</si>
  <si>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</si>
  <si>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</si>
  <si>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</si>
  <si>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</si>
  <si>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</si>
  <si>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</si>
  <si>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</si>
  <si>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</si>
  <si>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</si>
  <si>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</si>
  <si>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</si>
  <si>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</si>
  <si>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</si>
  <si>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</si>
  <si>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</si>
  <si>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</si>
  <si>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</si>
  <si>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</si>
  <si>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</si>
  <si>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</si>
  <si>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</si>
  <si>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</si>
  <si>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</si>
  <si>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</si>
  <si>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</si>
  <si>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</si>
  <si>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</si>
  <si>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</si>
  <si>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</si>
  <si>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</si>
  <si>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</si>
  <si>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</si>
  <si>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</si>
  <si>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</si>
  <si>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</si>
  <si>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</si>
  <si>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</si>
  <si>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</si>
  <si>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</si>
  <si>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</si>
  <si>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</si>
  <si>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</si>
  <si>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GREENWICH BRIDGE</t>
  </si>
  <si>
    <t>094E</t>
  </si>
  <si>
    <t>OAKLAND,CA</t>
  </si>
  <si>
    <t>NEW YORK,NJ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</si>
  <si>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</si>
  <si>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</si>
  <si>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</si>
  <si>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</si>
  <si>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</si>
  <si>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</si>
  <si>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</si>
  <si>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</si>
  <si>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</si>
  <si>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</si>
  <si>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LIVEN</t>
  </si>
  <si>
    <t>EVER LEGACY</t>
  </si>
  <si>
    <t>YML</t>
  </si>
  <si>
    <t>COSCO DEVELOPMENT</t>
  </si>
  <si>
    <t>COSCO BELGIUM</t>
  </si>
  <si>
    <t>COSCO FRANCE</t>
  </si>
  <si>
    <t>ANT</t>
  </si>
  <si>
    <t>ROT</t>
  </si>
  <si>
    <t>FELIXSTOWE</t>
  </si>
  <si>
    <t>CMA CGM CASSIOPEIA</t>
  </si>
  <si>
    <t>CMA CGM TITAN</t>
  </si>
  <si>
    <t>DBL</t>
  </si>
  <si>
    <t>VARNA</t>
  </si>
  <si>
    <t>MSC EVA</t>
  </si>
  <si>
    <t>VIA HAMBURG</t>
  </si>
  <si>
    <t>EVER UNITED</t>
  </si>
  <si>
    <t>EVER URBAN</t>
  </si>
  <si>
    <t>MEDITERRANEAN ROUTE</t>
  </si>
  <si>
    <t>BARCELONA</t>
  </si>
  <si>
    <t>COSCO AFRICA</t>
  </si>
  <si>
    <t>MSK</t>
  </si>
  <si>
    <t>CMA</t>
  </si>
  <si>
    <t>PIR</t>
  </si>
  <si>
    <t>BEIRUT</t>
  </si>
  <si>
    <t>MOL MAESTRO</t>
  </si>
  <si>
    <t>087W</t>
  </si>
  <si>
    <t>CMA CGM MUSSET</t>
  </si>
  <si>
    <t>LIMASSOL</t>
  </si>
  <si>
    <t>AFRICA ROUTE</t>
  </si>
  <si>
    <t>AUSTRALIA &amp; NEW ZEALAND ROUTE</t>
  </si>
  <si>
    <t>BRI</t>
  </si>
  <si>
    <t>JPO TUCANA</t>
  </si>
  <si>
    <t>033S</t>
  </si>
  <si>
    <t>AGLAIA</t>
  </si>
  <si>
    <t>MEL</t>
  </si>
  <si>
    <t>057S</t>
  </si>
  <si>
    <t>040S</t>
  </si>
  <si>
    <t>SYD</t>
  </si>
  <si>
    <t>TBA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</si>
  <si>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</si>
  <si>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</si>
  <si>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</si>
  <si>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</si>
  <si>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</si>
  <si>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</si>
  <si>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</si>
  <si>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</si>
  <si>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106S</t>
  </si>
  <si>
    <t>SIHANOUVKILLE</t>
  </si>
  <si>
    <t>MANILA(S)</t>
  </si>
  <si>
    <t>LAEM CHABANG</t>
  </si>
  <si>
    <t>071W</t>
  </si>
  <si>
    <t>RCL</t>
  </si>
  <si>
    <t>249S</t>
  </si>
  <si>
    <t>053W</t>
  </si>
  <si>
    <t>045W</t>
  </si>
  <si>
    <t>INDIAN ROUTE</t>
  </si>
  <si>
    <t>CLT</t>
  </si>
  <si>
    <t>NEW DELHI/(P )</t>
  </si>
  <si>
    <t>NHAVA SHEVA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</si>
  <si>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</si>
  <si>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</si>
  <si>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</si>
  <si>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</si>
  <si>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</si>
  <si>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</si>
  <si>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</si>
  <si>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</si>
  <si>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YM PINE</t>
  </si>
  <si>
    <t>098W</t>
  </si>
  <si>
    <t>AQA</t>
  </si>
  <si>
    <t>DAMMAN</t>
  </si>
  <si>
    <t>RIYADH</t>
  </si>
  <si>
    <t>MOL PROSPERITY</t>
  </si>
  <si>
    <t>056E</t>
  </si>
  <si>
    <t>CALLAO</t>
  </si>
  <si>
    <t>BUENAVENTURA</t>
  </si>
  <si>
    <t>BUE</t>
  </si>
  <si>
    <t>MANZANILLO</t>
  </si>
  <si>
    <t>045E</t>
  </si>
  <si>
    <t>052E</t>
  </si>
  <si>
    <t>SINGAPORE</t>
  </si>
  <si>
    <t>100E</t>
  </si>
  <si>
    <t>COSCO HOUSTON</t>
  </si>
  <si>
    <t>COLON FREE ZONE</t>
  </si>
  <si>
    <t>ITAL MILIONE</t>
  </si>
  <si>
    <t>LA</t>
  </si>
  <si>
    <t>050E</t>
  </si>
  <si>
    <t>055E</t>
  </si>
  <si>
    <t>051W</t>
  </si>
  <si>
    <t>NYC</t>
  </si>
  <si>
    <t>058W</t>
  </si>
  <si>
    <t>HYUNDAI FORWARD</t>
  </si>
  <si>
    <t>HYUNDAI INTEGRAL</t>
  </si>
  <si>
    <t>033W</t>
  </si>
  <si>
    <t>CHICAGO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</si>
  <si>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</si>
  <si>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</si>
  <si>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</si>
  <si>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</si>
  <si>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</si>
  <si>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</si>
  <si>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</si>
  <si>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</si>
  <si>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</si>
  <si>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INCHON</t>
  </si>
  <si>
    <t>CNSZX</t>
  </si>
  <si>
    <t>BANGKOK</t>
  </si>
  <si>
    <t>TAYMA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</si>
  <si>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</si>
  <si>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</si>
  <si>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</si>
  <si>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</si>
  <si>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</si>
  <si>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</si>
  <si>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</si>
  <si>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</si>
  <si>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</si>
  <si>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</si>
  <si>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</si>
  <si>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4" type="noConversion"/>
  </si>
  <si>
    <t xml:space="preserve">          Salling schedule-Ningbo    </t>
    <phoneticPr fontId="34" type="noConversion"/>
  </si>
  <si>
    <t>SITC YANTAI</t>
  </si>
  <si>
    <t xml:space="preserve">HAMBURG </t>
    <phoneticPr fontId="34" type="noConversion"/>
  </si>
  <si>
    <t>JITRA BHUM</t>
  </si>
  <si>
    <t>KMTC TAIPEIS</t>
  </si>
  <si>
    <t>KMTC MUMBAI</t>
  </si>
  <si>
    <t>CSCL ZEEBRUGGE</t>
  </si>
  <si>
    <t>SITC KANTO</t>
  </si>
  <si>
    <t xml:space="preserve"> </t>
  </si>
  <si>
    <t>COSCO ASHDOD</t>
  </si>
  <si>
    <t>COSCO IZMIR</t>
  </si>
  <si>
    <t>COSCO EUROPE</t>
  </si>
  <si>
    <t>BLANK SAILING</t>
  </si>
  <si>
    <t>NAVIOS FELICITAS</t>
  </si>
  <si>
    <t>WAN HAI 611</t>
  </si>
  <si>
    <t>WAN HAI 513</t>
  </si>
  <si>
    <t>YM GREEN</t>
  </si>
  <si>
    <t>COSCO HONG KONG</t>
  </si>
  <si>
    <t>EVER LIBERAL</t>
  </si>
  <si>
    <t>CSCL SPRING</t>
  </si>
  <si>
    <t>051E</t>
  </si>
  <si>
    <t>COSCO HAIFA</t>
  </si>
  <si>
    <t>COSCO HAMBURG</t>
  </si>
  <si>
    <t>JACKSON BAY</t>
  </si>
  <si>
    <t>SITC OSAKA</t>
  </si>
  <si>
    <t>1826S</t>
  </si>
  <si>
    <t>YM UNISON</t>
  </si>
  <si>
    <t>HAMBURG BRIDGE</t>
  </si>
  <si>
    <t>XIN XIA MEN</t>
  </si>
  <si>
    <t>ITAL LIRICA</t>
  </si>
  <si>
    <t>MP THE BRADY</t>
  </si>
  <si>
    <t>849W</t>
  </si>
  <si>
    <t>COSCO ASIA</t>
  </si>
  <si>
    <t>038E</t>
  </si>
  <si>
    <t>COSCO PACIFIC</t>
  </si>
  <si>
    <t>KMTC DUBAI</t>
  </si>
  <si>
    <t>043S</t>
  </si>
  <si>
    <t>0029W</t>
  </si>
  <si>
    <t>THURINGIA</t>
  </si>
  <si>
    <t>KUO CHIA</t>
  </si>
  <si>
    <t>WAN HAI 517</t>
  </si>
  <si>
    <t>COLOMBO EXPRESS</t>
  </si>
  <si>
    <t>HANNOVER BRIDGE</t>
  </si>
  <si>
    <t>MSC SAVONA</t>
  </si>
  <si>
    <t>850W</t>
  </si>
  <si>
    <t>851W</t>
  </si>
  <si>
    <t>852W</t>
  </si>
  <si>
    <t>MSC ANNA</t>
  </si>
  <si>
    <t>YM COSMOS</t>
  </si>
  <si>
    <t>ITAL LIBERA</t>
  </si>
  <si>
    <t>RDO FAVOUR</t>
  </si>
  <si>
    <t>LISBON</t>
  </si>
  <si>
    <t>MCC TOKYO  </t>
  </si>
  <si>
    <t>CNNGB</t>
    <phoneticPr fontId="34" type="noConversion"/>
  </si>
  <si>
    <t>CSCL LONG BEACH</t>
  </si>
  <si>
    <t>0SV0VS1</t>
  </si>
  <si>
    <t>KOTA PERWIRA</t>
  </si>
  <si>
    <t>046E</t>
  </si>
  <si>
    <t>BLANK VOYAGE</t>
  </si>
  <si>
    <t>EVER LIBRA</t>
  </si>
  <si>
    <t>CAPE KORTIA</t>
  </si>
  <si>
    <t>COSCO SHIPPING HIMALAYAS</t>
  </si>
  <si>
    <t>010E</t>
  </si>
  <si>
    <t>COSCO PRINCE RUPERT</t>
  </si>
  <si>
    <t>WAN HAI 516</t>
  </si>
  <si>
    <t>037E</t>
  </si>
  <si>
    <t>COSCO ANTWERP</t>
  </si>
  <si>
    <t xml:space="preserve">EVER GIVEN </t>
  </si>
  <si>
    <t xml:space="preserve">THALASSA NIKI </t>
  </si>
  <si>
    <t>1016W</t>
  </si>
  <si>
    <t>1017W</t>
  </si>
  <si>
    <t>WAN HAI 502</t>
  </si>
  <si>
    <t>XIN FU ZHOU</t>
  </si>
  <si>
    <t>18009W</t>
  </si>
  <si>
    <t>COSCO COLOMBO</t>
  </si>
  <si>
    <t>COSCO SHIPPING LIBRA</t>
  </si>
  <si>
    <t>KOTA SEMPENA</t>
  </si>
  <si>
    <t>YM EXCELLENCE</t>
  </si>
  <si>
    <t xml:space="preserve">MAERSK SARNIA </t>
  </si>
  <si>
    <t>APL CALIFORNIA</t>
  </si>
  <si>
    <t xml:space="preserve"> CMA CGM LAMARTINE</t>
  </si>
  <si>
    <t>0BE2JW1</t>
  </si>
  <si>
    <t>COSCO SHIPPING PANAMA</t>
  </si>
  <si>
    <t>0ME2FW1</t>
  </si>
  <si>
    <t>CMA CGM JULES VERNE</t>
  </si>
  <si>
    <t>0FL2JW1</t>
  </si>
  <si>
    <t>OOCL SCANDINAVIA</t>
  </si>
  <si>
    <t xml:space="preserve">CMA CGM MARCO POLO </t>
  </si>
  <si>
    <t>902E</t>
  </si>
  <si>
    <t>903E</t>
  </si>
  <si>
    <t>904E</t>
  </si>
  <si>
    <t>905E</t>
  </si>
  <si>
    <t>MAERSK GATESHEAD</t>
  </si>
  <si>
    <t>SIMA GISELLE</t>
  </si>
  <si>
    <t>KOTA LEMBAH</t>
  </si>
  <si>
    <t>WAN HAI 515</t>
  </si>
  <si>
    <t>MSC VANDYA</t>
  </si>
  <si>
    <t>ITHA BHUM</t>
  </si>
  <si>
    <t>0RK1XS</t>
  </si>
  <si>
    <t>1902S</t>
  </si>
  <si>
    <t>SITC BANGKOK</t>
  </si>
  <si>
    <t>SITC GUANGDONG</t>
  </si>
  <si>
    <t>1901N</t>
  </si>
  <si>
    <t>DERBY D</t>
  </si>
  <si>
    <t>SEASPAN VANCOUVER</t>
  </si>
  <si>
    <t>EVER URSULA</t>
  </si>
  <si>
    <t>BARZAN   /BRWT</t>
  </si>
  <si>
    <t>MOL TRIUMPH /MQLT</t>
  </si>
  <si>
    <t>TIHAMA /THHT</t>
  </si>
  <si>
    <t>AL MURAYKH /AMXT</t>
  </si>
  <si>
    <t>MOL TRIBUTE /TIBT</t>
  </si>
  <si>
    <t>PRAGUE EXPRESS /GEET</t>
  </si>
  <si>
    <t>SEASPAN GANGES /SEOT</t>
  </si>
  <si>
    <t>SEASPAN AMAZON/SECT</t>
  </si>
  <si>
    <t>BREMEN EXPRESS/BRXT</t>
  </si>
  <si>
    <t>NYK OWL/NOWT</t>
  </si>
  <si>
    <t>MILLAU BRIDGE /LLAT</t>
  </si>
  <si>
    <t>MUNCHEN BRIDGE  /UNBT</t>
  </si>
  <si>
    <t>NYK HAWK /NHWT</t>
  </si>
  <si>
    <t>MACKINAC BRIDGE/KICT</t>
  </si>
  <si>
    <t>CMA CGM EIFFEL</t>
  </si>
  <si>
    <t>YM WISH/WIST</t>
  </si>
  <si>
    <t>LUDWIGSHAFEN EXPRESS  /LWXT</t>
  </si>
  <si>
    <t>YM WONDROUS/YWOT</t>
  </si>
  <si>
    <t>YM WREATH   /YWCT</t>
  </si>
  <si>
    <t>COYHAIQUE</t>
  </si>
  <si>
    <t>852E</t>
  </si>
  <si>
    <t>CISNES</t>
  </si>
  <si>
    <t>CORCOVADO</t>
  </si>
  <si>
    <t>MOL BEYOND</t>
  </si>
  <si>
    <t>CAUTIN</t>
  </si>
  <si>
    <t>MOL BREEZE</t>
  </si>
  <si>
    <t>MSC FAUSTINA</t>
  </si>
  <si>
    <t>MSC FLAVIA</t>
  </si>
  <si>
    <t>MSC NATASHA</t>
  </si>
  <si>
    <t>MSC AMBITION</t>
  </si>
  <si>
    <t>FA902A/902A</t>
  </si>
  <si>
    <t>FA903A/903A</t>
  </si>
  <si>
    <t>FA904A/904A</t>
  </si>
  <si>
    <t>HAMMERSMITH BRIDGE</t>
  </si>
  <si>
    <t>YM UBERTY</t>
  </si>
  <si>
    <t>YM UNIFORMITY</t>
  </si>
  <si>
    <t>YM UBIQUITY</t>
  </si>
  <si>
    <t>HUMEN BRIDGE</t>
  </si>
  <si>
    <t>YM UPWARD</t>
  </si>
  <si>
    <t>KOTA CAHAYA</t>
  </si>
  <si>
    <t>SANTA INES</t>
  </si>
  <si>
    <t>ATACAMA</t>
  </si>
  <si>
    <t>E.R. SANTA BARBARA</t>
  </si>
  <si>
    <t>MAERSK LEBU</t>
  </si>
  <si>
    <t>SCHUBERT</t>
  </si>
  <si>
    <t>OOCL SAVANNAH</t>
  </si>
  <si>
    <t>289S</t>
  </si>
  <si>
    <t>251S</t>
  </si>
  <si>
    <t>415S</t>
  </si>
  <si>
    <t>118S</t>
  </si>
  <si>
    <t>APL ENGLAND</t>
  </si>
  <si>
    <t>LE HAVRE</t>
  </si>
  <si>
    <t>SANTA LORETTA</t>
  </si>
  <si>
    <t>APL PHOENIX</t>
  </si>
  <si>
    <t>SAN FELIPE</t>
  </si>
  <si>
    <t>COSCO GUANGZHOU</t>
  </si>
  <si>
    <t>0PP2RE1MA</t>
  </si>
  <si>
    <t>0PP2TE1MA</t>
  </si>
  <si>
    <t>0PP2VE1MA</t>
  </si>
  <si>
    <t>0PP2XE1MA</t>
  </si>
  <si>
    <t>MAERSKHANGZHOU</t>
  </si>
  <si>
    <t>MSCCAMILLE</t>
  </si>
  <si>
    <t>MAERSKHERRERA</t>
  </si>
  <si>
    <t>902W</t>
  </si>
  <si>
    <t>903W</t>
  </si>
  <si>
    <t>904W</t>
  </si>
  <si>
    <t>905W</t>
  </si>
  <si>
    <t>MSCCLORINDA</t>
  </si>
  <si>
    <t>MSC PALOMA</t>
  </si>
  <si>
    <t>MSCMELATILDE</t>
  </si>
  <si>
    <t>MSC IRENE</t>
  </si>
  <si>
    <t>MSC SONIA</t>
  </si>
  <si>
    <t>906W</t>
  </si>
  <si>
    <t>MSC MIRJA</t>
  </si>
  <si>
    <t>MANILAMAERSK</t>
  </si>
  <si>
    <t>MARCHENMAERSK</t>
  </si>
  <si>
    <t>MUMBAIMAERSK</t>
  </si>
  <si>
    <t>MOSCOWMAERSK</t>
  </si>
  <si>
    <t>WIDECHARLIE</t>
  </si>
  <si>
    <t>MOLGUARDIAN</t>
  </si>
  <si>
    <t>AERSKEUPHRATES</t>
  </si>
  <si>
    <t>MAERSK LOME</t>
  </si>
  <si>
    <t>MSC CLARA</t>
  </si>
  <si>
    <t>MSC OLIVER</t>
  </si>
  <si>
    <t>MURCIAMAERSK</t>
  </si>
  <si>
    <t>MAGLEBYMAERSK</t>
  </si>
  <si>
    <t>MAERSK ELBA</t>
  </si>
  <si>
    <t>MAERSK EMERALD</t>
  </si>
  <si>
    <t>MSC BERYL</t>
  </si>
  <si>
    <t>V.852N</t>
  </si>
  <si>
    <t>V.901N</t>
  </si>
  <si>
    <t>V.902N</t>
  </si>
  <si>
    <t>V.903N</t>
  </si>
  <si>
    <t>V.904N</t>
  </si>
  <si>
    <t>SM MUMBAI</t>
  </si>
  <si>
    <t>SM TIANJIN</t>
  </si>
  <si>
    <t>MP THE MCGINEST</t>
  </si>
  <si>
    <t>SM QINGDAO</t>
  </si>
  <si>
    <t xml:space="preserve">JPO VULPECULA </t>
  </si>
  <si>
    <t>0RK23S</t>
  </si>
  <si>
    <t>JAN</t>
    <phoneticPr fontId="34" type="noConversion"/>
  </si>
  <si>
    <t>COSCO SHIPPING SAGITTARIUS</t>
  </si>
  <si>
    <t>COSCO SHIPPING NEBULA</t>
  </si>
  <si>
    <t>COSCO SHIPPING VIRGO</t>
  </si>
  <si>
    <t>COSCO SHIPPING SCORPIO</t>
  </si>
  <si>
    <t>CMA CGM ZHENG HE</t>
  </si>
  <si>
    <t>CMA CGM ANTOINE DE SAINT EXUPERY</t>
  </si>
  <si>
    <t>CMA CGM LOUIS BLERIOT</t>
  </si>
  <si>
    <t>CMA CGM VASCO DE GAMA</t>
  </si>
  <si>
    <t>0FL2LW1</t>
  </si>
  <si>
    <t>0FL2NW1</t>
  </si>
  <si>
    <t>0FL2PW1</t>
  </si>
  <si>
    <t>0FL2RW1</t>
  </si>
  <si>
    <t>CMA CGM LAPEROUSE</t>
  </si>
  <si>
    <t>APL VANDA</t>
  </si>
  <si>
    <t>CMA CGM MAGELLAN</t>
  </si>
  <si>
    <t xml:space="preserve">APL CHANGI </t>
  </si>
  <si>
    <t>0KN1FW1</t>
  </si>
  <si>
    <t>0KN1HW1</t>
  </si>
  <si>
    <t>0KN1JW1</t>
  </si>
  <si>
    <t>0KN1LW1</t>
  </si>
  <si>
    <t>0KN1NW1</t>
  </si>
  <si>
    <t>EVER GENIUS</t>
  </si>
  <si>
    <t>EVER GRADE</t>
  </si>
  <si>
    <t>TITAN</t>
  </si>
  <si>
    <t>1018W</t>
  </si>
  <si>
    <t>1019W</t>
  </si>
  <si>
    <t>1020W</t>
  </si>
  <si>
    <t>OOCL JAPAN</t>
  </si>
  <si>
    <t>CSCL ARCTIC OCEAN</t>
  </si>
  <si>
    <t>OOCL UNITED KINGDOM</t>
  </si>
  <si>
    <t>CSCL ATLANTIC OCEAN</t>
  </si>
  <si>
    <t>TAMPA TRIUMPH</t>
  </si>
  <si>
    <t>COSCO SHIPPING ALPS</t>
  </si>
  <si>
    <t>COSCO NETHERLANDS</t>
  </si>
  <si>
    <t>THALASSA PATRIS</t>
  </si>
  <si>
    <t>070W</t>
  </si>
  <si>
    <t>CMA CGM ARKANSAS</t>
  </si>
  <si>
    <t>COSCO SHIPPING SEINE</t>
  </si>
  <si>
    <t>CMA CGM URAL</t>
  </si>
  <si>
    <t>CMA CGM CONGO</t>
  </si>
  <si>
    <t>0BX2NW1</t>
  </si>
  <si>
    <t>0BX2RW1</t>
  </si>
  <si>
    <t>0BX2TW1</t>
  </si>
  <si>
    <t>PUCON</t>
  </si>
  <si>
    <t>KOTA CANTIK</t>
  </si>
  <si>
    <t>0BE2LW1</t>
  </si>
  <si>
    <t>047W</t>
  </si>
  <si>
    <t>0BE2RW1</t>
  </si>
  <si>
    <t>OOCL FRANCE</t>
  </si>
  <si>
    <t>CMA CGM LEO</t>
  </si>
  <si>
    <t>APL GWANGYANG</t>
  </si>
  <si>
    <t>0ME2JW1</t>
  </si>
  <si>
    <t>0ME2LW1</t>
  </si>
  <si>
    <t>0ME2NW1</t>
  </si>
  <si>
    <t>EVER ULYSSES</t>
  </si>
  <si>
    <t>ITAL UNICA</t>
  </si>
  <si>
    <t>EVER UNICORN</t>
  </si>
  <si>
    <t>ITAL USODIMARE</t>
  </si>
  <si>
    <t>1358W</t>
  </si>
  <si>
    <t>1359W</t>
  </si>
  <si>
    <t>1360W</t>
  </si>
  <si>
    <t>1361W</t>
  </si>
  <si>
    <t>ITAL LUNARE</t>
  </si>
  <si>
    <t>BROOKLYN BRIDGE</t>
  </si>
  <si>
    <t>084W</t>
  </si>
  <si>
    <t>107W</t>
  </si>
  <si>
    <t>KOTA SEJARAH</t>
  </si>
  <si>
    <t>KOTA LAHIR</t>
  </si>
  <si>
    <t>KOTA SABAS</t>
  </si>
  <si>
    <t>0118W</t>
  </si>
  <si>
    <t>0035W</t>
  </si>
  <si>
    <t>0041W</t>
  </si>
  <si>
    <t>0164W</t>
  </si>
  <si>
    <t xml:space="preserve">JPO TAURUS </t>
  </si>
  <si>
    <t>COSCO DURBAN</t>
  </si>
  <si>
    <t>028S</t>
  </si>
  <si>
    <t>058S</t>
  </si>
  <si>
    <t>048S</t>
  </si>
  <si>
    <t>052S</t>
  </si>
  <si>
    <t>COSCO WELLINGTON</t>
  </si>
  <si>
    <t>0VP0FW1</t>
  </si>
  <si>
    <t>138W</t>
  </si>
  <si>
    <t>062W</t>
  </si>
  <si>
    <t>THALASSA HELLAS</t>
  </si>
  <si>
    <t>THALASSA PISTIS</t>
  </si>
  <si>
    <t>0927W</t>
  </si>
  <si>
    <t>0929W</t>
  </si>
  <si>
    <t>CLEMENS SCHULTE</t>
  </si>
  <si>
    <t>1901W</t>
  </si>
  <si>
    <t>WAN HAI 510</t>
  </si>
  <si>
    <t>WAN HAI 508</t>
  </si>
  <si>
    <t>117W</t>
  </si>
  <si>
    <t>161W</t>
  </si>
  <si>
    <t>189W</t>
  </si>
  <si>
    <t>164W</t>
  </si>
  <si>
    <t>ITAL UNIVERSO</t>
  </si>
  <si>
    <t>EVER UTILE</t>
  </si>
  <si>
    <t>1597W</t>
  </si>
  <si>
    <t>1598W</t>
  </si>
  <si>
    <t>1599W</t>
  </si>
  <si>
    <t>1600W</t>
  </si>
  <si>
    <t>1596W</t>
  </si>
  <si>
    <t>COSCO KAOHSIUNG</t>
  </si>
  <si>
    <t>064W</t>
  </si>
  <si>
    <t>057W</t>
  </si>
  <si>
    <t>KOTA CARUM</t>
  </si>
  <si>
    <t>IRENES WAVE</t>
  </si>
  <si>
    <t>AGIOS MINAS</t>
  </si>
  <si>
    <t>KOTA CABAR</t>
  </si>
  <si>
    <t>004E</t>
  </si>
  <si>
    <t>042E</t>
  </si>
  <si>
    <t>SEAMAX NEW HAVEN</t>
  </si>
  <si>
    <t>ITAL CONTESSA</t>
  </si>
  <si>
    <t>EVER LOVELY</t>
  </si>
  <si>
    <t>167E</t>
  </si>
  <si>
    <t>008E</t>
  </si>
  <si>
    <t>085E</t>
  </si>
  <si>
    <t xml:space="preserve">021E </t>
  </si>
  <si>
    <t>COSCO AMERICA</t>
  </si>
  <si>
    <t>KOTA PURI</t>
  </si>
  <si>
    <t>0001E</t>
  </si>
  <si>
    <t>0003E</t>
  </si>
  <si>
    <t>KOTA PERABU</t>
  </si>
  <si>
    <t>KOTA PAHLAWAN</t>
  </si>
  <si>
    <t>CSCL SUMMER</t>
  </si>
  <si>
    <t>KOTA PANJANG</t>
  </si>
  <si>
    <t>0011E</t>
  </si>
  <si>
    <t>EVER LUCENT</t>
  </si>
  <si>
    <t xml:space="preserve">APL PARIS </t>
  </si>
  <si>
    <t>CMA CGM VELA</t>
  </si>
  <si>
    <t>CMA CGM PEGASUS</t>
  </si>
  <si>
    <t>CMA CGM IVANHOE</t>
  </si>
  <si>
    <t>CMA CGM LYRA</t>
  </si>
  <si>
    <t>0SV0ZS1</t>
  </si>
  <si>
    <t>0SVS2S1</t>
  </si>
  <si>
    <t>0SV1BS1</t>
  </si>
  <si>
    <t>0SVS6S1</t>
  </si>
  <si>
    <t>COSCO FAITH</t>
  </si>
  <si>
    <t>COSCO SHIPPING JASMINE</t>
  </si>
  <si>
    <t>COSCO FORTUNE</t>
  </si>
  <si>
    <t>CMA CGM J. MADISON</t>
  </si>
  <si>
    <t>003E</t>
  </si>
  <si>
    <t>0MB25E1</t>
  </si>
  <si>
    <t>EVER LINKING</t>
  </si>
  <si>
    <t>EVER LEADING</t>
  </si>
  <si>
    <t>EVER LOADING</t>
  </si>
  <si>
    <t>APL CHARLESTON</t>
  </si>
  <si>
    <t>0VC2JE1</t>
  </si>
  <si>
    <t>0882E</t>
  </si>
  <si>
    <t>0883E</t>
  </si>
  <si>
    <t>0884E</t>
  </si>
  <si>
    <t>0885E</t>
  </si>
  <si>
    <t>CMA CGM MAUPASSANT</t>
  </si>
  <si>
    <t>CMA CGM LA SCALA</t>
  </si>
  <si>
    <t>CMA CGM OTELLO</t>
  </si>
  <si>
    <t>CMA CGM DALILA</t>
  </si>
  <si>
    <t>CMA CGM TANCREDI</t>
  </si>
  <si>
    <t>0PG2RE1</t>
  </si>
  <si>
    <t>0PG2TE1</t>
  </si>
  <si>
    <t>0PG2VE1</t>
  </si>
  <si>
    <t>0PG2XE1</t>
  </si>
  <si>
    <t>0PG2ZE1</t>
  </si>
  <si>
    <t>XIN BEIJING</t>
  </si>
  <si>
    <t>CSCL WINTER</t>
  </si>
  <si>
    <t>107N</t>
  </si>
  <si>
    <t>020N</t>
  </si>
  <si>
    <t>016N</t>
  </si>
  <si>
    <t>065N</t>
  </si>
  <si>
    <t>1902E</t>
  </si>
  <si>
    <t>1903E</t>
  </si>
  <si>
    <t>1904E</t>
  </si>
  <si>
    <t>1905E</t>
  </si>
  <si>
    <t>1906E</t>
  </si>
  <si>
    <t>1907E</t>
  </si>
  <si>
    <t>NEW MINGZHOU 13</t>
  </si>
  <si>
    <t>77E</t>
  </si>
  <si>
    <t>78E</t>
  </si>
  <si>
    <t>79E</t>
  </si>
  <si>
    <t>80E</t>
  </si>
  <si>
    <t>1903S</t>
  </si>
  <si>
    <t>1904S</t>
  </si>
  <si>
    <t>1905S</t>
  </si>
  <si>
    <t>MCC CHITTAGONG  </t>
  </si>
  <si>
    <t>MCC YANGON  </t>
  </si>
  <si>
    <t>MCC MEDAN  </t>
  </si>
  <si>
    <t>TR PORTHOS  </t>
  </si>
  <si>
    <t>901S  </t>
  </si>
  <si>
    <t>904S  </t>
  </si>
  <si>
    <t>903S  </t>
  </si>
  <si>
    <t>905S  </t>
  </si>
  <si>
    <t>0QA1ZS</t>
  </si>
  <si>
    <t>0QA21S</t>
  </si>
  <si>
    <t>0QA23S</t>
  </si>
  <si>
    <t>0QA25S</t>
  </si>
  <si>
    <t>0QA27S</t>
  </si>
  <si>
    <t>CLIFFORD MAERSK</t>
  </si>
  <si>
    <t>MAERSK STEPNICA</t>
  </si>
  <si>
    <t>SAN FELIX</t>
  </si>
  <si>
    <t>MARATHOPOLIS</t>
  </si>
  <si>
    <t>MOL BEACON</t>
  </si>
  <si>
    <t>MSC ELMA</t>
  </si>
  <si>
    <t>MOL BEAUTY</t>
  </si>
  <si>
    <t>MSC JEONGMIN</t>
  </si>
  <si>
    <t>SWITZERLAND</t>
  </si>
  <si>
    <t>110W</t>
  </si>
  <si>
    <t>CMA CGM RODOLPHE</t>
  </si>
  <si>
    <t>0AA2HW1MA</t>
  </si>
  <si>
    <t>SEAMAX ROWAYTON</t>
  </si>
  <si>
    <t>VANTAGE</t>
  </si>
  <si>
    <t>1314-026W</t>
  </si>
  <si>
    <t>AVRA C</t>
  </si>
  <si>
    <t>1901S</t>
  </si>
  <si>
    <t>1906S</t>
  </si>
  <si>
    <t>SITC JIANGSU</t>
  </si>
  <si>
    <t>SITC GUANGXI</t>
  </si>
  <si>
    <t>SITC JAKARTA</t>
  </si>
  <si>
    <t>NORDLEOPARD</t>
  </si>
  <si>
    <t>SITC HANSHIN</t>
  </si>
  <si>
    <t>1903N</t>
  </si>
  <si>
    <t>1831N</t>
  </si>
  <si>
    <t>STELLAR WINDSOR</t>
  </si>
  <si>
    <t>SITC SENDAI</t>
  </si>
  <si>
    <t>LANTAU BEACH</t>
  </si>
  <si>
    <t>1901N</t>
    <phoneticPr fontId="34" type="noConversion"/>
  </si>
  <si>
    <t>SITC/CJV7</t>
    <phoneticPr fontId="34" type="noConversion"/>
  </si>
  <si>
    <t>COSCO   AEU3</t>
    <phoneticPr fontId="34" type="noConversion"/>
  </si>
  <si>
    <t>004W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</si>
  <si>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</si>
  <si>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</si>
  <si>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</si>
  <si>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CNNGB</t>
    <phoneticPr fontId="34" type="noConversion"/>
  </si>
  <si>
    <t>COSCO/AEU6</t>
    <phoneticPr fontId="34" type="noConversion"/>
  </si>
  <si>
    <t>VESSEL</t>
    <phoneticPr fontId="34" type="noConversion"/>
  </si>
  <si>
    <t>901W</t>
    <phoneticPr fontId="34" type="noConversion"/>
  </si>
  <si>
    <t>HMM/HSD/AE6</t>
    <phoneticPr fontId="34" type="noConversion"/>
  </si>
  <si>
    <t xml:space="preserve">FELIXSTOWE </t>
    <phoneticPr fontId="34" type="noConversion"/>
  </si>
  <si>
    <t>COSCO/CMA /AEU5</t>
    <phoneticPr fontId="34" type="noConversion"/>
  </si>
  <si>
    <t>006W</t>
    <phoneticPr fontId="34" type="noConversion"/>
  </si>
  <si>
    <t>COSCO /AEU1</t>
    <phoneticPr fontId="34" type="noConversion"/>
  </si>
  <si>
    <t>007W</t>
    <phoneticPr fontId="34" type="noConversion"/>
  </si>
  <si>
    <t>027W</t>
    <phoneticPr fontId="34" type="noConversion"/>
  </si>
  <si>
    <t>DUBLIN</t>
    <phoneticPr fontId="34" type="noConversion"/>
  </si>
  <si>
    <t>VESSEL</t>
    <phoneticPr fontId="10" type="noConversion"/>
  </si>
  <si>
    <t>007W</t>
    <phoneticPr fontId="34" type="noConversion"/>
  </si>
  <si>
    <t>008W</t>
    <phoneticPr fontId="34" type="noConversion"/>
  </si>
  <si>
    <t xml:space="preserve"> </t>
    <phoneticPr fontId="34" type="noConversion"/>
  </si>
  <si>
    <t>PRIAEUS</t>
    <phoneticPr fontId="34" type="noConversion"/>
  </si>
  <si>
    <t>COSCO/AEM1</t>
    <phoneticPr fontId="34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</si>
  <si>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</si>
  <si>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</si>
  <si>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</si>
  <si>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</si>
  <si>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</si>
  <si>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TALLINN</t>
    <phoneticPr fontId="34" type="noConversion"/>
  </si>
  <si>
    <t xml:space="preserve">NORDIC ROUTE     </t>
    <phoneticPr fontId="34" type="noConversion"/>
  </si>
  <si>
    <t>GOTHENBURG</t>
    <phoneticPr fontId="34" type="noConversion"/>
  </si>
  <si>
    <t>HELSINKI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</si>
  <si>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</si>
  <si>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</si>
  <si>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058W</t>
    <phoneticPr fontId="34" type="noConversion"/>
  </si>
  <si>
    <t>ONE MD1</t>
    <phoneticPr fontId="34" type="noConversion"/>
  </si>
  <si>
    <t>012W</t>
    <phoneticPr fontId="34" type="noConversion"/>
  </si>
  <si>
    <t>064W</t>
    <phoneticPr fontId="34" type="noConversion"/>
  </si>
  <si>
    <t>COSCO/AEM2</t>
    <phoneticPr fontId="34" type="noConversion"/>
  </si>
  <si>
    <t>HPL /MD2</t>
    <phoneticPr fontId="34" type="noConversion"/>
  </si>
  <si>
    <t>020W</t>
    <phoneticPr fontId="34" type="noConversion"/>
  </si>
  <si>
    <t>019W</t>
    <phoneticPr fontId="34" type="noConversion"/>
  </si>
  <si>
    <t>010W</t>
    <phoneticPr fontId="34" type="noConversion"/>
  </si>
  <si>
    <t>018W</t>
    <phoneticPr fontId="34" type="noConversion"/>
  </si>
  <si>
    <t xml:space="preserve">GENOA </t>
    <phoneticPr fontId="34" type="noConversion"/>
  </si>
  <si>
    <t>ONE MD1</t>
    <phoneticPr fontId="34" type="noConversion"/>
  </si>
  <si>
    <t>012W</t>
    <phoneticPr fontId="34" type="noConversion"/>
  </si>
  <si>
    <t>064W</t>
    <phoneticPr fontId="34" type="noConversion"/>
  </si>
  <si>
    <t>010W</t>
    <phoneticPr fontId="34" type="noConversion"/>
  </si>
  <si>
    <t>018W</t>
    <phoneticPr fontId="34" type="noConversion"/>
  </si>
  <si>
    <t>VALENCIA</t>
    <phoneticPr fontId="34" type="noConversion"/>
  </si>
  <si>
    <t>902W</t>
    <phoneticPr fontId="34" type="noConversion"/>
  </si>
  <si>
    <t>MSC /MSK /AE20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</si>
  <si>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</si>
  <si>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</si>
  <si>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</si>
  <si>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COSCO/AEM5</t>
    <phoneticPr fontId="34" type="noConversion"/>
  </si>
  <si>
    <t xml:space="preserve">AFRICA ROUTE   </t>
    <phoneticPr fontId="34" type="noConversion"/>
  </si>
  <si>
    <t>DURBAN</t>
    <phoneticPr fontId="34" type="noConversion"/>
  </si>
  <si>
    <t>MOL COSCO KLINE/ ZAX1</t>
    <phoneticPr fontId="34" type="noConversion"/>
  </si>
  <si>
    <t>TANGER</t>
    <phoneticPr fontId="34" type="noConversion"/>
  </si>
  <si>
    <t>HPL /FE2</t>
    <phoneticPr fontId="34" type="noConversion"/>
  </si>
  <si>
    <t>COSCO/WAX2</t>
    <phoneticPr fontId="34" type="noConversion"/>
  </si>
  <si>
    <t>APAPA,LAGOS/TINCAN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</si>
  <si>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</si>
  <si>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</si>
  <si>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</si>
  <si>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VANLENCIA</t>
    <phoneticPr fontId="34" type="noConversion"/>
  </si>
  <si>
    <t>825W</t>
    <phoneticPr fontId="34" type="noConversion"/>
  </si>
  <si>
    <t>MSC/MSK /AE5</t>
    <phoneticPr fontId="34" type="noConversion"/>
  </si>
  <si>
    <t>PORT LOUIS</t>
    <phoneticPr fontId="34" type="noConversion"/>
  </si>
  <si>
    <t>CMA  SHAKA II MSK  SAF1</t>
    <phoneticPr fontId="34" type="noConversion"/>
  </si>
  <si>
    <t xml:space="preserve">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</si>
  <si>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</si>
  <si>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</si>
  <si>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KOTA PETANI</t>
    <phoneticPr fontId="34" type="noConversion"/>
  </si>
  <si>
    <t>002W</t>
    <phoneticPr fontId="34" type="noConversion"/>
  </si>
  <si>
    <t>PIL RSS</t>
    <phoneticPr fontId="34" type="noConversion"/>
  </si>
  <si>
    <t>KOTA PEMIMPIN</t>
    <phoneticPr fontId="34" type="noConversion"/>
  </si>
  <si>
    <t>108W</t>
    <phoneticPr fontId="34" type="noConversion"/>
  </si>
  <si>
    <t>KOTA PELANGI</t>
    <phoneticPr fontId="34" type="noConversion"/>
  </si>
  <si>
    <t>0008W</t>
    <phoneticPr fontId="34" type="noConversion"/>
  </si>
  <si>
    <t>TBN</t>
    <phoneticPr fontId="34" type="noConversion"/>
  </si>
  <si>
    <t>CAPE TAINARO</t>
    <phoneticPr fontId="34" type="noConversion"/>
  </si>
  <si>
    <t>013W</t>
    <phoneticPr fontId="34" type="noConversion"/>
  </si>
  <si>
    <t>CMA/PIL (NCS)</t>
    <phoneticPr fontId="34" type="noConversion"/>
  </si>
  <si>
    <t xml:space="preserve">BRISBANE  </t>
    <phoneticPr fontId="34" type="noConversion"/>
  </si>
  <si>
    <t>848W</t>
    <phoneticPr fontId="34" type="noConversion"/>
  </si>
  <si>
    <t>MAERSK AU1 MSC(Wallaby)</t>
    <phoneticPr fontId="34" type="noConversion"/>
  </si>
  <si>
    <t xml:space="preserve">FREMANTLE(PERTH) </t>
    <phoneticPr fontId="34" type="noConversion"/>
  </si>
  <si>
    <t>064N</t>
    <phoneticPr fontId="34" type="noConversion"/>
  </si>
  <si>
    <t>KLINE EMC  YM AUJ/NEAX</t>
    <phoneticPr fontId="34" type="noConversion"/>
  </si>
  <si>
    <t>019N</t>
    <phoneticPr fontId="34" type="noConversion"/>
  </si>
  <si>
    <t>101N</t>
    <phoneticPr fontId="34" type="noConversion"/>
  </si>
  <si>
    <t>206N</t>
    <phoneticPr fontId="34" type="noConversion"/>
  </si>
  <si>
    <t>093N</t>
    <phoneticPr fontId="34" type="noConversion"/>
  </si>
  <si>
    <t xml:space="preserve">PENANG         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</si>
  <si>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</si>
  <si>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</si>
  <si>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</si>
  <si>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 xml:space="preserve">KOTA MANIS </t>
    <phoneticPr fontId="34" type="noConversion"/>
  </si>
  <si>
    <t>0019W</t>
    <phoneticPr fontId="34" type="noConversion"/>
  </si>
  <si>
    <t>PIL EAS</t>
    <phoneticPr fontId="34" type="noConversion"/>
  </si>
  <si>
    <t>KOTA MEGAH</t>
    <phoneticPr fontId="34" type="noConversion"/>
  </si>
  <si>
    <t>0116W</t>
    <phoneticPr fontId="34" type="noConversion"/>
  </si>
  <si>
    <t>COSCO YINGKOU</t>
    <phoneticPr fontId="34" type="noConversion"/>
  </si>
  <si>
    <t>125W</t>
    <phoneticPr fontId="34" type="noConversion"/>
  </si>
  <si>
    <t>TBN</t>
    <phoneticPr fontId="34" type="noConversion"/>
  </si>
  <si>
    <t>KOTA GEMAR</t>
    <phoneticPr fontId="34" type="noConversion"/>
  </si>
  <si>
    <t>0218W</t>
    <phoneticPr fontId="34" type="noConversion"/>
  </si>
  <si>
    <t xml:space="preserve">PORT KELANG        </t>
    <phoneticPr fontId="34" type="noConversion"/>
  </si>
  <si>
    <t xml:space="preserve"> </t>
    <phoneticPr fontId="34" type="noConversion"/>
  </si>
  <si>
    <t>PORT KELANG</t>
    <phoneticPr fontId="34" type="noConversion"/>
  </si>
  <si>
    <t>0VP0GE1PL</t>
    <phoneticPr fontId="34" type="noConversion"/>
  </si>
  <si>
    <t>ONE  PMX</t>
    <phoneticPr fontId="34" type="noConversion"/>
  </si>
  <si>
    <t>033E</t>
    <phoneticPr fontId="34" type="noConversion"/>
  </si>
  <si>
    <t>061E</t>
    <phoneticPr fontId="34" type="noConversion"/>
  </si>
  <si>
    <t>138E</t>
    <phoneticPr fontId="34" type="noConversion"/>
  </si>
  <si>
    <t>062E</t>
    <phoneticPr fontId="34" type="noConversion"/>
  </si>
  <si>
    <t>046W</t>
    <phoneticPr fontId="34" type="noConversion"/>
  </si>
  <si>
    <t xml:space="preserve">WHL CMS </t>
    <phoneticPr fontId="34" type="noConversion"/>
  </si>
  <si>
    <t>053W</t>
    <phoneticPr fontId="34" type="noConversion"/>
  </si>
  <si>
    <t>051W</t>
    <phoneticPr fontId="34" type="noConversion"/>
  </si>
  <si>
    <t>214W</t>
    <phoneticPr fontId="34" type="noConversion"/>
  </si>
  <si>
    <t>043W</t>
    <phoneticPr fontId="34" type="noConversion"/>
  </si>
  <si>
    <t xml:space="preserve">HO CHI MINH    </t>
    <phoneticPr fontId="34" type="noConversion"/>
  </si>
  <si>
    <t xml:space="preserve"> SITC /VTX3</t>
    <phoneticPr fontId="34" type="noConversion"/>
  </si>
  <si>
    <t xml:space="preserve">HO CHI MINH </t>
    <phoneticPr fontId="34" type="noConversion"/>
  </si>
  <si>
    <t>KLINE /SITC JABCO-2/VTX2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</si>
  <si>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</si>
  <si>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</si>
  <si>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     </t>
    <phoneticPr fontId="34" type="noConversion"/>
  </si>
  <si>
    <t>KMTC/COSCO/CSE</t>
    <phoneticPr fontId="34" type="noConversion"/>
  </si>
  <si>
    <t xml:space="preserve">SURABAYA      </t>
    <phoneticPr fontId="34" type="noConversion"/>
  </si>
  <si>
    <t>ASL  CHN1</t>
    <phoneticPr fontId="34" type="noConversion"/>
  </si>
  <si>
    <t xml:space="preserve">LAEM CHABANG  </t>
    <phoneticPr fontId="34" type="noConversion"/>
  </si>
  <si>
    <t>LAEM CHABANG</t>
    <phoneticPr fontId="34" type="noConversion"/>
  </si>
  <si>
    <t>RCL /RBC1</t>
    <phoneticPr fontId="34" type="noConversion"/>
  </si>
  <si>
    <t>281S</t>
    <phoneticPr fontId="34" type="noConversion"/>
  </si>
  <si>
    <t>289S</t>
    <phoneticPr fontId="34" type="noConversion"/>
  </si>
  <si>
    <t>282S</t>
    <phoneticPr fontId="34" type="noConversion"/>
  </si>
  <si>
    <t xml:space="preserve">BANGKOK   </t>
    <phoneticPr fontId="34" type="noConversion"/>
  </si>
  <si>
    <t>BANGKOK</t>
    <phoneticPr fontId="34" type="noConversion"/>
  </si>
  <si>
    <t>022S</t>
    <phoneticPr fontId="34" type="noConversion"/>
  </si>
  <si>
    <t>050S</t>
    <phoneticPr fontId="34" type="noConversion"/>
  </si>
  <si>
    <t>COSCO/RBC2</t>
    <phoneticPr fontId="34" type="noConversion"/>
  </si>
  <si>
    <t>224S</t>
    <phoneticPr fontId="34" type="noConversion"/>
  </si>
  <si>
    <t>023S</t>
    <phoneticPr fontId="34" type="noConversion"/>
  </si>
  <si>
    <t>051S</t>
    <phoneticPr fontId="34" type="noConversion"/>
  </si>
  <si>
    <t>WAREHOUSE CUT OFF</t>
    <phoneticPr fontId="34" type="noConversion"/>
  </si>
  <si>
    <t xml:space="preserve">SINGAPORE        </t>
    <phoneticPr fontId="34" type="noConversion"/>
  </si>
  <si>
    <t>YML MD3</t>
    <phoneticPr fontId="34" type="noConversion"/>
  </si>
  <si>
    <t>029W</t>
    <phoneticPr fontId="34" type="noConversion"/>
  </si>
  <si>
    <t>009W</t>
    <phoneticPr fontId="34" type="noConversion"/>
  </si>
  <si>
    <t>MANILA</t>
    <phoneticPr fontId="34" type="noConversion"/>
  </si>
  <si>
    <t xml:space="preserve">MANILA </t>
    <phoneticPr fontId="34" type="noConversion"/>
  </si>
  <si>
    <t>COSCO /CSCL   CNP2</t>
    <phoneticPr fontId="34" type="noConversion"/>
  </si>
  <si>
    <t xml:space="preserve">SIHANOUKVILLE </t>
    <phoneticPr fontId="34" type="noConversion"/>
  </si>
  <si>
    <t>SIHANOUKVILLE</t>
    <phoneticPr fontId="34" type="noConversion"/>
  </si>
  <si>
    <t xml:space="preserve">SNL SITC/NA1 CJV4 </t>
    <phoneticPr fontId="34" type="noConversion"/>
  </si>
  <si>
    <t xml:space="preserve">HAKATA </t>
    <phoneticPr fontId="34" type="noConversion"/>
  </si>
  <si>
    <t xml:space="preserve">TOKYO </t>
    <phoneticPr fontId="34" type="noConversion"/>
  </si>
  <si>
    <t>076E</t>
    <phoneticPr fontId="34" type="noConversion"/>
  </si>
  <si>
    <t>CSCL COSCO SKT8          /SNL NKT1 SITC</t>
    <phoneticPr fontId="34" type="noConversion"/>
  </si>
  <si>
    <t>CNNGB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</si>
  <si>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</si>
  <si>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</si>
  <si>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NOSCO (sitc)   VTX2          /SNL NJ1</t>
    <phoneticPr fontId="34" type="noConversion"/>
  </si>
  <si>
    <t xml:space="preserve">NAGOYA </t>
    <phoneticPr fontId="34" type="noConversion"/>
  </si>
  <si>
    <t>1901E</t>
    <phoneticPr fontId="34" type="noConversion"/>
  </si>
  <si>
    <t>EAS</t>
    <phoneticPr fontId="34" type="noConversion"/>
  </si>
  <si>
    <t>1902E</t>
    <phoneticPr fontId="34" type="noConversion"/>
  </si>
  <si>
    <t>1902E</t>
    <phoneticPr fontId="34" type="noConversion"/>
  </si>
  <si>
    <t>1903E</t>
    <phoneticPr fontId="34" type="noConversion"/>
  </si>
  <si>
    <t>XIN MING ZHOU 20</t>
    <phoneticPr fontId="34" type="noConversion"/>
  </si>
  <si>
    <t>1903E</t>
    <phoneticPr fontId="34" type="noConversion"/>
  </si>
  <si>
    <t>NOSCO</t>
    <phoneticPr fontId="34" type="noConversion"/>
  </si>
  <si>
    <t>PANCON SUCCESS</t>
    <phoneticPr fontId="34" type="noConversion"/>
  </si>
  <si>
    <t>1901E</t>
    <phoneticPr fontId="34" type="noConversion"/>
  </si>
  <si>
    <t>DONGYOUNG/TAIYOUNG</t>
    <phoneticPr fontId="34" type="noConversion"/>
  </si>
  <si>
    <t>PANCON SUCCESS</t>
    <phoneticPr fontId="34" type="noConversion"/>
  </si>
  <si>
    <t>1901S</t>
    <phoneticPr fontId="34" type="noConversion"/>
  </si>
  <si>
    <t>SNL</t>
    <phoneticPr fontId="34" type="noConversion"/>
  </si>
  <si>
    <t>NEW MINGZHOU 18</t>
    <phoneticPr fontId="34" type="noConversion"/>
  </si>
  <si>
    <t>9001S</t>
    <phoneticPr fontId="34" type="noConversion"/>
  </si>
  <si>
    <t xml:space="preserve">NTW1   1/2 </t>
    <phoneticPr fontId="34" type="noConversion"/>
  </si>
  <si>
    <t>9003S</t>
    <phoneticPr fontId="34" type="noConversion"/>
  </si>
  <si>
    <t>9005S</t>
    <phoneticPr fontId="34" type="noConversion"/>
  </si>
  <si>
    <t>9007S</t>
    <phoneticPr fontId="34" type="noConversion"/>
  </si>
  <si>
    <t>NEW MINGZHOU 12</t>
    <phoneticPr fontId="34" type="noConversion"/>
  </si>
  <si>
    <t>NTW2   4/5</t>
    <phoneticPr fontId="34" type="noConversion"/>
  </si>
  <si>
    <t>9009S</t>
    <phoneticPr fontId="34" type="noConversion"/>
  </si>
  <si>
    <t xml:space="preserve">TAICHUNG </t>
    <phoneticPr fontId="34" type="noConversion"/>
  </si>
  <si>
    <t>HONGKONG</t>
    <phoneticPr fontId="34" type="noConversion"/>
  </si>
  <si>
    <t xml:space="preserve">HONGKONG </t>
    <phoneticPr fontId="34" type="noConversion"/>
  </si>
  <si>
    <t>COSCO /PMX</t>
    <phoneticPr fontId="34" type="noConversion"/>
  </si>
  <si>
    <t xml:space="preserve">SITC /CJV4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</si>
  <si>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</si>
  <si>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</si>
  <si>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</si>
  <si>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MADRAS/CHENNAI  </t>
    <phoneticPr fontId="34" type="noConversion"/>
  </si>
  <si>
    <t>COSCO  AIS</t>
    <phoneticPr fontId="34" type="noConversion"/>
  </si>
  <si>
    <t xml:space="preserve">NEW DELHI </t>
    <phoneticPr fontId="34" type="noConversion"/>
  </si>
  <si>
    <t>COSCO/CI2</t>
    <phoneticPr fontId="34" type="noConversion"/>
  </si>
  <si>
    <t xml:space="preserve">NHAVA SHEVA      </t>
    <phoneticPr fontId="34" type="noConversion"/>
  </si>
  <si>
    <t>COSCO  CI2</t>
    <phoneticPr fontId="34" type="noConversion"/>
  </si>
  <si>
    <t>COSCO/AEU5</t>
    <phoneticPr fontId="34" type="noConversion"/>
  </si>
  <si>
    <t xml:space="preserve">COLOMBO        </t>
    <phoneticPr fontId="34" type="noConversion"/>
  </si>
  <si>
    <t>OPERATOR</t>
    <phoneticPr fontId="34" type="noConversion"/>
  </si>
  <si>
    <t>MSK /AE1</t>
    <phoneticPr fontId="34" type="noConversion"/>
  </si>
  <si>
    <t>CHITTAGONG</t>
    <phoneticPr fontId="34" type="noConversion"/>
  </si>
  <si>
    <t xml:space="preserve">MCC SH1 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</si>
  <si>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</si>
  <si>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</si>
  <si>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VESSEL</t>
    <phoneticPr fontId="34" type="noConversion"/>
  </si>
  <si>
    <t>WHL /CMS</t>
    <phoneticPr fontId="34" type="noConversion"/>
  </si>
  <si>
    <t>053W</t>
    <phoneticPr fontId="34" type="noConversion"/>
  </si>
  <si>
    <t>051W</t>
    <phoneticPr fontId="34" type="noConversion"/>
  </si>
  <si>
    <t>214W</t>
    <phoneticPr fontId="34" type="noConversion"/>
  </si>
  <si>
    <t>043W</t>
    <phoneticPr fontId="34" type="noConversion"/>
  </si>
  <si>
    <t>COSCO/ PMX</t>
    <phoneticPr fontId="34" type="noConversion"/>
  </si>
  <si>
    <t xml:space="preserve">KARACHI </t>
    <phoneticPr fontId="34" type="noConversion"/>
  </si>
  <si>
    <t>COSCO MEX5</t>
    <phoneticPr fontId="34" type="noConversion"/>
  </si>
  <si>
    <t>KUWAIT</t>
    <phoneticPr fontId="34" type="noConversion"/>
  </si>
  <si>
    <t>COSCO /RES1</t>
    <phoneticPr fontId="34" type="noConversion"/>
  </si>
  <si>
    <t>COSCO  MEX</t>
    <phoneticPr fontId="34" type="noConversion"/>
  </si>
  <si>
    <t xml:space="preserve">DAMMAN </t>
    <phoneticPr fontId="34" type="noConversion"/>
  </si>
  <si>
    <t>VIA</t>
    <phoneticPr fontId="34" type="noConversion"/>
  </si>
  <si>
    <t>144E</t>
    <phoneticPr fontId="34" type="noConversion"/>
  </si>
  <si>
    <t>ONE /AG2</t>
    <phoneticPr fontId="34" type="noConversion"/>
  </si>
  <si>
    <t>143E</t>
    <phoneticPr fontId="34" type="noConversion"/>
  </si>
  <si>
    <t>160E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</si>
  <si>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</si>
  <si>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</si>
  <si>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</si>
  <si>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</si>
  <si>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CNNGB</t>
    <phoneticPr fontId="34" type="noConversion"/>
  </si>
  <si>
    <t>BUENOS AIRES</t>
    <phoneticPr fontId="34" type="noConversion"/>
  </si>
  <si>
    <t>WAREHOUSE CUT OFF</t>
    <phoneticPr fontId="34" type="noConversion"/>
  </si>
  <si>
    <t>852W</t>
    <phoneticPr fontId="34" type="noConversion"/>
  </si>
  <si>
    <t>ONE /SX1</t>
    <phoneticPr fontId="34" type="noConversion"/>
  </si>
  <si>
    <t>SANTOS EXPRESS</t>
    <phoneticPr fontId="34" type="noConversion"/>
  </si>
  <si>
    <t>BUENOS AIRES</t>
    <phoneticPr fontId="34" type="noConversion"/>
  </si>
  <si>
    <t>ONE/COSCO/SX1</t>
    <phoneticPr fontId="34" type="noConversion"/>
  </si>
  <si>
    <t>MONTEVIDEO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</si>
  <si>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</si>
  <si>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</si>
  <si>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</si>
  <si>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</si>
  <si>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</si>
  <si>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</si>
  <si>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>HAM-SUD /ASIA2</t>
    <phoneticPr fontId="34" type="noConversion"/>
  </si>
  <si>
    <t>852E</t>
    <phoneticPr fontId="34" type="noConversion"/>
  </si>
  <si>
    <t>ONE/ALX1</t>
    <phoneticPr fontId="34" type="noConversion"/>
  </si>
  <si>
    <t>901E</t>
    <phoneticPr fontId="34" type="noConversion"/>
  </si>
  <si>
    <t>902E</t>
    <phoneticPr fontId="34" type="noConversion"/>
  </si>
  <si>
    <t>903E</t>
    <phoneticPr fontId="34" type="noConversion"/>
  </si>
  <si>
    <t xml:space="preserve">CALLAO </t>
    <phoneticPr fontId="34" type="noConversion"/>
  </si>
  <si>
    <t>904E</t>
    <phoneticPr fontId="34" type="noConversion"/>
  </si>
  <si>
    <t>ONE/ALX2</t>
    <phoneticPr fontId="34" type="noConversion"/>
  </si>
  <si>
    <t>FA901A/901A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</si>
  <si>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</si>
  <si>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</si>
  <si>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</si>
  <si>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GUAYAQUIL  </t>
    <phoneticPr fontId="34" type="noConversion"/>
  </si>
  <si>
    <t xml:space="preserve">VALPARAISO </t>
    <phoneticPr fontId="34" type="noConversion"/>
  </si>
  <si>
    <t>HAM-SUD/ASPA1</t>
    <phoneticPr fontId="34" type="noConversion"/>
  </si>
  <si>
    <t>901E</t>
    <phoneticPr fontId="34" type="noConversion"/>
  </si>
  <si>
    <t>901E</t>
    <phoneticPr fontId="34" type="noConversion"/>
  </si>
  <si>
    <t>HAM-SUD /ASPA3</t>
    <phoneticPr fontId="34" type="noConversion"/>
  </si>
  <si>
    <t xml:space="preserve">BUENA VENTURA </t>
    <phoneticPr fontId="34" type="noConversion"/>
  </si>
  <si>
    <t>CNNGB</t>
    <phoneticPr fontId="34" type="noConversion"/>
  </si>
  <si>
    <t xml:space="preserve">ONE/ALX1 </t>
    <phoneticPr fontId="34" type="noConversion"/>
  </si>
  <si>
    <t xml:space="preserve">IQUIQUE  </t>
    <phoneticPr fontId="34" type="noConversion"/>
  </si>
  <si>
    <t>COSCO WSA2</t>
    <phoneticPr fontId="34" type="noConversion"/>
  </si>
  <si>
    <t xml:space="preserve">MANZANILIO (MEX) </t>
    <phoneticPr fontId="34" type="noConversion"/>
  </si>
  <si>
    <t xml:space="preserve">COSCO </t>
    <phoneticPr fontId="34" type="noConversion"/>
  </si>
  <si>
    <t>WSA</t>
    <phoneticPr fontId="34" type="noConversion"/>
  </si>
  <si>
    <t>CARTAGENA (via)</t>
    <phoneticPr fontId="34" type="noConversion"/>
  </si>
  <si>
    <t>/HPL/JJCS</t>
    <phoneticPr fontId="34" type="noConversion"/>
  </si>
  <si>
    <t xml:space="preserve">LA GUAIRA </t>
    <phoneticPr fontId="34" type="noConversion"/>
  </si>
  <si>
    <t>MANZANILLO(via)</t>
    <phoneticPr fontId="34" type="noConversion"/>
  </si>
  <si>
    <t>CMA /HPL/JJCS</t>
    <phoneticPr fontId="34" type="noConversion"/>
  </si>
  <si>
    <t xml:space="preserve">COLON </t>
    <phoneticPr fontId="34" type="noConversion"/>
  </si>
  <si>
    <t xml:space="preserve">CAUCEDO </t>
    <phoneticPr fontId="34" type="noConversion"/>
  </si>
  <si>
    <t>CMA /HPLJJCS</t>
    <phoneticPr fontId="34" type="noConversion"/>
  </si>
  <si>
    <t>CAUCEDO ,DOMINICAN REP.</t>
    <phoneticPr fontId="34" type="noConversion"/>
  </si>
  <si>
    <t>HPL  JJCS</t>
    <phoneticPr fontId="34" type="noConversion"/>
  </si>
  <si>
    <t>PUERTO QUETZAL,GUATEMALA</t>
    <phoneticPr fontId="34" type="noConversion"/>
  </si>
  <si>
    <t>MANZANILLO(via)</t>
    <phoneticPr fontId="34" type="noConversion"/>
  </si>
  <si>
    <t>PUERTO QUETZAL(via)</t>
    <phoneticPr fontId="34" type="noConversion"/>
  </si>
  <si>
    <t>ONE PS6</t>
    <phoneticPr fontId="34" type="noConversion"/>
  </si>
  <si>
    <t>059E</t>
    <phoneticPr fontId="34" type="noConversion"/>
  </si>
  <si>
    <t>058E</t>
    <phoneticPr fontId="34" type="noConversion"/>
  </si>
  <si>
    <t xml:space="preserve">COSCO/OOCL AAC3  </t>
    <phoneticPr fontId="34" type="noConversion"/>
  </si>
  <si>
    <t>0065E</t>
    <phoneticPr fontId="34" type="noConversion"/>
  </si>
  <si>
    <t xml:space="preserve">LOS ANGELES,CA </t>
    <phoneticPr fontId="34" type="noConversion"/>
  </si>
  <si>
    <t>0060E</t>
    <phoneticPr fontId="34" type="noConversion"/>
  </si>
  <si>
    <t>MSK MSC  TP8</t>
    <phoneticPr fontId="34" type="noConversion"/>
  </si>
  <si>
    <t>CSCL /WHL/PIL SEA</t>
    <phoneticPr fontId="34" type="noConversion"/>
  </si>
  <si>
    <t>068E</t>
    <phoneticPr fontId="34" type="noConversion"/>
  </si>
  <si>
    <t>KLINE /YML/NYK PS5</t>
    <phoneticPr fontId="34" type="noConversion"/>
  </si>
  <si>
    <t>077E</t>
    <phoneticPr fontId="34" type="noConversion"/>
  </si>
  <si>
    <t>084E</t>
    <phoneticPr fontId="34" type="noConversion"/>
  </si>
  <si>
    <t>078E</t>
    <phoneticPr fontId="34" type="noConversion"/>
  </si>
  <si>
    <t>CNNGB</t>
    <phoneticPr fontId="10" type="noConversion"/>
  </si>
  <si>
    <t>COSCO AAC2</t>
    <phoneticPr fontId="10" type="noConversion"/>
  </si>
  <si>
    <t xml:space="preserve">COSCO/OOCL AAC3  </t>
    <phoneticPr fontId="10" type="noConversion"/>
  </si>
  <si>
    <t>OAKLAND,CA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</si>
  <si>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</si>
  <si>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</si>
  <si>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</si>
  <si>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>COSCO EMC AWE-2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</si>
  <si>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</si>
  <si>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</si>
  <si>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</si>
  <si>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</si>
  <si>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</si>
  <si>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040E</t>
    <phoneticPr fontId="34" type="noConversion"/>
  </si>
  <si>
    <t>KLINE  EC2</t>
    <phoneticPr fontId="10" type="noConversion"/>
  </si>
  <si>
    <t>039E</t>
    <phoneticPr fontId="34" type="noConversion"/>
  </si>
  <si>
    <t>069E</t>
    <phoneticPr fontId="34" type="noConversion"/>
  </si>
  <si>
    <t>057E</t>
    <phoneticPr fontId="34" type="noConversion"/>
  </si>
  <si>
    <t>COSCO/OOCL AAC 3</t>
    <phoneticPr fontId="10" type="noConversion"/>
  </si>
  <si>
    <t>KLINE /YML/NYK PS5</t>
    <phoneticPr fontId="10" type="noConversion"/>
  </si>
  <si>
    <t>CANADA ROUTE</t>
    <phoneticPr fontId="34" type="noConversion"/>
  </si>
  <si>
    <t>1806E</t>
    <phoneticPr fontId="34" type="noConversion"/>
  </si>
  <si>
    <t>SML  PNS</t>
    <phoneticPr fontId="10" type="noConversion"/>
  </si>
  <si>
    <t xml:space="preserve">VANCOUVER </t>
    <phoneticPr fontId="10" type="noConversion"/>
  </si>
  <si>
    <t>MONTREAL</t>
    <phoneticPr fontId="10" type="noConversion"/>
  </si>
  <si>
    <t>COSCO CPNW</t>
    <phoneticPr fontId="10" type="noConversion"/>
  </si>
  <si>
    <t>OPERATOR</t>
    <phoneticPr fontId="34" type="noConversion"/>
  </si>
  <si>
    <t>CNNGB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</si>
  <si>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</si>
  <si>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</si>
  <si>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VIA PRR</t>
  </si>
  <si>
    <t>EMC(PE2)</t>
    <phoneticPr fontId="10" type="noConversion"/>
  </si>
  <si>
    <t>CANCEL</t>
    <phoneticPr fontId="10" type="noConversion"/>
  </si>
  <si>
    <t xml:space="preserve">CUT OFF </t>
  </si>
  <si>
    <t>PRR</t>
  </si>
  <si>
    <t>TORONTO</t>
  </si>
  <si>
    <t>027E</t>
    <phoneticPr fontId="10" type="noConversion"/>
  </si>
  <si>
    <t>CSCL EAST CHINA SEA</t>
  </si>
  <si>
    <t>021E</t>
    <phoneticPr fontId="10" type="noConversion"/>
  </si>
  <si>
    <t>CSCL AUTUMN</t>
  </si>
  <si>
    <t>003E</t>
    <phoneticPr fontId="10" type="noConversion"/>
  </si>
  <si>
    <t>COSCO SHIPPING ROSE</t>
  </si>
  <si>
    <t>COSCO(CEN)</t>
    <phoneticPr fontId="10" type="noConversion"/>
  </si>
  <si>
    <t>CSCL BOHAI SEA</t>
  </si>
  <si>
    <t>0197E</t>
  </si>
  <si>
    <t>EVER SIGMA</t>
  </si>
  <si>
    <t>0196E</t>
  </si>
  <si>
    <t>EVER STEADY</t>
  </si>
  <si>
    <t>0195E</t>
  </si>
  <si>
    <t>EVER SUMMIT</t>
  </si>
  <si>
    <t>EMC(TPN)</t>
  </si>
  <si>
    <t>0194E</t>
  </si>
  <si>
    <t>EVER SHINE</t>
  </si>
  <si>
    <t>VANCOUVER</t>
  </si>
  <si>
    <t>0SVS6S1MA</t>
  </si>
  <si>
    <t>0SVS2S1MA</t>
  </si>
  <si>
    <t>0SV0ZS1MA</t>
  </si>
  <si>
    <t>EMC(NP1)</t>
  </si>
  <si>
    <t>0SV0VS1MA</t>
  </si>
  <si>
    <t>CANADA ROUTE</t>
  </si>
  <si>
    <t>904E</t>
    <phoneticPr fontId="10" type="noConversion"/>
  </si>
  <si>
    <t>MAERSK SURABAYA</t>
    <phoneticPr fontId="10" type="noConversion"/>
  </si>
  <si>
    <t>903E</t>
    <phoneticPr fontId="10" type="noConversion"/>
  </si>
  <si>
    <t>NORTHERN JULIE</t>
    <phoneticPr fontId="10" type="noConversion"/>
  </si>
  <si>
    <t>9202E</t>
    <phoneticPr fontId="10" type="noConversion"/>
  </si>
  <si>
    <t>MAERSK SEMARANG</t>
    <phoneticPr fontId="10" type="noConversion"/>
  </si>
  <si>
    <t>901E</t>
    <phoneticPr fontId="10" type="noConversion"/>
  </si>
  <si>
    <t>MAERSK TAIKUNG</t>
    <phoneticPr fontId="10" type="noConversion"/>
  </si>
  <si>
    <t>HMM(AW4)</t>
    <phoneticPr fontId="10" type="noConversion"/>
  </si>
  <si>
    <t>852E</t>
    <phoneticPr fontId="10" type="noConversion"/>
  </si>
  <si>
    <t>MAERSK SYDNEY</t>
    <phoneticPr fontId="10" type="noConversion"/>
  </si>
  <si>
    <t>COSCO(AWE2)</t>
    <phoneticPr fontId="10" type="noConversion"/>
  </si>
  <si>
    <t>057E</t>
  </si>
  <si>
    <t>069E</t>
  </si>
  <si>
    <t>039E</t>
  </si>
  <si>
    <t>040E</t>
  </si>
  <si>
    <t>ONE(EC2)</t>
    <phoneticPr fontId="10" type="noConversion"/>
  </si>
  <si>
    <t>004E</t>
    <phoneticPr fontId="10" type="noConversion"/>
  </si>
  <si>
    <t>COSCO SHIPPING PEONY</t>
  </si>
  <si>
    <t>029E</t>
    <phoneticPr fontId="10" type="noConversion"/>
  </si>
  <si>
    <t>OOCL BANGKOK</t>
  </si>
  <si>
    <t>034E</t>
    <phoneticPr fontId="10" type="noConversion"/>
  </si>
  <si>
    <t>COSCO HOPE</t>
  </si>
  <si>
    <t>023E</t>
    <phoneticPr fontId="10" type="noConversion"/>
  </si>
  <si>
    <t>OOCL KOREA</t>
  </si>
  <si>
    <t>COSCO(AWE4)</t>
    <phoneticPr fontId="10" type="noConversion"/>
  </si>
  <si>
    <t>044E</t>
    <phoneticPr fontId="10" type="noConversion"/>
  </si>
  <si>
    <t>EMC(NUE)</t>
  </si>
  <si>
    <t>VIA LB</t>
    <phoneticPr fontId="10" type="noConversion"/>
  </si>
  <si>
    <t>0840E</t>
  </si>
  <si>
    <t>0839E</t>
  </si>
  <si>
    <t>0838E</t>
  </si>
  <si>
    <t>CMA(HBB)</t>
    <phoneticPr fontId="10" type="noConversion"/>
  </si>
  <si>
    <t>0837E</t>
  </si>
  <si>
    <t>LONG BEACH</t>
    <phoneticPr fontId="10" type="noConversion"/>
  </si>
  <si>
    <t>VIA TCM</t>
    <phoneticPr fontId="10" type="noConversion"/>
  </si>
  <si>
    <t>077E</t>
    <phoneticPr fontId="10" type="noConversion"/>
  </si>
  <si>
    <t>HYUNDAI VOYAGER</t>
    <phoneticPr fontId="10" type="noConversion"/>
  </si>
  <si>
    <t>005E</t>
    <phoneticPr fontId="10" type="noConversion"/>
  </si>
  <si>
    <t>GRACE BRIDGE</t>
    <phoneticPr fontId="10" type="noConversion"/>
  </si>
  <si>
    <t>007E</t>
    <phoneticPr fontId="10" type="noConversion"/>
  </si>
  <si>
    <t>WIDE INDIA</t>
    <phoneticPr fontId="10" type="noConversion"/>
  </si>
  <si>
    <t>081E</t>
    <phoneticPr fontId="10" type="noConversion"/>
  </si>
  <si>
    <t>HYUNDAI GOODWILL</t>
    <phoneticPr fontId="10" type="noConversion"/>
  </si>
  <si>
    <t>HMM(PN2)</t>
    <phoneticPr fontId="10" type="noConversion"/>
  </si>
  <si>
    <t xml:space="preserve">085E </t>
    <phoneticPr fontId="10" type="noConversion"/>
  </si>
  <si>
    <t xml:space="preserve">HYUNDAI GRACE  </t>
    <phoneticPr fontId="10" type="noConversion"/>
  </si>
  <si>
    <t>TACOMA</t>
    <phoneticPr fontId="10" type="noConversion"/>
  </si>
  <si>
    <t>VIA LA</t>
    <phoneticPr fontId="10" type="noConversion"/>
  </si>
  <si>
    <t xml:space="preserve">065E   </t>
    <phoneticPr fontId="10" type="noConversion"/>
  </si>
  <si>
    <t>HYUNDAI GLOBAL</t>
    <phoneticPr fontId="10" type="noConversion"/>
  </si>
  <si>
    <t xml:space="preserve">070E   </t>
    <phoneticPr fontId="10" type="noConversion"/>
  </si>
  <si>
    <t>HYUNDAI FORCE</t>
    <phoneticPr fontId="10" type="noConversion"/>
  </si>
  <si>
    <t>064E</t>
    <phoneticPr fontId="10" type="noConversion"/>
  </si>
  <si>
    <t>HYUNDAI SPLENDOR</t>
    <phoneticPr fontId="10" type="noConversion"/>
  </si>
  <si>
    <t xml:space="preserve">078E </t>
    <phoneticPr fontId="10" type="noConversion"/>
  </si>
  <si>
    <t xml:space="preserve">HYUNDAI FAITH  </t>
    <phoneticPr fontId="10" type="noConversion"/>
  </si>
  <si>
    <t>HMM(PS1)</t>
    <phoneticPr fontId="10" type="noConversion"/>
  </si>
  <si>
    <t>099E</t>
    <phoneticPr fontId="10" type="noConversion"/>
  </si>
  <si>
    <t>HYUNDAI COLOMBO</t>
    <phoneticPr fontId="10" type="noConversion"/>
  </si>
  <si>
    <t>LA</t>
    <phoneticPr fontId="10" type="noConversion"/>
  </si>
  <si>
    <t>ATLANTA</t>
  </si>
  <si>
    <t>TACOMA</t>
  </si>
  <si>
    <t>078E</t>
  </si>
  <si>
    <t>084E</t>
  </si>
  <si>
    <t>077E</t>
  </si>
  <si>
    <t>ONE(PS5)</t>
    <phoneticPr fontId="10" type="noConversion"/>
  </si>
  <si>
    <t>068E</t>
  </si>
  <si>
    <t>OAKLAND</t>
  </si>
  <si>
    <t>065E</t>
  </si>
  <si>
    <t>COSCO(AAC3)</t>
    <phoneticPr fontId="10" type="noConversion"/>
  </si>
  <si>
    <t>LB</t>
  </si>
  <si>
    <t>COSCO(AAC2)</t>
    <phoneticPr fontId="10" type="noConversion"/>
  </si>
  <si>
    <t>149E</t>
    <phoneticPr fontId="10" type="noConversion"/>
  </si>
  <si>
    <t xml:space="preserve">MANULANI   </t>
    <phoneticPr fontId="10" type="noConversion"/>
  </si>
  <si>
    <t>194E</t>
    <phoneticPr fontId="10" type="noConversion"/>
  </si>
  <si>
    <t xml:space="preserve">MANUKAI  </t>
    <phoneticPr fontId="10" type="noConversion"/>
  </si>
  <si>
    <t>438E</t>
    <phoneticPr fontId="10" type="noConversion"/>
  </si>
  <si>
    <t xml:space="preserve">RJ PFEIFFER   </t>
  </si>
  <si>
    <t>130E</t>
    <phoneticPr fontId="10" type="noConversion"/>
  </si>
  <si>
    <t xml:space="preserve">MAUNALEI   </t>
    <phoneticPr fontId="10" type="noConversion"/>
  </si>
  <si>
    <t>MATSON(CLX)</t>
  </si>
  <si>
    <t>168E</t>
    <phoneticPr fontId="10" type="noConversion"/>
  </si>
  <si>
    <t xml:space="preserve">MAUNAWILI  </t>
    <phoneticPr fontId="10" type="noConversion"/>
  </si>
  <si>
    <t>063E</t>
  </si>
  <si>
    <t>OOCL LONDON</t>
  </si>
  <si>
    <t>081E</t>
  </si>
  <si>
    <t>060E</t>
  </si>
  <si>
    <t>OOCL CANADA</t>
  </si>
  <si>
    <t>090E</t>
  </si>
  <si>
    <t>EMC(PCC1)</t>
  </si>
  <si>
    <t>029E</t>
  </si>
  <si>
    <t>OOCL UTAH</t>
  </si>
  <si>
    <t>1901E</t>
    <phoneticPr fontId="10" type="noConversion"/>
  </si>
  <si>
    <t xml:space="preserve">SM VANCOUVER </t>
    <phoneticPr fontId="10" type="noConversion"/>
  </si>
  <si>
    <t xml:space="preserve">SM BUSAN </t>
    <phoneticPr fontId="10" type="noConversion"/>
  </si>
  <si>
    <t xml:space="preserve">SM SHANGHAI </t>
    <phoneticPr fontId="10" type="noConversion"/>
  </si>
  <si>
    <t xml:space="preserve">SM LONG BEACH </t>
    <phoneticPr fontId="10" type="noConversion"/>
  </si>
  <si>
    <t>SML(CPX)</t>
    <phoneticPr fontId="10" type="noConversion"/>
  </si>
  <si>
    <t>1809E</t>
    <phoneticPr fontId="10" type="noConversion"/>
  </si>
  <si>
    <t xml:space="preserve">SM YANTIAN </t>
    <phoneticPr fontId="10" type="noConversion"/>
  </si>
  <si>
    <t>VIA MAN</t>
    <phoneticPr fontId="10" type="noConversion"/>
  </si>
  <si>
    <t>MOL MAJESTY</t>
  </si>
  <si>
    <t>049E</t>
  </si>
  <si>
    <t>MOL MISSION</t>
  </si>
  <si>
    <t>YML(EC1)</t>
    <phoneticPr fontId="10" type="noConversion"/>
  </si>
  <si>
    <t>064E</t>
  </si>
  <si>
    <t>ONE COMPETENCE</t>
  </si>
  <si>
    <t>COLON</t>
  </si>
  <si>
    <t>MAN</t>
    <phoneticPr fontId="10" type="noConversion"/>
  </si>
  <si>
    <t>0PP2VE</t>
  </si>
  <si>
    <t>0PP2TE</t>
  </si>
  <si>
    <t>006E</t>
  </si>
  <si>
    <t>CMA(PEX2)</t>
    <phoneticPr fontId="10" type="noConversion"/>
  </si>
  <si>
    <t>CAUCEDO</t>
    <phoneticPr fontId="10" type="noConversion"/>
  </si>
  <si>
    <t>VESSEL</t>
    <phoneticPr fontId="10" type="noConversion"/>
  </si>
  <si>
    <t>CAUCEDO</t>
  </si>
  <si>
    <t xml:space="preserve">LAZARO  </t>
    <phoneticPr fontId="10" type="noConversion"/>
  </si>
  <si>
    <t>905E</t>
    <phoneticPr fontId="10" type="noConversion"/>
  </si>
  <si>
    <t>SAN FELIX</t>
    <phoneticPr fontId="10" type="noConversion"/>
  </si>
  <si>
    <t>904E</t>
    <phoneticPr fontId="10" type="noConversion"/>
  </si>
  <si>
    <t>MAERSK STEPNICA</t>
    <phoneticPr fontId="10" type="noConversion"/>
  </si>
  <si>
    <t>903E</t>
    <phoneticPr fontId="10" type="noConversion"/>
  </si>
  <si>
    <t>CLIFFORD MAERSK</t>
    <phoneticPr fontId="10" type="noConversion"/>
  </si>
  <si>
    <t>902E</t>
    <phoneticPr fontId="10" type="noConversion"/>
  </si>
  <si>
    <t>MAERSK SINGAPORE</t>
    <phoneticPr fontId="10" type="noConversion"/>
  </si>
  <si>
    <t>MSK(AC3)</t>
    <phoneticPr fontId="10" type="noConversion"/>
  </si>
  <si>
    <t>CORNELIUS MAERSK</t>
    <phoneticPr fontId="10" type="noConversion"/>
  </si>
  <si>
    <t>GUATEMALA CITY</t>
    <phoneticPr fontId="10" type="noConversion"/>
  </si>
  <si>
    <t>VIA  MANZANILLO</t>
    <phoneticPr fontId="10" type="noConversion"/>
  </si>
  <si>
    <t>016E</t>
    <phoneticPr fontId="10" type="noConversion"/>
  </si>
  <si>
    <t>CAUTIN</t>
    <phoneticPr fontId="10" type="noConversion"/>
  </si>
  <si>
    <t>013E</t>
    <phoneticPr fontId="10" type="noConversion"/>
  </si>
  <si>
    <t>MOL BEYOND</t>
    <phoneticPr fontId="10" type="noConversion"/>
  </si>
  <si>
    <t>020E</t>
    <phoneticPr fontId="10" type="noConversion"/>
  </si>
  <si>
    <t>CORCOVADO</t>
    <phoneticPr fontId="10" type="noConversion"/>
  </si>
  <si>
    <t>014E</t>
    <phoneticPr fontId="10" type="noConversion"/>
  </si>
  <si>
    <t>CISNES</t>
    <phoneticPr fontId="10" type="noConversion"/>
  </si>
  <si>
    <t>HPL(AN1)</t>
    <phoneticPr fontId="10" type="noConversion"/>
  </si>
  <si>
    <t>015E</t>
    <phoneticPr fontId="10" type="noConversion"/>
  </si>
  <si>
    <t xml:space="preserve">COYHAIQUE </t>
    <phoneticPr fontId="10" type="noConversion"/>
  </si>
  <si>
    <t>PUERTO CALDERA</t>
    <phoneticPr fontId="10" type="noConversion"/>
  </si>
  <si>
    <t>MANZANILLO</t>
    <phoneticPr fontId="10" type="noConversion"/>
  </si>
  <si>
    <t>FI904A</t>
  </si>
  <si>
    <t>SANTOS EXPRESS</t>
  </si>
  <si>
    <t>FI901A</t>
  </si>
  <si>
    <t>ONE(SX1)</t>
    <phoneticPr fontId="10" type="noConversion"/>
  </si>
  <si>
    <t>BUENOS AIRES</t>
    <phoneticPr fontId="10" type="noConversion"/>
  </si>
  <si>
    <t>1314-026W</t>
    <phoneticPr fontId="10" type="noConversion"/>
  </si>
  <si>
    <t xml:space="preserve">VANTAGE </t>
    <phoneticPr fontId="10" type="noConversion"/>
  </si>
  <si>
    <t>0010W</t>
    <phoneticPr fontId="10" type="noConversion"/>
  </si>
  <si>
    <t xml:space="preserve">SEAMAX ROWAYTON </t>
    <phoneticPr fontId="10" type="noConversion"/>
  </si>
  <si>
    <t>0AA2HW1MA</t>
    <phoneticPr fontId="10" type="noConversion"/>
  </si>
  <si>
    <t xml:space="preserve">CMA CGM RODOLPHE </t>
    <phoneticPr fontId="10" type="noConversion"/>
  </si>
  <si>
    <t>COSCO(ESA)</t>
    <phoneticPr fontId="10" type="noConversion"/>
  </si>
  <si>
    <t>110W</t>
    <phoneticPr fontId="10" type="noConversion"/>
  </si>
  <si>
    <t xml:space="preserve">SWITZERLAND </t>
    <phoneticPr fontId="10" type="noConversion"/>
  </si>
  <si>
    <t>HPL(AS2)/HAM-SUD(ASIA2)</t>
    <phoneticPr fontId="10" type="noConversion"/>
  </si>
  <si>
    <t>SANTOS</t>
    <phoneticPr fontId="10" type="noConversion"/>
  </si>
  <si>
    <t>0402-021E</t>
    <phoneticPr fontId="10" type="noConversion"/>
  </si>
  <si>
    <t xml:space="preserve">EVER LOVELY </t>
    <phoneticPr fontId="10" type="noConversion"/>
  </si>
  <si>
    <t>0401-085E</t>
    <phoneticPr fontId="10" type="noConversion"/>
  </si>
  <si>
    <t xml:space="preserve">ITAL CONTESSA </t>
    <phoneticPr fontId="10" type="noConversion"/>
  </si>
  <si>
    <t>0400-008E</t>
    <phoneticPr fontId="10" type="noConversion"/>
  </si>
  <si>
    <t xml:space="preserve">SEAMAX NEW HAVEN </t>
    <phoneticPr fontId="10" type="noConversion"/>
  </si>
  <si>
    <t>COSCO(WSA)</t>
    <phoneticPr fontId="10" type="noConversion"/>
  </si>
  <si>
    <t>0399-167E</t>
    <phoneticPr fontId="10" type="noConversion"/>
  </si>
  <si>
    <t xml:space="preserve">EVER UNITED </t>
    <phoneticPr fontId="10" type="noConversion"/>
  </si>
  <si>
    <t>0JX1NE1PL</t>
    <phoneticPr fontId="10" type="noConversion"/>
  </si>
  <si>
    <t xml:space="preserve">CMA CGM MUNDRA </t>
    <phoneticPr fontId="10" type="noConversion"/>
  </si>
  <si>
    <t>0JX1LE1PL</t>
    <phoneticPr fontId="10" type="noConversion"/>
  </si>
  <si>
    <t xml:space="preserve">CMA CGM CALCUTTA </t>
    <phoneticPr fontId="10" type="noConversion"/>
  </si>
  <si>
    <t>0JX1JE1PL</t>
    <phoneticPr fontId="10" type="noConversion"/>
  </si>
  <si>
    <t xml:space="preserve">CMA CGM THALASSA </t>
    <phoneticPr fontId="10" type="noConversion"/>
  </si>
  <si>
    <t>COSCO(WSA4)</t>
    <phoneticPr fontId="10" type="noConversion"/>
  </si>
  <si>
    <t>0JX1HE1PL</t>
    <phoneticPr fontId="10" type="noConversion"/>
  </si>
  <si>
    <t xml:space="preserve">CMA CGM OHIO </t>
    <phoneticPr fontId="10" type="noConversion"/>
  </si>
  <si>
    <t>HMM(NW1)</t>
    <phoneticPr fontId="10" type="noConversion"/>
  </si>
  <si>
    <t>E004</t>
    <phoneticPr fontId="10" type="noConversion"/>
  </si>
  <si>
    <t xml:space="preserve">AGIOS MINAS </t>
    <phoneticPr fontId="10" type="noConversion"/>
  </si>
  <si>
    <t>E015</t>
    <phoneticPr fontId="10" type="noConversion"/>
  </si>
  <si>
    <t xml:space="preserve">IRENES WAVE </t>
    <phoneticPr fontId="10" type="noConversion"/>
  </si>
  <si>
    <t>052E</t>
    <phoneticPr fontId="10" type="noConversion"/>
  </si>
  <si>
    <t xml:space="preserve">KOTA CARUM </t>
    <phoneticPr fontId="10" type="noConversion"/>
  </si>
  <si>
    <t>COSCO(WSA2)</t>
    <phoneticPr fontId="10" type="noConversion"/>
  </si>
  <si>
    <t>E037</t>
    <phoneticPr fontId="10" type="noConversion"/>
  </si>
  <si>
    <t xml:space="preserve">WAN HAI 516 </t>
    <phoneticPr fontId="10" type="noConversion"/>
  </si>
  <si>
    <t>GUAYAQUIL</t>
  </si>
  <si>
    <t>SAN ANTION</t>
  </si>
  <si>
    <t>TABEA</t>
    <phoneticPr fontId="10" type="noConversion"/>
  </si>
  <si>
    <t>MAERSK ARAS</t>
    <phoneticPr fontId="10" type="noConversion"/>
  </si>
  <si>
    <t>NORTHERN MAGNUM</t>
    <phoneticPr fontId="10" type="noConversion"/>
  </si>
  <si>
    <t>HAM-SUD(ASPA1)</t>
    <phoneticPr fontId="10" type="noConversion"/>
  </si>
  <si>
    <t>MARATHOPOLIS</t>
    <phoneticPr fontId="10" type="noConversion"/>
  </si>
  <si>
    <t>VIA TBN</t>
    <phoneticPr fontId="10" type="noConversion"/>
  </si>
  <si>
    <t xml:space="preserve">TBN </t>
    <phoneticPr fontId="10" type="noConversion"/>
  </si>
  <si>
    <t xml:space="preserve"> WOSCO</t>
    <phoneticPr fontId="10" type="noConversion"/>
  </si>
  <si>
    <t xml:space="preserve"> </t>
    <phoneticPr fontId="10" type="noConversion"/>
  </si>
  <si>
    <t>ABBAS</t>
    <phoneticPr fontId="10" type="noConversion"/>
  </si>
  <si>
    <t>TBN</t>
    <phoneticPr fontId="10" type="noConversion"/>
  </si>
  <si>
    <t>ABBAS</t>
  </si>
  <si>
    <t>139W</t>
    <phoneticPr fontId="10" type="noConversion"/>
  </si>
  <si>
    <t>YM SUCCESS</t>
    <phoneticPr fontId="10" type="noConversion"/>
  </si>
  <si>
    <t>005W</t>
    <phoneticPr fontId="10" type="noConversion"/>
  </si>
  <si>
    <t>ENSENADA</t>
    <phoneticPr fontId="10" type="noConversion"/>
  </si>
  <si>
    <t>141W</t>
    <phoneticPr fontId="10" type="noConversion"/>
  </si>
  <si>
    <t>YM FOUNTAIN</t>
    <phoneticPr fontId="10" type="noConversion"/>
  </si>
  <si>
    <t>YML(AR1)</t>
    <phoneticPr fontId="10" type="noConversion"/>
  </si>
  <si>
    <t>205W</t>
    <phoneticPr fontId="10" type="noConversion"/>
  </si>
  <si>
    <t>MOL GARLAND</t>
    <phoneticPr fontId="10" type="noConversion"/>
  </si>
  <si>
    <t>MOL GARLAND</t>
  </si>
  <si>
    <t>E.R. DENMARK</t>
  </si>
  <si>
    <t>KRISTINA</t>
  </si>
  <si>
    <t>YM ORCHID</t>
  </si>
  <si>
    <t>VIA DAM</t>
  </si>
  <si>
    <t>COSCO SPAIN</t>
  </si>
  <si>
    <t>COSCO(CMEX)</t>
    <phoneticPr fontId="10" type="noConversion"/>
  </si>
  <si>
    <t>VIA DUB</t>
    <phoneticPr fontId="10" type="noConversion"/>
  </si>
  <si>
    <t>140W</t>
    <phoneticPr fontId="10" type="noConversion"/>
  </si>
  <si>
    <t>VSL UNKNOW</t>
  </si>
  <si>
    <t>142W</t>
    <phoneticPr fontId="10" type="noConversion"/>
  </si>
  <si>
    <t>YML(CGX)</t>
    <phoneticPr fontId="10" type="noConversion"/>
  </si>
  <si>
    <t>106W</t>
    <phoneticPr fontId="10" type="noConversion"/>
  </si>
  <si>
    <t>HAMAD</t>
    <phoneticPr fontId="10" type="noConversion"/>
  </si>
  <si>
    <t>HAMAD</t>
  </si>
  <si>
    <t>OOCL(ME5)</t>
    <phoneticPr fontId="10" type="noConversion"/>
  </si>
  <si>
    <t>043W</t>
  </si>
  <si>
    <t>214W</t>
  </si>
  <si>
    <t>ONE(CMS)</t>
    <phoneticPr fontId="10" type="noConversion"/>
  </si>
  <si>
    <t>01158W</t>
  </si>
  <si>
    <t>EVER UNITY</t>
  </si>
  <si>
    <t>00148W</t>
  </si>
  <si>
    <t>99152W</t>
  </si>
  <si>
    <t>CANCEL</t>
    <phoneticPr fontId="10" type="noConversion"/>
  </si>
  <si>
    <t>OOCL(ME4)</t>
    <phoneticPr fontId="10" type="noConversion"/>
  </si>
  <si>
    <t>97138W</t>
  </si>
  <si>
    <t>013W</t>
  </si>
  <si>
    <t>CAPE TAINARO</t>
  </si>
  <si>
    <t>0008W</t>
  </si>
  <si>
    <t>KOTA PELANGI</t>
  </si>
  <si>
    <t>108W</t>
  </si>
  <si>
    <t>KOTA PEMIMPIN</t>
  </si>
  <si>
    <t>PIL(RSS)</t>
    <phoneticPr fontId="10" type="noConversion"/>
  </si>
  <si>
    <t>KOTA PETANI</t>
  </si>
  <si>
    <t>FREMANTLE</t>
  </si>
  <si>
    <t>FREMANTLE/ADELAID</t>
  </si>
  <si>
    <t>NYK FUTAGO</t>
  </si>
  <si>
    <t>902S</t>
  </si>
  <si>
    <t>SAFMARINE MULANJE</t>
  </si>
  <si>
    <t>COSCO(JKN) ONE(NZJ)</t>
    <phoneticPr fontId="10" type="noConversion"/>
  </si>
  <si>
    <t>056S</t>
  </si>
  <si>
    <t>093S</t>
  </si>
  <si>
    <t>206S</t>
  </si>
  <si>
    <t>101S</t>
  </si>
  <si>
    <t>0DF2LS1PL</t>
  </si>
  <si>
    <t>YML(NAX)/ONE(AUJ)</t>
    <phoneticPr fontId="10" type="noConversion"/>
  </si>
  <si>
    <t>064S</t>
  </si>
  <si>
    <t>OOCL ROTTERDAM</t>
  </si>
  <si>
    <t>ANL GIPPSLAND</t>
  </si>
  <si>
    <t>COSCO(A3C)</t>
    <phoneticPr fontId="10" type="noConversion"/>
  </si>
  <si>
    <t>060S</t>
  </si>
  <si>
    <t>COSCO KOREA</t>
  </si>
  <si>
    <t>1902</t>
    <phoneticPr fontId="10" type="noConversion"/>
  </si>
  <si>
    <t>KMARIN ATLANTICA</t>
    <phoneticPr fontId="10" type="noConversion"/>
  </si>
  <si>
    <t>MAERSK LAUNCESTON</t>
    <phoneticPr fontId="10" type="noConversion"/>
  </si>
  <si>
    <t>KYPARISSIA</t>
    <phoneticPr fontId="10" type="noConversion"/>
  </si>
  <si>
    <t>SAF(CHX)</t>
    <phoneticPr fontId="62" type="noConversion"/>
  </si>
  <si>
    <t>1820</t>
    <phoneticPr fontId="10" type="noConversion"/>
  </si>
  <si>
    <t>LUNA MAERSK</t>
    <phoneticPr fontId="10" type="noConversion"/>
  </si>
  <si>
    <t>ENNORE</t>
    <phoneticPr fontId="62" type="noConversion"/>
  </si>
  <si>
    <t>053W</t>
    <phoneticPr fontId="10" type="noConversion"/>
  </si>
  <si>
    <t>HYUNDAI PREMIUM</t>
    <phoneticPr fontId="10" type="noConversion"/>
  </si>
  <si>
    <t>049W</t>
    <phoneticPr fontId="10" type="noConversion"/>
  </si>
  <si>
    <t>HYUNDAI PLATINUM</t>
    <phoneticPr fontId="10" type="noConversion"/>
  </si>
  <si>
    <t>058W</t>
    <phoneticPr fontId="10" type="noConversion"/>
  </si>
  <si>
    <t>HYUNDAI PRIVILEGE</t>
    <phoneticPr fontId="10" type="noConversion"/>
  </si>
  <si>
    <t>040W</t>
    <phoneticPr fontId="10" type="noConversion"/>
  </si>
  <si>
    <t>HYUNDAI PARAMOUNT</t>
    <phoneticPr fontId="10" type="noConversion"/>
  </si>
  <si>
    <t>HMM(ACS)</t>
    <phoneticPr fontId="62" type="noConversion"/>
  </si>
  <si>
    <t>059W</t>
    <phoneticPr fontId="10" type="noConversion"/>
  </si>
  <si>
    <t>HYUNDAI PRESTIGE</t>
    <phoneticPr fontId="10" type="noConversion"/>
  </si>
  <si>
    <t>CHENNAI</t>
    <phoneticPr fontId="62" type="noConversion"/>
  </si>
  <si>
    <t>CHENNAI/ENNORE</t>
    <phoneticPr fontId="64" type="noConversion"/>
  </si>
  <si>
    <t>VIA SGP</t>
    <phoneticPr fontId="10" type="noConversion"/>
  </si>
  <si>
    <t>062W</t>
    <phoneticPr fontId="10" type="noConversion"/>
  </si>
  <si>
    <t>XIN XIA MEN</t>
    <phoneticPr fontId="10" type="noConversion"/>
  </si>
  <si>
    <t>138W</t>
    <phoneticPr fontId="10" type="noConversion"/>
  </si>
  <si>
    <t>COSCO HONG KONG</t>
    <phoneticPr fontId="10" type="noConversion"/>
  </si>
  <si>
    <t>061W</t>
    <phoneticPr fontId="10" type="noConversion"/>
  </si>
  <si>
    <t>COSCO ANTWERP</t>
    <phoneticPr fontId="10" type="noConversion"/>
  </si>
  <si>
    <t>033W</t>
    <phoneticPr fontId="10" type="noConversion"/>
  </si>
  <si>
    <t>WAN HAI 611</t>
    <phoneticPr fontId="10" type="noConversion"/>
  </si>
  <si>
    <t>OOCL(PMX)</t>
    <phoneticPr fontId="62" type="noConversion"/>
  </si>
  <si>
    <t>0VP0FW</t>
    <phoneticPr fontId="10" type="noConversion"/>
  </si>
  <si>
    <t>APL ENGLAND</t>
    <phoneticPr fontId="10" type="noConversion"/>
  </si>
  <si>
    <t>SGP</t>
    <phoneticPr fontId="62" type="noConversion"/>
  </si>
  <si>
    <t>905S</t>
    <phoneticPr fontId="10" type="noConversion"/>
  </si>
  <si>
    <t>MCC CEBU</t>
    <phoneticPr fontId="10" type="noConversion"/>
  </si>
  <si>
    <t>904S</t>
    <phoneticPr fontId="10" type="noConversion"/>
  </si>
  <si>
    <t>MCC NINGBO</t>
    <phoneticPr fontId="10" type="noConversion"/>
  </si>
  <si>
    <t>903S</t>
    <phoneticPr fontId="10" type="noConversion"/>
  </si>
  <si>
    <t>CAROLINA TRADER</t>
    <phoneticPr fontId="10" type="noConversion"/>
  </si>
  <si>
    <t>902S</t>
    <phoneticPr fontId="10" type="noConversion"/>
  </si>
  <si>
    <t>MCC QINGDAO</t>
    <phoneticPr fontId="10" type="noConversion"/>
  </si>
  <si>
    <t>MCC(SH2)</t>
    <phoneticPr fontId="62" type="noConversion"/>
  </si>
  <si>
    <t>901S</t>
    <phoneticPr fontId="10" type="noConversion"/>
  </si>
  <si>
    <t>MCC MANDALAY</t>
    <phoneticPr fontId="10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</si>
  <si>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</si>
  <si>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</si>
  <si>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</si>
  <si>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CHITTAGONG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</si>
  <si>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</si>
  <si>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</si>
  <si>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</si>
  <si>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</si>
  <si>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TR PORTHOS</t>
    <phoneticPr fontId="10" type="noConversion"/>
  </si>
  <si>
    <t>MCC MEDAN</t>
    <phoneticPr fontId="10" type="noConversion"/>
  </si>
  <si>
    <t>MCC YANGON</t>
    <phoneticPr fontId="10" type="noConversion"/>
  </si>
  <si>
    <t>MCC(SH1)</t>
    <phoneticPr fontId="62" type="noConversion"/>
  </si>
  <si>
    <t>MCC CHITTAGONG</t>
    <phoneticPr fontId="10" type="noConversion"/>
  </si>
  <si>
    <t>VIA TTP</t>
    <phoneticPr fontId="10" type="noConversion"/>
  </si>
  <si>
    <t>NORTHERN DIAMOND</t>
    <phoneticPr fontId="10" type="noConversion"/>
  </si>
  <si>
    <t>NORTHERN DECISION</t>
    <phoneticPr fontId="10" type="noConversion"/>
  </si>
  <si>
    <t>NORTHERN DEFENDER</t>
    <phoneticPr fontId="10" type="noConversion"/>
  </si>
  <si>
    <t>MCC(IA1)</t>
    <phoneticPr fontId="62" type="noConversion"/>
  </si>
  <si>
    <t>1805</t>
    <phoneticPr fontId="10" type="noConversion"/>
  </si>
  <si>
    <t>MAJD</t>
    <phoneticPr fontId="10" type="noConversion"/>
  </si>
  <si>
    <t>CHITTAGONG</t>
    <phoneticPr fontId="10" type="noConversion"/>
  </si>
  <si>
    <t>CHITTAGONG</t>
    <phoneticPr fontId="64" type="noConversion"/>
  </si>
  <si>
    <t>TPP</t>
    <phoneticPr fontId="62" type="noConversion"/>
  </si>
  <si>
    <t>160W</t>
    <phoneticPr fontId="10" type="noConversion"/>
  </si>
  <si>
    <t>YM CYPRESS</t>
    <phoneticPr fontId="10" type="noConversion"/>
  </si>
  <si>
    <t>091W</t>
    <phoneticPr fontId="10" type="noConversion"/>
  </si>
  <si>
    <t>OOCL CALIFORNIA</t>
    <phoneticPr fontId="10" type="noConversion"/>
  </si>
  <si>
    <t>143W</t>
    <phoneticPr fontId="10" type="noConversion"/>
  </si>
  <si>
    <t>YM BAMBOO</t>
    <phoneticPr fontId="10" type="noConversion"/>
  </si>
  <si>
    <t>YML/OOCL(CPX)</t>
    <phoneticPr fontId="10" type="noConversion"/>
  </si>
  <si>
    <t>055W</t>
    <phoneticPr fontId="10" type="noConversion"/>
  </si>
  <si>
    <t>OOCL CHICAGO</t>
    <phoneticPr fontId="10" type="noConversion"/>
  </si>
  <si>
    <t>W164</t>
    <phoneticPr fontId="10" type="noConversion"/>
  </si>
  <si>
    <t>WAN HAI 506</t>
    <phoneticPr fontId="10" type="noConversion"/>
  </si>
  <si>
    <t>W189</t>
    <phoneticPr fontId="10" type="noConversion"/>
  </si>
  <si>
    <t>WAN HAI 501</t>
    <phoneticPr fontId="10" type="noConversion"/>
  </si>
  <si>
    <t>W100</t>
    <phoneticPr fontId="10" type="noConversion"/>
  </si>
  <si>
    <t>WAN HAI 502</t>
    <phoneticPr fontId="10" type="noConversion"/>
  </si>
  <si>
    <t>COSCO/IAL(CI2)</t>
    <phoneticPr fontId="62" type="noConversion"/>
  </si>
  <si>
    <t>W161</t>
    <phoneticPr fontId="10" type="noConversion"/>
  </si>
  <si>
    <t>WAN HAI 508</t>
    <phoneticPr fontId="10" type="noConversion"/>
  </si>
  <si>
    <t>NSA</t>
    <phoneticPr fontId="62" type="noConversion"/>
  </si>
  <si>
    <t>104W</t>
    <phoneticPr fontId="10" type="noConversion"/>
  </si>
  <si>
    <t xml:space="preserve">OOCL ATLANTA </t>
    <phoneticPr fontId="10" type="noConversion"/>
  </si>
  <si>
    <t>46W</t>
    <phoneticPr fontId="10" type="noConversion"/>
  </si>
  <si>
    <t xml:space="preserve">APL VANCOUVER </t>
    <phoneticPr fontId="10" type="noConversion"/>
  </si>
  <si>
    <t>108W</t>
    <phoneticPr fontId="10" type="noConversion"/>
  </si>
  <si>
    <t xml:space="preserve">OOCL HAMBURG </t>
    <phoneticPr fontId="10" type="noConversion"/>
  </si>
  <si>
    <t>RCL/ZIM(RKI)</t>
    <phoneticPr fontId="62" type="noConversion"/>
  </si>
  <si>
    <t>5W</t>
    <phoneticPr fontId="10" type="noConversion"/>
  </si>
  <si>
    <t xml:space="preserve">APL NEW YORK </t>
    <phoneticPr fontId="10" type="noConversion"/>
  </si>
  <si>
    <t>076W</t>
    <phoneticPr fontId="10" type="noConversion"/>
  </si>
  <si>
    <t>TO BE NAMED</t>
    <phoneticPr fontId="10" type="noConversion"/>
  </si>
  <si>
    <t>074W</t>
    <phoneticPr fontId="10" type="noConversion"/>
  </si>
  <si>
    <t xml:space="preserve">HYUNDAI BRAVE </t>
    <phoneticPr fontId="10" type="noConversion"/>
  </si>
  <si>
    <t>084W</t>
    <phoneticPr fontId="10" type="noConversion"/>
  </si>
  <si>
    <t xml:space="preserve">HYUNDAI TACOMA </t>
    <phoneticPr fontId="10" type="noConversion"/>
  </si>
  <si>
    <t>TS/ZIM(CIX)</t>
    <phoneticPr fontId="62" type="noConversion"/>
  </si>
  <si>
    <t xml:space="preserve">HYUNDAI OAKLAND </t>
    <phoneticPr fontId="10" type="noConversion"/>
  </si>
  <si>
    <t>29W</t>
    <phoneticPr fontId="10" type="noConversion"/>
  </si>
  <si>
    <t xml:space="preserve">HAMBURG BAY </t>
    <phoneticPr fontId="10" type="noConversion"/>
  </si>
  <si>
    <t>129W</t>
    <phoneticPr fontId="10" type="noConversion"/>
  </si>
  <si>
    <t xml:space="preserve">EVER URANUS </t>
    <phoneticPr fontId="10" type="noConversion"/>
  </si>
  <si>
    <t>1806W</t>
    <phoneticPr fontId="10" type="noConversion"/>
  </si>
  <si>
    <t xml:space="preserve">E.R. AMSTERDAM </t>
    <phoneticPr fontId="10" type="noConversion"/>
  </si>
  <si>
    <t xml:space="preserve">CONTI STOCKHOLM </t>
    <phoneticPr fontId="10" type="noConversion"/>
  </si>
  <si>
    <t>ZIM(NIX)</t>
    <phoneticPr fontId="62" type="noConversion"/>
  </si>
  <si>
    <t>12W</t>
    <phoneticPr fontId="10" type="noConversion"/>
  </si>
  <si>
    <t xml:space="preserve">E.R. KOBE </t>
    <phoneticPr fontId="10" type="noConversion"/>
  </si>
  <si>
    <t>XIN FEI ZHOU</t>
    <phoneticPr fontId="10" type="noConversion"/>
  </si>
  <si>
    <t>CSCL YELLOW SEA</t>
    <phoneticPr fontId="10" type="noConversion"/>
  </si>
  <si>
    <t>001W</t>
    <phoneticPr fontId="10" type="noConversion"/>
  </si>
  <si>
    <t>SM SAVANNAH</t>
    <phoneticPr fontId="10" type="noConversion"/>
  </si>
  <si>
    <t>IAL/COSCO(CI1)</t>
    <phoneticPr fontId="62" type="noConversion"/>
  </si>
  <si>
    <t>EUROPE</t>
    <phoneticPr fontId="10" type="noConversion"/>
  </si>
  <si>
    <t>NHAVA SHEVA</t>
    <phoneticPr fontId="10" type="noConversion"/>
  </si>
  <si>
    <t>20014W</t>
    <phoneticPr fontId="10" type="noConversion"/>
  </si>
  <si>
    <t>TITAN</t>
    <phoneticPr fontId="10" type="noConversion"/>
  </si>
  <si>
    <t>19001W</t>
    <phoneticPr fontId="10" type="noConversion"/>
  </si>
  <si>
    <t>EVER GRADE</t>
    <phoneticPr fontId="10" type="noConversion"/>
  </si>
  <si>
    <t>18003W</t>
    <phoneticPr fontId="10" type="noConversion"/>
  </si>
  <si>
    <t>EVER GENIUS</t>
    <phoneticPr fontId="10" type="noConversion"/>
  </si>
  <si>
    <t>17024W</t>
  </si>
  <si>
    <t>THALASSA NIKI</t>
    <phoneticPr fontId="10" type="noConversion"/>
  </si>
  <si>
    <t>COSCO(AEU5)
EMC(CEM)
OOCL(LL6)
CMA(FAL6)</t>
    <phoneticPr fontId="62" type="noConversion"/>
  </si>
  <si>
    <t>16002W</t>
    <phoneticPr fontId="10" type="noConversion"/>
  </si>
  <si>
    <t>EVER GIVEN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</si>
  <si>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</si>
  <si>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</si>
  <si>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</si>
  <si>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>COLOMBO</t>
    <phoneticPr fontId="10" type="noConversion"/>
  </si>
  <si>
    <t>CNSHA</t>
    <phoneticPr fontId="10" type="noConversion"/>
  </si>
  <si>
    <t>VOYAGE</t>
    <phoneticPr fontId="10" type="noConversion"/>
  </si>
  <si>
    <t>102W</t>
    <phoneticPr fontId="10" type="noConversion"/>
  </si>
  <si>
    <t>NYK ARTEMIS</t>
    <phoneticPr fontId="10" type="noConversion"/>
  </si>
  <si>
    <t>NYK THESEUS</t>
    <phoneticPr fontId="10" type="noConversion"/>
  </si>
  <si>
    <t>044W</t>
    <phoneticPr fontId="10" type="noConversion"/>
  </si>
  <si>
    <t>MOL PREMIUM</t>
    <phoneticPr fontId="10" type="noConversion"/>
  </si>
  <si>
    <t>YML/ONE(PS3)</t>
    <phoneticPr fontId="10" type="noConversion"/>
  </si>
  <si>
    <t>105W</t>
    <phoneticPr fontId="10" type="noConversion"/>
  </si>
  <si>
    <t>NYK ATLAS</t>
    <phoneticPr fontId="10" type="noConversion"/>
  </si>
  <si>
    <t>VIA PIP</t>
    <phoneticPr fontId="10" type="noConversion"/>
  </si>
  <si>
    <t>OOCL ATLANTA</t>
    <phoneticPr fontId="10" type="noConversion"/>
  </si>
  <si>
    <t>0IS1JW</t>
    <phoneticPr fontId="10" type="noConversion"/>
  </si>
  <si>
    <t>APL VANCOUVER</t>
    <phoneticPr fontId="10" type="noConversion"/>
  </si>
  <si>
    <t>OOCL HAMBURG</t>
    <phoneticPr fontId="10" type="noConversion"/>
  </si>
  <si>
    <t>0IS1FW</t>
  </si>
  <si>
    <t>APL NEW YORK</t>
    <phoneticPr fontId="10" type="noConversion"/>
  </si>
  <si>
    <t>VIA PIP</t>
    <phoneticPr fontId="62" type="noConversion"/>
  </si>
  <si>
    <t>OOCL/APL(CIX3)</t>
    <phoneticPr fontId="62" type="noConversion"/>
  </si>
  <si>
    <t>OOCL QINGDAO</t>
    <phoneticPr fontId="10" type="noConversion"/>
  </si>
  <si>
    <t>NEW DELHI/(P )</t>
    <phoneticPr fontId="62" type="noConversion"/>
  </si>
  <si>
    <t>PIP</t>
    <phoneticPr fontId="10" type="noConversion"/>
  </si>
  <si>
    <t xml:space="preserve">  </t>
  </si>
  <si>
    <t>070W</t>
    <phoneticPr fontId="10" type="noConversion"/>
  </si>
  <si>
    <t>HYUNDAI LOYALTY</t>
    <phoneticPr fontId="10" type="noConversion"/>
  </si>
  <si>
    <t>HYUNDAI BRAVE</t>
    <phoneticPr fontId="10" type="noConversion"/>
  </si>
  <si>
    <t>HYUNDAI TACOMA</t>
    <phoneticPr fontId="10" type="noConversion"/>
  </si>
  <si>
    <t>HMM/TS/ZIM(CIX)</t>
    <phoneticPr fontId="10" type="noConversion"/>
  </si>
  <si>
    <t>HYUNDAI OAKLAND</t>
    <phoneticPr fontId="10" type="noConversion"/>
  </si>
  <si>
    <t>KHI</t>
    <phoneticPr fontId="10" type="noConversion"/>
  </si>
  <si>
    <t>1901</t>
    <phoneticPr fontId="10" type="noConversion"/>
  </si>
  <si>
    <t>MAERSK LEBU</t>
    <phoneticPr fontId="10" type="noConversion"/>
  </si>
  <si>
    <t>E.R. SANTA BARBARA</t>
    <phoneticPr fontId="10" type="noConversion"/>
  </si>
  <si>
    <t>ATACAMA</t>
    <phoneticPr fontId="10" type="noConversion"/>
  </si>
  <si>
    <t>SANTA INES</t>
    <phoneticPr fontId="10" type="noConversion"/>
  </si>
  <si>
    <t>CMA(SHAKA2)</t>
    <phoneticPr fontId="62" type="noConversion"/>
  </si>
  <si>
    <t>1811</t>
    <phoneticPr fontId="10" type="noConversion"/>
  </si>
  <si>
    <t>MAERSK SKARSTIND</t>
    <phoneticPr fontId="10" type="noConversion"/>
  </si>
  <si>
    <t>PORT LOUIS</t>
    <phoneticPr fontId="62" type="noConversion"/>
  </si>
  <si>
    <t>PORT LOUIS</t>
    <phoneticPr fontId="64" type="noConversion"/>
  </si>
  <si>
    <t>1808W</t>
    <phoneticPr fontId="10" type="noConversion"/>
  </si>
  <si>
    <t>ROSA</t>
    <phoneticPr fontId="10" type="noConversion"/>
  </si>
  <si>
    <t>092W</t>
    <phoneticPr fontId="10" type="noConversion"/>
  </si>
  <si>
    <t>ALEXANDRIA BRIDGE</t>
    <phoneticPr fontId="10" type="noConversion"/>
  </si>
  <si>
    <t>COSCO KOBE</t>
    <phoneticPr fontId="10" type="noConversion"/>
  </si>
  <si>
    <t>1623W</t>
    <phoneticPr fontId="10" type="noConversion"/>
  </si>
  <si>
    <t>HAMMONIA TOSCANA</t>
    <phoneticPr fontId="10" type="noConversion"/>
  </si>
  <si>
    <t>COSCO(WAX1)</t>
    <phoneticPr fontId="62" type="noConversion"/>
  </si>
  <si>
    <t>669W</t>
    <phoneticPr fontId="10" type="noConversion"/>
  </si>
  <si>
    <t>TOMMI RITSCHER</t>
    <phoneticPr fontId="10" type="noConversion"/>
  </si>
  <si>
    <t>TEMA</t>
    <phoneticPr fontId="62" type="noConversion"/>
  </si>
  <si>
    <t>TEMA</t>
  </si>
  <si>
    <t>LAGOS</t>
    <phoneticPr fontId="10" type="noConversion"/>
  </si>
  <si>
    <t>APAPA,LAGOS</t>
  </si>
  <si>
    <t>083W</t>
    <phoneticPr fontId="10" type="noConversion"/>
  </si>
  <si>
    <t>ITAL LAGUNA</t>
    <phoneticPr fontId="10" type="noConversion"/>
  </si>
  <si>
    <t>030W</t>
    <phoneticPr fontId="10" type="noConversion"/>
  </si>
  <si>
    <t>YM EXCELLENCE</t>
    <phoneticPr fontId="10" type="noConversion"/>
  </si>
  <si>
    <t>TO BE ADVISED</t>
    <phoneticPr fontId="10" type="noConversion"/>
  </si>
  <si>
    <t>107W</t>
    <phoneticPr fontId="10" type="noConversion"/>
  </si>
  <si>
    <t>BROOKLYN BRIDGE</t>
    <phoneticPr fontId="10" type="noConversion"/>
  </si>
  <si>
    <t>ONE(SAC)</t>
    <phoneticPr fontId="62" type="noConversion"/>
  </si>
  <si>
    <t>ITAL LUNARE</t>
    <phoneticPr fontId="10" type="noConversion"/>
  </si>
  <si>
    <t>DURBAN</t>
    <phoneticPr fontId="10" type="noConversion"/>
  </si>
  <si>
    <t>0218W</t>
    <phoneticPr fontId="10" type="noConversion"/>
  </si>
  <si>
    <t>KOTA GEMAR</t>
    <phoneticPr fontId="10" type="noConversion"/>
  </si>
  <si>
    <t>125W</t>
    <phoneticPr fontId="10" type="noConversion"/>
  </si>
  <si>
    <t>COSCO YINGKOU</t>
    <phoneticPr fontId="10" type="noConversion"/>
  </si>
  <si>
    <t>0116W</t>
    <phoneticPr fontId="10" type="noConversion"/>
  </si>
  <si>
    <t>KOTA MEGAH</t>
    <phoneticPr fontId="10" type="noConversion"/>
  </si>
  <si>
    <t>COSCO(EAX1)</t>
    <phoneticPr fontId="62" type="noConversion"/>
  </si>
  <si>
    <t>0019W</t>
    <phoneticPr fontId="10" type="noConversion"/>
  </si>
  <si>
    <t>KOTA MANIS</t>
    <phoneticPr fontId="10" type="noConversion"/>
  </si>
  <si>
    <t>MOMBASA</t>
    <phoneticPr fontId="10" type="noConversion"/>
  </si>
  <si>
    <t>DAR ES SALAM</t>
    <phoneticPr fontId="10" type="noConversion"/>
  </si>
  <si>
    <t>DAR ES SALAM</t>
  </si>
  <si>
    <t>011S</t>
    <phoneticPr fontId="10" type="noConversion"/>
  </si>
  <si>
    <t>EVER BLOOM</t>
    <phoneticPr fontId="10" type="noConversion"/>
  </si>
  <si>
    <t>EVER BRACE</t>
    <phoneticPr fontId="10" type="noConversion"/>
  </si>
  <si>
    <t>008S</t>
    <phoneticPr fontId="10" type="noConversion"/>
  </si>
  <si>
    <t>EVER BONUS</t>
    <phoneticPr fontId="10" type="noConversion"/>
  </si>
  <si>
    <t>EMC(CIT)</t>
    <phoneticPr fontId="62" type="noConversion"/>
  </si>
  <si>
    <t>004S</t>
    <phoneticPr fontId="10" type="noConversion"/>
  </si>
  <si>
    <t>PONA</t>
    <phoneticPr fontId="10" type="noConversion"/>
  </si>
  <si>
    <t>SEMARANG</t>
    <phoneticPr fontId="62" type="noConversion"/>
  </si>
  <si>
    <t>SEMARANG</t>
    <phoneticPr fontId="10" type="noConversion"/>
  </si>
  <si>
    <t>MCC SEOUL</t>
    <phoneticPr fontId="10" type="noConversion"/>
  </si>
  <si>
    <t>AS SOPHIA</t>
    <phoneticPr fontId="10" type="noConversion"/>
  </si>
  <si>
    <t>TORRES STRAIT</t>
    <phoneticPr fontId="10" type="noConversion"/>
  </si>
  <si>
    <t>MCC(IA5)</t>
    <phoneticPr fontId="62" type="noConversion"/>
  </si>
  <si>
    <t>MAERSK WIESBADEN</t>
    <phoneticPr fontId="10" type="noConversion"/>
  </si>
  <si>
    <t>YANGON(MIIT)</t>
    <phoneticPr fontId="62" type="noConversion"/>
  </si>
  <si>
    <t>YANGON(MIIT)</t>
    <phoneticPr fontId="10" type="noConversion"/>
  </si>
  <si>
    <t>003S</t>
    <phoneticPr fontId="10" type="noConversion"/>
  </si>
  <si>
    <t>CONSTANTINOS P</t>
    <phoneticPr fontId="10" type="noConversion"/>
  </si>
  <si>
    <t>010S</t>
    <phoneticPr fontId="10" type="noConversion"/>
  </si>
  <si>
    <t>NAVIOS VERANO</t>
    <phoneticPr fontId="10" type="noConversion"/>
  </si>
  <si>
    <t>300S</t>
    <phoneticPr fontId="10" type="noConversion"/>
  </si>
  <si>
    <t>TTPHMMTBN1</t>
    <phoneticPr fontId="10" type="noConversion"/>
  </si>
  <si>
    <t>HMM(TTP)</t>
    <phoneticPr fontId="62" type="noConversion"/>
  </si>
  <si>
    <t>002S</t>
    <phoneticPr fontId="10" type="noConversion"/>
  </si>
  <si>
    <t>MANILA(S)</t>
    <phoneticPr fontId="10" type="noConversion"/>
  </si>
  <si>
    <t>1906S</t>
    <phoneticPr fontId="10" type="noConversion"/>
  </si>
  <si>
    <t>WISDOM GRACE</t>
    <phoneticPr fontId="10" type="noConversion"/>
  </si>
  <si>
    <t>1903S</t>
    <phoneticPr fontId="10" type="noConversion"/>
  </si>
  <si>
    <t>KUO LUNG</t>
    <phoneticPr fontId="10" type="noConversion"/>
  </si>
  <si>
    <t>1904S</t>
    <phoneticPr fontId="10" type="noConversion"/>
  </si>
  <si>
    <t>1901S</t>
    <phoneticPr fontId="10" type="noConversion"/>
  </si>
  <si>
    <t>SITC(CJV5)</t>
    <phoneticPr fontId="10" type="noConversion"/>
  </si>
  <si>
    <t>1902S</t>
    <phoneticPr fontId="10" type="noConversion"/>
  </si>
  <si>
    <t>DANANG</t>
    <phoneticPr fontId="62" type="noConversion"/>
  </si>
  <si>
    <t>REFLECTION</t>
    <phoneticPr fontId="10" type="noConversion"/>
  </si>
  <si>
    <t>SITC YOKKAICHI</t>
    <phoneticPr fontId="10" type="noConversion"/>
  </si>
  <si>
    <t>RESURGENCE</t>
    <phoneticPr fontId="10" type="noConversion"/>
  </si>
  <si>
    <t>SITC(CJV2)</t>
    <phoneticPr fontId="10" type="noConversion"/>
  </si>
  <si>
    <t>1834S</t>
    <phoneticPr fontId="10" type="noConversion"/>
  </si>
  <si>
    <t>HAIPHONG</t>
    <phoneticPr fontId="10" type="noConversion"/>
  </si>
  <si>
    <t>PERTH BRIDGE</t>
    <phoneticPr fontId="10" type="noConversion"/>
  </si>
  <si>
    <t>VAN HARMONY</t>
    <phoneticPr fontId="10" type="noConversion"/>
  </si>
  <si>
    <t>SITC INCHON</t>
    <phoneticPr fontId="10" type="noConversion"/>
  </si>
  <si>
    <t>SITC(CKV)</t>
    <phoneticPr fontId="10" type="noConversion"/>
  </si>
  <si>
    <t>1852S</t>
    <phoneticPr fontId="10" type="noConversion"/>
  </si>
  <si>
    <t>SITC ZHEJIANG</t>
    <phoneticPr fontId="10" type="noConversion"/>
  </si>
  <si>
    <t>SITC KAWASAKI</t>
    <phoneticPr fontId="10" type="noConversion"/>
  </si>
  <si>
    <t>SITC HANSHIN</t>
    <phoneticPr fontId="10" type="noConversion"/>
  </si>
  <si>
    <t>SITC(CKV2)</t>
    <phoneticPr fontId="10" type="noConversion"/>
  </si>
  <si>
    <t>NORDLEOPARD</t>
    <phoneticPr fontId="10" type="noConversion"/>
  </si>
  <si>
    <t>HCM</t>
    <phoneticPr fontId="10" type="noConversion"/>
  </si>
  <si>
    <t>SITC MACAO</t>
    <phoneticPr fontId="10" type="noConversion"/>
  </si>
  <si>
    <t>SITC HEBEI</t>
    <phoneticPr fontId="10" type="noConversion"/>
  </si>
  <si>
    <t>SITC KEELUNG</t>
    <phoneticPr fontId="10" type="noConversion"/>
  </si>
  <si>
    <t>SITC(VTX1)</t>
    <phoneticPr fontId="10" type="noConversion"/>
  </si>
  <si>
    <t>INSIGHT</t>
    <phoneticPr fontId="10" type="noConversion"/>
  </si>
  <si>
    <t>SITC JAKARTA</t>
    <phoneticPr fontId="10" type="noConversion"/>
  </si>
  <si>
    <t>SITC GUANGXI</t>
    <phoneticPr fontId="10" type="noConversion"/>
  </si>
  <si>
    <t>SITC JIANGSU</t>
    <phoneticPr fontId="10" type="noConversion"/>
  </si>
  <si>
    <t>SITC GUANGDONG</t>
    <phoneticPr fontId="10" type="noConversion"/>
  </si>
  <si>
    <t>SITC(VTX2)</t>
    <phoneticPr fontId="10" type="noConversion"/>
  </si>
  <si>
    <t>SITC BANGKOK</t>
    <phoneticPr fontId="10" type="noConversion"/>
  </si>
  <si>
    <t>0RK23S</t>
    <phoneticPr fontId="10" type="noConversion"/>
  </si>
  <si>
    <t>KUO CHIA</t>
    <phoneticPr fontId="10" type="noConversion"/>
  </si>
  <si>
    <t>289S</t>
    <phoneticPr fontId="10" type="noConversion"/>
  </si>
  <si>
    <t>ITHA BHUM</t>
    <phoneticPr fontId="10" type="noConversion"/>
  </si>
  <si>
    <t>281S</t>
    <phoneticPr fontId="10" type="noConversion"/>
  </si>
  <si>
    <t>JITRA BHUM</t>
    <phoneticPr fontId="10" type="noConversion"/>
  </si>
  <si>
    <t>RCL(RBC)</t>
    <phoneticPr fontId="10" type="noConversion"/>
  </si>
  <si>
    <t>0RK1XS</t>
    <phoneticPr fontId="10" type="noConversion"/>
  </si>
  <si>
    <t>LAEM CHABANG</t>
    <phoneticPr fontId="10" type="noConversion"/>
  </si>
  <si>
    <t>BKK(PAT)</t>
    <phoneticPr fontId="10" type="noConversion"/>
  </si>
  <si>
    <t>OPERATOR</t>
    <phoneticPr fontId="10" type="noConversion"/>
  </si>
  <si>
    <t>SIHANOUVKILLE</t>
    <phoneticPr fontId="10" type="noConversion"/>
  </si>
  <si>
    <t>1697-011S</t>
    <phoneticPr fontId="10" type="noConversion"/>
  </si>
  <si>
    <t>EVER BONNY</t>
    <phoneticPr fontId="10" type="noConversion"/>
  </si>
  <si>
    <t>1696-016S</t>
    <phoneticPr fontId="10" type="noConversion"/>
  </si>
  <si>
    <t>EVER BALMY</t>
    <phoneticPr fontId="10" type="noConversion"/>
  </si>
  <si>
    <t>1695-005S</t>
    <phoneticPr fontId="10" type="noConversion"/>
  </si>
  <si>
    <t>EVER BEING</t>
    <phoneticPr fontId="10" type="noConversion"/>
  </si>
  <si>
    <t>EMC(NSB)</t>
    <phoneticPr fontId="10" type="noConversion"/>
  </si>
  <si>
    <t>18007S</t>
    <phoneticPr fontId="10" type="noConversion"/>
  </si>
  <si>
    <t>EVER BLISS</t>
    <phoneticPr fontId="10" type="noConversion"/>
  </si>
  <si>
    <t>PASIR GUDANG</t>
    <phoneticPr fontId="10" type="noConversion"/>
  </si>
  <si>
    <t>AS CONSTANTINA</t>
    <phoneticPr fontId="10" type="noConversion"/>
  </si>
  <si>
    <t>POSEN</t>
    <phoneticPr fontId="10" type="noConversion"/>
  </si>
  <si>
    <t>NORTHERN VOLITION</t>
    <phoneticPr fontId="10" type="noConversion"/>
  </si>
  <si>
    <t>KMTC(PCI)</t>
    <phoneticPr fontId="10" type="noConversion"/>
  </si>
  <si>
    <t>0016S</t>
    <phoneticPr fontId="10" type="noConversion"/>
  </si>
  <si>
    <t>AS COLUMBIA</t>
    <phoneticPr fontId="10" type="noConversion"/>
  </si>
  <si>
    <t>JKT</t>
    <phoneticPr fontId="10" type="noConversion"/>
  </si>
  <si>
    <t>0043S</t>
    <phoneticPr fontId="10" type="noConversion"/>
  </si>
  <si>
    <t>LEDA TRADER</t>
    <phoneticPr fontId="10" type="noConversion"/>
  </si>
  <si>
    <t>KMTC PENANG</t>
    <phoneticPr fontId="10" type="noConversion"/>
  </si>
  <si>
    <t>KMTC SURABAYA</t>
    <phoneticPr fontId="10" type="noConversion"/>
  </si>
  <si>
    <t>19001S</t>
  </si>
  <si>
    <t>TS TAICHUNG</t>
    <phoneticPr fontId="10" type="noConversion"/>
  </si>
  <si>
    <t>KMTC(ANX)</t>
    <phoneticPr fontId="10" type="noConversion"/>
  </si>
  <si>
    <t>0042S</t>
    <phoneticPr fontId="10" type="noConversion"/>
  </si>
  <si>
    <t>KMTC TIANJIN</t>
    <phoneticPr fontId="10" type="noConversion"/>
  </si>
  <si>
    <t>KMTC SHENZHEN</t>
    <phoneticPr fontId="10" type="noConversion"/>
  </si>
  <si>
    <t>KMTC QINGDAO</t>
    <phoneticPr fontId="10" type="noConversion"/>
  </si>
  <si>
    <t>KMTC(KMSK)</t>
    <phoneticPr fontId="10" type="noConversion"/>
  </si>
  <si>
    <t>KMTC HOCHIMINH</t>
    <phoneticPr fontId="10" type="noConversion"/>
  </si>
  <si>
    <t>19001S</t>
    <phoneticPr fontId="10" type="noConversion"/>
  </si>
  <si>
    <t>NAVIOS VERMILION</t>
    <phoneticPr fontId="10" type="noConversion"/>
  </si>
  <si>
    <t>SEASPAN MANILA</t>
    <phoneticPr fontId="10" type="noConversion"/>
  </si>
  <si>
    <t>SEASPAN MELBOURNE</t>
    <phoneticPr fontId="10" type="noConversion"/>
  </si>
  <si>
    <t>003S</t>
  </si>
  <si>
    <t>NAVIOS DOMINO</t>
    <phoneticPr fontId="10" type="noConversion"/>
  </si>
  <si>
    <t>KMTC(KCM)</t>
    <phoneticPr fontId="10" type="noConversion"/>
  </si>
  <si>
    <t>18003S</t>
    <phoneticPr fontId="10" type="noConversion"/>
  </si>
  <si>
    <t>PKG(N)</t>
    <phoneticPr fontId="10" type="noConversion"/>
  </si>
  <si>
    <t>SGP</t>
    <phoneticPr fontId="10" type="noConversion"/>
  </si>
  <si>
    <t>RCL(RKI)</t>
    <phoneticPr fontId="10" type="noConversion"/>
  </si>
  <si>
    <t>0IS1FW</t>
    <phoneticPr fontId="10" type="noConversion"/>
  </si>
  <si>
    <t>1848S</t>
  </si>
  <si>
    <t>DONG FANG FU</t>
    <phoneticPr fontId="10" type="noConversion"/>
  </si>
  <si>
    <t>1847S</t>
  </si>
  <si>
    <t>1846S</t>
  </si>
  <si>
    <t>HASCO(STW2)</t>
    <phoneticPr fontId="10" type="noConversion"/>
  </si>
  <si>
    <t>KEELUNG</t>
    <phoneticPr fontId="10" type="noConversion"/>
  </si>
  <si>
    <t>1905S</t>
    <phoneticPr fontId="10" type="noConversion"/>
  </si>
  <si>
    <t>SITC NINGBO</t>
    <phoneticPr fontId="10" type="noConversion"/>
  </si>
  <si>
    <t>HASCO(STW1)</t>
    <phoneticPr fontId="10" type="noConversion"/>
  </si>
  <si>
    <t>KEELUNG/KAOHSIUNG/TAICHUNG</t>
  </si>
  <si>
    <t>HONGKONG</t>
    <phoneticPr fontId="10" type="noConversion"/>
  </si>
  <si>
    <t>VENUS C</t>
    <phoneticPr fontId="10" type="noConversion"/>
  </si>
  <si>
    <t>JJ NAGOYA</t>
    <phoneticPr fontId="10" type="noConversion"/>
  </si>
  <si>
    <t>JJ</t>
    <phoneticPr fontId="10" type="noConversion"/>
  </si>
  <si>
    <t>VESSEL</t>
    <phoneticPr fontId="62" type="noConversion"/>
  </si>
  <si>
    <t>HONGKONG</t>
  </si>
  <si>
    <t>HONGKONG &amp; TAIWAN</t>
  </si>
  <si>
    <t>PANCON SUCCESS</t>
    <phoneticPr fontId="10" type="noConversion"/>
  </si>
  <si>
    <t>PCS</t>
    <phoneticPr fontId="10" type="noConversion"/>
  </si>
  <si>
    <t>INCHON</t>
    <phoneticPr fontId="10" type="noConversion"/>
  </si>
  <si>
    <t>8312E</t>
  </si>
  <si>
    <t>CSCL OSAKA</t>
    <phoneticPr fontId="10" type="noConversion"/>
  </si>
  <si>
    <t>8311E</t>
  </si>
  <si>
    <t>8310E</t>
  </si>
  <si>
    <t>CSCL(CJM2)</t>
    <phoneticPr fontId="10" type="noConversion"/>
  </si>
  <si>
    <t>8309E</t>
    <phoneticPr fontId="10" type="noConversion"/>
  </si>
  <si>
    <t>1905E</t>
    <phoneticPr fontId="10" type="noConversion"/>
  </si>
  <si>
    <t>XIN MING ZHOU</t>
    <phoneticPr fontId="10" type="noConversion"/>
  </si>
  <si>
    <t>1904E</t>
    <phoneticPr fontId="10" type="noConversion"/>
  </si>
  <si>
    <t>1903E</t>
    <phoneticPr fontId="10" type="noConversion"/>
  </si>
  <si>
    <t>1902E</t>
    <phoneticPr fontId="10" type="noConversion"/>
  </si>
  <si>
    <t>EAS</t>
    <phoneticPr fontId="10" type="noConversion"/>
  </si>
  <si>
    <t>PEGASUS TERA</t>
    <phoneticPr fontId="10" type="noConversion"/>
  </si>
  <si>
    <t>8180E</t>
    <phoneticPr fontId="10" type="noConversion"/>
  </si>
  <si>
    <t>CSCL YOKOHAMA</t>
    <phoneticPr fontId="10" type="noConversion"/>
  </si>
  <si>
    <t>8179E</t>
    <phoneticPr fontId="10" type="noConversion"/>
  </si>
  <si>
    <t>8178E</t>
    <phoneticPr fontId="10" type="noConversion"/>
  </si>
  <si>
    <t>8177E</t>
    <phoneticPr fontId="10" type="noConversion"/>
  </si>
  <si>
    <t>CSCL(CJM1)</t>
    <phoneticPr fontId="10" type="noConversion"/>
  </si>
  <si>
    <t>8176E</t>
    <phoneticPr fontId="10" type="noConversion"/>
  </si>
  <si>
    <t>EASLINE SHANGHAI</t>
    <phoneticPr fontId="10" type="noConversion"/>
  </si>
  <si>
    <t>BUSAN</t>
    <phoneticPr fontId="10" type="noConversion"/>
  </si>
  <si>
    <t>150E</t>
  </si>
  <si>
    <t>VICTORIA TRADER</t>
    <phoneticPr fontId="10" type="noConversion"/>
  </si>
  <si>
    <t>149E</t>
  </si>
  <si>
    <t>148E</t>
  </si>
  <si>
    <t>147E</t>
    <phoneticPr fontId="10" type="noConversion"/>
  </si>
  <si>
    <t>375E</t>
  </si>
  <si>
    <t>SINOTRANS HONG KONG</t>
    <phoneticPr fontId="10" type="noConversion"/>
  </si>
  <si>
    <t>374E</t>
  </si>
  <si>
    <t>373E</t>
  </si>
  <si>
    <t>372E</t>
    <phoneticPr fontId="10" type="noConversion"/>
  </si>
  <si>
    <t>1153E</t>
    <phoneticPr fontId="10" type="noConversion"/>
  </si>
  <si>
    <t>PANCON VICTORY</t>
    <phoneticPr fontId="10" type="noConversion"/>
  </si>
  <si>
    <t>1152E</t>
    <phoneticPr fontId="10" type="noConversion"/>
  </si>
  <si>
    <t>1151E</t>
    <phoneticPr fontId="10" type="noConversion"/>
  </si>
  <si>
    <t>1150E</t>
    <phoneticPr fontId="10" type="noConversion"/>
  </si>
  <si>
    <t>1149E</t>
    <phoneticPr fontId="10" type="noConversion"/>
  </si>
  <si>
    <t>1205E</t>
    <phoneticPr fontId="10" type="noConversion"/>
  </si>
  <si>
    <t>POS YOKOHAMA</t>
    <phoneticPr fontId="10" type="noConversion"/>
  </si>
  <si>
    <t>1204E</t>
    <phoneticPr fontId="10" type="noConversion"/>
  </si>
  <si>
    <t>1203E</t>
    <phoneticPr fontId="10" type="noConversion"/>
  </si>
  <si>
    <t>1202E</t>
    <phoneticPr fontId="10" type="noConversion"/>
  </si>
  <si>
    <t>PAN OCEAN(BS9)</t>
    <phoneticPr fontId="10" type="noConversion"/>
  </si>
  <si>
    <t>1201E</t>
    <phoneticPr fontId="10" type="noConversion"/>
  </si>
  <si>
    <t>257E</t>
  </si>
  <si>
    <t>HALCYON</t>
    <phoneticPr fontId="10" type="noConversion"/>
  </si>
  <si>
    <t>256E</t>
  </si>
  <si>
    <t>MARCLOUD</t>
    <phoneticPr fontId="10" type="noConversion"/>
  </si>
  <si>
    <t>255E</t>
  </si>
  <si>
    <t>CSCL TOKYO</t>
    <phoneticPr fontId="10" type="noConversion"/>
  </si>
  <si>
    <t>SNL(SNG7)</t>
    <phoneticPr fontId="10" type="noConversion"/>
  </si>
  <si>
    <t>254E</t>
    <phoneticPr fontId="10" type="noConversion"/>
  </si>
  <si>
    <t>NAGOYA</t>
    <phoneticPr fontId="10" type="noConversion"/>
  </si>
  <si>
    <t>SINOTRANS SHANGHAI</t>
    <phoneticPr fontId="10" type="noConversion"/>
  </si>
  <si>
    <t>SNL(SNG5)</t>
    <phoneticPr fontId="10" type="noConversion"/>
  </si>
  <si>
    <t>97E</t>
    <phoneticPr fontId="10" type="noConversion"/>
  </si>
  <si>
    <t>LANTAU BEACH</t>
    <phoneticPr fontId="10" type="noConversion"/>
  </si>
  <si>
    <t>96E</t>
    <phoneticPr fontId="10" type="noConversion"/>
  </si>
  <si>
    <t>95E</t>
    <phoneticPr fontId="10" type="noConversion"/>
  </si>
  <si>
    <t>94E</t>
    <phoneticPr fontId="10" type="noConversion"/>
  </si>
  <si>
    <t>SNL(SNG2)</t>
    <phoneticPr fontId="10" type="noConversion"/>
  </si>
  <si>
    <t>093E</t>
    <phoneticPr fontId="10" type="noConversion"/>
  </si>
  <si>
    <t>OTANA BHUM</t>
    <phoneticPr fontId="10" type="noConversion"/>
  </si>
  <si>
    <t>SNL(SKT7)</t>
    <phoneticPr fontId="10" type="noConversion"/>
  </si>
  <si>
    <t>TOKYO</t>
    <phoneticPr fontId="10" type="noConversion"/>
  </si>
  <si>
    <t>101E</t>
  </si>
  <si>
    <t>KALAMAZOO</t>
    <phoneticPr fontId="10" type="noConversion"/>
  </si>
  <si>
    <t>99E</t>
  </si>
  <si>
    <t>SNL(SKT5)</t>
    <phoneticPr fontId="10" type="noConversion"/>
  </si>
  <si>
    <t>098E</t>
    <phoneticPr fontId="10" type="noConversion"/>
  </si>
  <si>
    <t>244E</t>
    <phoneticPr fontId="10" type="noConversion"/>
  </si>
  <si>
    <t>CSCL NAGOYA</t>
    <phoneticPr fontId="10" type="noConversion"/>
  </si>
  <si>
    <t>243E</t>
    <phoneticPr fontId="10" type="noConversion"/>
  </si>
  <si>
    <t>OPTIMA</t>
    <phoneticPr fontId="10" type="noConversion"/>
  </si>
  <si>
    <t>242E</t>
    <phoneticPr fontId="10" type="noConversion"/>
  </si>
  <si>
    <t>241E</t>
    <phoneticPr fontId="10" type="noConversion"/>
  </si>
  <si>
    <t>SNL(SKT2)</t>
    <phoneticPr fontId="10" type="noConversion"/>
  </si>
  <si>
    <t>240E</t>
    <phoneticPr fontId="10" type="noConversion"/>
  </si>
  <si>
    <t>SINOTRANS NINGBO</t>
    <phoneticPr fontId="10" type="noConversion"/>
  </si>
  <si>
    <t>SITC MANILA</t>
    <phoneticPr fontId="10" type="noConversion"/>
  </si>
  <si>
    <t>SNL(SKY1)</t>
    <phoneticPr fontId="10" type="noConversion"/>
  </si>
  <si>
    <t>MOJI</t>
    <phoneticPr fontId="10" type="noConversion"/>
  </si>
  <si>
    <t>316E</t>
  </si>
  <si>
    <t>315E</t>
  </si>
  <si>
    <t>314E</t>
  </si>
  <si>
    <t>313E</t>
  </si>
  <si>
    <t>SNL/COSCO(SKS7)</t>
    <phoneticPr fontId="10" type="noConversion"/>
  </si>
  <si>
    <t>312E</t>
    <phoneticPr fontId="10" type="noConversion"/>
  </si>
  <si>
    <t>OSAKA</t>
    <phoneticPr fontId="10" type="noConversion"/>
  </si>
  <si>
    <t>LILA BHUM</t>
    <phoneticPr fontId="10" type="noConversion"/>
  </si>
  <si>
    <t>CCL</t>
    <phoneticPr fontId="10" type="noConversion"/>
  </si>
  <si>
    <t>362E</t>
  </si>
  <si>
    <t>361E</t>
  </si>
  <si>
    <t>360E</t>
  </si>
  <si>
    <t>SNL/COSCO(SKS2)</t>
    <phoneticPr fontId="10" type="noConversion"/>
  </si>
  <si>
    <t>359E</t>
    <phoneticPr fontId="10" type="noConversion"/>
  </si>
  <si>
    <t>013W</t>
    <phoneticPr fontId="10" type="noConversion"/>
  </si>
  <si>
    <t>YM WIDTH</t>
    <phoneticPr fontId="10" type="noConversion"/>
  </si>
  <si>
    <t>009W</t>
    <phoneticPr fontId="10" type="noConversion"/>
  </si>
  <si>
    <t>YM WREATH</t>
    <phoneticPr fontId="10" type="noConversion"/>
  </si>
  <si>
    <t>020W</t>
    <phoneticPr fontId="10" type="noConversion"/>
  </si>
  <si>
    <t>YM WONDROUS</t>
    <phoneticPr fontId="10" type="noConversion"/>
  </si>
  <si>
    <t>023W</t>
    <phoneticPr fontId="10" type="noConversion"/>
  </si>
  <si>
    <t>LUDWIGSHAFEN EXPRESS</t>
    <phoneticPr fontId="10" type="noConversion"/>
  </si>
  <si>
    <t>ONE/YML/HPL
(MD3)</t>
    <phoneticPr fontId="62" type="noConversion"/>
  </si>
  <si>
    <t>YM WISH</t>
    <phoneticPr fontId="10" type="noConversion"/>
  </si>
  <si>
    <t>VIA TANGIER</t>
    <phoneticPr fontId="62" type="noConversion"/>
  </si>
  <si>
    <t>MUMBAI MAERSK</t>
    <phoneticPr fontId="10" type="noConversion"/>
  </si>
  <si>
    <t>MARCHEN MAERSK</t>
    <phoneticPr fontId="10" type="noConversion"/>
  </si>
  <si>
    <t>901W</t>
    <phoneticPr fontId="10" type="noConversion"/>
  </si>
  <si>
    <t>MANILA MAERSK</t>
    <phoneticPr fontId="10" type="noConversion"/>
  </si>
  <si>
    <t>MSK/SAF(AE5)</t>
    <phoneticPr fontId="62" type="noConversion"/>
  </si>
  <si>
    <t>852W</t>
    <phoneticPr fontId="10" type="noConversion"/>
  </si>
  <si>
    <t>MSC MIRJA</t>
    <phoneticPr fontId="10" type="noConversion"/>
  </si>
  <si>
    <t>CAS</t>
  </si>
  <si>
    <t>TANGIER</t>
    <phoneticPr fontId="10" type="noConversion"/>
  </si>
  <si>
    <t>VIA PIR</t>
    <phoneticPr fontId="62" type="noConversion"/>
  </si>
  <si>
    <t>04009W</t>
    <phoneticPr fontId="10" type="noConversion"/>
  </si>
  <si>
    <t>TOLEDO TRIUMPH</t>
    <phoneticPr fontId="10" type="noConversion"/>
  </si>
  <si>
    <t>02012W</t>
    <phoneticPr fontId="10" type="noConversion"/>
  </si>
  <si>
    <t>TAURUS</t>
    <phoneticPr fontId="10" type="noConversion"/>
  </si>
  <si>
    <t>01024W</t>
    <phoneticPr fontId="10" type="noConversion"/>
  </si>
  <si>
    <t>THALASSA MANA</t>
    <phoneticPr fontId="10" type="noConversion"/>
  </si>
  <si>
    <t>COSCO(AEU7)
EMC(NE7)
OOCL(LL3)
CMA(FAL7)</t>
    <phoneticPr fontId="62" type="noConversion"/>
  </si>
  <si>
    <t>028W</t>
    <phoneticPr fontId="10" type="noConversion"/>
  </si>
  <si>
    <t>COSCO ENGLAND</t>
    <phoneticPr fontId="10" type="noConversion"/>
  </si>
  <si>
    <t>KAV</t>
  </si>
  <si>
    <t>PIR</t>
    <phoneticPr fontId="10" type="noConversion"/>
  </si>
  <si>
    <t>VIA IST</t>
    <phoneticPr fontId="10" type="noConversion"/>
  </si>
  <si>
    <t>KAV</t>
    <phoneticPr fontId="10" type="noConversion"/>
  </si>
  <si>
    <t>IST</t>
    <phoneticPr fontId="10" type="noConversion"/>
  </si>
  <si>
    <t>0BX2TW</t>
    <phoneticPr fontId="10" type="noConversion"/>
  </si>
  <si>
    <t>CMA CGM CONGO</t>
    <phoneticPr fontId="10" type="noConversion"/>
  </si>
  <si>
    <t>0BX2RW</t>
  </si>
  <si>
    <t>CMA CGM URAL</t>
    <phoneticPr fontId="10" type="noConversion"/>
  </si>
  <si>
    <t>COSCO SHIPPING SEINE</t>
    <phoneticPr fontId="10" type="noConversion"/>
  </si>
  <si>
    <t>0BX2NW</t>
    <phoneticPr fontId="10" type="noConversion"/>
  </si>
  <si>
    <t>CMA CGM ARKANSAS</t>
    <phoneticPr fontId="10" type="noConversion"/>
  </si>
  <si>
    <t>COSCO(AEM3)
EMC(BEX)
OOCL(EM1)
CMA(BEX)</t>
    <phoneticPr fontId="62" type="noConversion"/>
  </si>
  <si>
    <t>016W</t>
    <phoneticPr fontId="10" type="noConversion"/>
  </si>
  <si>
    <t>COSCO SHIPPING PANAMA</t>
    <phoneticPr fontId="10" type="noConversion"/>
  </si>
  <si>
    <t>ODS</t>
    <phoneticPr fontId="10" type="noConversion"/>
  </si>
  <si>
    <t>ODESSA</t>
    <phoneticPr fontId="10" type="noConversion"/>
  </si>
  <si>
    <t>CND</t>
    <phoneticPr fontId="10" type="noConversion"/>
  </si>
  <si>
    <t>BEIRUT</t>
    <phoneticPr fontId="10" type="noConversion"/>
  </si>
  <si>
    <t>VIA PIR</t>
  </si>
  <si>
    <t>003W</t>
    <phoneticPr fontId="10" type="noConversion"/>
  </si>
  <si>
    <t>COSCO SHIPPING SCORPIO</t>
    <phoneticPr fontId="10" type="noConversion"/>
  </si>
  <si>
    <t>004W</t>
    <phoneticPr fontId="10" type="noConversion"/>
  </si>
  <si>
    <t>COSCO SHIPPING VIRGO</t>
    <phoneticPr fontId="10" type="noConversion"/>
  </si>
  <si>
    <t>002W</t>
    <phoneticPr fontId="10" type="noConversion"/>
  </si>
  <si>
    <t>COSCO SHIPPING NEBULA</t>
    <phoneticPr fontId="10" type="noConversion"/>
  </si>
  <si>
    <t>COSCO(AEU3)
EMC(NE3)
OOCL(LL2)
CMA(FAL2)</t>
    <phoneticPr fontId="62" type="noConversion"/>
  </si>
  <si>
    <t>COSCO SHIPPING SAGITTARIUS</t>
    <phoneticPr fontId="10" type="noConversion"/>
  </si>
  <si>
    <t>LIM</t>
  </si>
  <si>
    <t>61127W</t>
    <phoneticPr fontId="10" type="noConversion"/>
  </si>
  <si>
    <t>ITAL USODIMARE</t>
    <phoneticPr fontId="10" type="noConversion"/>
  </si>
  <si>
    <t>60129W</t>
    <phoneticPr fontId="10" type="noConversion"/>
  </si>
  <si>
    <t>EVER UNICORN</t>
    <phoneticPr fontId="10" type="noConversion"/>
  </si>
  <si>
    <t>59126W</t>
    <phoneticPr fontId="10" type="noConversion"/>
  </si>
  <si>
    <t>ITAL UNICA</t>
    <phoneticPr fontId="10" type="noConversion"/>
  </si>
  <si>
    <t>COSCO(AEM5)
EMC(FEM)
OOCL(EM2)</t>
    <phoneticPr fontId="62" type="noConversion"/>
  </si>
  <si>
    <t>58117W</t>
    <phoneticPr fontId="10" type="noConversion"/>
  </si>
  <si>
    <t>EVER ULYSSES</t>
    <phoneticPr fontId="10" type="noConversion"/>
  </si>
  <si>
    <t>ALEX(DEKHELA)</t>
    <phoneticPr fontId="10" type="noConversion"/>
  </si>
  <si>
    <t>0BE2RW</t>
    <phoneticPr fontId="10" type="noConversion"/>
  </si>
  <si>
    <t>CMA CGM MUSSET</t>
    <phoneticPr fontId="10" type="noConversion"/>
  </si>
  <si>
    <t>KOTA CANTIK</t>
    <phoneticPr fontId="10" type="noConversion"/>
  </si>
  <si>
    <t>010W</t>
    <phoneticPr fontId="10" type="noConversion"/>
  </si>
  <si>
    <t>PUCON</t>
    <phoneticPr fontId="10" type="noConversion"/>
  </si>
  <si>
    <t>0BE2LW</t>
    <phoneticPr fontId="10" type="noConversion"/>
  </si>
  <si>
    <t>APL CALIFORNIA</t>
    <phoneticPr fontId="10" type="noConversion"/>
  </si>
  <si>
    <t>COSCO(AEM6)
EMC(BEX2)
OOCL(AAS)
CMA(PHEX)</t>
    <phoneticPr fontId="62" type="noConversion"/>
  </si>
  <si>
    <t>0BE2JW</t>
    <phoneticPr fontId="10" type="noConversion"/>
  </si>
  <si>
    <t>CMA CGM LAMARTINE</t>
    <phoneticPr fontId="10" type="noConversion"/>
  </si>
  <si>
    <t>KPR</t>
    <phoneticPr fontId="10" type="noConversion"/>
  </si>
  <si>
    <t>KOPER</t>
    <phoneticPr fontId="10" type="noConversion"/>
  </si>
  <si>
    <t>POTI</t>
    <phoneticPr fontId="10" type="noConversion"/>
  </si>
  <si>
    <t>904W</t>
    <phoneticPr fontId="10" type="noConversion"/>
  </si>
  <si>
    <t>MSC BEATRICE</t>
    <phoneticPr fontId="10" type="noConversion"/>
  </si>
  <si>
    <t>MAERSK HAVANA</t>
    <phoneticPr fontId="10" type="noConversion"/>
  </si>
  <si>
    <t>902W</t>
    <phoneticPr fontId="10" type="noConversion"/>
  </si>
  <si>
    <t>MSC AURORA</t>
    <phoneticPr fontId="10" type="noConversion"/>
  </si>
  <si>
    <t>MSC LA SPEZIA</t>
    <phoneticPr fontId="10" type="noConversion"/>
  </si>
  <si>
    <t>MSK(AE15)</t>
    <phoneticPr fontId="62" type="noConversion"/>
  </si>
  <si>
    <t>MAERSK HORSBURGH</t>
    <phoneticPr fontId="10" type="noConversion"/>
  </si>
  <si>
    <t>AMB</t>
    <phoneticPr fontId="10" type="noConversion"/>
  </si>
  <si>
    <t xml:space="preserve">ISTANBUL(AMBARLI) </t>
    <phoneticPr fontId="10" type="noConversion"/>
  </si>
  <si>
    <t>064W</t>
    <phoneticPr fontId="10" type="noConversion"/>
  </si>
  <si>
    <t>BREMEN EXPRESS</t>
    <phoneticPr fontId="10" type="noConversion"/>
  </si>
  <si>
    <t>FRANKFURT EXPRESS</t>
    <phoneticPr fontId="10" type="noConversion"/>
  </si>
  <si>
    <t>012W</t>
    <phoneticPr fontId="10" type="noConversion"/>
  </si>
  <si>
    <t>SEASPAN GANGES</t>
    <phoneticPr fontId="10" type="noConversion"/>
  </si>
  <si>
    <t>ONE/YML/HPL
(MD1)</t>
    <phoneticPr fontId="10" type="noConversion"/>
  </si>
  <si>
    <t>PRAGUE EXPRESS</t>
    <phoneticPr fontId="10" type="noConversion"/>
  </si>
  <si>
    <t>BAR</t>
    <phoneticPr fontId="10" type="noConversion"/>
  </si>
  <si>
    <t>NYK HAWK</t>
    <phoneticPr fontId="10" type="noConversion"/>
  </si>
  <si>
    <t>019W</t>
    <phoneticPr fontId="10" type="noConversion"/>
  </si>
  <si>
    <t>MUNCHEN BRIDGE</t>
    <phoneticPr fontId="10" type="noConversion"/>
  </si>
  <si>
    <t>MILLAU BRIDGE</t>
    <phoneticPr fontId="10" type="noConversion"/>
  </si>
  <si>
    <t>ONE/YML/HPL
(MD2)</t>
    <phoneticPr fontId="10" type="noConversion"/>
  </si>
  <si>
    <t>006W</t>
    <phoneticPr fontId="10" type="noConversion"/>
  </si>
  <si>
    <t>NYK OWL</t>
    <phoneticPr fontId="10" type="noConversion"/>
  </si>
  <si>
    <t>GOA</t>
    <phoneticPr fontId="10" type="noConversion"/>
  </si>
  <si>
    <t xml:space="preserve">GENOVA </t>
  </si>
  <si>
    <t>LIS</t>
  </si>
  <si>
    <t>OSL</t>
  </si>
  <si>
    <t>VIA HAMBURG</t>
    <phoneticPr fontId="10" type="noConversion"/>
  </si>
  <si>
    <t>SAJIR</t>
    <phoneticPr fontId="10" type="noConversion"/>
  </si>
  <si>
    <t>007W</t>
    <phoneticPr fontId="10" type="noConversion"/>
  </si>
  <si>
    <t>AL JMELIYAH</t>
    <phoneticPr fontId="10" type="noConversion"/>
  </si>
  <si>
    <t>AL JASRAH</t>
    <phoneticPr fontId="10" type="noConversion"/>
  </si>
  <si>
    <t>ONE/YML/HPL
(FE4)</t>
    <phoneticPr fontId="62" type="noConversion"/>
  </si>
  <si>
    <t>008W</t>
    <phoneticPr fontId="10" type="noConversion"/>
  </si>
  <si>
    <t>AL MASHRAB</t>
    <phoneticPr fontId="10" type="noConversion"/>
  </si>
  <si>
    <t>HAM</t>
    <phoneticPr fontId="10" type="noConversion"/>
  </si>
  <si>
    <t>HEL</t>
  </si>
  <si>
    <t>ROT</t>
    <phoneticPr fontId="10" type="noConversion"/>
  </si>
  <si>
    <t>VIA HAMBURG</t>
    <phoneticPr fontId="62" type="noConversion"/>
  </si>
  <si>
    <t>0FL2PW</t>
    <phoneticPr fontId="10" type="noConversion"/>
  </si>
  <si>
    <t>CMA CGM LOUIS BLERIOT</t>
    <phoneticPr fontId="10" type="noConversion"/>
  </si>
  <si>
    <t>0FL2NW</t>
    <phoneticPr fontId="10" type="noConversion"/>
  </si>
  <si>
    <t>CMA CGM ANTOINE DE SAINT EXUPERY</t>
    <phoneticPr fontId="10" type="noConversion"/>
  </si>
  <si>
    <t>0FL2LW</t>
    <phoneticPr fontId="10" type="noConversion"/>
  </si>
  <si>
    <t>CMA CGM ZHENG HE</t>
    <phoneticPr fontId="10" type="noConversion"/>
  </si>
  <si>
    <t>COSCO(AEU2)
EMC(FAL1)
OOCL(LL4)
CMA(FAL1)</t>
    <phoneticPr fontId="62" type="noConversion"/>
  </si>
  <si>
    <t>0FL2JW</t>
    <phoneticPr fontId="10" type="noConversion"/>
  </si>
  <si>
    <t>CMA CGM JULES VERNE</t>
    <phoneticPr fontId="10" type="noConversion"/>
  </si>
  <si>
    <t>RIGA/TALLINN</t>
    <phoneticPr fontId="10" type="noConversion"/>
  </si>
  <si>
    <t>VIA BREMERHAVEN</t>
    <phoneticPr fontId="62" type="noConversion"/>
  </si>
  <si>
    <t>BRE</t>
    <phoneticPr fontId="10" type="noConversion"/>
  </si>
  <si>
    <t>GOT</t>
    <phoneticPr fontId="10" type="noConversion"/>
  </si>
  <si>
    <t>NORDIC ROUTE</t>
    <phoneticPr fontId="62" type="noConversion"/>
  </si>
  <si>
    <t xml:space="preserve">ANTWERP </t>
    <phoneticPr fontId="10" type="noConversion"/>
  </si>
  <si>
    <t>0KN1LW</t>
    <phoneticPr fontId="10" type="noConversion"/>
  </si>
  <si>
    <t>CMA CGM MAGELLAN</t>
    <phoneticPr fontId="10" type="noConversion"/>
  </si>
  <si>
    <t>0KN1JW</t>
    <phoneticPr fontId="10" type="noConversion"/>
  </si>
  <si>
    <t>APL VANDA</t>
    <phoneticPr fontId="10" type="noConversion"/>
  </si>
  <si>
    <t>0KN1HW</t>
    <phoneticPr fontId="10" type="noConversion"/>
  </si>
  <si>
    <t>CMA CGM LAPEROUSE</t>
    <phoneticPr fontId="10" type="noConversion"/>
  </si>
  <si>
    <t>COSCO(AEU6)
EMC(FAL3)
OOCL(LL5)
CMA(FAL3)</t>
    <phoneticPr fontId="62" type="noConversion"/>
  </si>
  <si>
    <t>0KN1FW</t>
    <phoneticPr fontId="10" type="noConversion"/>
  </si>
  <si>
    <t>CMA CGM MARCO POLO</t>
    <phoneticPr fontId="10" type="noConversion"/>
  </si>
  <si>
    <t>LEH</t>
    <phoneticPr fontId="10" type="noConversion"/>
  </si>
  <si>
    <t>SOU</t>
    <phoneticPr fontId="10" type="noConversion"/>
  </si>
  <si>
    <t>027W</t>
    <phoneticPr fontId="10" type="noConversion"/>
  </si>
  <si>
    <t>CSCL ATLANTIC OCEAN</t>
    <phoneticPr fontId="10" type="noConversion"/>
  </si>
  <si>
    <t>OOCL UNITED KINGDOM</t>
    <phoneticPr fontId="10" type="noConversion"/>
  </si>
  <si>
    <t>CSCL ARCTIC OCEAN</t>
    <phoneticPr fontId="10" type="noConversion"/>
  </si>
  <si>
    <t>OOCL JAPAN</t>
    <phoneticPr fontId="10" type="noConversion"/>
  </si>
  <si>
    <t>COSCO(AEU1)
EMC(NE1)
OOCL(LL1)
CMA(FAL5)</t>
    <phoneticPr fontId="62" type="noConversion"/>
  </si>
  <si>
    <t>OOCL SCANDINAVIA</t>
    <phoneticPr fontId="10" type="noConversion"/>
  </si>
  <si>
    <t>FLX</t>
    <phoneticPr fontId="10" type="noConversion"/>
  </si>
  <si>
    <t>PS: THE CARGO AND DOC WILL BE SENT TO OUR WAREHOUSE AND COMPANY BEFOR 11:00AM IN CUT OFF TIME</t>
  </si>
  <si>
    <t>Jan.</t>
    <phoneticPr fontId="62" type="noConversion"/>
  </si>
  <si>
    <t xml:space="preserve">          SALLING SCHEDULE-SHANGHAI     </t>
  </si>
  <si>
    <t>197S</t>
  </si>
  <si>
    <t>XIN CHI WAN  </t>
  </si>
  <si>
    <t> 088S</t>
  </si>
  <si>
    <t>OOCL ITALY </t>
  </si>
  <si>
    <t>    141S</t>
  </si>
  <si>
    <t>COSCO FELIXSTOWE   </t>
  </si>
  <si>
    <t>  183S</t>
  </si>
  <si>
    <t>XIN QING DAO </t>
  </si>
  <si>
    <t>110S</t>
  </si>
  <si>
    <t>OOCL DUBAI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</si>
  <si>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</si>
  <si>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CFS CUT OFF</t>
  </si>
  <si>
    <t>MELBOURNE</t>
    <phoneticPr fontId="10" type="noConversion"/>
  </si>
  <si>
    <t>SYDNEY</t>
    <phoneticPr fontId="10" type="noConversion"/>
  </si>
  <si>
    <r>
      <t>906W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</si>
  <si>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ALFIRK</t>
  </si>
  <si>
    <r>
      <t>905W</t>
    </r>
    <r>
      <rPr>
        <sz val="9"/>
        <color rgb="FF44678C"/>
        <rFont val="Malgun Gothic"/>
        <family val="2"/>
        <charset val="129"/>
      </rPr>
      <t xml:space="preserve"> </t>
    </r>
  </si>
  <si>
    <t>CLEMENTINE MAERSK</t>
  </si>
  <si>
    <r>
      <t>904W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</si>
  <si>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CEZANNE</t>
  </si>
  <si>
    <r>
      <t>903W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</si>
  <si>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ARNOLD MAERSK</t>
  </si>
  <si>
    <r>
      <t>902W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</si>
  <si>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SOFIA</t>
  </si>
  <si>
    <t>HMM</t>
    <phoneticPr fontId="10" type="noConversion"/>
  </si>
  <si>
    <r>
      <t>901E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</si>
  <si>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TAIKUNG</t>
  </si>
  <si>
    <t>4J4K</t>
    <phoneticPr fontId="10" type="noConversion"/>
  </si>
  <si>
    <t>MIAMI (SK)</t>
    <phoneticPr fontId="10" type="noConversion"/>
  </si>
  <si>
    <t xml:space="preserve">004E </t>
    <phoneticPr fontId="10" type="noConversion"/>
  </si>
  <si>
    <t xml:space="preserve"> 
  COSCO SHIPPING PEONY </t>
    <phoneticPr fontId="10" type="noConversion"/>
  </si>
  <si>
    <t xml:space="preserve">029E </t>
    <phoneticPr fontId="10" type="noConversion"/>
  </si>
  <si>
    <t>OOCL BANGKOK</t>
    <phoneticPr fontId="10" type="noConversion"/>
  </si>
  <si>
    <t xml:space="preserve"> </t>
    <phoneticPr fontId="10" type="noConversion"/>
  </si>
  <si>
    <t xml:space="preserve">034E </t>
    <phoneticPr fontId="10" type="noConversion"/>
  </si>
  <si>
    <t xml:space="preserve"> 
  COSCO HOPE </t>
    <phoneticPr fontId="10" type="noConversion"/>
  </si>
  <si>
    <t>EMC</t>
    <phoneticPr fontId="10" type="noConversion"/>
  </si>
  <si>
    <t xml:space="preserve">023E </t>
    <phoneticPr fontId="10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</si>
  <si>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</si>
  <si>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CFS CUT OFF </t>
  </si>
  <si>
    <t>005E</t>
  </si>
  <si>
    <t>MONACO BRIDGE</t>
  </si>
  <si>
    <t> 004E</t>
  </si>
  <si>
    <t>MADRID BRIDGE</t>
  </si>
  <si>
    <t>ONE MINATO</t>
  </si>
  <si>
    <t> 012E</t>
  </si>
  <si>
    <t>NYK CRANE </t>
  </si>
  <si>
    <t>ONE</t>
    <phoneticPr fontId="10" type="noConversion"/>
  </si>
  <si>
    <t> 027E</t>
  </si>
  <si>
    <t>ESSEN EXPRESS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</si>
  <si>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</si>
  <si>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OOCL OAKLAND   </t>
  </si>
  <si>
    <t>097E</t>
  </si>
  <si>
    <t>OOCL ANTWERP</t>
  </si>
  <si>
    <t> 097E</t>
  </si>
  <si>
    <t>OOCL KAOHSIUNG  </t>
  </si>
  <si>
    <t> 052E</t>
  </si>
  <si>
    <t>OOCL NEW YORK  </t>
  </si>
  <si>
    <t>OOCL(PVCS)</t>
    <phoneticPr fontId="10" type="noConversion"/>
  </si>
  <si>
    <t>137E</t>
  </si>
  <si>
    <t>OOCL SAN FRANCISCO </t>
  </si>
  <si>
    <t xml:space="preserve">CHICAGO </t>
  </si>
  <si>
    <t>0TX27E1MA</t>
  </si>
  <si>
    <t>APL SENTOSA </t>
  </si>
  <si>
    <t>0TX25E1MA</t>
  </si>
  <si>
    <t>CMA CGM A. LINCOLN  </t>
  </si>
  <si>
    <t>0TX23E1MA</t>
  </si>
  <si>
    <t>0TX21E1MA</t>
  </si>
  <si>
    <t>CMA CGM T. JEFFERSON </t>
  </si>
  <si>
    <t>ONE(PN2 / E)</t>
    <phoneticPr fontId="10" type="noConversion"/>
  </si>
  <si>
    <t> 0TX1ZE1MA</t>
  </si>
  <si>
    <t>APL ESPLANADE  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</si>
  <si>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</si>
  <si>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CHICAGO </t>
    <phoneticPr fontId="10" type="noConversion"/>
  </si>
  <si>
    <t xml:space="preserve">0TX25E1MA </t>
    <phoneticPr fontId="10" type="noConversion"/>
  </si>
  <si>
    <t>CMA CGM A. LINCOLN</t>
    <phoneticPr fontId="10" type="noConversion"/>
  </si>
  <si>
    <t xml:space="preserve">0TX23E1MA </t>
    <phoneticPr fontId="10" type="noConversion"/>
  </si>
  <si>
    <t>PRX3</t>
    <phoneticPr fontId="10" type="noConversion"/>
  </si>
  <si>
    <t xml:space="preserve">0TX21E1MA </t>
    <phoneticPr fontId="10" type="noConversion"/>
  </si>
  <si>
    <t xml:space="preserve">CMA CGM T. JEFFERSON </t>
    <phoneticPr fontId="10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</si>
  <si>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0" type="noConversion"/>
  </si>
  <si>
    <t xml:space="preserve">0TX1ZE1MA </t>
    <phoneticPr fontId="10" type="noConversion"/>
  </si>
  <si>
    <t xml:space="preserve"> APL ESPLANADE </t>
    <phoneticPr fontId="10" type="noConversion"/>
  </si>
  <si>
    <t>五截五开</t>
    <phoneticPr fontId="10" type="noConversion"/>
  </si>
  <si>
    <t>E036</t>
  </si>
  <si>
    <t>E011</t>
  </si>
  <si>
    <t>WHL</t>
    <phoneticPr fontId="10" type="noConversion"/>
  </si>
  <si>
    <t>E008</t>
  </si>
  <si>
    <t>二截一开</t>
  </si>
  <si>
    <t xml:space="preserve">LOS ANGELES,CA </t>
    <phoneticPr fontId="10" type="noConversion"/>
  </si>
  <si>
    <t xml:space="preserve">1073-136E </t>
    <phoneticPr fontId="10" type="noConversion"/>
  </si>
  <si>
    <t xml:space="preserve"> EVER EAGLE </t>
    <phoneticPr fontId="10" type="noConversion"/>
  </si>
  <si>
    <t xml:space="preserve">1072-096E </t>
    <phoneticPr fontId="10" type="noConversion"/>
  </si>
  <si>
    <t xml:space="preserve">EVER SMART </t>
    <phoneticPr fontId="10" type="noConversion"/>
  </si>
  <si>
    <t xml:space="preserve">1071-130E </t>
    <phoneticPr fontId="10" type="noConversion"/>
  </si>
  <si>
    <t xml:space="preserve"> EVER ETHIC </t>
    <phoneticPr fontId="10" type="noConversion"/>
  </si>
  <si>
    <t xml:space="preserve">EMC(HTW) </t>
  </si>
  <si>
    <t xml:space="preserve">1070-135E </t>
    <phoneticPr fontId="10" type="noConversion"/>
  </si>
  <si>
    <t>EVER ELITE</t>
  </si>
  <si>
    <t>一截天开</t>
  </si>
  <si>
    <t>ALBERT MAERSK</t>
  </si>
  <si>
    <t>MAERSK SURABAYA</t>
  </si>
  <si>
    <t>NORTHERN JULIE</t>
  </si>
  <si>
    <t>MAERSK SEMARANG</t>
  </si>
  <si>
    <t>MSK</t>
    <phoneticPr fontId="10" type="noConversion"/>
  </si>
  <si>
    <t>901E</t>
  </si>
  <si>
    <t>5J5K</t>
    <phoneticPr fontId="10" type="noConversion"/>
  </si>
  <si>
    <t xml:space="preserve">0925-023E </t>
    <phoneticPr fontId="10" type="noConversion"/>
  </si>
  <si>
    <t>EVER LIVING</t>
    <phoneticPr fontId="10" type="noConversion"/>
  </si>
  <si>
    <t xml:space="preserve">0976-032E </t>
    <phoneticPr fontId="10" type="noConversion"/>
  </si>
  <si>
    <t>EVER LOTUS</t>
    <phoneticPr fontId="10" type="noConversion"/>
  </si>
  <si>
    <t xml:space="preserve">0975-030E </t>
    <phoneticPr fontId="10" type="noConversion"/>
  </si>
  <si>
    <t>EVER LEGION</t>
    <phoneticPr fontId="10" type="noConversion"/>
  </si>
  <si>
    <t>APL</t>
    <phoneticPr fontId="10" type="noConversion"/>
  </si>
  <si>
    <t xml:space="preserve">0974-031E </t>
    <phoneticPr fontId="10" type="noConversion"/>
  </si>
  <si>
    <t>EVER LEARNED</t>
    <phoneticPr fontId="10" type="noConversion"/>
  </si>
  <si>
    <t>2J1K</t>
    <phoneticPr fontId="10" type="noConversion"/>
  </si>
  <si>
    <t xml:space="preserve">COLON FREE ZONE </t>
    <phoneticPr fontId="10" type="noConversion"/>
  </si>
  <si>
    <t>LEDA MAERSK</t>
  </si>
  <si>
    <t>MAERSK ARAS</t>
  </si>
  <si>
    <t>NORTHERN MAGNUM</t>
  </si>
  <si>
    <t>HBS</t>
    <phoneticPr fontId="10" type="noConversion"/>
  </si>
  <si>
    <t>5截6开</t>
    <phoneticPr fontId="10" type="noConversion"/>
  </si>
  <si>
    <t xml:space="preserve">VALPARAISO </t>
    <phoneticPr fontId="10" type="noConversion"/>
  </si>
  <si>
    <t>039E</t>
    <phoneticPr fontId="10" type="noConversion"/>
  </si>
  <si>
    <t xml:space="preserve">XIN DA YANG ZHOU </t>
    <phoneticPr fontId="10" type="noConversion"/>
  </si>
  <si>
    <t xml:space="preserve">0403-010E </t>
    <phoneticPr fontId="10" type="noConversion"/>
  </si>
  <si>
    <t xml:space="preserve"> NORTHERN JUVENILE
 </t>
    <phoneticPr fontId="10" type="noConversion"/>
  </si>
  <si>
    <t xml:space="preserve">0402-021E </t>
    <phoneticPr fontId="10" type="noConversion"/>
  </si>
  <si>
    <t xml:space="preserve"> EVER LOVELY </t>
    <phoneticPr fontId="10" type="noConversion"/>
  </si>
  <si>
    <t xml:space="preserve">0401-085E </t>
    <phoneticPr fontId="10" type="noConversion"/>
  </si>
  <si>
    <t>ITAL CONTESSA</t>
    <phoneticPr fontId="10" type="noConversion"/>
  </si>
  <si>
    <t xml:space="preserve">0400-008E </t>
    <phoneticPr fontId="10" type="noConversion"/>
  </si>
  <si>
    <t xml:space="preserve"> SEAMAX NEW HAVEN </t>
    <phoneticPr fontId="10" type="noConversion"/>
  </si>
  <si>
    <t>COSCO</t>
    <phoneticPr fontId="10" type="noConversion"/>
  </si>
  <si>
    <t xml:space="preserve">0399-136E </t>
    <phoneticPr fontId="10" type="noConversion"/>
  </si>
  <si>
    <t>EVER EXCEL</t>
  </si>
  <si>
    <t>2J/2K</t>
    <phoneticPr fontId="10" type="noConversion"/>
  </si>
  <si>
    <t xml:space="preserve">E001 </t>
    <phoneticPr fontId="10" type="noConversion"/>
  </si>
  <si>
    <t>ROTTERDAM</t>
    <phoneticPr fontId="10" type="noConversion"/>
  </si>
  <si>
    <t xml:space="preserve">E035 </t>
    <phoneticPr fontId="10" type="noConversion"/>
  </si>
  <si>
    <t>WAN HAI 511</t>
    <phoneticPr fontId="10" type="noConversion"/>
  </si>
  <si>
    <t xml:space="preserve">E046 </t>
    <phoneticPr fontId="10" type="noConversion"/>
  </si>
  <si>
    <t>WAN HAI 512</t>
    <phoneticPr fontId="10" type="noConversion"/>
  </si>
  <si>
    <t>2J/1K</t>
    <phoneticPr fontId="10" type="noConversion"/>
  </si>
  <si>
    <t>GUAYAQUIL</t>
    <phoneticPr fontId="10" type="noConversion"/>
  </si>
  <si>
    <t>3J/2K</t>
    <phoneticPr fontId="10" type="noConversion"/>
  </si>
  <si>
    <t>BUENAVENTURA</t>
    <phoneticPr fontId="10" type="noConversion"/>
  </si>
  <si>
    <r>
      <t>012W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</si>
  <si>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SAN VICENTE</t>
  </si>
  <si>
    <r>
      <t>710W</t>
    </r>
    <r>
      <rPr>
        <sz val="9"/>
        <color rgb="FF44678C"/>
        <rFont val="Malgun Gothic"/>
        <family val="2"/>
      </rPr>
      <t xml:space="preserve"> </t>
    </r>
  </si>
  <si>
    <t>MAERSK LEON</t>
  </si>
  <si>
    <r>
      <t>840W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</si>
  <si>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LETICIA</t>
  </si>
  <si>
    <r>
      <t>840W</t>
    </r>
    <r>
      <rPr>
        <sz val="9"/>
        <color rgb="FF44678C"/>
        <rFont val="Malgun Gothic"/>
        <family val="2"/>
      </rPr>
      <t xml:space="preserve"> </t>
    </r>
  </si>
  <si>
    <t>MAERSK SHAMS</t>
  </si>
  <si>
    <r>
      <t>200W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</si>
  <si>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LA PAZ</t>
  </si>
  <si>
    <t>904A</t>
  </si>
  <si>
    <t>901A</t>
  </si>
  <si>
    <t>ONE</t>
    <phoneticPr fontId="10" type="noConversion"/>
  </si>
  <si>
    <t>3J1K</t>
    <phoneticPr fontId="10" type="noConversion"/>
  </si>
  <si>
    <t xml:space="preserve">MONTEVIDEO  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</si>
  <si>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</si>
  <si>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</si>
  <si>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0VK1NW1MA </t>
  </si>
  <si>
    <t>CMA CGM BUTTERFLY </t>
  </si>
  <si>
    <t>0VK1LW1MA </t>
  </si>
  <si>
    <t>COSCO JAPAN </t>
  </si>
  <si>
    <t>0VK1JW1MA </t>
  </si>
  <si>
    <t>MAERSK SALINA </t>
  </si>
  <si>
    <t>0VK1HW1MA </t>
  </si>
  <si>
    <t>SM NEW YORK </t>
  </si>
  <si>
    <t>0VK1FW1MA </t>
  </si>
  <si>
    <t>NAVIOS UNITE </t>
  </si>
  <si>
    <t>CMA</t>
    <phoneticPr fontId="10" type="noConversion"/>
  </si>
  <si>
    <t>0VK1DW1MA </t>
  </si>
  <si>
    <t>E.R. TIANPING </t>
  </si>
  <si>
    <t>3J3K</t>
    <phoneticPr fontId="10" type="noConversion"/>
  </si>
  <si>
    <t>NEW DELHI(PATPARGANT)</t>
  </si>
  <si>
    <t>NEW DELHI(MUNDRA)</t>
    <phoneticPr fontId="10" type="noConversion"/>
  </si>
  <si>
    <r>
      <t>053W</t>
    </r>
    <r>
      <rPr>
        <sz val="9"/>
        <color rgb="FF44678C"/>
        <rFont val="Malgun Gothic"/>
        <family val="2"/>
      </rPr>
      <t xml:space="preserve"> </t>
    </r>
  </si>
  <si>
    <t>HYUNDAI PREMIUM</t>
  </si>
  <si>
    <r>
      <t>049W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</si>
  <si>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PLATINUM</t>
  </si>
  <si>
    <r>
      <t>058W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</si>
  <si>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PRIVILEGE</t>
  </si>
  <si>
    <t>HYUNDAI PARAMOUNT</t>
  </si>
  <si>
    <t>HMM</t>
    <phoneticPr fontId="10" type="noConversion"/>
  </si>
  <si>
    <r>
      <t>059W</t>
    </r>
    <r>
      <rPr>
        <sz val="9"/>
        <color rgb="FF44678C"/>
        <rFont val="Malgun Gothic"/>
        <family val="2"/>
      </rPr>
      <t xml:space="preserve"> </t>
    </r>
  </si>
  <si>
    <t>1J6K</t>
    <phoneticPr fontId="10" type="noConversion"/>
  </si>
  <si>
    <t>WANHAI(CI2)</t>
  </si>
  <si>
    <t>W164</t>
  </si>
  <si>
    <t>W189</t>
  </si>
  <si>
    <t>W100</t>
  </si>
  <si>
    <t>W161</t>
  </si>
  <si>
    <t>W117</t>
  </si>
  <si>
    <t>1J6K</t>
  </si>
  <si>
    <t>WANHAI(CIX)</t>
  </si>
  <si>
    <t>W057</t>
  </si>
  <si>
    <t>WAN HAI 509</t>
  </si>
  <si>
    <t>W160</t>
  </si>
  <si>
    <t>WAN HAI 503</t>
  </si>
  <si>
    <t>W103</t>
  </si>
  <si>
    <t>NORTHERN PRIORITY</t>
  </si>
  <si>
    <t>W125</t>
  </si>
  <si>
    <t>4J4K</t>
  </si>
  <si>
    <t>OOCL</t>
    <phoneticPr fontId="10" type="noConversion"/>
  </si>
  <si>
    <t> 0VK1NW1PL</t>
  </si>
  <si>
    <t>CMA CGM BUTTERFLY  </t>
  </si>
  <si>
    <t> 1816</t>
  </si>
  <si>
    <t>MAERSK SALINA  </t>
  </si>
  <si>
    <t> 0VK1HW1PL</t>
  </si>
  <si>
    <t>SM NEW YORK  </t>
  </si>
  <si>
    <t>  0VK1FW1PL</t>
  </si>
  <si>
    <t>0VK1DW1PL</t>
  </si>
  <si>
    <t>E.R. TIANPING</t>
  </si>
  <si>
    <t>4J3K</t>
    <phoneticPr fontId="10" type="noConversion"/>
  </si>
  <si>
    <t>KARACHI</t>
    <phoneticPr fontId="10" type="noConversion"/>
  </si>
  <si>
    <t>W033</t>
  </si>
  <si>
    <t>PIL/COSCO</t>
    <phoneticPr fontId="10" type="noConversion"/>
  </si>
  <si>
    <t> 0VP0FW1PL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</si>
  <si>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</si>
  <si>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OOCL MALAYSIA</t>
  </si>
  <si>
    <t>0NM0VW1PL</t>
  </si>
  <si>
    <t>WHL</t>
    <phoneticPr fontId="10" type="noConversion"/>
  </si>
  <si>
    <t>WAN HAI 515 </t>
  </si>
  <si>
    <t> 043W</t>
  </si>
  <si>
    <t>WAN HAI 511</t>
  </si>
  <si>
    <t>4J4K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</si>
  <si>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</si>
  <si>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114S</t>
  </si>
  <si>
    <t>OOCL NAGOYA </t>
  </si>
  <si>
    <t>OOCL GUANGZHOU  </t>
  </si>
  <si>
    <t>179S</t>
  </si>
  <si>
    <t>OOCL AUSTRALIA </t>
  </si>
  <si>
    <t> 103S</t>
  </si>
  <si>
    <t>OOCL JAKARTA  </t>
  </si>
  <si>
    <t> 113S</t>
  </si>
  <si>
    <t> 105S</t>
  </si>
  <si>
    <t>OOCL GUANGZHOU </t>
  </si>
  <si>
    <t>JAKARTA</t>
  </si>
  <si>
    <t>JAKARTA</t>
    <phoneticPr fontId="10" type="noConversion"/>
  </si>
  <si>
    <t>104W</t>
  </si>
  <si>
    <t>OOCL ATLANTA  </t>
  </si>
  <si>
    <t>0IS1JW1PL</t>
  </si>
  <si>
    <t>TO BE ADVISED  </t>
  </si>
  <si>
    <t>  108W</t>
  </si>
  <si>
    <t>OOCL HAMBURG </t>
  </si>
  <si>
    <t>0IS1FW1PL</t>
  </si>
  <si>
    <t>APL NEW YORK </t>
  </si>
  <si>
    <t>OOCL (ME3)</t>
    <phoneticPr fontId="10" type="noConversion"/>
  </si>
  <si>
    <t> 140W</t>
  </si>
  <si>
    <t>OOCL QINGDAO  </t>
  </si>
  <si>
    <t>1J7K</t>
  </si>
  <si>
    <t>SINGAPORE</t>
    <phoneticPr fontId="10" type="noConversion"/>
  </si>
  <si>
    <t>RCL</t>
    <phoneticPr fontId="10" type="noConversion"/>
  </si>
  <si>
    <t>238S</t>
    <phoneticPr fontId="10" type="noConversion"/>
  </si>
  <si>
    <t>YOSSA BHUM</t>
  </si>
  <si>
    <t>Manila</t>
    <phoneticPr fontId="10" type="noConversion"/>
  </si>
  <si>
    <t>WHL(JST)</t>
  </si>
  <si>
    <t>S017</t>
  </si>
  <si>
    <t>WHITE DRAGON</t>
  </si>
  <si>
    <t>S014</t>
  </si>
  <si>
    <t>NORDMARGHERITA</t>
  </si>
  <si>
    <t>S016</t>
  </si>
  <si>
    <t>WAN HAI 175</t>
  </si>
  <si>
    <t>SUNRISE DRAGON</t>
  </si>
  <si>
    <t>S013</t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</si>
  <si>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</si>
  <si>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</si>
  <si>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19001S</t>
    <phoneticPr fontId="83" type="noConversion"/>
  </si>
  <si>
    <t>TS OSAKA</t>
    <phoneticPr fontId="83" type="noConversion"/>
  </si>
  <si>
    <t>18013S</t>
    <phoneticPr fontId="83" type="noConversion"/>
  </si>
  <si>
    <t>TS TOKYO</t>
    <phoneticPr fontId="83" type="noConversion"/>
  </si>
  <si>
    <t>2J1K</t>
  </si>
  <si>
    <t>SOUTHEAST ASIAN AND JANPAN ROUTE</t>
  </si>
  <si>
    <r>
      <t>903W</t>
    </r>
    <r>
      <rPr>
        <sz val="9"/>
        <color rgb="FF44678C"/>
        <rFont val="Malgun Gothic"/>
        <family val="2"/>
      </rPr>
      <t xml:space="preserve"> </t>
    </r>
  </si>
  <si>
    <t>MSC ISTANBUL</t>
  </si>
  <si>
    <t>MSC LONDON</t>
  </si>
  <si>
    <t>901W</t>
  </si>
  <si>
    <t>MSC VENICE</t>
  </si>
  <si>
    <t>MSC NEW YORK</t>
  </si>
  <si>
    <t>MSC GENOVA</t>
  </si>
  <si>
    <t>5J5K</t>
  </si>
  <si>
    <t>BARCELONA</t>
    <phoneticPr fontId="10" type="noConversion"/>
  </si>
  <si>
    <t>MSC BEATRICE</t>
  </si>
  <si>
    <t>MSC TRIESTE</t>
  </si>
  <si>
    <t>MSC AURORA</t>
  </si>
  <si>
    <t>MSC LA SPEZIA</t>
  </si>
  <si>
    <t>MAERSK HORSBURGH</t>
  </si>
  <si>
    <t>1J1K</t>
    <phoneticPr fontId="10" type="noConversion"/>
  </si>
  <si>
    <t>Izmit Korfezi</t>
    <phoneticPr fontId="10" type="noConversion"/>
  </si>
  <si>
    <t>1J1K</t>
  </si>
  <si>
    <t xml:space="preserve">ISTANBUL(k) </t>
    <phoneticPr fontId="10" type="noConversion"/>
  </si>
  <si>
    <t>HPL/ONE(FE3)</t>
    <phoneticPr fontId="10" type="noConversion"/>
  </si>
  <si>
    <t>NYK FALCON </t>
  </si>
  <si>
    <t>YM WHOLESOME</t>
  </si>
  <si>
    <t> 019W</t>
  </si>
  <si>
    <t>YM WITNESS</t>
  </si>
  <si>
    <t>YM WELLNESS</t>
  </si>
  <si>
    <t>5J6K</t>
    <phoneticPr fontId="10" type="noConversion"/>
  </si>
  <si>
    <t>059W</t>
  </si>
  <si>
    <t>CSCL MERCURY</t>
  </si>
  <si>
    <t>CSCL URANUS </t>
  </si>
  <si>
    <t>COSCO SHIPPING ALPS </t>
  </si>
  <si>
    <t>0368-010W</t>
  </si>
  <si>
    <t>TAMPA TRIUMPH </t>
  </si>
  <si>
    <t>0367-008W</t>
  </si>
  <si>
    <t>TAIPEI TRIUMPH</t>
  </si>
  <si>
    <t>LA SPEZIA</t>
    <phoneticPr fontId="10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</si>
  <si>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</si>
  <si>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</si>
  <si>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</si>
  <si>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</si>
  <si>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</si>
  <si>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</si>
  <si>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010W </t>
    <phoneticPr fontId="10" type="noConversion"/>
  </si>
  <si>
    <t xml:space="preserve"> 
  PUCON </t>
    <phoneticPr fontId="10" type="noConversion"/>
  </si>
  <si>
    <t xml:space="preserve">0BE2LW1MA </t>
    <phoneticPr fontId="10" type="noConversion"/>
  </si>
  <si>
    <t xml:space="preserve"> 
  CMA CGM RACINE </t>
    <phoneticPr fontId="10" type="noConversion"/>
  </si>
  <si>
    <t xml:space="preserve">0BE2JW1MA </t>
    <phoneticPr fontId="10" type="noConversion"/>
  </si>
  <si>
    <t xml:space="preserve">0BE2HW1MA </t>
    <phoneticPr fontId="10" type="noConversion"/>
  </si>
  <si>
    <t xml:space="preserve"> 
  APL NEW JERSEY </t>
    <phoneticPr fontId="10" type="noConversion"/>
  </si>
  <si>
    <t>0BX2RW1MA </t>
  </si>
  <si>
    <t>CMA CGM URAL </t>
  </si>
  <si>
    <t>0BX2PW1MA </t>
  </si>
  <si>
    <t>COSCO SHIPPING SEINE </t>
  </si>
  <si>
    <t>0BX2NW1MA </t>
  </si>
  <si>
    <t>CMA CGM ARKANSAS </t>
  </si>
  <si>
    <t>0BX2LW1MA </t>
  </si>
  <si>
    <t>COSCO SHIPPING PANAMA </t>
  </si>
  <si>
    <t>0BX2JW1MA </t>
  </si>
  <si>
    <t>CMA CGM URUGUAY </t>
  </si>
  <si>
    <t>CONSTANTSA</t>
    <phoneticPr fontId="10" type="noConversion"/>
  </si>
  <si>
    <t>YM WONDROUS</t>
  </si>
  <si>
    <t>LUDWIGSHAFEN EXPRESS</t>
  </si>
  <si>
    <t>YML(MD2)</t>
    <phoneticPr fontId="10" type="noConversion"/>
  </si>
  <si>
    <t>YM WISH</t>
  </si>
  <si>
    <t xml:space="preserve"> ETA </t>
  </si>
  <si>
    <t xml:space="preserve"> ETD </t>
  </si>
  <si>
    <t>1J7k</t>
    <phoneticPr fontId="10" type="noConversion"/>
  </si>
  <si>
    <t>ASHDOD</t>
    <phoneticPr fontId="10" type="noConversion"/>
  </si>
  <si>
    <t>0KN1LW1PL</t>
    <phoneticPr fontId="10" type="noConversion"/>
  </si>
  <si>
    <t xml:space="preserve">CMA CGM PEGASUS </t>
    <phoneticPr fontId="10" type="noConversion"/>
  </si>
  <si>
    <t xml:space="preserve">095FMW </t>
    <phoneticPr fontId="10" type="noConversion"/>
  </si>
  <si>
    <t>CMA CGM CHRISTOPHE COLOMB</t>
    <phoneticPr fontId="10" type="noConversion"/>
  </si>
  <si>
    <t xml:space="preserve">0KN1JW1PL </t>
    <phoneticPr fontId="10" type="noConversion"/>
  </si>
  <si>
    <t xml:space="preserve">0KN1HW1PL </t>
    <phoneticPr fontId="10" type="noConversion"/>
  </si>
  <si>
    <t xml:space="preserve"> CMA CGM LAPEROUSE </t>
    <phoneticPr fontId="10" type="noConversion"/>
  </si>
  <si>
    <t xml:space="preserve">0KN1FW1PL </t>
    <phoneticPr fontId="10" type="noConversion"/>
  </si>
  <si>
    <t>EMC(FAL3)</t>
    <phoneticPr fontId="10" type="noConversion"/>
  </si>
  <si>
    <t xml:space="preserve">0KN1DW1PL </t>
    <phoneticPr fontId="10" type="noConversion"/>
  </si>
  <si>
    <t>CMA CGM AMERIGO VESPUCCI</t>
  </si>
  <si>
    <t>3J2K</t>
    <phoneticPr fontId="10" type="noConversion"/>
  </si>
  <si>
    <t>LE HAVRE</t>
    <phoneticPr fontId="10" type="noConversion"/>
  </si>
  <si>
    <t>EMC</t>
    <phoneticPr fontId="10" type="noConversion"/>
  </si>
  <si>
    <t xml:space="preserve">269FLW </t>
    <phoneticPr fontId="10" type="noConversion"/>
  </si>
  <si>
    <t xml:space="preserve">CMA CGM BENJAMIN FRANKLIN </t>
    <phoneticPr fontId="10" type="noConversion"/>
  </si>
  <si>
    <t xml:space="preserve">267FLW </t>
    <phoneticPr fontId="10" type="noConversion"/>
  </si>
  <si>
    <t>CMA CGM BOUGAINVILLE</t>
    <phoneticPr fontId="10" type="noConversion"/>
  </si>
  <si>
    <t xml:space="preserve">265FLW </t>
    <phoneticPr fontId="10" type="noConversion"/>
  </si>
  <si>
    <t xml:space="preserve">CMA CGM CORTE REAL </t>
    <phoneticPr fontId="10" type="noConversion"/>
  </si>
  <si>
    <t xml:space="preserve"> 263FLW </t>
    <phoneticPr fontId="10" type="noConversion"/>
  </si>
  <si>
    <t xml:space="preserve"> CMA CGM GEORG FORSTER</t>
    <phoneticPr fontId="10" type="noConversion"/>
  </si>
  <si>
    <t xml:space="preserve">007W </t>
    <phoneticPr fontId="10" type="noConversion"/>
  </si>
  <si>
    <t xml:space="preserve"> 
  OOCL UNITED KINGDOM </t>
    <phoneticPr fontId="10" type="noConversion"/>
  </si>
  <si>
    <t xml:space="preserve">027W </t>
    <phoneticPr fontId="10" type="noConversion"/>
  </si>
  <si>
    <t xml:space="preserve">006W </t>
    <phoneticPr fontId="10" type="noConversion"/>
  </si>
  <si>
    <r>
      <t>HMM</t>
    </r>
    <r>
      <rPr>
        <sz val="10"/>
        <rFont val="宋体"/>
        <family val="3"/>
        <charset val="134"/>
      </rPr>
      <t/>
    </r>
    <phoneticPr fontId="10" type="noConversion"/>
  </si>
  <si>
    <r>
      <t>904W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</si>
  <si>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MARSTAL MAERSK</t>
  </si>
  <si>
    <r>
      <t>902W</t>
    </r>
    <r>
      <rPr>
        <sz val="9"/>
        <color rgb="FF44678C"/>
        <rFont val="Malgun Gothic"/>
        <family val="2"/>
      </rPr>
      <t xml:space="preserve"> </t>
    </r>
  </si>
  <si>
    <t>ELEONORA MAERSK</t>
  </si>
  <si>
    <r>
      <t>901W</t>
    </r>
    <r>
      <rPr>
        <sz val="9"/>
        <color rgb="FF44678C"/>
        <rFont val="Malgun Gothic"/>
        <family val="2"/>
      </rPr>
      <t xml:space="preserve"> </t>
    </r>
  </si>
  <si>
    <t>MERETE MAERSK</t>
  </si>
  <si>
    <r>
      <t>852W</t>
    </r>
    <r>
      <rPr>
        <sz val="9"/>
        <color rgb="FF44678C"/>
        <rFont val="Malgun Gothic"/>
        <family val="2"/>
      </rPr>
      <t xml:space="preserve"> </t>
    </r>
  </si>
  <si>
    <t>EMMA MAERSK</t>
  </si>
  <si>
    <t>PIL</t>
    <phoneticPr fontId="10" type="noConversion"/>
  </si>
  <si>
    <t>0020W</t>
  </si>
  <si>
    <t>Taurus</t>
  </si>
  <si>
    <t>0025W</t>
  </si>
  <si>
    <t>Thalassa Mana</t>
  </si>
  <si>
    <t>0028W</t>
  </si>
  <si>
    <t>Cosco England</t>
  </si>
  <si>
    <t xml:space="preserve"> HAMBURG  </t>
  </si>
  <si>
    <t>1J7K</t>
    <phoneticPr fontId="10" type="noConversion"/>
  </si>
  <si>
    <r>
      <t>090W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</si>
  <si>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068W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</si>
  <si>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DYNASTY</t>
  </si>
  <si>
    <r>
      <t>089W</t>
    </r>
    <r>
      <rPr>
        <sz val="9"/>
        <color rgb="FF44678C"/>
        <rFont val="Malgun Gothic"/>
        <family val="2"/>
      </rPr>
      <t xml:space="preserve"> </t>
    </r>
  </si>
  <si>
    <t>HYUNDAI SUPREME</t>
  </si>
  <si>
    <t>HAX3</t>
  </si>
  <si>
    <r>
      <t>084W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</si>
  <si>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0FL2PW1MA</t>
  </si>
  <si>
    <t>0FL2NW1MA</t>
  </si>
  <si>
    <t>CMA CGM ANTOINE DE SAINT EXUPE</t>
  </si>
  <si>
    <t>0FL2LW1MA</t>
  </si>
  <si>
    <t>0FL2JW1MA</t>
  </si>
  <si>
    <t>0FL2HW1MA</t>
  </si>
  <si>
    <t>CMA CGM KERGUELEN</t>
  </si>
  <si>
    <t>3J3K</t>
  </si>
  <si>
    <t>(CMA/COSCO/EMC/OOCL) / (HPL/YM/ONE) / (MSK/MSC/HBS/HMM)</t>
    <phoneticPr fontId="10" type="noConversion"/>
  </si>
  <si>
    <t>Mon</t>
    <phoneticPr fontId="10" type="noConversion"/>
  </si>
  <si>
    <t xml:space="preserve">          Sailing schedule-Shenzhen   </t>
  </si>
  <si>
    <t>S</t>
  </si>
  <si>
    <t>1545E</t>
  </si>
  <si>
    <t>1544E</t>
  </si>
  <si>
    <t>1543E</t>
  </si>
  <si>
    <t>1542E</t>
  </si>
  <si>
    <t>1541E</t>
  </si>
  <si>
    <t>1540E</t>
  </si>
  <si>
    <t>1539E</t>
  </si>
  <si>
    <t>1538E</t>
  </si>
  <si>
    <t>1537E</t>
  </si>
  <si>
    <t>DATE</t>
  </si>
  <si>
    <t>CLOSING</t>
  </si>
  <si>
    <t>1859E</t>
  </si>
  <si>
    <t>1858E</t>
  </si>
  <si>
    <t>1857E</t>
  </si>
  <si>
    <t>1856E</t>
  </si>
  <si>
    <t>1855E</t>
  </si>
  <si>
    <t>1864E</t>
  </si>
  <si>
    <t>1863E</t>
  </si>
  <si>
    <t>1862E</t>
  </si>
  <si>
    <t>1861E</t>
  </si>
  <si>
    <t>1860E</t>
  </si>
  <si>
    <t xml:space="preserve">KOREA  ROUTE </t>
  </si>
  <si>
    <t>COSCO SAO PAULO</t>
  </si>
  <si>
    <t>WIELAND</t>
  </si>
  <si>
    <t>0IL25W1PL</t>
  </si>
  <si>
    <t>CMA CGM VERDI</t>
  </si>
  <si>
    <t>067W</t>
  </si>
  <si>
    <t>18002W</t>
  </si>
  <si>
    <t>SUEZ CANAL</t>
  </si>
  <si>
    <t>PENDING</t>
  </si>
  <si>
    <t>019S</t>
  </si>
  <si>
    <t xml:space="preserve"> 850W</t>
  </si>
  <si>
    <t xml:space="preserve">MOL GUARDIAN </t>
  </si>
  <si>
    <t xml:space="preserve"> 849W </t>
  </si>
  <si>
    <t>WIDE CHARLIE</t>
  </si>
  <si>
    <t>MALIK AL ASHTAR</t>
  </si>
  <si>
    <t xml:space="preserve">OOCL EGYPT </t>
  </si>
  <si>
    <t xml:space="preserve">UNAYZAH </t>
  </si>
  <si>
    <t xml:space="preserve">OOCL MALAYSIA </t>
  </si>
  <si>
    <t>MAERSK SALALAH</t>
  </si>
  <si>
    <t>MAERSK TANJONG</t>
  </si>
  <si>
    <t>MAERSK STOCKHOLM</t>
  </si>
  <si>
    <t xml:space="preserve">MAERSK SAVANNAH </t>
  </si>
  <si>
    <t>CHASTINE MAERSK</t>
  </si>
  <si>
    <t>0VK1NW</t>
  </si>
  <si>
    <t>CMA CGM BUTTERFLY</t>
  </si>
  <si>
    <t xml:space="preserve">COSCO JAPAN </t>
  </si>
  <si>
    <t xml:space="preserve">MAERSK SALINA </t>
  </si>
  <si>
    <t>0VK1HW</t>
  </si>
  <si>
    <t xml:space="preserve">SM NEW YORK </t>
  </si>
  <si>
    <t>0VK1FW</t>
  </si>
  <si>
    <t>NAVIOS UNITE</t>
  </si>
  <si>
    <t>WANHAI</t>
  </si>
  <si>
    <t>1903W</t>
  </si>
  <si>
    <t>OTANA BHUM</t>
  </si>
  <si>
    <t>1902W</t>
  </si>
  <si>
    <t>FESCO VOYAGER</t>
  </si>
  <si>
    <t>YM OAKLAND</t>
  </si>
  <si>
    <t>0BY1ZS</t>
  </si>
  <si>
    <t>APL ATLANTA</t>
  </si>
  <si>
    <t>KMTC JEBEL ALI</t>
  </si>
  <si>
    <t>0BY1VS</t>
  </si>
  <si>
    <t>APL OAKLAND</t>
  </si>
  <si>
    <t>CSCL MANZANILLO</t>
  </si>
  <si>
    <t>CSCL SANTIAGO</t>
  </si>
  <si>
    <t>050S</t>
  </si>
  <si>
    <t>CSCL SAO PAULO</t>
  </si>
  <si>
    <t>CSCL PANAMA</t>
  </si>
  <si>
    <t>HOCHIMINH</t>
  </si>
  <si>
    <t>041S</t>
  </si>
  <si>
    <t>PROTOSTAR N</t>
  </si>
  <si>
    <t>105S</t>
  </si>
  <si>
    <t xml:space="preserve">SATTHA BHUM </t>
  </si>
  <si>
    <t>004S</t>
  </si>
  <si>
    <t xml:space="preserve">LIOBA </t>
  </si>
  <si>
    <t>JEBEL ALI</t>
  </si>
  <si>
    <t xml:space="preserve">ONE </t>
  </si>
  <si>
    <t>DUBAI/JEBEL ALI</t>
  </si>
  <si>
    <t>ONE</t>
  </si>
  <si>
    <t>SITC ZHEJIANG</t>
  </si>
  <si>
    <t>SITC KAWASAKI</t>
  </si>
  <si>
    <t>012S</t>
  </si>
  <si>
    <t>SPRINTER</t>
  </si>
  <si>
    <t>062S</t>
  </si>
  <si>
    <t>AREOPOLIS</t>
  </si>
  <si>
    <t>011S</t>
  </si>
  <si>
    <t>SPRNTER</t>
  </si>
  <si>
    <t>061S</t>
  </si>
  <si>
    <t>104S</t>
  </si>
  <si>
    <t xml:space="preserve">1903W </t>
  </si>
  <si>
    <t xml:space="preserve">1901W </t>
  </si>
  <si>
    <t>ASL</t>
  </si>
  <si>
    <t xml:space="preserve">903S </t>
  </si>
  <si>
    <t xml:space="preserve">CARSTEN MAERSK </t>
  </si>
  <si>
    <t xml:space="preserve">902S </t>
  </si>
  <si>
    <t xml:space="preserve">CAROLINE MAERSK </t>
  </si>
  <si>
    <t xml:space="preserve">901S </t>
  </si>
  <si>
    <t xml:space="preserve">AOTEA MAERSK </t>
  </si>
  <si>
    <t xml:space="preserve">852S </t>
  </si>
  <si>
    <t xml:space="preserve">SUSAN MAERSK </t>
  </si>
  <si>
    <t xml:space="preserve">851S </t>
  </si>
  <si>
    <t xml:space="preserve">SVENDBORG MAERSK </t>
  </si>
  <si>
    <t xml:space="preserve">COLON </t>
  </si>
  <si>
    <t>907E</t>
  </si>
  <si>
    <t>TO BE NOMINATED</t>
  </si>
  <si>
    <t>CAPE CHRONOS</t>
  </si>
  <si>
    <t>MAULLIN</t>
  </si>
  <si>
    <t xml:space="preserve">MEHUIN </t>
  </si>
  <si>
    <t>855E</t>
  </si>
  <si>
    <t>COSCO SHIPPING UNIVERSE</t>
  </si>
  <si>
    <t xml:space="preserve">COSCO SHIPPING VIRGO </t>
  </si>
  <si>
    <t xml:space="preserve">COSCO SHIPPING NEBULA </t>
  </si>
  <si>
    <t xml:space="preserve"> 902S</t>
  </si>
  <si>
    <t>CAROLINE MAERSK</t>
  </si>
  <si>
    <t>AOTEA MAERSK</t>
  </si>
  <si>
    <t xml:space="preserve"> 852S</t>
  </si>
  <si>
    <t xml:space="preserve"> 851S </t>
  </si>
  <si>
    <t>132E</t>
  </si>
  <si>
    <t>CSCL ASIA</t>
  </si>
  <si>
    <t>083E</t>
  </si>
  <si>
    <t>COSCO INDONESIA</t>
  </si>
  <si>
    <t>E.R. TEXAS</t>
  </si>
  <si>
    <t>009E</t>
  </si>
  <si>
    <t>LLOYD DON PASCUALE</t>
  </si>
  <si>
    <t>COSCO MALAYSIA</t>
  </si>
  <si>
    <t xml:space="preserve"> 903W </t>
  </si>
  <si>
    <t xml:space="preserve">MAASTRICHT MAERSK </t>
  </si>
  <si>
    <t xml:space="preserve"> 902W </t>
  </si>
  <si>
    <t xml:space="preserve">MERETE MAERSK </t>
  </si>
  <si>
    <t xml:space="preserve">MSC TRIESTE </t>
  </si>
  <si>
    <t xml:space="preserve">902W </t>
  </si>
  <si>
    <t xml:space="preserve">MSC AURORA </t>
  </si>
  <si>
    <t xml:space="preserve"> 901W </t>
  </si>
  <si>
    <t xml:space="preserve">MSC LA SPEZIA </t>
  </si>
  <si>
    <t>KOTA LESTARI</t>
  </si>
  <si>
    <t>KOTA LUKIS</t>
  </si>
  <si>
    <t>055W</t>
  </si>
  <si>
    <t>KOTA LAWA</t>
  </si>
  <si>
    <t xml:space="preserve">CSCL EAST CHINA SEA </t>
  </si>
  <si>
    <t xml:space="preserve">CSCL AUTUMN </t>
  </si>
  <si>
    <t>HOUSTON</t>
  </si>
  <si>
    <t>DALLAS</t>
  </si>
  <si>
    <t>028W     </t>
  </si>
  <si>
    <t>OOCL SINGAPORE</t>
  </si>
  <si>
    <t>0ME2NW</t>
  </si>
  <si>
    <t>0ME2LW</t>
  </si>
  <si>
    <t>0ME2JW</t>
  </si>
  <si>
    <t>CMA CGM  LEO</t>
  </si>
  <si>
    <t>COSCO/CMA</t>
  </si>
  <si>
    <t>SCBH1905E</t>
  </si>
  <si>
    <t>BOMAR HAMBURG</t>
  </si>
  <si>
    <t>SCBH1904E</t>
  </si>
  <si>
    <t>SCBH1903E</t>
  </si>
  <si>
    <t>SCBH1902E</t>
  </si>
  <si>
    <t>SM LINE</t>
  </si>
  <si>
    <t>SCBH1901E</t>
  </si>
  <si>
    <t>110E</t>
  </si>
  <si>
    <t>MOL PARTNER</t>
  </si>
  <si>
    <t>MOL PRESTIGE</t>
  </si>
  <si>
    <t>111E</t>
  </si>
  <si>
    <t>GLEN CANYON BRIDGE</t>
  </si>
  <si>
    <t xml:space="preserve">030E
</t>
  </si>
  <si>
    <t>GUANG DONG BRIDGE</t>
  </si>
  <si>
    <t>SEATTLE/TACOMA</t>
  </si>
  <si>
    <t>OAKLAND/SAN FRANCISCO</t>
  </si>
  <si>
    <t>032E</t>
  </si>
  <si>
    <t>041E</t>
  </si>
  <si>
    <t>028E</t>
  </si>
  <si>
    <t>034E</t>
  </si>
  <si>
    <t>ENER LIVEN</t>
  </si>
  <si>
    <t>LONG BEACH</t>
  </si>
  <si>
    <t xml:space="preserve">LOS ANGELES/LONG BEACH </t>
  </si>
  <si>
    <t>0VC2JE1MA</t>
  </si>
  <si>
    <t>0MB27E</t>
  </si>
  <si>
    <t>CMA CGM T. ROOSEVELT</t>
  </si>
  <si>
    <t>0MB25E</t>
  </si>
  <si>
    <t xml:space="preserve">CMA CGM J. MADISON </t>
  </si>
  <si>
    <t xml:space="preserve">COSCO FORTUNE </t>
  </si>
  <si>
    <t xml:space="preserve">COSCO FAITH </t>
  </si>
  <si>
    <t>NEW YORK</t>
  </si>
  <si>
    <t>202E</t>
  </si>
  <si>
    <t>HONOLULU BRIDGE</t>
  </si>
  <si>
    <t>NORTH  AMERICAN ROUTE</t>
  </si>
  <si>
    <t>095W</t>
  </si>
  <si>
    <t>BERLIN EXPRESS</t>
  </si>
  <si>
    <t>BREMEN EXPRESS</t>
  </si>
  <si>
    <t xml:space="preserve">SEASPAN AMAZON </t>
  </si>
  <si>
    <t>SEASPAN GANGES</t>
  </si>
  <si>
    <t>PRAGUE EXPRESS</t>
  </si>
  <si>
    <t xml:space="preserve">905W </t>
  </si>
  <si>
    <t xml:space="preserve">MSC ARIANE </t>
  </si>
  <si>
    <t xml:space="preserve">904W </t>
  </si>
  <si>
    <t xml:space="preserve">MSC BEATRICE </t>
  </si>
  <si>
    <t xml:space="preserve">903W </t>
  </si>
  <si>
    <t xml:space="preserve">MAERSK HAVANA </t>
  </si>
  <si>
    <t xml:space="preserve">901W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</si>
  <si>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</si>
  <si>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MACKINAC BRIDGE</t>
  </si>
  <si>
    <t>NYK HAWK</t>
  </si>
  <si>
    <t xml:space="preserve"> 019W</t>
  </si>
  <si>
    <t>MUNCHEN BRIDGE</t>
  </si>
  <si>
    <t>MILLAU BRIDGE</t>
  </si>
  <si>
    <t>006W</t>
  </si>
  <si>
    <t>NYK OWL</t>
  </si>
  <si>
    <t>GENOVA</t>
  </si>
  <si>
    <t>GDANSK</t>
  </si>
  <si>
    <t>1362W</t>
  </si>
  <si>
    <t xml:space="preserve">EVER USEFUL  </t>
  </si>
  <si>
    <t xml:space="preserve">EVER ULYSSES </t>
  </si>
  <si>
    <t>CONSTANTA</t>
  </si>
  <si>
    <t>0372W</t>
  </si>
  <si>
    <t>0368W</t>
  </si>
  <si>
    <t xml:space="preserve">TAMPA TRIUMPH </t>
  </si>
  <si>
    <t>008W</t>
  </si>
  <si>
    <t>AL ZUBARA</t>
  </si>
  <si>
    <t>MOL TRIBUTE</t>
  </si>
  <si>
    <t>AL MURAYKH</t>
  </si>
  <si>
    <t xml:space="preserve">TIHAMA </t>
  </si>
  <si>
    <t xml:space="preserve">MOL TRIUMPH </t>
  </si>
  <si>
    <t>TALLIN</t>
  </si>
  <si>
    <t xml:space="preserve">MADISON MAERSK </t>
  </si>
  <si>
    <t xml:space="preserve">MARSTAL MAERSK </t>
  </si>
  <si>
    <t xml:space="preserve">ELEONORA MAERSK </t>
  </si>
  <si>
    <t>MAASTRICHT MAERSK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</si>
  <si>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</si>
  <si>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</si>
  <si>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</si>
  <si>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</si>
  <si>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</si>
  <si>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076E</t>
    <phoneticPr fontId="10" type="noConversion"/>
  </si>
  <si>
    <t>OSAKA EXPRESS</t>
    <phoneticPr fontId="10" type="noConversion"/>
  </si>
  <si>
    <t>202E</t>
    <phoneticPr fontId="10" type="noConversion"/>
  </si>
  <si>
    <t>HONOLULU BRIDGE</t>
    <phoneticPr fontId="10" type="noConversion"/>
  </si>
  <si>
    <t>080E</t>
    <phoneticPr fontId="10" type="noConversion"/>
  </si>
  <si>
    <t>CHICAGO EXPRESS</t>
    <phoneticPr fontId="10" type="noConversion"/>
  </si>
  <si>
    <t>205E</t>
    <phoneticPr fontId="10" type="noConversion"/>
  </si>
  <si>
    <t>YM UNIFORM</t>
    <phoneticPr fontId="10" type="noConversion"/>
  </si>
  <si>
    <t>ONE(NX1)</t>
    <phoneticPr fontId="10" type="noConversion"/>
  </si>
  <si>
    <t>029W</t>
    <phoneticPr fontId="10" type="noConversion"/>
  </si>
  <si>
    <t>KOTA LEGIT</t>
    <phoneticPr fontId="10" type="noConversion"/>
  </si>
  <si>
    <t xml:space="preserve">CUT OFF </t>
    <phoneticPr fontId="10" type="noConversion"/>
  </si>
  <si>
    <t>MONTEVIDEO</t>
    <phoneticPr fontId="10" type="noConversion"/>
  </si>
  <si>
    <t>CNXMN</t>
    <phoneticPr fontId="10" type="noConversion"/>
  </si>
  <si>
    <t>VOYAGE</t>
    <phoneticPr fontId="10" type="noConversion"/>
  </si>
  <si>
    <t>FA905A</t>
    <phoneticPr fontId="10" type="noConversion"/>
  </si>
  <si>
    <t>MSC RENEE</t>
    <phoneticPr fontId="10" type="noConversion"/>
  </si>
  <si>
    <t>FA904A</t>
    <phoneticPr fontId="10" type="noConversion"/>
  </si>
  <si>
    <t>MSC AMBITION</t>
    <phoneticPr fontId="10" type="noConversion"/>
  </si>
  <si>
    <t>FA903A</t>
    <phoneticPr fontId="10" type="noConversion"/>
  </si>
  <si>
    <t>MSC NATASHA</t>
    <phoneticPr fontId="10" type="noConversion"/>
  </si>
  <si>
    <t>FA902A</t>
    <phoneticPr fontId="10" type="noConversion"/>
  </si>
  <si>
    <t>MSC FLAVIA</t>
    <phoneticPr fontId="10" type="noConversion"/>
  </si>
  <si>
    <t>ONE(ALX2)</t>
    <phoneticPr fontId="10" type="noConversion"/>
  </si>
  <si>
    <t>FA901A</t>
    <phoneticPr fontId="10" type="noConversion"/>
  </si>
  <si>
    <t>MSC FAUSTINA</t>
    <phoneticPr fontId="10" type="noConversion"/>
  </si>
  <si>
    <t>CNXMN</t>
    <phoneticPr fontId="10" type="noConversion"/>
  </si>
  <si>
    <t>MURCIA MAERSK</t>
    <phoneticPr fontId="10" type="noConversion"/>
  </si>
  <si>
    <t>903W</t>
    <phoneticPr fontId="10" type="noConversion"/>
  </si>
  <si>
    <t>MSC OLIVER</t>
    <phoneticPr fontId="10" type="noConversion"/>
  </si>
  <si>
    <t>MSC CLARA</t>
    <phoneticPr fontId="10" type="noConversion"/>
  </si>
  <si>
    <t>MSC MAYA</t>
    <phoneticPr fontId="10" type="noConversion"/>
  </si>
  <si>
    <t>HBS(ASPA SLING 1)</t>
    <phoneticPr fontId="10" type="noConversion"/>
  </si>
  <si>
    <t>EDITH MAERSK</t>
    <phoneticPr fontId="10" type="noConversion"/>
  </si>
  <si>
    <t>VALPARAISO</t>
    <phoneticPr fontId="10" type="noConversion"/>
  </si>
  <si>
    <t>0105N</t>
    <phoneticPr fontId="10" type="noConversion"/>
  </si>
  <si>
    <t>HEUNG-A  XIAMEN</t>
    <phoneticPr fontId="10" type="noConversion"/>
  </si>
  <si>
    <t>0112N</t>
    <phoneticPr fontId="10" type="noConversion"/>
  </si>
  <si>
    <t>HEUNG-A JANICE</t>
    <phoneticPr fontId="10" type="noConversion"/>
  </si>
  <si>
    <t>0104N</t>
    <phoneticPr fontId="10" type="noConversion"/>
  </si>
  <si>
    <t>0111N</t>
    <phoneticPr fontId="10" type="noConversion"/>
  </si>
  <si>
    <t>HEUNG-A(SCS)</t>
    <phoneticPr fontId="10" type="noConversion"/>
  </si>
  <si>
    <t>0103N</t>
    <phoneticPr fontId="10" type="noConversion"/>
  </si>
  <si>
    <t>SOUTH KOREA</t>
    <phoneticPr fontId="10" type="noConversion"/>
  </si>
  <si>
    <t>518E</t>
    <phoneticPr fontId="10" type="noConversion"/>
  </si>
  <si>
    <t>GODSPEED</t>
    <phoneticPr fontId="10" type="noConversion"/>
  </si>
  <si>
    <t>516E</t>
    <phoneticPr fontId="10" type="noConversion"/>
  </si>
  <si>
    <t xml:space="preserve">GODSPEED </t>
    <phoneticPr fontId="10" type="noConversion"/>
  </si>
  <si>
    <t>514E</t>
    <phoneticPr fontId="10" type="noConversion"/>
  </si>
  <si>
    <t>512E</t>
    <phoneticPr fontId="10" type="noConversion"/>
  </si>
  <si>
    <t>510E</t>
    <phoneticPr fontId="10" type="noConversion"/>
  </si>
  <si>
    <t xml:space="preserve">GENOVA </t>
    <phoneticPr fontId="10" type="noConversion"/>
  </si>
  <si>
    <t>OOCL(AEU1)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</si>
  <si>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</si>
  <si>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</si>
  <si>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</si>
  <si>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</si>
  <si>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r>
      <t>856E</t>
    </r>
    <r>
      <rPr>
        <sz val="12"/>
        <rFont val="Arial Unicode MS"/>
        <family val="2"/>
        <charset val="134"/>
      </rPr>
      <t/>
    </r>
  </si>
  <si>
    <r>
      <t>N</t>
    </r>
    <r>
      <rPr>
        <sz val="12"/>
        <rFont val="Arial Unicode MS"/>
        <family val="2"/>
        <charset val="134"/>
      </rPr>
      <t>YK LIBRA</t>
    </r>
    <phoneticPr fontId="62" type="noConversion"/>
  </si>
  <si>
    <r>
      <t>855E</t>
    </r>
    <r>
      <rPr>
        <sz val="12"/>
        <rFont val="Arial Unicode MS"/>
        <family val="2"/>
        <charset val="134"/>
      </rPr>
      <t/>
    </r>
  </si>
  <si>
    <r>
      <t>854E</t>
    </r>
    <r>
      <rPr>
        <sz val="12"/>
        <rFont val="Arial Unicode MS"/>
        <family val="2"/>
        <charset val="134"/>
      </rPr>
      <t/>
    </r>
  </si>
  <si>
    <r>
      <t>8</t>
    </r>
    <r>
      <rPr>
        <sz val="12"/>
        <rFont val="Arial Unicode MS"/>
        <family val="2"/>
        <charset val="134"/>
      </rPr>
      <t>53E</t>
    </r>
    <phoneticPr fontId="62" type="noConversion"/>
  </si>
  <si>
    <t>CNTSN</t>
  </si>
  <si>
    <t xml:space="preserve">CHICAGO/LOS ANGELES </t>
  </si>
  <si>
    <t>NKY LIBRY</t>
  </si>
  <si>
    <r>
      <t>9</t>
    </r>
    <r>
      <rPr>
        <sz val="12"/>
        <rFont val="Arial Unicode MS"/>
        <family val="2"/>
        <charset val="134"/>
      </rPr>
      <t>04W</t>
    </r>
    <phoneticPr fontId="62" type="noConversion"/>
  </si>
  <si>
    <r>
      <t>M</t>
    </r>
    <r>
      <rPr>
        <sz val="12"/>
        <rFont val="Arial Unicode MS"/>
        <family val="2"/>
        <charset val="134"/>
      </rPr>
      <t>SC HAMBURG</t>
    </r>
    <phoneticPr fontId="62" type="noConversion"/>
  </si>
  <si>
    <r>
      <t>9</t>
    </r>
    <r>
      <rPr>
        <sz val="12"/>
        <rFont val="Arial Unicode MS"/>
        <family val="2"/>
        <charset val="134"/>
      </rPr>
      <t>03W</t>
    </r>
    <phoneticPr fontId="62" type="noConversion"/>
  </si>
  <si>
    <r>
      <t>M</t>
    </r>
    <r>
      <rPr>
        <sz val="12"/>
        <rFont val="Arial Unicode MS"/>
        <family val="2"/>
        <charset val="134"/>
      </rPr>
      <t>SC LONDON</t>
    </r>
    <phoneticPr fontId="62" type="noConversion"/>
  </si>
  <si>
    <t>902W</t>
    <phoneticPr fontId="62" type="noConversion"/>
  </si>
  <si>
    <r>
      <t>M</t>
    </r>
    <r>
      <rPr>
        <sz val="12"/>
        <rFont val="Arial Unicode MS"/>
        <family val="2"/>
        <charset val="134"/>
      </rPr>
      <t>SC ISTANBUL</t>
    </r>
    <phoneticPr fontId="62" type="noConversion"/>
  </si>
  <si>
    <r>
      <t>H</t>
    </r>
    <r>
      <rPr>
        <sz val="12"/>
        <rFont val="Arial Unicode MS"/>
        <family val="2"/>
        <charset val="134"/>
      </rPr>
      <t>SD</t>
    </r>
    <phoneticPr fontId="62" type="noConversion"/>
  </si>
  <si>
    <r>
      <t>9</t>
    </r>
    <r>
      <rPr>
        <sz val="12"/>
        <rFont val="Arial Unicode MS"/>
        <family val="2"/>
        <charset val="134"/>
      </rPr>
      <t>01W</t>
    </r>
    <phoneticPr fontId="62" type="noConversion"/>
  </si>
  <si>
    <r>
      <t>M</t>
    </r>
    <r>
      <rPr>
        <sz val="12"/>
        <rFont val="Arial Unicode MS"/>
        <family val="2"/>
        <charset val="134"/>
      </rPr>
      <t>SC VENICE</t>
    </r>
    <phoneticPr fontId="62" type="noConversion"/>
  </si>
  <si>
    <t>041S</t>
    <phoneticPr fontId="62" type="noConversion"/>
  </si>
  <si>
    <t>PROTOSTAR N</t>
    <phoneticPr fontId="62" type="noConversion"/>
  </si>
  <si>
    <t>105S</t>
    <phoneticPr fontId="62" type="noConversion"/>
  </si>
  <si>
    <t>SATTHA BHUM</t>
    <phoneticPr fontId="62" type="noConversion"/>
  </si>
  <si>
    <t>004S</t>
    <phoneticPr fontId="62" type="noConversion"/>
  </si>
  <si>
    <t>LIOBA</t>
    <phoneticPr fontId="62" type="noConversion"/>
  </si>
  <si>
    <r>
      <t>R</t>
    </r>
    <r>
      <rPr>
        <sz val="12"/>
        <rFont val="Arial Unicode MS"/>
        <family val="2"/>
        <charset val="134"/>
      </rPr>
      <t>CL</t>
    </r>
    <phoneticPr fontId="62" type="noConversion"/>
  </si>
  <si>
    <t>104S</t>
    <phoneticPr fontId="62" type="noConversion"/>
  </si>
  <si>
    <r>
      <t>1857E</t>
    </r>
    <r>
      <rPr>
        <sz val="12"/>
        <rFont val="Arial Unicode MS"/>
        <family val="2"/>
        <charset val="134"/>
      </rPr>
      <t/>
    </r>
  </si>
  <si>
    <t>OCEAN DRAGON</t>
  </si>
  <si>
    <r>
      <t>1856E</t>
    </r>
    <r>
      <rPr>
        <sz val="12"/>
        <rFont val="Arial Unicode MS"/>
        <family val="2"/>
        <charset val="134"/>
      </rPr>
      <t/>
    </r>
  </si>
  <si>
    <r>
      <t>1855E</t>
    </r>
    <r>
      <rPr>
        <sz val="12"/>
        <rFont val="Arial Unicode MS"/>
        <family val="2"/>
        <charset val="134"/>
      </rPr>
      <t/>
    </r>
  </si>
  <si>
    <r>
      <t>18</t>
    </r>
    <r>
      <rPr>
        <sz val="12"/>
        <rFont val="Arial Unicode MS"/>
        <family val="2"/>
        <charset val="134"/>
      </rPr>
      <t>54E</t>
    </r>
    <phoneticPr fontId="62" type="noConversion"/>
  </si>
  <si>
    <r>
      <t>1905E</t>
    </r>
    <r>
      <rPr>
        <sz val="12"/>
        <rFont val="Arial Unicode MS"/>
        <family val="2"/>
        <charset val="134"/>
      </rPr>
      <t/>
    </r>
  </si>
  <si>
    <t>EASLINE DALIAN</t>
  </si>
  <si>
    <r>
      <t>1904E</t>
    </r>
    <r>
      <rPr>
        <sz val="12"/>
        <rFont val="Arial Unicode MS"/>
        <family val="2"/>
        <charset val="134"/>
      </rPr>
      <t/>
    </r>
  </si>
  <si>
    <r>
      <t>1903E</t>
    </r>
    <r>
      <rPr>
        <sz val="12"/>
        <rFont val="Arial Unicode MS"/>
        <family val="2"/>
        <charset val="134"/>
      </rPr>
      <t/>
    </r>
  </si>
  <si>
    <r>
      <t>1</t>
    </r>
    <r>
      <rPr>
        <sz val="12"/>
        <rFont val="Arial Unicode MS"/>
        <family val="2"/>
        <charset val="134"/>
      </rPr>
      <t>902E</t>
    </r>
    <phoneticPr fontId="62" type="noConversion"/>
  </si>
  <si>
    <t>0SV21W</t>
  </si>
  <si>
    <t xml:space="preserve">APL BARCELONA (BCL)     </t>
    <phoneticPr fontId="62" type="noConversion"/>
  </si>
  <si>
    <t>0SV1XW</t>
  </si>
  <si>
    <t xml:space="preserve">APL DUBLIN (DBL)   </t>
    <phoneticPr fontId="62" type="noConversion"/>
  </si>
  <si>
    <t>0SV1TW</t>
  </si>
  <si>
    <t xml:space="preserve">APL QINGDAO (AQD)      </t>
    <phoneticPr fontId="62" type="noConversion"/>
  </si>
  <si>
    <t>0SV1PW</t>
  </si>
  <si>
    <t xml:space="preserve">APL SALALAH (SLL)     </t>
    <phoneticPr fontId="62" type="noConversion"/>
  </si>
  <si>
    <r>
      <t>0</t>
    </r>
    <r>
      <rPr>
        <sz val="12"/>
        <rFont val="Arial Unicode MS"/>
        <family val="2"/>
        <charset val="134"/>
      </rPr>
      <t>10S</t>
    </r>
    <phoneticPr fontId="62" type="noConversion"/>
  </si>
  <si>
    <t>HAPPY HUNTER</t>
  </si>
  <si>
    <r>
      <t>0</t>
    </r>
    <r>
      <rPr>
        <sz val="12"/>
        <rFont val="Arial Unicode MS"/>
        <family val="2"/>
        <charset val="134"/>
      </rPr>
      <t>13S</t>
    </r>
    <phoneticPr fontId="62" type="noConversion"/>
  </si>
  <si>
    <t>NORTH BRIDGE</t>
  </si>
  <si>
    <r>
      <t>0</t>
    </r>
    <r>
      <rPr>
        <sz val="12"/>
        <rFont val="Arial Unicode MS"/>
        <family val="2"/>
        <charset val="134"/>
      </rPr>
      <t>24S</t>
    </r>
    <phoneticPr fontId="62" type="noConversion"/>
  </si>
  <si>
    <t>KMTC MANILA</t>
  </si>
  <si>
    <r>
      <t>H</t>
    </r>
    <r>
      <rPr>
        <sz val="12"/>
        <rFont val="Arial Unicode MS"/>
        <family val="2"/>
        <charset val="134"/>
      </rPr>
      <t>MM</t>
    </r>
    <phoneticPr fontId="62" type="noConversion"/>
  </si>
  <si>
    <r>
      <t>0</t>
    </r>
    <r>
      <rPr>
        <sz val="12"/>
        <rFont val="Arial Unicode MS"/>
        <family val="2"/>
        <charset val="134"/>
      </rPr>
      <t>11S</t>
    </r>
    <phoneticPr fontId="62" type="noConversion"/>
  </si>
  <si>
    <t>ALS FLORA</t>
    <phoneticPr fontId="62" type="noConversion"/>
  </si>
  <si>
    <r>
      <t>J</t>
    </r>
    <r>
      <rPr>
        <b/>
        <sz val="12"/>
        <rFont val="Arial Unicode MS"/>
        <family val="2"/>
        <charset val="134"/>
      </rPr>
      <t>AKARTA</t>
    </r>
    <phoneticPr fontId="62" type="noConversion"/>
  </si>
  <si>
    <r>
      <t>0</t>
    </r>
    <r>
      <rPr>
        <sz val="12"/>
        <rFont val="Arial Unicode MS"/>
        <family val="2"/>
        <charset val="134"/>
      </rPr>
      <t>904S</t>
    </r>
    <phoneticPr fontId="62" type="noConversion"/>
  </si>
  <si>
    <r>
      <t>S</t>
    </r>
    <r>
      <rPr>
        <sz val="12"/>
        <rFont val="Arial Unicode MS"/>
        <family val="2"/>
        <charset val="134"/>
      </rPr>
      <t>ITC OSAKA</t>
    </r>
    <phoneticPr fontId="62" type="noConversion"/>
  </si>
  <si>
    <r>
      <t>1</t>
    </r>
    <r>
      <rPr>
        <sz val="12"/>
        <rFont val="Arial Unicode MS"/>
        <family val="2"/>
        <charset val="134"/>
      </rPr>
      <t>902S</t>
    </r>
    <phoneticPr fontId="62" type="noConversion"/>
  </si>
  <si>
    <r>
      <t>A</t>
    </r>
    <r>
      <rPr>
        <sz val="12"/>
        <rFont val="Arial Unicode MS"/>
        <family val="2"/>
        <charset val="134"/>
      </rPr>
      <t>CRA C</t>
    </r>
    <phoneticPr fontId="62" type="noConversion"/>
  </si>
  <si>
    <r>
      <t>H</t>
    </r>
    <r>
      <rPr>
        <sz val="12"/>
        <rFont val="Arial Unicode MS"/>
        <family val="2"/>
        <charset val="134"/>
      </rPr>
      <t>ANSE ENERGY</t>
    </r>
    <phoneticPr fontId="62" type="noConversion"/>
  </si>
  <si>
    <r>
      <t>S</t>
    </r>
    <r>
      <rPr>
        <sz val="12"/>
        <rFont val="Arial Unicode MS"/>
        <family val="2"/>
        <charset val="134"/>
      </rPr>
      <t>ITC YANTAI</t>
    </r>
    <phoneticPr fontId="62" type="noConversion"/>
  </si>
  <si>
    <t>SINGAPRE</t>
  </si>
  <si>
    <t>1904</t>
  </si>
  <si>
    <t xml:space="preserve">MAERSK SALALAH (MLL)         </t>
    <phoneticPr fontId="62" type="noConversion"/>
  </si>
  <si>
    <t xml:space="preserve">MAERSK TANJONG  (MTJ)        </t>
    <phoneticPr fontId="62" type="noConversion"/>
  </si>
  <si>
    <t>1902</t>
  </si>
  <si>
    <t xml:space="preserve">MAERSK STOCKHOLM (MHO)   </t>
    <phoneticPr fontId="62" type="noConversion"/>
  </si>
  <si>
    <r>
      <t>O</t>
    </r>
    <r>
      <rPr>
        <sz val="12"/>
        <rFont val="Arial Unicode MS"/>
        <family val="2"/>
        <charset val="134"/>
      </rPr>
      <t>C</t>
    </r>
    <phoneticPr fontId="62" type="noConversion"/>
  </si>
  <si>
    <t xml:space="preserve">MAERSK SAVANNAH (MVN)     </t>
    <phoneticPr fontId="62" type="noConversion"/>
  </si>
  <si>
    <t xml:space="preserve">VESSEL </t>
  </si>
  <si>
    <r>
      <t>0</t>
    </r>
    <r>
      <rPr>
        <sz val="12"/>
        <color indexed="8"/>
        <rFont val="Arial Unicode MS"/>
        <family val="2"/>
        <charset val="134"/>
      </rPr>
      <t>FL2RW</t>
    </r>
    <phoneticPr fontId="62" type="noConversion"/>
  </si>
  <si>
    <r>
      <t>C</t>
    </r>
    <r>
      <rPr>
        <sz val="12"/>
        <color indexed="8"/>
        <rFont val="Arial Unicode MS"/>
        <family val="2"/>
        <charset val="134"/>
      </rPr>
      <t>MA CGM VASCO GAMA</t>
    </r>
    <phoneticPr fontId="62" type="noConversion"/>
  </si>
  <si>
    <r>
      <t>0</t>
    </r>
    <r>
      <rPr>
        <sz val="12"/>
        <color indexed="8"/>
        <rFont val="Arial Unicode MS"/>
        <family val="2"/>
        <charset val="134"/>
      </rPr>
      <t>FL2PW</t>
    </r>
    <phoneticPr fontId="62" type="noConversion"/>
  </si>
  <si>
    <r>
      <t>C</t>
    </r>
    <r>
      <rPr>
        <sz val="12"/>
        <color indexed="8"/>
        <rFont val="Arial Unicode MS"/>
        <family val="2"/>
        <charset val="134"/>
      </rPr>
      <t xml:space="preserve">MA CGM LOUIS BLERIOT </t>
    </r>
    <phoneticPr fontId="62" type="noConversion"/>
  </si>
  <si>
    <r>
      <t>0</t>
    </r>
    <r>
      <rPr>
        <sz val="12"/>
        <color indexed="8"/>
        <rFont val="Arial Unicode MS"/>
        <family val="2"/>
        <charset val="134"/>
      </rPr>
      <t>FL2NW</t>
    </r>
    <phoneticPr fontId="62" type="noConversion"/>
  </si>
  <si>
    <r>
      <t>C</t>
    </r>
    <r>
      <rPr>
        <sz val="12"/>
        <color indexed="8"/>
        <rFont val="Arial Unicode MS"/>
        <family val="2"/>
        <charset val="134"/>
      </rPr>
      <t>MA CGM ANTOINE DE SAINT EXUPERY</t>
    </r>
    <phoneticPr fontId="62" type="noConversion"/>
  </si>
  <si>
    <r>
      <t>0</t>
    </r>
    <r>
      <rPr>
        <sz val="12"/>
        <color indexed="8"/>
        <rFont val="Arial Unicode MS"/>
        <family val="2"/>
        <charset val="134"/>
      </rPr>
      <t>FL2LW</t>
    </r>
    <phoneticPr fontId="62" type="noConversion"/>
  </si>
  <si>
    <t>CMA CGM ZHENG HE</t>
    <phoneticPr fontId="62" type="noConversion"/>
  </si>
  <si>
    <r>
      <t>12E</t>
    </r>
    <r>
      <rPr>
        <sz val="12"/>
        <rFont val="Arial Unicode MS"/>
        <family val="2"/>
        <charset val="134"/>
      </rPr>
      <t/>
    </r>
  </si>
  <si>
    <t>COSCO FOS</t>
    <phoneticPr fontId="62" type="noConversion"/>
  </si>
  <si>
    <r>
      <t>11E</t>
    </r>
    <r>
      <rPr>
        <sz val="12"/>
        <rFont val="Arial Unicode MS"/>
        <family val="2"/>
        <charset val="134"/>
      </rPr>
      <t/>
    </r>
  </si>
  <si>
    <r>
      <t>10E</t>
    </r>
    <r>
      <rPr>
        <sz val="12"/>
        <rFont val="Arial Unicode MS"/>
        <family val="2"/>
        <charset val="134"/>
      </rPr>
      <t/>
    </r>
  </si>
  <si>
    <t>COSCO</t>
    <phoneticPr fontId="62" type="noConversion"/>
  </si>
  <si>
    <r>
      <t>0</t>
    </r>
    <r>
      <rPr>
        <sz val="12"/>
        <rFont val="Arial Unicode MS"/>
        <family val="2"/>
        <charset val="134"/>
      </rPr>
      <t>009E</t>
    </r>
    <phoneticPr fontId="62" type="noConversion"/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</si>
  <si>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</si>
  <si>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</si>
  <si>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</si>
  <si>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</si>
  <si>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037S</t>
    <phoneticPr fontId="10" type="noConversion"/>
  </si>
  <si>
    <t>XIN CHI WAN</t>
    <phoneticPr fontId="10" type="noConversion"/>
  </si>
  <si>
    <t>088S</t>
    <phoneticPr fontId="10" type="noConversion"/>
  </si>
  <si>
    <t>OOCL ITALY</t>
    <phoneticPr fontId="10" type="noConversion"/>
  </si>
  <si>
    <t>141S</t>
    <phoneticPr fontId="10" type="noConversion"/>
  </si>
  <si>
    <t>COSCO FELIXSTOWE</t>
    <phoneticPr fontId="10" type="noConversion"/>
  </si>
  <si>
    <t>183S</t>
    <phoneticPr fontId="10" type="noConversion"/>
  </si>
  <si>
    <t>XIN QING DAO</t>
    <phoneticPr fontId="10" type="noConversion"/>
  </si>
  <si>
    <t>110S</t>
    <phoneticPr fontId="10" type="noConversion"/>
  </si>
  <si>
    <t>OOCL DUBAI</t>
    <phoneticPr fontId="10" type="noConversion"/>
  </si>
  <si>
    <t xml:space="preserve">CNHKG </t>
  </si>
  <si>
    <t>MELBOURNE (A3S-7/2)</t>
    <phoneticPr fontId="10" type="noConversion"/>
  </si>
  <si>
    <t>澳洲</t>
    <phoneticPr fontId="10" type="noConversion"/>
  </si>
  <si>
    <t>114S</t>
    <phoneticPr fontId="10" type="noConversion"/>
  </si>
  <si>
    <t>OOCL NAGOYA</t>
    <phoneticPr fontId="10" type="noConversion"/>
  </si>
  <si>
    <t>106S</t>
    <phoneticPr fontId="10" type="noConversion"/>
  </si>
  <si>
    <t>OOCL GUANGZHOU</t>
    <phoneticPr fontId="10" type="noConversion"/>
  </si>
  <si>
    <t>179S</t>
    <phoneticPr fontId="10" type="noConversion"/>
  </si>
  <si>
    <t>OOCL AUSTRALIA</t>
    <phoneticPr fontId="10" type="noConversion"/>
  </si>
  <si>
    <t>103S</t>
    <phoneticPr fontId="10" type="noConversion"/>
  </si>
  <si>
    <t>OOCL JAKARTA</t>
    <phoneticPr fontId="10" type="noConversion"/>
  </si>
  <si>
    <t>OOCL</t>
    <phoneticPr fontId="10" type="noConversion"/>
  </si>
  <si>
    <t>113S</t>
    <phoneticPr fontId="10" type="noConversion"/>
  </si>
  <si>
    <t>HOCHIMIHN</t>
    <phoneticPr fontId="10" type="noConversion"/>
  </si>
  <si>
    <t>CNSKU</t>
    <phoneticPr fontId="10" type="noConversion"/>
  </si>
  <si>
    <t>JAKARTA (KTX3,UCT 3)</t>
    <phoneticPr fontId="10" type="noConversion"/>
  </si>
  <si>
    <t>S348</t>
    <phoneticPr fontId="10" type="noConversion"/>
  </si>
  <si>
    <t>WAN HAI 261</t>
    <phoneticPr fontId="10" type="noConversion"/>
  </si>
  <si>
    <t>WAN HAI 262</t>
    <phoneticPr fontId="10" type="noConversion"/>
  </si>
  <si>
    <t>S070</t>
    <phoneticPr fontId="10" type="noConversion"/>
  </si>
  <si>
    <t>INTERASIA FORWARD</t>
    <phoneticPr fontId="10" type="noConversion"/>
  </si>
  <si>
    <t>S284</t>
    <phoneticPr fontId="10" type="noConversion"/>
  </si>
  <si>
    <t>S347</t>
    <phoneticPr fontId="10" type="noConversion"/>
  </si>
  <si>
    <t>HOCHIMINH (JCV)</t>
    <phoneticPr fontId="10" type="noConversion"/>
  </si>
  <si>
    <t>S017</t>
    <phoneticPr fontId="10" type="noConversion"/>
  </si>
  <si>
    <t>WHITE DRAGON</t>
    <phoneticPr fontId="10" type="noConversion"/>
  </si>
  <si>
    <t>S014</t>
    <phoneticPr fontId="10" type="noConversion"/>
  </si>
  <si>
    <t>NORDMARGHERITA</t>
    <phoneticPr fontId="10" type="noConversion"/>
  </si>
  <si>
    <t>S016</t>
    <phoneticPr fontId="10" type="noConversion"/>
  </si>
  <si>
    <t>WAN HAI 175</t>
    <phoneticPr fontId="10" type="noConversion"/>
  </si>
  <si>
    <t>SUNRISE DRAGON</t>
    <phoneticPr fontId="10" type="noConversion"/>
  </si>
  <si>
    <t>BANGKOK(JST)</t>
    <phoneticPr fontId="10" type="noConversion"/>
  </si>
  <si>
    <t>东南亚</t>
    <phoneticPr fontId="10" type="noConversion"/>
  </si>
  <si>
    <t>015E</t>
    <phoneticPr fontId="10" type="noConversion"/>
  </si>
  <si>
    <t>NYK BLUE JAY</t>
    <phoneticPr fontId="10" type="noConversion"/>
  </si>
  <si>
    <t>005E</t>
    <phoneticPr fontId="10" type="noConversion"/>
  </si>
  <si>
    <t>MONACO BRIDGE</t>
    <phoneticPr fontId="10" type="noConversion"/>
  </si>
  <si>
    <t>004E</t>
    <phoneticPr fontId="10" type="noConversion"/>
  </si>
  <si>
    <t>MADRID BRIDGE</t>
    <phoneticPr fontId="10" type="noConversion"/>
  </si>
  <si>
    <t>HPL</t>
    <phoneticPr fontId="10" type="noConversion"/>
  </si>
  <si>
    <t>ONE MINATO</t>
    <phoneticPr fontId="10" type="noConversion"/>
  </si>
  <si>
    <t>NEW YORK (HPL-EC4,6/1)</t>
    <phoneticPr fontId="10" type="noConversion"/>
  </si>
  <si>
    <t>058E</t>
    <phoneticPr fontId="10" type="noConversion"/>
  </si>
  <si>
    <t>YM MILESTONE</t>
    <phoneticPr fontId="10" type="noConversion"/>
  </si>
  <si>
    <t>057E</t>
    <phoneticPr fontId="10" type="noConversion"/>
  </si>
  <si>
    <t>YM MATURITY</t>
    <phoneticPr fontId="10" type="noConversion"/>
  </si>
  <si>
    <t>E011</t>
    <phoneticPr fontId="10" type="noConversion"/>
  </si>
  <si>
    <t>KOTA PANJANG</t>
    <phoneticPr fontId="10" type="noConversion"/>
  </si>
  <si>
    <t>E021</t>
    <phoneticPr fontId="10" type="noConversion"/>
  </si>
  <si>
    <t>CSCL SUMMER</t>
    <phoneticPr fontId="10" type="noConversion"/>
  </si>
  <si>
    <t>WHL/ONE</t>
    <phoneticPr fontId="10" type="noConversion"/>
  </si>
  <si>
    <t>KOTA PAHLAWAN</t>
    <phoneticPr fontId="10" type="noConversion"/>
  </si>
  <si>
    <r>
      <t>LONG BEACH(</t>
    </r>
    <r>
      <rPr>
        <b/>
        <sz val="12"/>
        <rFont val="宋体"/>
        <family val="3"/>
        <charset val="134"/>
      </rPr>
      <t>WHL-</t>
    </r>
    <r>
      <rPr>
        <b/>
        <sz val="12"/>
        <rFont val="宋体"/>
        <family val="3"/>
        <charset val="134"/>
      </rPr>
      <t>CP1</t>
    </r>
    <r>
      <rPr>
        <b/>
        <sz val="12"/>
        <rFont val="宋体"/>
        <family val="3"/>
        <charset val="134"/>
      </rPr>
      <t>/ONE-PS4</t>
    </r>
    <r>
      <rPr>
        <b/>
        <sz val="12"/>
        <rFont val="宋体"/>
        <family val="3"/>
        <charset val="134"/>
      </rPr>
      <t>)</t>
    </r>
    <phoneticPr fontId="10" type="noConversion"/>
  </si>
  <si>
    <t>FI904A</t>
    <phoneticPr fontId="10" type="noConversion"/>
  </si>
  <si>
    <t>MSC JEONGMIN</t>
    <phoneticPr fontId="10" type="noConversion"/>
  </si>
  <si>
    <t>903S</t>
    <phoneticPr fontId="10" type="noConversion"/>
  </si>
  <si>
    <t>MOL BEAUTY</t>
    <phoneticPr fontId="10" type="noConversion"/>
  </si>
  <si>
    <t>902W</t>
    <phoneticPr fontId="10" type="noConversion"/>
  </si>
  <si>
    <t>SANTOS EXPRESS</t>
    <phoneticPr fontId="10" type="noConversion"/>
  </si>
  <si>
    <t>FL901A</t>
    <phoneticPr fontId="10" type="noConversion"/>
  </si>
  <si>
    <t xml:space="preserve">MSC ELMA </t>
    <phoneticPr fontId="10" type="noConversion"/>
  </si>
  <si>
    <t>852W</t>
    <phoneticPr fontId="10" type="noConversion"/>
  </si>
  <si>
    <t>MOL BEACON</t>
    <phoneticPr fontId="10" type="noConversion"/>
  </si>
  <si>
    <t>MONTEVIDEO(SXI)</t>
    <phoneticPr fontId="10" type="noConversion"/>
  </si>
  <si>
    <t>TBA</t>
    <phoneticPr fontId="10" type="noConversion"/>
  </si>
  <si>
    <t>MAERSK ARAS</t>
    <phoneticPr fontId="10" type="noConversion"/>
  </si>
  <si>
    <t>902E</t>
    <phoneticPr fontId="10" type="noConversion"/>
  </si>
  <si>
    <t>NORHERN MAGNUM</t>
    <phoneticPr fontId="10" type="noConversion"/>
  </si>
  <si>
    <t>901E</t>
    <phoneticPr fontId="10" type="noConversion"/>
  </si>
  <si>
    <t>MARATHOPOLIS</t>
    <phoneticPr fontId="10" type="noConversion"/>
  </si>
  <si>
    <t>HUBS</t>
    <phoneticPr fontId="10" type="noConversion"/>
  </si>
  <si>
    <t>852E</t>
    <phoneticPr fontId="10" type="noConversion"/>
  </si>
  <si>
    <t>MAERSK GATESHEAD</t>
    <phoneticPr fontId="10" type="noConversion"/>
  </si>
  <si>
    <t>CNHKG</t>
    <phoneticPr fontId="10" type="noConversion"/>
  </si>
  <si>
    <t>CNCAN</t>
    <phoneticPr fontId="10" type="noConversion"/>
  </si>
  <si>
    <t>VALPARAISO（New ASPA Sling 1 Service ）</t>
    <phoneticPr fontId="10" type="noConversion"/>
  </si>
  <si>
    <t>0JX1RE1PL</t>
    <phoneticPr fontId="10" type="noConversion"/>
  </si>
  <si>
    <t>CMA CGM JEAN GABRIEL</t>
    <phoneticPr fontId="10" type="noConversion"/>
  </si>
  <si>
    <t>0JX1PE1PL</t>
    <phoneticPr fontId="10" type="noConversion"/>
  </si>
  <si>
    <t>CMA CGM ESTELLE</t>
    <phoneticPr fontId="10" type="noConversion"/>
  </si>
  <si>
    <t>0JX1NE1PL</t>
    <phoneticPr fontId="10" type="noConversion"/>
  </si>
  <si>
    <t>CMA CGM MUNDRA</t>
    <phoneticPr fontId="10" type="noConversion"/>
  </si>
  <si>
    <t>0JX1LE1PL</t>
    <phoneticPr fontId="10" type="noConversion"/>
  </si>
  <si>
    <t>CMA CGM CALCUTTA</t>
    <phoneticPr fontId="10" type="noConversion"/>
  </si>
  <si>
    <t>COSCO</t>
    <phoneticPr fontId="10" type="noConversion"/>
  </si>
  <si>
    <t>0JX1JE1PL</t>
    <phoneticPr fontId="10" type="noConversion"/>
  </si>
  <si>
    <t>CMA CGM THALASSA</t>
    <phoneticPr fontId="10" type="noConversion"/>
  </si>
  <si>
    <t>MANZANILLO</t>
    <phoneticPr fontId="10" type="noConversion"/>
  </si>
  <si>
    <t>MANZANILLO(WSA4)</t>
    <phoneticPr fontId="10" type="noConversion"/>
  </si>
  <si>
    <t>美洲</t>
    <phoneticPr fontId="10" type="noConversion"/>
  </si>
  <si>
    <t>904W</t>
    <phoneticPr fontId="10" type="noConversion"/>
  </si>
  <si>
    <t>MSC BEATRICE</t>
    <phoneticPr fontId="10" type="noConversion"/>
  </si>
  <si>
    <t>903W</t>
    <phoneticPr fontId="10" type="noConversion"/>
  </si>
  <si>
    <t>MAERSK HAVANA</t>
    <phoneticPr fontId="10" type="noConversion"/>
  </si>
  <si>
    <t>MSC AURORA</t>
    <phoneticPr fontId="10" type="noConversion"/>
  </si>
  <si>
    <t>901W</t>
    <phoneticPr fontId="10" type="noConversion"/>
  </si>
  <si>
    <t>MSC LA SPEZIA</t>
    <phoneticPr fontId="10" type="noConversion"/>
  </si>
  <si>
    <t>MSK</t>
    <phoneticPr fontId="10" type="noConversion"/>
  </si>
  <si>
    <t>MAERSK HOUSBURGH</t>
    <phoneticPr fontId="10" type="noConversion"/>
  </si>
  <si>
    <t>Ambarli</t>
    <phoneticPr fontId="10" type="noConversion"/>
  </si>
  <si>
    <t>CNSK</t>
    <phoneticPr fontId="10" type="noConversion"/>
  </si>
  <si>
    <t xml:space="preserve">ISTANBUL(KUMPORT)  </t>
    <phoneticPr fontId="10" type="noConversion"/>
  </si>
  <si>
    <t>02M2NW1MA</t>
    <phoneticPr fontId="10" type="noConversion"/>
  </si>
  <si>
    <t>THALASSA PATRIS</t>
    <phoneticPr fontId="10" type="noConversion"/>
  </si>
  <si>
    <t>026W</t>
    <phoneticPr fontId="10" type="noConversion"/>
  </si>
  <si>
    <t>COSCO NETHERLANDS</t>
    <phoneticPr fontId="10" type="noConversion"/>
  </si>
  <si>
    <t>02M2JW1MA</t>
    <phoneticPr fontId="10" type="noConversion"/>
  </si>
  <si>
    <t>COSCO SPAIN</t>
    <phoneticPr fontId="10" type="noConversion"/>
  </si>
  <si>
    <t>007W</t>
    <phoneticPr fontId="10" type="noConversion"/>
  </si>
  <si>
    <t>COSCO SHIPPING ALPS</t>
    <phoneticPr fontId="10" type="noConversion"/>
  </si>
  <si>
    <t>0368-010W</t>
    <phoneticPr fontId="10" type="noConversion"/>
  </si>
  <si>
    <r>
      <t>T</t>
    </r>
    <r>
      <rPr>
        <sz val="12"/>
        <rFont val="宋体"/>
        <family val="3"/>
        <charset val="134"/>
      </rPr>
      <t>AMPA TRIUMPH</t>
    </r>
    <phoneticPr fontId="10" type="noConversion"/>
  </si>
  <si>
    <t>LA SPEZIA</t>
    <phoneticPr fontId="10" type="noConversion"/>
  </si>
  <si>
    <t>CNYTN</t>
    <phoneticPr fontId="10" type="noConversion"/>
  </si>
  <si>
    <t>GENOVA(MCEX2)</t>
    <phoneticPr fontId="10" type="noConversion"/>
  </si>
  <si>
    <t>0FL2RW1MA</t>
    <phoneticPr fontId="10" type="noConversion"/>
  </si>
  <si>
    <t>CMA CGM VASCO GAMA</t>
    <phoneticPr fontId="10" type="noConversion"/>
  </si>
  <si>
    <t>0FL2PW1MA</t>
    <phoneticPr fontId="10" type="noConversion"/>
  </si>
  <si>
    <t>CMA CGM LOUIS BELERIOT</t>
    <phoneticPr fontId="10" type="noConversion"/>
  </si>
  <si>
    <t>0FL2NW1MA</t>
    <phoneticPr fontId="10" type="noConversion"/>
  </si>
  <si>
    <t>CMA CGM ANTOINE DE ST EXUPERY</t>
    <phoneticPr fontId="10" type="noConversion"/>
  </si>
  <si>
    <t>0FL2LW1MA</t>
    <phoneticPr fontId="10" type="noConversion"/>
  </si>
  <si>
    <t>CMA CGM ZHENG HE</t>
    <phoneticPr fontId="10" type="noConversion"/>
  </si>
  <si>
    <t>0FL2JW1MA</t>
    <phoneticPr fontId="10" type="noConversion"/>
  </si>
  <si>
    <t>CMA CGM JULES VERNE</t>
    <phoneticPr fontId="10" type="noConversion"/>
  </si>
  <si>
    <t>FELIXSTOWE (AEU5-7/1)</t>
    <phoneticPr fontId="10" type="noConversion"/>
  </si>
  <si>
    <t>HAMBURG  (AEU 2-1/3)</t>
    <phoneticPr fontId="10" type="noConversion"/>
  </si>
  <si>
    <t>欧地非</t>
    <phoneticPr fontId="10" type="noConversion"/>
  </si>
  <si>
    <t>0IS1FW1PL</t>
    <phoneticPr fontId="10" type="noConversion"/>
  </si>
  <si>
    <t>APL NEW YORK</t>
    <phoneticPr fontId="10" type="noConversion"/>
  </si>
  <si>
    <t>CHITTAGONG(KTX3)新加坡中转</t>
    <phoneticPr fontId="10" type="noConversion"/>
  </si>
  <si>
    <t>041W</t>
    <phoneticPr fontId="10" type="noConversion"/>
  </si>
  <si>
    <t>OOCL SHANGHAI</t>
    <phoneticPr fontId="10" type="noConversion"/>
  </si>
  <si>
    <t>119W</t>
    <phoneticPr fontId="10" type="noConversion"/>
  </si>
  <si>
    <t>YM EFFICIENCY</t>
    <phoneticPr fontId="10" type="noConversion"/>
  </si>
  <si>
    <t>091W</t>
    <phoneticPr fontId="10" type="noConversion"/>
  </si>
  <si>
    <t>OOCL CALIFORNIA</t>
    <phoneticPr fontId="10" type="noConversion"/>
  </si>
  <si>
    <t>143W</t>
    <phoneticPr fontId="10" type="noConversion"/>
  </si>
  <si>
    <t>YM BAMBOO</t>
    <phoneticPr fontId="10" type="noConversion"/>
  </si>
  <si>
    <t>W033</t>
    <phoneticPr fontId="10" type="noConversion"/>
  </si>
  <si>
    <t>WAN HAI 611</t>
    <phoneticPr fontId="10" type="noConversion"/>
  </si>
  <si>
    <t>CN SKU</t>
    <phoneticPr fontId="10" type="noConversion"/>
  </si>
  <si>
    <t>KARACHI-K港(CPX)</t>
    <phoneticPr fontId="10" type="noConversion"/>
  </si>
  <si>
    <t>138W</t>
    <phoneticPr fontId="10" type="noConversion"/>
  </si>
  <si>
    <t>COSCO HONG KONG</t>
    <phoneticPr fontId="10" type="noConversion"/>
  </si>
  <si>
    <t>108W</t>
    <phoneticPr fontId="10" type="noConversion"/>
  </si>
  <si>
    <t>OOCL HAMBURG</t>
    <phoneticPr fontId="10" type="noConversion"/>
  </si>
  <si>
    <t>OVPOFW1</t>
    <phoneticPr fontId="10" type="noConversion"/>
  </si>
  <si>
    <t>APL ENGLAND</t>
    <phoneticPr fontId="10" type="noConversion"/>
  </si>
  <si>
    <t>COLOMBO (OOCL-CIX3,COSCO-PMX)</t>
    <phoneticPr fontId="10" type="noConversion"/>
  </si>
  <si>
    <t>W379</t>
    <phoneticPr fontId="10" type="noConversion"/>
  </si>
  <si>
    <t>OOCL SAVANNAH</t>
    <phoneticPr fontId="10" type="noConversion"/>
  </si>
  <si>
    <t>W156</t>
    <phoneticPr fontId="10" type="noConversion"/>
  </si>
  <si>
    <t>WAN HAI 507</t>
    <phoneticPr fontId="10" type="noConversion"/>
  </si>
  <si>
    <t>W078</t>
    <phoneticPr fontId="10" type="noConversion"/>
  </si>
  <si>
    <t>COSCO FUKUYAMA</t>
    <phoneticPr fontId="10" type="noConversion"/>
  </si>
  <si>
    <t>W128</t>
    <phoneticPr fontId="10" type="noConversion"/>
  </si>
  <si>
    <t>WAN HAI 505</t>
    <phoneticPr fontId="10" type="noConversion"/>
  </si>
  <si>
    <t>SKIP CALL</t>
    <phoneticPr fontId="10" type="noConversion"/>
  </si>
  <si>
    <t>CHENNAI (CI3)</t>
    <phoneticPr fontId="10" type="noConversion"/>
  </si>
  <si>
    <t>W057</t>
    <phoneticPr fontId="10" type="noConversion"/>
  </si>
  <si>
    <t>WAN HAI 509</t>
    <phoneticPr fontId="10" type="noConversion"/>
  </si>
  <si>
    <t>W160</t>
    <phoneticPr fontId="10" type="noConversion"/>
  </si>
  <si>
    <t>WAN HAI 503</t>
    <phoneticPr fontId="10" type="noConversion"/>
  </si>
  <si>
    <t>W103</t>
    <phoneticPr fontId="10" type="noConversion"/>
  </si>
  <si>
    <t>NORTHERN PRIORITY</t>
    <phoneticPr fontId="10" type="noConversion"/>
  </si>
  <si>
    <t>W125</t>
    <phoneticPr fontId="10" type="noConversion"/>
  </si>
  <si>
    <t>ITAL MILIONE</t>
    <phoneticPr fontId="10" type="noConversion"/>
  </si>
  <si>
    <t>NHAVA SHEVA(CIX)</t>
    <phoneticPr fontId="10" type="noConversion"/>
  </si>
  <si>
    <t>W214</t>
    <phoneticPr fontId="10" type="noConversion"/>
  </si>
  <si>
    <t>COSCO HAMBURG</t>
    <phoneticPr fontId="10" type="noConversion"/>
  </si>
  <si>
    <t>W051</t>
    <phoneticPr fontId="10" type="noConversion"/>
  </si>
  <si>
    <t>WAN HAI 515</t>
    <phoneticPr fontId="10" type="noConversion"/>
  </si>
  <si>
    <t>W053</t>
    <phoneticPr fontId="10" type="noConversion"/>
  </si>
  <si>
    <t>WAN HAI 513</t>
    <phoneticPr fontId="10" type="noConversion"/>
  </si>
  <si>
    <t>COSCO/WHL</t>
    <phoneticPr fontId="10" type="noConversion"/>
  </si>
  <si>
    <t>W046</t>
    <phoneticPr fontId="10" type="noConversion"/>
  </si>
  <si>
    <t>KOTA CAHAYA</t>
    <phoneticPr fontId="10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</si>
  <si>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-MEX4 / WHL-CMS)</t>
    </r>
    <phoneticPr fontId="10" type="noConversion"/>
  </si>
  <si>
    <t>中印红</t>
    <phoneticPr fontId="10" type="noConversion"/>
  </si>
  <si>
    <t xml:space="preserve">        SAILING SCHEDULE-GUANGZHOU  </t>
  </si>
</sst>
</file>

<file path=xl/styles.xml><?xml version="1.0" encoding="utf-8"?>
<styleSheet xmlns="http://schemas.openxmlformats.org/spreadsheetml/2006/main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_([$€]* #,##0.0_);_([$€]* \(#,##0.0\);_([$€]* &quot;-&quot;??_);_(@_)"/>
    <numFmt numFmtId="201" formatCode="ddd\ dd\/mmm"/>
    <numFmt numFmtId="202" formatCode="dd\/mm"/>
    <numFmt numFmtId="203" formatCode="0_);[Red]\(0\)"/>
    <numFmt numFmtId="204" formatCode="000\S"/>
    <numFmt numFmtId="205" formatCode="mmm/yyyy"/>
    <numFmt numFmtId="206" formatCode="d/m/yyyy"/>
    <numFmt numFmtId="207" formatCode="mm/dd"/>
    <numFmt numFmtId="208" formatCode="yyyy/m/d;@"/>
  </numFmts>
  <fonts count="15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9"/>
      <color rgb="FF212B60"/>
      <name val="宋体"/>
      <family val="2"/>
      <scheme val="major"/>
    </font>
    <font>
      <sz val="9"/>
      <name val="Tahoma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sz val="12"/>
      <name val="Arial Narrow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"/>
      <family val="2"/>
    </font>
    <font>
      <sz val="12"/>
      <name val="Arial"/>
      <family val="2"/>
      <charset val="134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234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195" fontId="21" fillId="0" borderId="0" applyFont="0" applyFill="0" applyBorder="0" applyAlignment="0" applyProtection="0"/>
    <xf numFmtId="38" fontId="44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0" fontId="44" fillId="7" borderId="7" applyNumberFormat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20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" fillId="0" borderId="0">
      <alignment vertical="center"/>
    </xf>
    <xf numFmtId="178" fontId="43" fillId="0" borderId="0">
      <alignment vertical="center"/>
    </xf>
    <xf numFmtId="178" fontId="7" fillId="0" borderId="0"/>
    <xf numFmtId="178" fontId="12" fillId="0" borderId="0"/>
    <xf numFmtId="178" fontId="53" fillId="0" borderId="0"/>
    <xf numFmtId="178" fontId="12" fillId="0" borderId="0"/>
    <xf numFmtId="179" fontId="12" fillId="0" borderId="0">
      <alignment vertical="center"/>
    </xf>
    <xf numFmtId="178" fontId="12" fillId="0" borderId="0"/>
    <xf numFmtId="178" fontId="12" fillId="0" borderId="0"/>
    <xf numFmtId="178" fontId="59" fillId="0" borderId="0" applyNumberFormat="0" applyFill="0" applyBorder="0" applyAlignment="0" applyProtection="0">
      <alignment vertical="top"/>
      <protection locked="0"/>
    </xf>
    <xf numFmtId="179" fontId="65" fillId="0" borderId="1" applyAlignment="0">
      <alignment horizontal="center" vertical="center" wrapText="1"/>
    </xf>
    <xf numFmtId="178" fontId="12" fillId="0" borderId="0"/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176" fontId="6" fillId="0" borderId="0">
      <alignment vertical="center"/>
    </xf>
    <xf numFmtId="176" fontId="7" fillId="0" borderId="0">
      <alignment vertical="center"/>
    </xf>
    <xf numFmtId="176" fontId="12" fillId="0" borderId="0">
      <alignment vertical="center"/>
    </xf>
    <xf numFmtId="176" fontId="9" fillId="0" borderId="0">
      <alignment vertical="center"/>
    </xf>
    <xf numFmtId="176" fontId="7" fillId="0" borderId="0">
      <alignment vertical="center"/>
    </xf>
    <xf numFmtId="176" fontId="12" fillId="0" borderId="0"/>
    <xf numFmtId="176" fontId="6" fillId="0" borderId="0">
      <alignment vertical="center"/>
    </xf>
    <xf numFmtId="176" fontId="8" fillId="0" borderId="0">
      <alignment vertical="center"/>
    </xf>
    <xf numFmtId="176" fontId="12" fillId="0" borderId="0"/>
    <xf numFmtId="176" fontId="12" fillId="0" borderId="0"/>
    <xf numFmtId="176" fontId="53" fillId="0" borderId="0">
      <alignment vertical="center"/>
    </xf>
    <xf numFmtId="176" fontId="12" fillId="0" borderId="0"/>
    <xf numFmtId="176" fontId="53" fillId="0" borderId="0"/>
    <xf numFmtId="200" fontId="16" fillId="0" borderId="0"/>
    <xf numFmtId="200" fontId="6" fillId="2" borderId="0" applyNumberFormat="0" applyBorder="0" applyAlignment="0" applyProtection="0">
      <alignment vertical="center"/>
    </xf>
    <xf numFmtId="200" fontId="6" fillId="2" borderId="0" applyNumberFormat="0" applyBorder="0" applyAlignment="0" applyProtection="0">
      <alignment vertical="center"/>
    </xf>
    <xf numFmtId="200" fontId="6" fillId="4" borderId="0" applyNumberFormat="0" applyBorder="0" applyAlignment="0" applyProtection="0">
      <alignment vertical="center"/>
    </xf>
    <xf numFmtId="200" fontId="6" fillId="4" borderId="0" applyNumberFormat="0" applyBorder="0" applyAlignment="0" applyProtection="0">
      <alignment vertical="center"/>
    </xf>
    <xf numFmtId="200" fontId="6" fillId="6" borderId="0" applyNumberFormat="0" applyBorder="0" applyAlignment="0" applyProtection="0">
      <alignment vertical="center"/>
    </xf>
    <xf numFmtId="200" fontId="6" fillId="6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9" borderId="0" applyNumberFormat="0" applyBorder="0" applyAlignment="0" applyProtection="0">
      <alignment vertical="center"/>
    </xf>
    <xf numFmtId="200" fontId="6" fillId="9" borderId="0" applyNumberFormat="0" applyBorder="0" applyAlignment="0" applyProtection="0">
      <alignment vertical="center"/>
    </xf>
    <xf numFmtId="200" fontId="6" fillId="3" borderId="0" applyNumberFormat="0" applyBorder="0" applyAlignment="0" applyProtection="0">
      <alignment vertical="center"/>
    </xf>
    <xf numFmtId="200" fontId="6" fillId="3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5" borderId="0" applyNumberFormat="0" applyBorder="0" applyAlignment="0" applyProtection="0">
      <alignment vertical="center"/>
    </xf>
    <xf numFmtId="200" fontId="6" fillId="5" borderId="0" applyNumberFormat="0" applyBorder="0" applyAlignment="0" applyProtection="0">
      <alignment vertical="center"/>
    </xf>
    <xf numFmtId="200" fontId="6" fillId="12" borderId="0" applyNumberFormat="0" applyBorder="0" applyAlignment="0" applyProtection="0">
      <alignment vertical="center"/>
    </xf>
    <xf numFmtId="200" fontId="6" fillId="12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8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1" borderId="0" applyNumberFormat="0" applyBorder="0" applyAlignment="0" applyProtection="0">
      <alignment vertical="center"/>
    </xf>
    <xf numFmtId="200" fontId="6" fillId="14" borderId="0" applyNumberFormat="0" applyBorder="0" applyAlignment="0" applyProtection="0">
      <alignment vertical="center"/>
    </xf>
    <xf numFmtId="200" fontId="6" fillId="14" borderId="0" applyNumberFormat="0" applyBorder="0" applyAlignment="0" applyProtection="0">
      <alignment vertical="center"/>
    </xf>
    <xf numFmtId="200" fontId="88" fillId="20" borderId="0" applyNumberFormat="0" applyBorder="0" applyAlignment="0" applyProtection="0">
      <alignment vertical="center"/>
    </xf>
    <xf numFmtId="200" fontId="88" fillId="20" borderId="0" applyNumberFormat="0" applyBorder="0" applyAlignment="0" applyProtection="0">
      <alignment vertical="center"/>
    </xf>
    <xf numFmtId="200" fontId="88" fillId="5" borderId="0" applyNumberFormat="0" applyBorder="0" applyAlignment="0" applyProtection="0">
      <alignment vertical="center"/>
    </xf>
    <xf numFmtId="200" fontId="88" fillId="5" borderId="0" applyNumberFormat="0" applyBorder="0" applyAlignment="0" applyProtection="0">
      <alignment vertical="center"/>
    </xf>
    <xf numFmtId="200" fontId="88" fillId="12" borderId="0" applyNumberFormat="0" applyBorder="0" applyAlignment="0" applyProtection="0">
      <alignment vertical="center"/>
    </xf>
    <xf numFmtId="200" fontId="88" fillId="12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3" borderId="0" applyNumberFormat="0" applyBorder="0" applyAlignment="0" applyProtection="0">
      <alignment vertical="center"/>
    </xf>
    <xf numFmtId="200" fontId="88" fillId="23" borderId="0" applyNumberFormat="0" applyBorder="0" applyAlignment="0" applyProtection="0">
      <alignment vertical="center"/>
    </xf>
    <xf numFmtId="200" fontId="90" fillId="0" borderId="32" applyNumberFormat="0" applyFill="0" applyAlignment="0" applyProtection="0">
      <alignment vertical="center"/>
    </xf>
    <xf numFmtId="200" fontId="91" fillId="0" borderId="33" applyNumberFormat="0" applyFill="0" applyAlignment="0" applyProtection="0">
      <alignment vertical="center"/>
    </xf>
    <xf numFmtId="200" fontId="92" fillId="0" borderId="34" applyNumberFormat="0" applyFill="0" applyAlignment="0" applyProtection="0">
      <alignment vertical="center"/>
    </xf>
    <xf numFmtId="200" fontId="92" fillId="0" borderId="34" applyNumberFormat="0" applyFill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3" fillId="0" borderId="0" applyNumberFormat="0" applyFill="0" applyBorder="0" applyAlignment="0" applyProtection="0">
      <alignment vertical="center"/>
    </xf>
    <xf numFmtId="200" fontId="93" fillId="0" borderId="0" applyNumberFormat="0" applyFill="0" applyBorder="0" applyAlignment="0" applyProtection="0">
      <alignment vertical="center"/>
    </xf>
    <xf numFmtId="200" fontId="94" fillId="4" borderId="0" applyNumberFormat="0" applyBorder="0" applyAlignment="0" applyProtection="0">
      <alignment vertical="center"/>
    </xf>
    <xf numFmtId="200" fontId="94" fillId="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94" fillId="24" borderId="0" applyNumberFormat="0" applyBorder="0" applyAlignment="0" applyProtection="0">
      <alignment vertical="center"/>
    </xf>
    <xf numFmtId="200" fontId="7" fillId="0" borderId="0">
      <alignment vertical="center"/>
    </xf>
    <xf numFmtId="200" fontId="7" fillId="0" borderId="0">
      <alignment vertical="center"/>
    </xf>
    <xf numFmtId="200" fontId="8" fillId="0" borderId="0">
      <alignment vertical="center"/>
    </xf>
    <xf numFmtId="200" fontId="12" fillId="0" borderId="0">
      <alignment vertical="center"/>
    </xf>
    <xf numFmtId="200" fontId="8" fillId="0" borderId="0">
      <alignment vertical="center"/>
    </xf>
    <xf numFmtId="200" fontId="95" fillId="6" borderId="0" applyNumberFormat="0" applyBorder="0" applyAlignment="0" applyProtection="0">
      <alignment vertical="center"/>
    </xf>
    <xf numFmtId="200" fontId="95" fillId="6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5" fillId="25" borderId="0" applyNumberFormat="0" applyBorder="0" applyAlignment="0" applyProtection="0">
      <alignment vertical="center"/>
    </xf>
    <xf numFmtId="200" fontId="96" fillId="24" borderId="0" applyNumberFormat="0" applyBorder="0" applyAlignment="0" applyProtection="0">
      <alignment vertical="center"/>
    </xf>
    <xf numFmtId="200" fontId="97" fillId="0" borderId="35" applyNumberFormat="0" applyFill="0" applyAlignment="0" applyProtection="0">
      <alignment vertical="center"/>
    </xf>
    <xf numFmtId="200" fontId="98" fillId="10" borderId="36" applyNumberFormat="0" applyAlignment="0" applyProtection="0">
      <alignment vertical="center"/>
    </xf>
    <xf numFmtId="200" fontId="98" fillId="10" borderId="36" applyNumberFormat="0" applyAlignment="0" applyProtection="0">
      <alignment vertical="center"/>
    </xf>
    <xf numFmtId="200" fontId="99" fillId="26" borderId="36" applyNumberFormat="0" applyAlignment="0" applyProtection="0">
      <alignment vertical="center"/>
    </xf>
    <xf numFmtId="200" fontId="99" fillId="26" borderId="36" applyNumberFormat="0" applyAlignment="0" applyProtection="0">
      <alignment vertical="center"/>
    </xf>
    <xf numFmtId="200" fontId="99" fillId="26" borderId="36" applyNumberFormat="0" applyAlignment="0" applyProtection="0">
      <alignment vertical="center"/>
    </xf>
    <xf numFmtId="200" fontId="100" fillId="27" borderId="37" applyNumberFormat="0" applyAlignment="0" applyProtection="0">
      <alignment vertical="center"/>
    </xf>
    <xf numFmtId="200" fontId="100" fillId="27" borderId="37" applyNumberFormat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2" fillId="0" borderId="0" applyNumberFormat="0" applyFill="0" applyBorder="0" applyAlignment="0" applyProtection="0">
      <alignment vertical="center"/>
    </xf>
    <xf numFmtId="200" fontId="102" fillId="0" borderId="0" applyNumberFormat="0" applyFill="0" applyBorder="0" applyAlignment="0" applyProtection="0">
      <alignment vertical="center"/>
    </xf>
    <xf numFmtId="200" fontId="103" fillId="0" borderId="0" applyNumberFormat="0" applyFill="0" applyBorder="0" applyAlignment="0" applyProtection="0">
      <alignment vertical="center"/>
    </xf>
    <xf numFmtId="200" fontId="104" fillId="0" borderId="38" applyNumberFormat="0" applyFill="0" applyAlignment="0" applyProtection="0">
      <alignment vertical="center"/>
    </xf>
    <xf numFmtId="200" fontId="104" fillId="0" borderId="38" applyNumberFormat="0" applyFill="0" applyAlignment="0" applyProtection="0">
      <alignment vertical="center"/>
    </xf>
    <xf numFmtId="200" fontId="88" fillId="28" borderId="0" applyNumberFormat="0" applyBorder="0" applyAlignment="0" applyProtection="0">
      <alignment vertical="center"/>
    </xf>
    <xf numFmtId="200" fontId="88" fillId="28" borderId="0" applyNumberFormat="0" applyBorder="0" applyAlignment="0" applyProtection="0">
      <alignment vertical="center"/>
    </xf>
    <xf numFmtId="200" fontId="88" fillId="29" borderId="0" applyNumberFormat="0" applyBorder="0" applyAlignment="0" applyProtection="0">
      <alignment vertical="center"/>
    </xf>
    <xf numFmtId="200" fontId="88" fillId="29" borderId="0" applyNumberFormat="0" applyBorder="0" applyAlignment="0" applyProtection="0">
      <alignment vertical="center"/>
    </xf>
    <xf numFmtId="200" fontId="88" fillId="30" borderId="0" applyNumberFormat="0" applyBorder="0" applyAlignment="0" applyProtection="0">
      <alignment vertical="center"/>
    </xf>
    <xf numFmtId="200" fontId="88" fillId="30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1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22" borderId="0" applyNumberFormat="0" applyBorder="0" applyAlignment="0" applyProtection="0">
      <alignment vertical="center"/>
    </xf>
    <xf numFmtId="200" fontId="88" fillId="31" borderId="0" applyNumberFormat="0" applyBorder="0" applyAlignment="0" applyProtection="0">
      <alignment vertical="center"/>
    </xf>
    <xf numFmtId="200" fontId="88" fillId="31" borderId="0" applyNumberFormat="0" applyBorder="0" applyAlignment="0" applyProtection="0">
      <alignment vertical="center"/>
    </xf>
    <xf numFmtId="200" fontId="105" fillId="13" borderId="0" applyNumberFormat="0" applyBorder="0" applyAlignment="0" applyProtection="0">
      <alignment vertical="center"/>
    </xf>
    <xf numFmtId="200" fontId="105" fillId="13" borderId="0" applyNumberFormat="0" applyBorder="0" applyAlignment="0" applyProtection="0">
      <alignment vertical="center"/>
    </xf>
    <xf numFmtId="200" fontId="106" fillId="10" borderId="39" applyNumberFormat="0" applyAlignment="0" applyProtection="0">
      <alignment vertical="center"/>
    </xf>
    <xf numFmtId="200" fontId="106" fillId="10" borderId="39" applyNumberFormat="0" applyAlignment="0" applyProtection="0">
      <alignment vertical="center"/>
    </xf>
    <xf numFmtId="200" fontId="107" fillId="3" borderId="36" applyNumberFormat="0" applyAlignment="0" applyProtection="0">
      <alignment vertical="center"/>
    </xf>
    <xf numFmtId="200" fontId="107" fillId="3" borderId="36" applyNumberFormat="0" applyAlignment="0" applyProtection="0">
      <alignment vertical="center"/>
    </xf>
    <xf numFmtId="200" fontId="108" fillId="26" borderId="39" applyNumberFormat="0" applyAlignment="0" applyProtection="0">
      <alignment vertical="center"/>
    </xf>
    <xf numFmtId="200" fontId="108" fillId="26" borderId="39" applyNumberFormat="0" applyAlignment="0" applyProtection="0">
      <alignment vertical="center"/>
    </xf>
    <xf numFmtId="200" fontId="108" fillId="26" borderId="39" applyNumberFormat="0" applyAlignment="0" applyProtection="0">
      <alignment vertical="center"/>
    </xf>
    <xf numFmtId="200" fontId="109" fillId="32" borderId="36" applyNumberFormat="0" applyAlignment="0" applyProtection="0">
      <alignment vertical="center"/>
    </xf>
    <xf numFmtId="200" fontId="109" fillId="32" borderId="36" applyNumberFormat="0" applyAlignment="0" applyProtection="0">
      <alignment vertical="center"/>
    </xf>
    <xf numFmtId="200" fontId="109" fillId="32" borderId="36" applyNumberFormat="0" applyAlignment="0" applyProtection="0">
      <alignment vertical="center"/>
    </xf>
    <xf numFmtId="200" fontId="110" fillId="0" borderId="0" applyNumberFormat="0" applyFill="0" applyBorder="0" applyAlignment="0" applyProtection="0">
      <alignment vertical="center"/>
    </xf>
    <xf numFmtId="200" fontId="12" fillId="7" borderId="4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/>
    <xf numFmtId="0" fontId="12" fillId="0" borderId="0"/>
    <xf numFmtId="0" fontId="7" fillId="0" borderId="0"/>
    <xf numFmtId="0" fontId="129" fillId="16" borderId="0">
      <alignment horizontal="center" vertical="center"/>
    </xf>
    <xf numFmtId="0" fontId="130" fillId="16" borderId="0">
      <alignment horizontal="left" vertical="center"/>
    </xf>
    <xf numFmtId="178" fontId="1" fillId="0" borderId="0">
      <alignment vertical="center"/>
    </xf>
    <xf numFmtId="178" fontId="7" fillId="0" borderId="0"/>
    <xf numFmtId="178" fontId="12" fillId="0" borderId="0"/>
    <xf numFmtId="178" fontId="53" fillId="0" borderId="0"/>
    <xf numFmtId="178" fontId="12" fillId="0" borderId="0"/>
    <xf numFmtId="178" fontId="12" fillId="0" borderId="0">
      <alignment vertical="center"/>
    </xf>
    <xf numFmtId="178" fontId="12" fillId="0" borderId="0"/>
    <xf numFmtId="178" fontId="12" fillId="0" borderId="0"/>
    <xf numFmtId="0" fontId="42" fillId="0" borderId="0"/>
    <xf numFmtId="178" fontId="12" fillId="0" borderId="0"/>
    <xf numFmtId="178" fontId="7" fillId="0" borderId="0"/>
    <xf numFmtId="178" fontId="43" fillId="0" borderId="0">
      <alignment vertical="center"/>
    </xf>
    <xf numFmtId="178" fontId="12" fillId="0" borderId="0"/>
    <xf numFmtId="176" fontId="43" fillId="0" borderId="0">
      <alignment vertical="center"/>
    </xf>
    <xf numFmtId="178" fontId="7" fillId="0" borderId="0"/>
    <xf numFmtId="176" fontId="12" fillId="0" borderId="0"/>
    <xf numFmtId="0" fontId="7" fillId="0" borderId="0"/>
    <xf numFmtId="0" fontId="7" fillId="0" borderId="0"/>
    <xf numFmtId="178" fontId="140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153" fillId="0" borderId="0" applyNumberFormat="0" applyFill="0" applyBorder="0" applyAlignment="0" applyProtection="0">
      <alignment vertical="top"/>
      <protection locked="0"/>
    </xf>
  </cellStyleXfs>
  <cellXfs count="1258">
    <xf numFmtId="0" fontId="0" fillId="0" borderId="0" xfId="0"/>
    <xf numFmtId="0" fontId="36" fillId="0" borderId="0" xfId="12932" applyFont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49" fontId="38" fillId="0" borderId="0" xfId="6447" applyNumberFormat="1" applyFont="1" applyFill="1" applyBorder="1" applyAlignment="1">
      <alignment horizontal="center" vertical="center" shrinkToFit="1"/>
    </xf>
    <xf numFmtId="0" fontId="38" fillId="0" borderId="0" xfId="6447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0" xfId="12933" applyFont="1" applyFill="1" applyBorder="1" applyAlignment="1"/>
    <xf numFmtId="0" fontId="38" fillId="16" borderId="0" xfId="12933" applyFont="1" applyFill="1" applyAlignment="1"/>
    <xf numFmtId="0" fontId="38" fillId="0" borderId="0" xfId="0" applyFont="1" applyBorder="1" applyAlignment="1">
      <alignment horizontal="center"/>
    </xf>
    <xf numFmtId="0" fontId="38" fillId="0" borderId="0" xfId="12933" applyFont="1" applyFill="1" applyBorder="1" applyAlignment="1">
      <alignment horizontal="center" wrapText="1"/>
    </xf>
    <xf numFmtId="182" fontId="38" fillId="16" borderId="0" xfId="12933" applyNumberFormat="1" applyFont="1" applyFill="1" applyBorder="1" applyAlignment="1">
      <alignment horizontal="center" vertical="center"/>
    </xf>
    <xf numFmtId="182" fontId="38" fillId="16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16" borderId="0" xfId="12933" applyFont="1" applyFill="1" applyBorder="1" applyAlignment="1">
      <alignment horizontal="center" wrapText="1"/>
    </xf>
    <xf numFmtId="182" fontId="38" fillId="16" borderId="0" xfId="0" applyNumberFormat="1" applyFont="1" applyFill="1" applyBorder="1" applyAlignment="1">
      <alignment horizontal="center" vertical="center" wrapText="1"/>
    </xf>
    <xf numFmtId="184" fontId="38" fillId="16" borderId="0" xfId="6447" applyNumberFormat="1" applyFont="1" applyFill="1" applyBorder="1" applyAlignment="1">
      <alignment horizontal="center" vertical="center" shrinkToFit="1"/>
    </xf>
    <xf numFmtId="49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/>
    </xf>
    <xf numFmtId="184" fontId="38" fillId="0" borderId="0" xfId="6447" applyNumberFormat="1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/>
    </xf>
    <xf numFmtId="182" fontId="39" fillId="16" borderId="0" xfId="0" applyNumberFormat="1" applyFont="1" applyFill="1" applyBorder="1" applyAlignment="1">
      <alignment horizontal="center" vertical="center"/>
    </xf>
    <xf numFmtId="182" fontId="38" fillId="0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 vertical="center"/>
    </xf>
    <xf numFmtId="0" fontId="38" fillId="16" borderId="0" xfId="12932" applyNumberFormat="1" applyFont="1" applyFill="1" applyBorder="1" applyAlignment="1">
      <alignment horizontal="center" vertical="center"/>
    </xf>
    <xf numFmtId="16" fontId="38" fillId="16" borderId="0" xfId="0" applyNumberFormat="1" applyFont="1" applyFill="1" applyBorder="1" applyAlignment="1">
      <alignment horizontal="center" vertical="center"/>
    </xf>
    <xf numFmtId="0" fontId="38" fillId="0" borderId="0" xfId="12933" applyFont="1" applyFill="1" applyBorder="1" applyAlignment="1">
      <alignment horizontal="center"/>
    </xf>
    <xf numFmtId="182" fontId="38" fillId="0" borderId="0" xfId="12933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/>
    </xf>
    <xf numFmtId="0" fontId="38" fillId="15" borderId="0" xfId="6447" applyFont="1" applyFill="1" applyBorder="1" applyAlignment="1">
      <alignment horizontal="center" vertical="center"/>
    </xf>
    <xf numFmtId="0" fontId="38" fillId="16" borderId="0" xfId="12933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8" fillId="15" borderId="0" xfId="0" applyFont="1" applyFill="1" applyBorder="1" applyAlignment="1">
      <alignment horizontal="center" vertical="center"/>
    </xf>
    <xf numFmtId="0" fontId="38" fillId="16" borderId="0" xfId="0" applyFont="1" applyFill="1"/>
    <xf numFmtId="190" fontId="38" fillId="0" borderId="0" xfId="0" applyNumberFormat="1" applyFont="1" applyBorder="1" applyAlignment="1">
      <alignment horizontal="center"/>
    </xf>
    <xf numFmtId="0" fontId="38" fillId="0" borderId="0" xfId="12932" applyFont="1" applyBorder="1" applyAlignment="1">
      <alignment horizontal="center" vertical="center" wrapText="1"/>
    </xf>
    <xf numFmtId="0" fontId="38" fillId="0" borderId="0" xfId="6447" applyFont="1" applyFill="1" applyBorder="1" applyAlignment="1">
      <alignment horizontal="center" vertical="center"/>
    </xf>
    <xf numFmtId="0" fontId="38" fillId="16" borderId="0" xfId="12932" applyFont="1" applyFill="1" applyBorder="1" applyAlignment="1">
      <alignment horizontal="center" vertical="center" wrapText="1"/>
    </xf>
    <xf numFmtId="0" fontId="38" fillId="16" borderId="0" xfId="6447" applyFont="1" applyFill="1" applyBorder="1" applyAlignment="1">
      <alignment horizontal="center" vertical="center"/>
    </xf>
    <xf numFmtId="58" fontId="38" fillId="16" borderId="0" xfId="12932" applyNumberFormat="1" applyFont="1" applyFill="1" applyBorder="1" applyAlignment="1">
      <alignment horizontal="center" vertical="center" wrapText="1"/>
    </xf>
    <xf numFmtId="0" fontId="36" fillId="15" borderId="0" xfId="6447" applyFont="1" applyFill="1" applyBorder="1" applyAlignment="1">
      <alignment horizontal="center" vertical="center"/>
    </xf>
    <xf numFmtId="191" fontId="38" fillId="16" borderId="0" xfId="12933" applyNumberFormat="1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horizontal="center" vertical="center" shrinkToFit="1"/>
    </xf>
    <xf numFmtId="58" fontId="38" fillId="16" borderId="0" xfId="12937" applyNumberFormat="1" applyFont="1" applyFill="1" applyBorder="1" applyAlignment="1">
      <alignment horizontal="center" vertical="center" wrapText="1"/>
    </xf>
    <xf numFmtId="192" fontId="38" fillId="16" borderId="0" xfId="12933" applyNumberFormat="1" applyFont="1" applyFill="1" applyBorder="1" applyAlignment="1">
      <alignment horizontal="center" vertical="center"/>
    </xf>
    <xf numFmtId="0" fontId="38" fillId="17" borderId="0" xfId="12933" applyFont="1" applyFill="1" applyBorder="1" applyAlignment="1">
      <alignment horizontal="center" vertical="center"/>
    </xf>
    <xf numFmtId="0" fontId="38" fillId="16" borderId="0" xfId="12938" applyFont="1" applyFill="1" applyAlignment="1">
      <alignment horizontal="center" vertical="center"/>
    </xf>
    <xf numFmtId="0" fontId="38" fillId="16" borderId="0" xfId="12938" applyFont="1" applyFill="1" applyBorder="1" applyAlignment="1">
      <alignment horizontal="center"/>
    </xf>
    <xf numFmtId="58" fontId="38" fillId="16" borderId="0" xfId="12938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/>
    <xf numFmtId="0" fontId="36" fillId="16" borderId="0" xfId="0" applyFont="1" applyFill="1" applyBorder="1" applyAlignment="1"/>
    <xf numFmtId="0" fontId="36" fillId="0" borderId="0" xfId="0" applyFont="1"/>
    <xf numFmtId="0" fontId="40" fillId="16" borderId="0" xfId="12933" applyFont="1" applyFill="1" applyBorder="1" applyAlignment="1"/>
    <xf numFmtId="0" fontId="38" fillId="0" borderId="0" xfId="0" applyFont="1"/>
    <xf numFmtId="182" fontId="38" fillId="16" borderId="0" xfId="12933" applyNumberFormat="1" applyFont="1" applyFill="1" applyBorder="1" applyAlignment="1">
      <alignment horizontal="center" wrapText="1"/>
    </xf>
    <xf numFmtId="183" fontId="38" fillId="16" borderId="0" xfId="6447" applyNumberFormat="1" applyFont="1" applyFill="1" applyBorder="1" applyAlignment="1">
      <alignment horizontal="center" vertical="center" shrinkToFit="1"/>
    </xf>
    <xf numFmtId="183" fontId="38" fillId="16" borderId="0" xfId="12933" applyNumberFormat="1" applyFont="1" applyFill="1" applyBorder="1" applyAlignment="1">
      <alignment horizontal="center"/>
    </xf>
    <xf numFmtId="0" fontId="38" fillId="16" borderId="0" xfId="12935" applyFont="1" applyFill="1" applyBorder="1" applyAlignment="1">
      <alignment horizontal="center"/>
    </xf>
    <xf numFmtId="49" fontId="38" fillId="16" borderId="0" xfId="12933" applyNumberFormat="1" applyFont="1" applyFill="1" applyBorder="1" applyAlignment="1">
      <alignment horizontal="center" vertical="center"/>
    </xf>
    <xf numFmtId="0" fontId="38" fillId="16" borderId="10" xfId="12933" applyFont="1" applyFill="1" applyBorder="1" applyAlignment="1">
      <alignment horizontal="center" vertical="center"/>
    </xf>
    <xf numFmtId="17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/>
    </xf>
    <xf numFmtId="191" fontId="38" fillId="0" borderId="0" xfId="1293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12933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16" borderId="0" xfId="12936" applyFont="1" applyFill="1" applyBorder="1" applyAlignment="1">
      <alignment horizontal="center" wrapText="1"/>
    </xf>
    <xf numFmtId="58" fontId="38" fillId="16" borderId="0" xfId="1293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8" fillId="16" borderId="7" xfId="12933" applyFont="1" applyFill="1" applyBorder="1" applyAlignment="1">
      <alignment horizontal="center" vertical="center"/>
    </xf>
    <xf numFmtId="182" fontId="38" fillId="16" borderId="7" xfId="12933" applyNumberFormat="1" applyFont="1" applyFill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vertical="center"/>
    </xf>
    <xf numFmtId="16" fontId="38" fillId="16" borderId="0" xfId="12933" applyNumberFormat="1" applyFont="1" applyFill="1" applyBorder="1" applyAlignment="1">
      <alignment horizontal="center"/>
    </xf>
    <xf numFmtId="0" fontId="46" fillId="0" borderId="0" xfId="0" applyFont="1"/>
    <xf numFmtId="184" fontId="38" fillId="16" borderId="7" xfId="6447" applyNumberFormat="1" applyFont="1" applyFill="1" applyBorder="1" applyAlignment="1">
      <alignment horizontal="center" vertical="center" shrinkToFit="1"/>
    </xf>
    <xf numFmtId="0" fontId="38" fillId="0" borderId="8" xfId="0" applyFont="1" applyBorder="1" applyAlignment="1">
      <alignment horizontal="center" vertical="center"/>
    </xf>
    <xf numFmtId="0" fontId="38" fillId="17" borderId="7" xfId="12933" applyFont="1" applyFill="1" applyBorder="1" applyAlignment="1">
      <alignment horizontal="center" vertical="center"/>
    </xf>
    <xf numFmtId="0" fontId="38" fillId="17" borderId="16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vertical="center"/>
    </xf>
    <xf numFmtId="182" fontId="38" fillId="17" borderId="7" xfId="12933" applyNumberFormat="1" applyFont="1" applyFill="1" applyBorder="1" applyAlignment="1">
      <alignment horizontal="center"/>
    </xf>
    <xf numFmtId="182" fontId="38" fillId="17" borderId="7" xfId="12933" applyNumberFormat="1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vertical="center"/>
    </xf>
    <xf numFmtId="182" fontId="38" fillId="16" borderId="7" xfId="6447" applyNumberFormat="1" applyFont="1" applyFill="1" applyBorder="1" applyAlignment="1">
      <alignment horizontal="center" vertical="center" shrinkToFit="1"/>
    </xf>
    <xf numFmtId="0" fontId="38" fillId="16" borderId="7" xfId="6447" applyFont="1" applyFill="1" applyBorder="1" applyAlignment="1">
      <alignment vertical="center" shrinkToFit="1"/>
    </xf>
    <xf numFmtId="0" fontId="36" fillId="16" borderId="0" xfId="6447" applyFont="1" applyFill="1" applyBorder="1" applyAlignment="1">
      <alignment vertical="center" shrinkToFit="1"/>
    </xf>
    <xf numFmtId="0" fontId="38" fillId="16" borderId="0" xfId="6447" applyFont="1" applyFill="1" applyBorder="1" applyAlignment="1">
      <alignment vertical="center" shrinkToFit="1"/>
    </xf>
    <xf numFmtId="0" fontId="38" fillId="0" borderId="0" xfId="0" applyFont="1" applyAlignment="1"/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8" fillId="16" borderId="8" xfId="12933" applyFont="1" applyFill="1" applyBorder="1" applyAlignment="1">
      <alignment horizontal="center" vertical="center"/>
    </xf>
    <xf numFmtId="0" fontId="38" fillId="0" borderId="0" xfId="6447" applyFont="1" applyFill="1" applyBorder="1" applyAlignment="1">
      <alignment vertical="center" shrinkToFit="1"/>
    </xf>
    <xf numFmtId="0" fontId="36" fillId="15" borderId="0" xfId="6447" applyFont="1" applyFill="1" applyBorder="1" applyAlignment="1">
      <alignment vertical="center"/>
    </xf>
    <xf numFmtId="0" fontId="38" fillId="16" borderId="9" xfId="12933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176" fontId="47" fillId="0" borderId="7" xfId="0" applyNumberFormat="1" applyFont="1" applyFill="1" applyBorder="1" applyAlignment="1">
      <alignment horizontal="center" vertical="center" wrapText="1"/>
    </xf>
    <xf numFmtId="182" fontId="38" fillId="16" borderId="7" xfId="0" applyNumberFormat="1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83" fontId="38" fillId="0" borderId="7" xfId="0" applyNumberFormat="1" applyFont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/>
    </xf>
    <xf numFmtId="183" fontId="38" fillId="0" borderId="8" xfId="0" applyNumberFormat="1" applyFont="1" applyBorder="1" applyAlignment="1">
      <alignment horizontal="center" vertical="center" wrapText="1"/>
    </xf>
    <xf numFmtId="183" fontId="38" fillId="0" borderId="12" xfId="0" applyNumberFormat="1" applyFont="1" applyBorder="1" applyAlignment="1">
      <alignment horizontal="center" vertical="center" wrapText="1"/>
    </xf>
    <xf numFmtId="0" fontId="38" fillId="16" borderId="6" xfId="12933" applyFont="1" applyFill="1" applyBorder="1" applyAlignment="1">
      <alignment horizontal="center" vertical="center"/>
    </xf>
    <xf numFmtId="0" fontId="38" fillId="16" borderId="13" xfId="12933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16" borderId="14" xfId="12933" applyFont="1" applyFill="1" applyBorder="1" applyAlignment="1">
      <alignment horizontal="center" vertical="center"/>
    </xf>
    <xf numFmtId="183" fontId="38" fillId="16" borderId="7" xfId="0" applyNumberFormat="1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 wrapText="1"/>
    </xf>
    <xf numFmtId="0" fontId="38" fillId="16" borderId="7" xfId="0" applyFont="1" applyFill="1" applyBorder="1" applyAlignment="1">
      <alignment horizontal="center" vertical="center"/>
    </xf>
    <xf numFmtId="0" fontId="38" fillId="16" borderId="7" xfId="12934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/>
    </xf>
    <xf numFmtId="182" fontId="39" fillId="16" borderId="7" xfId="0" applyNumberFormat="1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5" fontId="39" fillId="16" borderId="7" xfId="0" applyNumberFormat="1" applyFont="1" applyFill="1" applyBorder="1" applyAlignment="1">
      <alignment horizontal="center"/>
    </xf>
    <xf numFmtId="182" fontId="38" fillId="16" borderId="13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/>
    </xf>
    <xf numFmtId="49" fontId="38" fillId="16" borderId="7" xfId="6447" applyNumberFormat="1" applyFont="1" applyFill="1" applyBorder="1" applyAlignment="1">
      <alignment horizontal="center" vertical="center" shrinkToFit="1"/>
    </xf>
    <xf numFmtId="0" fontId="39" fillId="16" borderId="7" xfId="12934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/>
    </xf>
    <xf numFmtId="184" fontId="38" fillId="16" borderId="16" xfId="6447" applyNumberFormat="1" applyFont="1" applyFill="1" applyBorder="1" applyAlignment="1">
      <alignment horizontal="center" vertical="center" shrinkToFit="1"/>
    </xf>
    <xf numFmtId="49" fontId="38" fillId="16" borderId="11" xfId="6447" applyNumberFormat="1" applyFont="1" applyFill="1" applyBorder="1" applyAlignment="1">
      <alignment horizontal="center" vertical="center" shrinkToFit="1"/>
    </xf>
    <xf numFmtId="183" fontId="38" fillId="16" borderId="7" xfId="12933" applyNumberFormat="1" applyFont="1" applyFill="1" applyBorder="1" applyAlignment="1">
      <alignment horizontal="center"/>
    </xf>
    <xf numFmtId="183" fontId="38" fillId="16" borderId="16" xfId="6447" applyNumberFormat="1" applyFont="1" applyFill="1" applyBorder="1" applyAlignment="1">
      <alignment horizontal="center" vertical="center" shrinkToFit="1"/>
    </xf>
    <xf numFmtId="183" fontId="38" fillId="16" borderId="7" xfId="0" applyNumberFormat="1" applyFont="1" applyFill="1" applyBorder="1" applyAlignment="1">
      <alignment horizontal="center"/>
    </xf>
    <xf numFmtId="16" fontId="38" fillId="16" borderId="7" xfId="12933" applyNumberFormat="1" applyFont="1" applyFill="1" applyBorder="1" applyAlignment="1">
      <alignment horizontal="center"/>
    </xf>
    <xf numFmtId="0" fontId="38" fillId="0" borderId="6" xfId="12933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13" xfId="12933" applyFont="1" applyFill="1" applyBorder="1" applyAlignment="1">
      <alignment horizontal="center" vertical="center"/>
    </xf>
    <xf numFmtId="186" fontId="38" fillId="0" borderId="7" xfId="0" applyNumberFormat="1" applyFont="1" applyBorder="1" applyAlignment="1">
      <alignment horizontal="center" vertical="center" wrapText="1"/>
    </xf>
    <xf numFmtId="182" fontId="38" fillId="0" borderId="13" xfId="12933" applyNumberFormat="1" applyFont="1" applyFill="1" applyBorder="1" applyAlignment="1">
      <alignment horizontal="center"/>
    </xf>
    <xf numFmtId="182" fontId="38" fillId="0" borderId="7" xfId="12933" applyNumberFormat="1" applyFont="1" applyFill="1" applyBorder="1" applyAlignment="1">
      <alignment horizontal="center"/>
    </xf>
    <xf numFmtId="187" fontId="38" fillId="0" borderId="7" xfId="0" applyNumberFormat="1" applyFont="1" applyBorder="1" applyAlignment="1">
      <alignment horizontal="center"/>
    </xf>
    <xf numFmtId="176" fontId="38" fillId="0" borderId="8" xfId="0" applyNumberFormat="1" applyFont="1" applyBorder="1" applyAlignment="1">
      <alignment horizontal="center" vertical="center" wrapText="1"/>
    </xf>
    <xf numFmtId="176" fontId="38" fillId="0" borderId="12" xfId="0" applyNumberFormat="1" applyFont="1" applyBorder="1" applyAlignment="1">
      <alignment horizontal="center" vertical="center" wrapText="1"/>
    </xf>
    <xf numFmtId="0" fontId="38" fillId="16" borderId="16" xfId="12933" applyFont="1" applyFill="1" applyBorder="1" applyAlignment="1">
      <alignment horizontal="center" vertical="center"/>
    </xf>
    <xf numFmtId="188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 vertical="center"/>
    </xf>
    <xf numFmtId="0" fontId="38" fillId="16" borderId="17" xfId="12933" applyFont="1" applyFill="1" applyBorder="1" applyAlignment="1">
      <alignment horizontal="center" vertical="center"/>
    </xf>
    <xf numFmtId="189" fontId="38" fillId="16" borderId="7" xfId="12933" applyNumberFormat="1" applyFont="1" applyFill="1" applyBorder="1" applyAlignment="1">
      <alignment horizontal="center" vertical="center"/>
    </xf>
    <xf numFmtId="189" fontId="38" fillId="16" borderId="17" xfId="12933" applyNumberFormat="1" applyFont="1" applyFill="1" applyBorder="1" applyAlignment="1">
      <alignment horizontal="center" vertical="center"/>
    </xf>
    <xf numFmtId="0" fontId="38" fillId="16" borderId="7" xfId="12933" applyNumberFormat="1" applyFont="1" applyFill="1" applyBorder="1" applyAlignment="1">
      <alignment horizontal="center"/>
    </xf>
    <xf numFmtId="186" fontId="38" fillId="0" borderId="7" xfId="0" applyNumberFormat="1" applyFont="1" applyBorder="1" applyAlignment="1">
      <alignment horizontal="center"/>
    </xf>
    <xf numFmtId="0" fontId="38" fillId="16" borderId="6" xfId="12933" applyFont="1" applyFill="1" applyBorder="1" applyAlignment="1">
      <alignment horizontal="center" wrapText="1"/>
    </xf>
    <xf numFmtId="190" fontId="38" fillId="0" borderId="7" xfId="0" applyNumberFormat="1" applyFont="1" applyBorder="1" applyAlignment="1">
      <alignment horizontal="center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0" borderId="7" xfId="12933" applyFont="1" applyFill="1" applyBorder="1" applyAlignment="1">
      <alignment horizontal="center"/>
    </xf>
    <xf numFmtId="183" fontId="38" fillId="0" borderId="7" xfId="12933" applyNumberFormat="1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 wrapText="1"/>
    </xf>
    <xf numFmtId="49" fontId="38" fillId="0" borderId="6" xfId="12933" applyNumberFormat="1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49" fontId="38" fillId="16" borderId="8" xfId="12933" applyNumberFormat="1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48" fillId="18" borderId="22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190" fontId="47" fillId="16" borderId="7" xfId="12313" applyNumberFormat="1" applyFont="1" applyFill="1" applyBorder="1" applyAlignment="1">
      <alignment horizontal="center" vertical="center"/>
    </xf>
    <xf numFmtId="183" fontId="47" fillId="16" borderId="7" xfId="12313" applyNumberFormat="1" applyFont="1" applyFill="1" applyBorder="1" applyAlignment="1">
      <alignment horizontal="center" vertical="center"/>
    </xf>
    <xf numFmtId="15" fontId="38" fillId="16" borderId="7" xfId="12933" applyNumberFormat="1" applyFont="1" applyFill="1" applyBorder="1" applyAlignment="1">
      <alignment horizontal="center"/>
    </xf>
    <xf numFmtId="15" fontId="38" fillId="0" borderId="7" xfId="0" applyNumberFormat="1" applyFont="1" applyBorder="1" applyAlignment="1">
      <alignment horizontal="center"/>
    </xf>
    <xf numFmtId="0" fontId="31" fillId="17" borderId="7" xfId="0" applyFont="1" applyFill="1" applyBorder="1" applyAlignment="1">
      <alignment horizontal="center" vertical="center" wrapText="1"/>
    </xf>
    <xf numFmtId="0" fontId="38" fillId="16" borderId="7" xfId="6447" applyFont="1" applyFill="1" applyBorder="1" applyAlignment="1">
      <alignment horizontal="center" vertical="center" shrinkToFit="1"/>
    </xf>
    <xf numFmtId="183" fontId="47" fillId="0" borderId="7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7" xfId="0" applyFont="1" applyBorder="1"/>
    <xf numFmtId="0" fontId="36" fillId="16" borderId="8" xfId="12933" applyFont="1" applyFill="1" applyBorder="1" applyAlignment="1">
      <alignment horizontal="center" vertical="center"/>
    </xf>
    <xf numFmtId="0" fontId="38" fillId="16" borderId="18" xfId="12933" applyFont="1" applyFill="1" applyBorder="1" applyAlignment="1">
      <alignment horizontal="center" vertical="center"/>
    </xf>
    <xf numFmtId="0" fontId="36" fillId="16" borderId="12" xfId="12933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0" fontId="50" fillId="19" borderId="26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/>
    </xf>
    <xf numFmtId="191" fontId="38" fillId="0" borderId="7" xfId="0" applyNumberFormat="1" applyFont="1" applyBorder="1" applyAlignment="1">
      <alignment horizontal="center"/>
    </xf>
    <xf numFmtId="191" fontId="38" fillId="16" borderId="17" xfId="12933" applyNumberFormat="1" applyFont="1" applyFill="1" applyBorder="1" applyAlignment="1">
      <alignment horizontal="center" vertical="center"/>
    </xf>
    <xf numFmtId="183" fontId="38" fillId="16" borderId="7" xfId="12933" applyNumberFormat="1" applyFont="1" applyFill="1" applyBorder="1" applyAlignment="1">
      <alignment horizontal="center" vertical="center"/>
    </xf>
    <xf numFmtId="0" fontId="36" fillId="16" borderId="7" xfId="12933" applyFont="1" applyFill="1" applyBorder="1" applyAlignment="1">
      <alignment horizontal="center" vertical="center"/>
    </xf>
    <xf numFmtId="0" fontId="36" fillId="17" borderId="7" xfId="12933" applyFont="1" applyFill="1" applyBorder="1" applyAlignment="1">
      <alignment horizontal="center" vertical="center"/>
    </xf>
    <xf numFmtId="185" fontId="38" fillId="0" borderId="7" xfId="0" applyNumberFormat="1" applyFont="1" applyBorder="1" applyAlignment="1">
      <alignment horizontal="center" vertical="center"/>
    </xf>
    <xf numFmtId="191" fontId="38" fillId="16" borderId="7" xfId="12933" applyNumberFormat="1" applyFont="1" applyFill="1" applyBorder="1" applyAlignment="1">
      <alignment horizontal="center" vertical="center"/>
    </xf>
    <xf numFmtId="185" fontId="38" fillId="16" borderId="7" xfId="12933" applyNumberFormat="1" applyFont="1" applyFill="1" applyBorder="1" applyAlignment="1">
      <alignment horizontal="center" vertical="center"/>
    </xf>
    <xf numFmtId="0" fontId="51" fillId="17" borderId="7" xfId="8798" applyNumberFormat="1" applyFont="1" applyFill="1" applyBorder="1" applyAlignment="1">
      <alignment horizontal="left"/>
    </xf>
    <xf numFmtId="0" fontId="38" fillId="17" borderId="7" xfId="6447" applyFont="1" applyFill="1" applyBorder="1" applyAlignment="1">
      <alignment horizontal="center" vertical="center"/>
    </xf>
    <xf numFmtId="0" fontId="38" fillId="0" borderId="7" xfId="0" applyFont="1" applyBorder="1" applyAlignment="1"/>
    <xf numFmtId="0" fontId="38" fillId="16" borderId="7" xfId="12933" applyFont="1" applyFill="1" applyBorder="1" applyAlignment="1">
      <alignment horizontal="center" vertical="center" wrapText="1"/>
    </xf>
    <xf numFmtId="0" fontId="38" fillId="17" borderId="8" xfId="0" applyFont="1" applyFill="1" applyBorder="1" applyAlignment="1">
      <alignment horizontal="center"/>
    </xf>
    <xf numFmtId="191" fontId="38" fillId="17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12337" applyFont="1" applyFill="1" applyBorder="1" applyAlignment="1">
      <alignment horizontal="center" vertical="center"/>
    </xf>
    <xf numFmtId="185" fontId="38" fillId="0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/>
    </xf>
    <xf numFmtId="185" fontId="38" fillId="0" borderId="7" xfId="0" applyNumberFormat="1" applyFont="1" applyFill="1" applyBorder="1" applyAlignment="1">
      <alignment horizontal="center"/>
    </xf>
    <xf numFmtId="191" fontId="38" fillId="0" borderId="7" xfId="0" applyNumberFormat="1" applyFont="1" applyBorder="1" applyAlignment="1">
      <alignment horizontal="center" vertical="center"/>
    </xf>
    <xf numFmtId="182" fontId="38" fillId="16" borderId="7" xfId="12939" applyNumberFormat="1" applyFont="1" applyFill="1" applyBorder="1" applyAlignment="1">
      <alignment horizontal="center" vertical="center" wrapText="1"/>
    </xf>
    <xf numFmtId="0" fontId="38" fillId="0" borderId="7" xfId="12933" applyFont="1" applyFill="1" applyBorder="1" applyAlignment="1">
      <alignment horizontal="center" vertical="center" wrapText="1"/>
    </xf>
    <xf numFmtId="193" fontId="38" fillId="16" borderId="7" xfId="12933" applyNumberFormat="1" applyFont="1" applyFill="1" applyBorder="1" applyAlignment="1">
      <alignment horizontal="center" vertical="center"/>
    </xf>
    <xf numFmtId="184" fontId="38" fillId="16" borderId="7" xfId="6447" applyNumberFormat="1" applyFont="1" applyFill="1" applyBorder="1" applyAlignment="1">
      <alignment horizontal="center"/>
    </xf>
    <xf numFmtId="182" fontId="38" fillId="16" borderId="7" xfId="12940" applyNumberFormat="1" applyFont="1" applyFill="1" applyBorder="1" applyAlignment="1">
      <alignment horizontal="center" vertical="center" wrapText="1"/>
    </xf>
    <xf numFmtId="182" fontId="38" fillId="0" borderId="7" xfId="12933" applyNumberFormat="1" applyFont="1" applyFill="1" applyBorder="1" applyAlignment="1">
      <alignment horizontal="center" vertical="center"/>
    </xf>
    <xf numFmtId="184" fontId="38" fillId="0" borderId="7" xfId="6447" applyNumberFormat="1" applyFont="1" applyFill="1" applyBorder="1" applyAlignment="1">
      <alignment horizontal="center"/>
    </xf>
    <xf numFmtId="182" fontId="38" fillId="17" borderId="7" xfId="6447" applyNumberFormat="1" applyFont="1" applyFill="1" applyBorder="1" applyAlignment="1">
      <alignment horizontal="center" vertical="center"/>
    </xf>
    <xf numFmtId="0" fontId="38" fillId="16" borderId="7" xfId="12932" applyFont="1" applyFill="1" applyBorder="1" applyAlignment="1">
      <alignment horizontal="center" vertical="center" wrapText="1"/>
    </xf>
    <xf numFmtId="182" fontId="38" fillId="0" borderId="7" xfId="0" applyNumberFormat="1" applyFont="1" applyBorder="1" applyAlignment="1">
      <alignment horizontal="center"/>
    </xf>
    <xf numFmtId="0" fontId="38" fillId="17" borderId="6" xfId="12933" applyFont="1" applyFill="1" applyBorder="1" applyAlignment="1">
      <alignment horizontal="center" vertical="center"/>
    </xf>
    <xf numFmtId="0" fontId="38" fillId="17" borderId="8" xfId="12933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16" borderId="9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vertical="center" wrapText="1"/>
    </xf>
    <xf numFmtId="0" fontId="38" fillId="0" borderId="9" xfId="12933" applyFont="1" applyFill="1" applyBorder="1" applyAlignment="1">
      <alignment horizontal="center" vertical="center" wrapText="1"/>
    </xf>
    <xf numFmtId="0" fontId="38" fillId="0" borderId="8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/>
    </xf>
    <xf numFmtId="0" fontId="38" fillId="16" borderId="19" xfId="12933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horizontal="center" vertical="center" wrapText="1"/>
    </xf>
    <xf numFmtId="0" fontId="38" fillId="16" borderId="9" xfId="12933" applyFont="1" applyFill="1" applyBorder="1" applyAlignment="1">
      <alignment horizontal="center" vertical="center" wrapText="1"/>
    </xf>
    <xf numFmtId="0" fontId="38" fillId="16" borderId="8" xfId="12933" applyFont="1" applyFill="1" applyBorder="1" applyAlignment="1">
      <alignment horizontal="center" vertical="center" wrapText="1"/>
    </xf>
    <xf numFmtId="0" fontId="38" fillId="17" borderId="7" xfId="12933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vertical="center" shrinkToFit="1"/>
    </xf>
    <xf numFmtId="0" fontId="31" fillId="0" borderId="0" xfId="0" applyFont="1" applyAlignment="1"/>
    <xf numFmtId="0" fontId="38" fillId="16" borderId="0" xfId="6447" applyFont="1" applyFill="1" applyBorder="1" applyAlignment="1">
      <alignment vertical="center" shrinkToFit="1"/>
    </xf>
    <xf numFmtId="0" fontId="38" fillId="0" borderId="0" xfId="0" applyFont="1" applyAlignment="1"/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1" fillId="0" borderId="8" xfId="0" applyFont="1" applyBorder="1" applyAlignment="1"/>
    <xf numFmtId="0" fontId="31" fillId="0" borderId="9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vertical="center" wrapText="1"/>
    </xf>
    <xf numFmtId="0" fontId="38" fillId="16" borderId="7" xfId="12933" applyFont="1" applyFill="1" applyBorder="1" applyAlignment="1">
      <alignment horizontal="center" wrapText="1"/>
    </xf>
    <xf numFmtId="0" fontId="38" fillId="16" borderId="25" xfId="12933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horizontal="center" wrapText="1"/>
    </xf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16" borderId="19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0" borderId="8" xfId="0" applyFont="1" applyBorder="1" applyAlignment="1">
      <alignment horizontal="center" vertical="center"/>
    </xf>
    <xf numFmtId="0" fontId="38" fillId="0" borderId="19" xfId="12933" applyFont="1" applyFill="1" applyBorder="1" applyAlignment="1">
      <alignment horizontal="center" vertical="center" wrapText="1"/>
    </xf>
    <xf numFmtId="0" fontId="38" fillId="17" borderId="6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 wrapText="1"/>
    </xf>
    <xf numFmtId="0" fontId="38" fillId="17" borderId="8" xfId="12933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17" borderId="19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0" borderId="0" xfId="6447" applyFont="1" applyFill="1" applyBorder="1" applyAlignment="1">
      <alignment vertical="center" shrinkToFit="1"/>
    </xf>
    <xf numFmtId="0" fontId="36" fillId="15" borderId="0" xfId="6447" applyFont="1" applyFill="1" applyBorder="1" applyAlignment="1">
      <alignment vertical="center"/>
    </xf>
    <xf numFmtId="0" fontId="38" fillId="16" borderId="7" xfId="12933" applyFont="1" applyFill="1" applyBorder="1" applyAlignment="1">
      <alignment horizontal="center" vertical="center"/>
    </xf>
    <xf numFmtId="0" fontId="33" fillId="0" borderId="0" xfId="1293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5" borderId="0" xfId="6447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16" borderId="15" xfId="6447" applyFont="1" applyFill="1" applyBorder="1" applyAlignment="1">
      <alignment vertical="center" shrinkToFit="1"/>
    </xf>
    <xf numFmtId="182" fontId="38" fillId="16" borderId="6" xfId="12933" applyNumberFormat="1" applyFont="1" applyFill="1" applyBorder="1" applyAlignment="1">
      <alignment horizontal="center" wrapText="1"/>
    </xf>
    <xf numFmtId="182" fontId="38" fillId="16" borderId="9" xfId="12933" applyNumberFormat="1" applyFont="1" applyFill="1" applyBorder="1" applyAlignment="1">
      <alignment horizontal="center" wrapText="1"/>
    </xf>
    <xf numFmtId="182" fontId="38" fillId="16" borderId="8" xfId="12933" applyNumberFormat="1" applyFont="1" applyFill="1" applyBorder="1" applyAlignment="1">
      <alignment horizontal="center" wrapText="1"/>
    </xf>
    <xf numFmtId="182" fontId="38" fillId="16" borderId="6" xfId="12933" applyNumberFormat="1" applyFont="1" applyFill="1" applyBorder="1" applyAlignment="1">
      <alignment horizontal="center" vertical="center" wrapText="1"/>
    </xf>
    <xf numFmtId="182" fontId="38" fillId="16" borderId="9" xfId="12933" applyNumberFormat="1" applyFont="1" applyFill="1" applyBorder="1" applyAlignment="1">
      <alignment horizontal="center" vertical="center" wrapText="1"/>
    </xf>
    <xf numFmtId="182" fontId="38" fillId="16" borderId="8" xfId="12933" applyNumberFormat="1" applyFont="1" applyFill="1" applyBorder="1" applyAlignment="1">
      <alignment horizontal="center" vertical="center" wrapText="1"/>
    </xf>
    <xf numFmtId="49" fontId="38" fillId="0" borderId="6" xfId="12933" applyNumberFormat="1" applyFont="1" applyFill="1" applyBorder="1" applyAlignment="1">
      <alignment horizontal="center" wrapText="1"/>
    </xf>
    <xf numFmtId="49" fontId="38" fillId="0" borderId="9" xfId="12933" applyNumberFormat="1" applyFont="1" applyFill="1" applyBorder="1" applyAlignment="1">
      <alignment horizontal="center" wrapText="1"/>
    </xf>
    <xf numFmtId="49" fontId="38" fillId="0" borderId="8" xfId="12933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0" xfId="6447" applyFont="1" applyFill="1" applyBorder="1" applyAlignment="1">
      <alignment vertical="center" shrinkToFit="1"/>
    </xf>
    <xf numFmtId="182" fontId="38" fillId="0" borderId="6" xfId="12933" applyNumberFormat="1" applyFont="1" applyFill="1" applyBorder="1" applyAlignment="1">
      <alignment horizontal="center" wrapText="1"/>
    </xf>
    <xf numFmtId="182" fontId="38" fillId="0" borderId="9" xfId="12933" applyNumberFormat="1" applyFont="1" applyFill="1" applyBorder="1" applyAlignment="1">
      <alignment horizontal="center" wrapText="1"/>
    </xf>
    <xf numFmtId="182" fontId="38" fillId="0" borderId="8" xfId="12933" applyNumberFormat="1" applyFont="1" applyFill="1" applyBorder="1" applyAlignment="1">
      <alignment horizontal="center" wrapText="1"/>
    </xf>
    <xf numFmtId="183" fontId="52" fillId="0" borderId="0" xfId="13028" applyNumberFormat="1" applyFont="1">
      <alignment vertical="center"/>
    </xf>
    <xf numFmtId="49" fontId="52" fillId="0" borderId="0" xfId="13028" applyNumberFormat="1" applyFont="1">
      <alignment vertical="center"/>
    </xf>
    <xf numFmtId="182" fontId="52" fillId="0" borderId="27" xfId="13029" applyNumberFormat="1" applyFont="1" applyFill="1" applyBorder="1" applyAlignment="1">
      <alignment horizontal="left"/>
    </xf>
    <xf numFmtId="183" fontId="52" fillId="0" borderId="8" xfId="13029" applyNumberFormat="1" applyFont="1" applyFill="1" applyBorder="1" applyAlignment="1">
      <alignment horizontal="left" wrapText="1"/>
    </xf>
    <xf numFmtId="49" fontId="52" fillId="0" borderId="27" xfId="13030" applyNumberFormat="1" applyFont="1" applyFill="1" applyBorder="1" applyAlignment="1">
      <alignment horizontal="left"/>
    </xf>
    <xf numFmtId="183" fontId="52" fillId="0" borderId="9" xfId="13029" applyNumberFormat="1" applyFont="1" applyFill="1" applyBorder="1" applyAlignment="1">
      <alignment horizontal="left" wrapText="1"/>
    </xf>
    <xf numFmtId="183" fontId="52" fillId="0" borderId="27" xfId="13029" applyNumberFormat="1" applyFont="1" applyFill="1" applyBorder="1" applyAlignment="1">
      <alignment horizontal="left" vertical="center"/>
    </xf>
    <xf numFmtId="183" fontId="52" fillId="0" borderId="28" xfId="13029" applyNumberFormat="1" applyFont="1" applyFill="1" applyBorder="1" applyAlignment="1">
      <alignment horizontal="left" wrapText="1"/>
    </xf>
    <xf numFmtId="49" fontId="52" fillId="0" borderId="8" xfId="13031" applyNumberFormat="1" applyFont="1" applyFill="1" applyBorder="1" applyAlignment="1">
      <alignment horizontal="left" vertical="center"/>
    </xf>
    <xf numFmtId="183" fontId="52" fillId="0" borderId="8" xfId="13031" applyNumberFormat="1" applyFont="1" applyFill="1" applyBorder="1" applyAlignment="1">
      <alignment horizontal="left" vertical="center"/>
    </xf>
    <xf numFmtId="49" fontId="52" fillId="0" borderId="8" xfId="13031" applyNumberFormat="1" applyFont="1" applyFill="1" applyBorder="1" applyAlignment="1">
      <alignment horizontal="left" vertical="center"/>
    </xf>
    <xf numFmtId="183" fontId="52" fillId="0" borderId="28" xfId="13031" applyNumberFormat="1" applyFont="1" applyFill="1" applyBorder="1" applyAlignment="1">
      <alignment horizontal="left" vertical="center"/>
    </xf>
    <xf numFmtId="49" fontId="52" fillId="0" borderId="28" xfId="13031" applyNumberFormat="1" applyFont="1" applyFill="1" applyBorder="1" applyAlignment="1">
      <alignment horizontal="left" vertical="center"/>
    </xf>
    <xf numFmtId="183" fontId="52" fillId="0" borderId="0" xfId="13028" applyNumberFormat="1" applyFont="1" applyFill="1">
      <alignment vertical="center"/>
    </xf>
    <xf numFmtId="49" fontId="52" fillId="0" borderId="0" xfId="13028" applyNumberFormat="1" applyFont="1" applyFill="1">
      <alignment vertical="center"/>
    </xf>
    <xf numFmtId="183" fontId="4" fillId="0" borderId="0" xfId="13028" applyNumberFormat="1" applyFont="1">
      <alignment vertical="center"/>
    </xf>
    <xf numFmtId="183" fontId="4" fillId="0" borderId="0" xfId="13028" applyNumberFormat="1" applyFont="1" applyFill="1">
      <alignment vertical="center"/>
    </xf>
    <xf numFmtId="183" fontId="54" fillId="0" borderId="0" xfId="13028" applyNumberFormat="1" applyFont="1">
      <alignment vertical="center"/>
    </xf>
    <xf numFmtId="49" fontId="52" fillId="0" borderId="0" xfId="13029" applyNumberFormat="1" applyFont="1" applyFill="1" applyBorder="1" applyAlignment="1">
      <alignment horizontal="left" wrapText="1"/>
    </xf>
    <xf numFmtId="182" fontId="52" fillId="0" borderId="0" xfId="13029" applyNumberFormat="1" applyFont="1" applyFill="1" applyBorder="1" applyAlignment="1">
      <alignment horizontal="left"/>
    </xf>
    <xf numFmtId="183" fontId="52" fillId="0" borderId="0" xfId="13029" applyNumberFormat="1" applyFont="1" applyFill="1" applyBorder="1" applyAlignment="1">
      <alignment horizontal="left" wrapText="1"/>
    </xf>
    <xf numFmtId="49" fontId="52" fillId="0" borderId="0" xfId="13030" applyNumberFormat="1" applyFont="1" applyFill="1" applyBorder="1" applyAlignment="1">
      <alignment horizontal="left"/>
    </xf>
    <xf numFmtId="183" fontId="4" fillId="15" borderId="0" xfId="13032" applyNumberFormat="1" applyFont="1" applyFill="1" applyBorder="1" applyAlignment="1">
      <alignment vertical="center"/>
    </xf>
    <xf numFmtId="49" fontId="4" fillId="15" borderId="0" xfId="13032" applyNumberFormat="1" applyFont="1" applyFill="1" applyBorder="1" applyAlignment="1">
      <alignment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190" fontId="4" fillId="0" borderId="0" xfId="13028" applyNumberFormat="1" applyFont="1" applyFill="1" applyBorder="1" applyAlignment="1">
      <alignment horizontal="center"/>
    </xf>
    <xf numFmtId="191" fontId="55" fillId="16" borderId="29" xfId="13028" applyNumberFormat="1" applyFont="1" applyFill="1" applyBorder="1" applyAlignment="1">
      <alignment horizontal="center"/>
    </xf>
    <xf numFmtId="49" fontId="52" fillId="0" borderId="29" xfId="13030" applyNumberFormat="1" applyFont="1" applyFill="1" applyBorder="1" applyAlignment="1">
      <alignment horizontal="left"/>
    </xf>
    <xf numFmtId="49" fontId="52" fillId="0" borderId="8" xfId="13030" applyNumberFormat="1" applyFont="1" applyFill="1" applyBorder="1" applyAlignment="1">
      <alignment horizontal="left"/>
    </xf>
    <xf numFmtId="49" fontId="52" fillId="0" borderId="0" xfId="13029" applyNumberFormat="1" applyFont="1" applyFill="1" applyBorder="1" applyAlignment="1">
      <alignment horizontal="left" vertical="center"/>
    </xf>
    <xf numFmtId="185" fontId="7" fillId="0" borderId="27" xfId="13028" applyNumberFormat="1" applyFont="1" applyFill="1" applyBorder="1" applyAlignment="1">
      <alignment horizontal="left" vertical="center"/>
    </xf>
    <xf numFmtId="183" fontId="52" fillId="0" borderId="15" xfId="13028" applyNumberFormat="1" applyFont="1" applyFill="1" applyBorder="1">
      <alignment vertical="center"/>
    </xf>
    <xf numFmtId="183" fontId="52" fillId="0" borderId="0" xfId="13028" applyNumberFormat="1" applyFont="1" applyFill="1">
      <alignment vertical="center"/>
    </xf>
    <xf numFmtId="49" fontId="52" fillId="0" borderId="8" xfId="13030" applyNumberFormat="1" applyFont="1" applyFill="1" applyBorder="1" applyAlignment="1">
      <alignment horizontal="left" wrapText="1"/>
    </xf>
    <xf numFmtId="49" fontId="52" fillId="0" borderId="27" xfId="13030" applyNumberFormat="1" applyFont="1" applyFill="1" applyBorder="1" applyAlignment="1">
      <alignment horizontal="left" wrapText="1"/>
    </xf>
    <xf numFmtId="183" fontId="52" fillId="0" borderId="0" xfId="13028" applyNumberFormat="1" applyFont="1" applyFill="1" applyBorder="1">
      <alignment vertical="center"/>
    </xf>
    <xf numFmtId="183" fontId="52" fillId="0" borderId="0" xfId="13028" applyNumberFormat="1" applyFont="1" applyFill="1" applyBorder="1" applyAlignment="1">
      <alignment horizontal="center" vertical="center"/>
    </xf>
    <xf numFmtId="49" fontId="52" fillId="0" borderId="0" xfId="13028" applyNumberFormat="1" applyFont="1" applyFill="1" applyBorder="1">
      <alignment vertical="center"/>
    </xf>
    <xf numFmtId="49" fontId="52" fillId="0" borderId="0" xfId="13028" applyNumberFormat="1" applyFont="1" applyFill="1" applyAlignment="1">
      <alignment vertical="center" wrapText="1"/>
    </xf>
    <xf numFmtId="183" fontId="52" fillId="0" borderId="0" xfId="13029" applyNumberFormat="1" applyFont="1" applyFill="1" applyBorder="1" applyAlignment="1">
      <alignment horizontal="left" vertical="center"/>
    </xf>
    <xf numFmtId="14" fontId="52" fillId="0" borderId="0" xfId="13028" applyNumberFormat="1" applyFont="1" applyFill="1" applyBorder="1">
      <alignment vertical="center"/>
    </xf>
    <xf numFmtId="49" fontId="52" fillId="0" borderId="0" xfId="13028" applyNumberFormat="1" applyFont="1" applyFill="1" applyBorder="1" applyAlignment="1">
      <alignment horizontal="center" vertical="center" wrapText="1"/>
    </xf>
    <xf numFmtId="183" fontId="52" fillId="0" borderId="9" xfId="13031" applyNumberFormat="1" applyFont="1" applyFill="1" applyBorder="1" applyAlignment="1">
      <alignment horizontal="left" vertical="center"/>
    </xf>
    <xf numFmtId="185" fontId="7" fillId="0" borderId="0" xfId="13028" applyNumberFormat="1" applyFont="1" applyFill="1" applyBorder="1" applyAlignment="1">
      <alignment horizontal="left" vertical="center"/>
    </xf>
    <xf numFmtId="183" fontId="52" fillId="0" borderId="0" xfId="13028" applyNumberFormat="1" applyFont="1" applyFill="1" applyAlignment="1"/>
    <xf numFmtId="183" fontId="52" fillId="0" borderId="0" xfId="13028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/>
    </xf>
    <xf numFmtId="49" fontId="4" fillId="0" borderId="0" xfId="13032" applyNumberFormat="1" applyFont="1" applyFill="1" applyBorder="1" applyAlignment="1">
      <alignment horizontal="left" vertical="center" shrinkToFit="1"/>
    </xf>
    <xf numFmtId="183" fontId="52" fillId="15" borderId="0" xfId="13028" applyNumberFormat="1" applyFont="1" applyFill="1" applyBorder="1" applyAlignment="1">
      <alignment horizontal="left" vertical="center"/>
    </xf>
    <xf numFmtId="183" fontId="4" fillId="15" borderId="0" xfId="13032" applyNumberFormat="1" applyFont="1" applyFill="1" applyBorder="1" applyAlignment="1">
      <alignment horizontal="left" vertical="center"/>
    </xf>
    <xf numFmtId="183" fontId="52" fillId="0" borderId="27" xfId="13030" applyNumberFormat="1" applyFont="1" applyFill="1" applyBorder="1" applyAlignment="1">
      <alignment horizontal="left"/>
    </xf>
    <xf numFmtId="183" fontId="4" fillId="0" borderId="0" xfId="13032" applyNumberFormat="1" applyFont="1" applyFill="1" applyBorder="1" applyAlignment="1">
      <alignment horizontal="left" vertical="center" shrinkToFit="1"/>
    </xf>
    <xf numFmtId="49" fontId="52" fillId="0" borderId="8" xfId="13031" applyNumberFormat="1" applyFont="1" applyBorder="1" applyAlignment="1">
      <alignment horizontal="left" vertical="center"/>
    </xf>
    <xf numFmtId="183" fontId="52" fillId="0" borderId="0" xfId="13030" applyNumberFormat="1" applyFont="1" applyFill="1" applyBorder="1" applyAlignment="1">
      <alignment horizontal="left"/>
    </xf>
    <xf numFmtId="49" fontId="52" fillId="0" borderId="0" xfId="13028" applyNumberFormat="1" applyFont="1" applyFill="1" applyBorder="1" applyAlignment="1">
      <alignment horizontal="center"/>
    </xf>
    <xf numFmtId="49" fontId="52" fillId="0" borderId="27" xfId="13029" applyNumberFormat="1" applyFont="1" applyFill="1" applyBorder="1" applyAlignment="1">
      <alignment horizontal="left" vertical="center"/>
    </xf>
    <xf numFmtId="49" fontId="52" fillId="0" borderId="0" xfId="13030" applyNumberFormat="1" applyFont="1" applyFill="1" applyBorder="1" applyAlignment="1">
      <alignment horizontal="left" wrapText="1"/>
    </xf>
    <xf numFmtId="183" fontId="52" fillId="0" borderId="8" xfId="13031" applyNumberFormat="1" applyFont="1" applyBorder="1" applyAlignment="1">
      <alignment horizontal="left" vertical="center"/>
    </xf>
    <xf numFmtId="49" fontId="52" fillId="0" borderId="8" xfId="13031" applyNumberFormat="1" applyFont="1" applyBorder="1" applyAlignment="1">
      <alignment horizontal="left" vertical="center"/>
    </xf>
    <xf numFmtId="183" fontId="52" fillId="0" borderId="28" xfId="13031" applyNumberFormat="1" applyFont="1" applyBorder="1" applyAlignment="1">
      <alignment horizontal="left" vertical="center"/>
    </xf>
    <xf numFmtId="49" fontId="52" fillId="0" borderId="28" xfId="13031" applyNumberFormat="1" applyFont="1" applyBorder="1" applyAlignment="1">
      <alignment horizontal="left" vertical="center"/>
    </xf>
    <xf numFmtId="183" fontId="52" fillId="0" borderId="0" xfId="13028" applyNumberFormat="1" applyFont="1" applyAlignment="1"/>
    <xf numFmtId="183" fontId="52" fillId="0" borderId="0" xfId="13028" applyNumberFormat="1" applyFont="1" applyFill="1" applyBorder="1" applyAlignment="1">
      <alignment vertical="center"/>
    </xf>
    <xf numFmtId="183" fontId="52" fillId="0" borderId="0" xfId="13029" applyNumberFormat="1" applyFont="1" applyFill="1" applyBorder="1" applyAlignment="1">
      <alignment horizontal="center" wrapText="1"/>
    </xf>
    <xf numFmtId="49" fontId="52" fillId="0" borderId="0" xfId="13029" applyNumberFormat="1" applyFont="1" applyFill="1" applyBorder="1" applyAlignment="1">
      <alignment horizontal="left"/>
    </xf>
    <xf numFmtId="49" fontId="52" fillId="0" borderId="0" xfId="13033" applyNumberFormat="1" applyFont="1" applyFill="1" applyBorder="1" applyAlignment="1">
      <alignment horizontal="left" vertical="center"/>
    </xf>
    <xf numFmtId="0" fontId="56" fillId="0" borderId="0" xfId="13028" applyNumberFormat="1" applyFont="1" applyFill="1" applyBorder="1" applyAlignment="1">
      <alignment horizontal="center"/>
    </xf>
    <xf numFmtId="183" fontId="52" fillId="0" borderId="27" xfId="13032" applyNumberFormat="1" applyFont="1" applyFill="1" applyBorder="1" applyAlignment="1">
      <alignment horizontal="left" vertical="center" shrinkToFit="1"/>
    </xf>
    <xf numFmtId="183" fontId="52" fillId="0" borderId="27" xfId="13034" applyNumberFormat="1" applyFont="1" applyFill="1" applyBorder="1" applyAlignment="1" applyProtection="1">
      <alignment horizontal="left"/>
    </xf>
    <xf numFmtId="49" fontId="52" fillId="0" borderId="8" xfId="13029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/>
    </xf>
    <xf numFmtId="49" fontId="4" fillId="0" borderId="0" xfId="13031" applyNumberFormat="1" applyFont="1" applyFill="1" applyBorder="1" applyAlignment="1">
      <alignment horizontal="left" vertical="center" wrapText="1"/>
    </xf>
    <xf numFmtId="183" fontId="4" fillId="15" borderId="0" xfId="13032" applyNumberFormat="1" applyFont="1" applyFill="1" applyBorder="1" applyAlignment="1">
      <alignment horizontal="left" vertical="center"/>
    </xf>
    <xf numFmtId="49" fontId="4" fillId="15" borderId="0" xfId="13032" applyNumberFormat="1" applyFont="1" applyFill="1" applyBorder="1" applyAlignment="1">
      <alignment horizontal="left" vertical="center"/>
    </xf>
    <xf numFmtId="16" fontId="52" fillId="0" borderId="0" xfId="13028" applyNumberFormat="1" applyFont="1" applyFill="1" applyBorder="1" applyAlignment="1">
      <alignment horizontal="left"/>
    </xf>
    <xf numFmtId="183" fontId="52" fillId="0" borderId="27" xfId="13029" applyNumberFormat="1" applyFont="1" applyFill="1" applyBorder="1" applyAlignment="1">
      <alignment horizontal="left" wrapText="1"/>
    </xf>
    <xf numFmtId="49" fontId="52" fillId="0" borderId="27" xfId="13035" applyNumberFormat="1" applyFont="1" applyFill="1" applyBorder="1" applyAlignment="1">
      <alignment horizontal="left"/>
    </xf>
    <xf numFmtId="49" fontId="52" fillId="0" borderId="27" xfId="13035" applyNumberFormat="1" applyFont="1" applyFill="1" applyBorder="1" applyAlignment="1">
      <alignment horizontal="left" wrapText="1"/>
    </xf>
    <xf numFmtId="183" fontId="52" fillId="0" borderId="0" xfId="13028" applyNumberFormat="1" applyFont="1" applyBorder="1" applyAlignment="1">
      <alignment horizontal="left" vertical="center"/>
    </xf>
    <xf numFmtId="0" fontId="57" fillId="17" borderId="0" xfId="13028" applyNumberFormat="1" applyFont="1" applyFill="1" applyBorder="1" applyAlignment="1">
      <alignment horizontal="center" vertical="center"/>
    </xf>
    <xf numFmtId="49" fontId="52" fillId="0" borderId="0" xfId="13035" applyNumberFormat="1" applyFont="1" applyFill="1" applyBorder="1" applyAlignment="1">
      <alignment horizontal="left"/>
    </xf>
    <xf numFmtId="0" fontId="58" fillId="0" borderId="0" xfId="13028" applyNumberFormat="1" applyFont="1" applyBorder="1" applyAlignment="1">
      <alignment horizontal="center" vertical="center"/>
    </xf>
    <xf numFmtId="183" fontId="52" fillId="0" borderId="27" xfId="13029" applyNumberFormat="1" applyFont="1" applyBorder="1" applyAlignment="1">
      <alignment horizontal="left" vertical="center"/>
    </xf>
    <xf numFmtId="183" fontId="52" fillId="0" borderId="27" xfId="13031" applyNumberFormat="1" applyFont="1" applyBorder="1" applyAlignment="1">
      <alignment horizontal="left" vertical="center"/>
    </xf>
    <xf numFmtId="49" fontId="52" fillId="0" borderId="27" xfId="13031" applyNumberFormat="1" applyFont="1" applyBorder="1" applyAlignment="1">
      <alignment horizontal="left" vertical="center"/>
    </xf>
    <xf numFmtId="183" fontId="60" fillId="0" borderId="0" xfId="13036" applyNumberFormat="1" applyFont="1" applyAlignment="1" applyProtection="1">
      <alignment horizontal="left" vertical="center"/>
    </xf>
    <xf numFmtId="183" fontId="61" fillId="0" borderId="0" xfId="13028" applyNumberFormat="1" applyFont="1" applyAlignment="1">
      <alignment horizontal="left" vertical="center"/>
    </xf>
    <xf numFmtId="0" fontId="63" fillId="0" borderId="0" xfId="13028" applyNumberFormat="1" applyFont="1" applyAlignment="1">
      <alignment horizontal="left" vertical="center"/>
    </xf>
    <xf numFmtId="49" fontId="55" fillId="0" borderId="0" xfId="13031" applyNumberFormat="1" applyFont="1" applyFill="1" applyBorder="1" applyAlignment="1">
      <alignment horizontal="center" vertical="center"/>
    </xf>
    <xf numFmtId="183" fontId="55" fillId="0" borderId="0" xfId="13028" applyNumberFormat="1" applyFont="1" applyFill="1" applyBorder="1" applyAlignment="1">
      <alignment horizontal="center" vertical="center"/>
    </xf>
    <xf numFmtId="0" fontId="22" fillId="0" borderId="0" xfId="13031" applyNumberFormat="1" applyFont="1" applyBorder="1"/>
    <xf numFmtId="0" fontId="22" fillId="0" borderId="0" xfId="13031" applyNumberFormat="1" applyFont="1" applyFill="1" applyBorder="1"/>
    <xf numFmtId="176" fontId="66" fillId="0" borderId="0" xfId="13037" applyNumberFormat="1" applyFont="1" applyFill="1" applyBorder="1" applyAlignment="1"/>
    <xf numFmtId="192" fontId="67" fillId="0" borderId="0" xfId="13028" applyNumberFormat="1" applyFont="1" applyBorder="1" applyAlignment="1">
      <alignment horizontal="right"/>
    </xf>
    <xf numFmtId="16" fontId="44" fillId="16" borderId="0" xfId="13028" applyNumberFormat="1" applyFont="1" applyFill="1" applyBorder="1" applyAlignment="1">
      <alignment horizontal="center"/>
    </xf>
    <xf numFmtId="183" fontId="4" fillId="0" borderId="0" xfId="13032" applyNumberFormat="1" applyFont="1" applyFill="1" applyBorder="1" applyAlignment="1">
      <alignment vertical="center" shrinkToFit="1"/>
    </xf>
    <xf numFmtId="183" fontId="54" fillId="0" borderId="0" xfId="13028" applyNumberFormat="1" applyFont="1" applyAlignment="1"/>
    <xf numFmtId="0" fontId="68" fillId="0" borderId="0" xfId="13028" applyNumberFormat="1" applyFont="1" applyFill="1" applyBorder="1" applyAlignment="1">
      <alignment horizontal="center"/>
    </xf>
    <xf numFmtId="183" fontId="52" fillId="0" borderId="0" xfId="13028" applyNumberFormat="1" applyFont="1" applyBorder="1">
      <alignment vertical="center"/>
    </xf>
    <xf numFmtId="183" fontId="69" fillId="0" borderId="0" xfId="13036" applyNumberFormat="1" applyFont="1" applyAlignment="1" applyProtection="1">
      <alignment horizontal="justify" vertical="center"/>
    </xf>
    <xf numFmtId="176" fontId="70" fillId="0" borderId="0" xfId="13028" applyNumberFormat="1" applyFont="1" applyFill="1" applyBorder="1" applyAlignment="1">
      <alignment horizontal="center" vertical="center"/>
    </xf>
    <xf numFmtId="0" fontId="71" fillId="0" borderId="0" xfId="13028" applyNumberFormat="1" applyFont="1" applyFill="1" applyAlignment="1">
      <alignment horizontal="left" vertical="center"/>
    </xf>
    <xf numFmtId="183" fontId="70" fillId="0" borderId="0" xfId="13028" applyNumberFormat="1" applyFont="1" applyFill="1" applyBorder="1" applyAlignment="1">
      <alignment horizontal="center" vertical="center"/>
    </xf>
    <xf numFmtId="0" fontId="22" fillId="0" borderId="0" xfId="13031" applyNumberFormat="1" applyFont="1" applyBorder="1" applyAlignment="1">
      <alignment horizontal="left"/>
    </xf>
    <xf numFmtId="176" fontId="72" fillId="0" borderId="0" xfId="13028" applyNumberFormat="1" applyFont="1" applyFill="1" applyBorder="1" applyAlignment="1">
      <alignment horizontal="center" vertical="center"/>
    </xf>
    <xf numFmtId="0" fontId="72" fillId="0" borderId="0" xfId="13028" applyNumberFormat="1" applyFont="1" applyFill="1" applyBorder="1" applyAlignment="1">
      <alignment horizontal="center" vertical="center" wrapText="1"/>
    </xf>
    <xf numFmtId="0" fontId="72" fillId="0" borderId="0" xfId="13028" applyNumberFormat="1" applyFont="1" applyFill="1" applyBorder="1" applyAlignment="1">
      <alignment horizontal="center" vertical="center"/>
    </xf>
    <xf numFmtId="49" fontId="52" fillId="0" borderId="0" xfId="13031" applyNumberFormat="1" applyFont="1" applyBorder="1" applyAlignment="1">
      <alignment horizontal="left" vertical="center"/>
    </xf>
    <xf numFmtId="16" fontId="52" fillId="0" borderId="0" xfId="13031" applyNumberFormat="1" applyFont="1" applyAlignment="1">
      <alignment horizontal="center"/>
    </xf>
    <xf numFmtId="49" fontId="52" fillId="0" borderId="0" xfId="13028" applyNumberFormat="1" applyFont="1" applyFill="1" applyBorder="1" applyAlignment="1">
      <alignment horizontal="center" vertical="center"/>
    </xf>
    <xf numFmtId="183" fontId="52" fillId="0" borderId="0" xfId="13028" applyNumberFormat="1" applyFont="1" applyFill="1" applyBorder="1" applyAlignment="1">
      <alignment horizontal="center"/>
    </xf>
    <xf numFmtId="49" fontId="52" fillId="0" borderId="0" xfId="13028" applyNumberFormat="1" applyFont="1" applyFill="1" applyBorder="1" applyAlignment="1">
      <alignment horizontal="center" shrinkToFit="1"/>
    </xf>
    <xf numFmtId="49" fontId="52" fillId="0" borderId="0" xfId="13028" applyNumberFormat="1" applyFont="1" applyFill="1" applyBorder="1" applyAlignment="1">
      <alignment horizontal="left"/>
    </xf>
    <xf numFmtId="49" fontId="73" fillId="0" borderId="0" xfId="12962" applyNumberFormat="1" applyFont="1" applyBorder="1" applyAlignment="1">
      <alignment horizontal="left"/>
    </xf>
    <xf numFmtId="49" fontId="52" fillId="0" borderId="0" xfId="13028" applyNumberFormat="1" applyFont="1" applyFill="1" applyBorder="1" applyAlignment="1"/>
    <xf numFmtId="0" fontId="73" fillId="0" borderId="0" xfId="12962" applyFont="1" applyBorder="1" applyAlignment="1"/>
    <xf numFmtId="183" fontId="52" fillId="0" borderId="0" xfId="13028" applyNumberFormat="1" applyFont="1" applyBorder="1" applyAlignment="1">
      <alignment horizontal="center" vertical="center"/>
    </xf>
    <xf numFmtId="183" fontId="61" fillId="0" borderId="0" xfId="13028" applyNumberFormat="1" applyFont="1">
      <alignment vertical="center"/>
    </xf>
    <xf numFmtId="16" fontId="44" fillId="16" borderId="0" xfId="13028" applyNumberFormat="1" applyFont="1" applyFill="1" applyBorder="1" applyAlignment="1">
      <alignment horizontal="center" wrapText="1"/>
    </xf>
    <xf numFmtId="49" fontId="52" fillId="0" borderId="0" xfId="13028" applyNumberFormat="1" applyFont="1" applyBorder="1">
      <alignment vertical="center"/>
    </xf>
    <xf numFmtId="183" fontId="4" fillId="0" borderId="0" xfId="13028" applyNumberFormat="1" applyFont="1" applyAlignment="1"/>
    <xf numFmtId="49" fontId="52" fillId="0" borderId="0" xfId="13038" applyNumberFormat="1" applyFont="1" applyFill="1" applyBorder="1" applyAlignment="1">
      <alignment horizontal="left"/>
    </xf>
    <xf numFmtId="16" fontId="44" fillId="0" borderId="0" xfId="13028" applyNumberFormat="1" applyFont="1" applyFill="1" applyBorder="1" applyAlignment="1">
      <alignment horizontal="center"/>
    </xf>
    <xf numFmtId="16" fontId="44" fillId="0" borderId="0" xfId="13028" applyNumberFormat="1" applyFont="1" applyFill="1" applyBorder="1" applyAlignment="1">
      <alignment horizontal="center" wrapText="1"/>
    </xf>
    <xf numFmtId="183" fontId="52" fillId="0" borderId="0" xfId="13029" applyNumberFormat="1" applyFont="1" applyAlignment="1">
      <alignment horizontal="left" vertical="center"/>
    </xf>
    <xf numFmtId="183" fontId="4" fillId="0" borderId="0" xfId="13031" applyNumberFormat="1" applyFont="1" applyBorder="1" applyAlignment="1">
      <alignment horizontal="center" vertical="center"/>
    </xf>
    <xf numFmtId="183" fontId="4" fillId="0" borderId="0" xfId="13028" applyNumberFormat="1" applyFont="1" applyAlignment="1">
      <alignment vertical="center"/>
    </xf>
    <xf numFmtId="183" fontId="74" fillId="0" borderId="0" xfId="13028" applyNumberFormat="1" applyFont="1" applyAlignment="1">
      <alignment horizontal="left" vertical="center"/>
    </xf>
    <xf numFmtId="199" fontId="75" fillId="0" borderId="0" xfId="13028" applyNumberFormat="1" applyFont="1" applyAlignment="1">
      <alignment horizontal="center" vertical="center"/>
    </xf>
    <xf numFmtId="183" fontId="74" fillId="0" borderId="0" xfId="13031" applyNumberFormat="1" applyFont="1" applyBorder="1" applyAlignment="1">
      <alignment horizontal="center" vertical="center"/>
    </xf>
    <xf numFmtId="49" fontId="74" fillId="0" borderId="0" xfId="13031" applyNumberFormat="1" applyFont="1" applyBorder="1" applyAlignment="1">
      <alignment horizontal="center" vertical="center"/>
    </xf>
    <xf numFmtId="183" fontId="4" fillId="0" borderId="0" xfId="13031" applyNumberFormat="1" applyFont="1" applyBorder="1" applyAlignment="1">
      <alignment horizontal="center" vertical="center"/>
    </xf>
    <xf numFmtId="183" fontId="74" fillId="0" borderId="0" xfId="13031" applyNumberFormat="1" applyFont="1" applyBorder="1" applyAlignment="1">
      <alignment horizontal="center" vertical="center"/>
    </xf>
    <xf numFmtId="183" fontId="74" fillId="0" borderId="0" xfId="13031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/>
    <xf numFmtId="49" fontId="7" fillId="0" borderId="0" xfId="13043" applyNumberFormat="1" applyFont="1" applyFill="1" applyAlignment="1"/>
    <xf numFmtId="201" fontId="7" fillId="0" borderId="27" xfId="13043" applyNumberFormat="1" applyFont="1" applyFill="1" applyBorder="1" applyAlignment="1">
      <alignment horizontal="center"/>
    </xf>
    <xf numFmtId="200" fontId="7" fillId="0" borderId="27" xfId="13044" applyNumberFormat="1" applyFont="1" applyFill="1" applyBorder="1" applyAlignment="1">
      <alignment horizontal="center" vertical="center"/>
    </xf>
    <xf numFmtId="200" fontId="7" fillId="0" borderId="27" xfId="13044" applyNumberFormat="1" applyFont="1" applyFill="1" applyBorder="1" applyAlignment="1">
      <alignment horizontal="center" vertical="center"/>
    </xf>
    <xf numFmtId="200" fontId="76" fillId="0" borderId="8" xfId="13043" applyNumberFormat="1" applyFont="1" applyFill="1" applyBorder="1" applyAlignment="1">
      <alignment horizontal="center" vertical="center" wrapText="1"/>
    </xf>
    <xf numFmtId="200" fontId="76" fillId="0" borderId="28" xfId="13043" applyNumberFormat="1" applyFont="1" applyFill="1" applyBorder="1" applyAlignment="1">
      <alignment horizontal="center" vertical="center" wrapText="1"/>
    </xf>
    <xf numFmtId="200" fontId="42" fillId="0" borderId="0" xfId="13043" applyNumberFormat="1" applyFont="1" applyFill="1" applyAlignment="1"/>
    <xf numFmtId="200" fontId="7" fillId="0" borderId="8" xfId="13044" applyNumberFormat="1" applyFont="1" applyFill="1" applyBorder="1" applyAlignment="1">
      <alignment horizontal="center" vertical="center"/>
    </xf>
    <xf numFmtId="200" fontId="7" fillId="0" borderId="9" xfId="13044" applyNumberFormat="1" applyFont="1" applyFill="1" applyBorder="1" applyAlignment="1">
      <alignment horizontal="center" vertical="center"/>
    </xf>
    <xf numFmtId="200" fontId="7" fillId="0" borderId="28" xfId="13044" applyNumberFormat="1" applyFont="1" applyFill="1" applyBorder="1" applyAlignment="1">
      <alignment horizontal="center" vertical="center"/>
    </xf>
    <xf numFmtId="200" fontId="73" fillId="0" borderId="0" xfId="13045" applyNumberFormat="1" applyFont="1" applyFill="1" applyBorder="1" applyAlignment="1">
      <alignment horizontal="left" vertical="center" shrinkToFit="1"/>
    </xf>
    <xf numFmtId="200" fontId="7" fillId="0" borderId="0" xfId="13045" applyNumberFormat="1" applyFont="1" applyFill="1" applyBorder="1" applyAlignment="1">
      <alignment horizontal="left" vertical="center" shrinkToFit="1"/>
    </xf>
    <xf numFmtId="200" fontId="7" fillId="0" borderId="0" xfId="13043" applyNumberFormat="1" applyFont="1" applyFill="1" applyBorder="1" applyAlignment="1"/>
    <xf numFmtId="200" fontId="7" fillId="0" borderId="0" xfId="13045" applyNumberFormat="1" applyFont="1" applyFill="1" applyBorder="1" applyAlignment="1">
      <alignment horizontal="left" vertical="center"/>
    </xf>
    <xf numFmtId="200" fontId="50" fillId="0" borderId="0" xfId="13043" applyNumberFormat="1" applyFont="1" applyFill="1" applyAlignment="1"/>
    <xf numFmtId="201" fontId="50" fillId="0" borderId="27" xfId="13043" applyNumberFormat="1" applyFont="1" applyFill="1" applyBorder="1" applyAlignment="1">
      <alignment horizontal="center"/>
    </xf>
    <xf numFmtId="200" fontId="50" fillId="0" borderId="27" xfId="13044" applyNumberFormat="1" applyFont="1" applyFill="1" applyBorder="1" applyAlignment="1">
      <alignment horizontal="center" vertical="center" wrapText="1"/>
    </xf>
    <xf numFmtId="200" fontId="50" fillId="0" borderId="27" xfId="13044" applyNumberFormat="1" applyFont="1" applyFill="1" applyBorder="1" applyAlignment="1">
      <alignment horizontal="center" vertical="center"/>
    </xf>
    <xf numFmtId="200" fontId="50" fillId="0" borderId="8" xfId="13043" applyNumberFormat="1" applyFont="1" applyFill="1" applyBorder="1" applyAlignment="1">
      <alignment horizontal="center" vertical="center" wrapText="1"/>
    </xf>
    <xf numFmtId="200" fontId="50" fillId="0" borderId="0" xfId="13045" applyNumberFormat="1" applyFont="1" applyFill="1" applyBorder="1" applyAlignment="1">
      <alignment horizontal="left" vertical="center" shrinkToFit="1"/>
    </xf>
    <xf numFmtId="200" fontId="50" fillId="0" borderId="28" xfId="13043" applyNumberFormat="1" applyFont="1" applyFill="1" applyBorder="1" applyAlignment="1">
      <alignment horizontal="center" vertical="center" wrapText="1"/>
    </xf>
    <xf numFmtId="200" fontId="50" fillId="0" borderId="0" xfId="13045" applyNumberFormat="1" applyFont="1" applyFill="1" applyBorder="1" applyAlignment="1">
      <alignment horizontal="left" vertical="center"/>
    </xf>
    <xf numFmtId="200" fontId="50" fillId="0" borderId="8" xfId="13044" applyNumberFormat="1" applyFont="1" applyFill="1" applyBorder="1" applyAlignment="1">
      <alignment horizontal="center" vertical="center" wrapText="1"/>
    </xf>
    <xf numFmtId="200" fontId="50" fillId="0" borderId="9" xfId="13044" applyNumberFormat="1" applyFont="1" applyFill="1" applyBorder="1" applyAlignment="1">
      <alignment horizontal="center" vertical="center" wrapText="1"/>
    </xf>
    <xf numFmtId="200" fontId="50" fillId="0" borderId="28" xfId="13044" applyNumberFormat="1" applyFont="1" applyFill="1" applyBorder="1" applyAlignment="1">
      <alignment horizontal="center" vertical="center" wrapText="1"/>
    </xf>
    <xf numFmtId="201" fontId="50" fillId="0" borderId="0" xfId="13043" applyNumberFormat="1" applyFont="1" applyFill="1" applyBorder="1" applyAlignment="1">
      <alignment horizontal="center"/>
    </xf>
    <xf numFmtId="200" fontId="50" fillId="0" borderId="0" xfId="13044" applyNumberFormat="1" applyFont="1" applyFill="1" applyBorder="1" applyAlignment="1">
      <alignment horizontal="center" vertical="center" wrapText="1"/>
    </xf>
    <xf numFmtId="201" fontId="11" fillId="0" borderId="27" xfId="13044" applyNumberFormat="1" applyFont="1" applyFill="1" applyBorder="1" applyAlignment="1">
      <alignment horizontal="center" vertical="center"/>
    </xf>
    <xf numFmtId="200" fontId="50" fillId="0" borderId="9" xfId="13043" applyNumberFormat="1" applyFont="1" applyFill="1" applyBorder="1" applyAlignment="1">
      <alignment horizontal="center" vertical="center" wrapText="1"/>
    </xf>
    <xf numFmtId="200" fontId="11" fillId="0" borderId="0" xfId="13046" applyNumberFormat="1" applyFont="1" applyFill="1" applyAlignment="1">
      <alignment vertical="center"/>
    </xf>
    <xf numFmtId="200" fontId="11" fillId="0" borderId="0" xfId="13044" applyNumberFormat="1" applyFont="1" applyFill="1" applyBorder="1" applyAlignment="1">
      <alignment horizontal="center" vertical="center"/>
    </xf>
    <xf numFmtId="200" fontId="11" fillId="0" borderId="0" xfId="13046" applyNumberFormat="1" applyFont="1" applyFill="1" applyBorder="1" applyAlignment="1">
      <alignment horizontal="center"/>
    </xf>
    <xf numFmtId="200" fontId="7" fillId="0" borderId="27" xfId="13043" applyNumberFormat="1" applyFont="1" applyFill="1" applyBorder="1" applyAlignment="1">
      <alignment horizontal="center" vertical="center" wrapText="1"/>
    </xf>
    <xf numFmtId="200" fontId="42" fillId="0" borderId="0" xfId="13045" applyNumberFormat="1" applyFont="1" applyFill="1" applyBorder="1" applyAlignment="1">
      <alignment horizontal="left" vertical="center" shrinkToFit="1"/>
    </xf>
    <xf numFmtId="200" fontId="11" fillId="0" borderId="0" xfId="13045" applyNumberFormat="1" applyFont="1" applyFill="1" applyBorder="1" applyAlignment="1">
      <alignment horizontal="left" vertical="center" shrinkToFit="1"/>
    </xf>
    <xf numFmtId="201" fontId="7" fillId="0" borderId="8" xfId="13044" applyNumberFormat="1" applyFont="1" applyFill="1" applyBorder="1" applyAlignment="1">
      <alignment horizontal="center" vertical="center"/>
    </xf>
    <xf numFmtId="201" fontId="7" fillId="0" borderId="27" xfId="13044" applyNumberFormat="1" applyFont="1" applyFill="1" applyBorder="1" applyAlignment="1">
      <alignment horizontal="center" vertical="center"/>
    </xf>
    <xf numFmtId="201" fontId="7" fillId="0" borderId="28" xfId="13044" applyNumberFormat="1" applyFont="1" applyFill="1" applyBorder="1" applyAlignment="1">
      <alignment horizontal="center" vertical="center"/>
    </xf>
    <xf numFmtId="201" fontId="7" fillId="0" borderId="0" xfId="13044" applyNumberFormat="1" applyFont="1" applyFill="1" applyBorder="1" applyAlignment="1">
      <alignment horizontal="center"/>
    </xf>
    <xf numFmtId="201" fontId="7" fillId="0" borderId="0" xfId="13044" applyNumberFormat="1" applyFont="1" applyFill="1" applyBorder="1" applyAlignment="1">
      <alignment horizontal="center" vertical="center"/>
    </xf>
    <xf numFmtId="200" fontId="7" fillId="0" borderId="0" xfId="13044" applyNumberFormat="1" applyFont="1" applyFill="1" applyBorder="1" applyAlignment="1">
      <alignment horizontal="center" vertical="center"/>
    </xf>
    <xf numFmtId="200" fontId="7" fillId="0" borderId="0" xfId="13046" applyNumberFormat="1" applyFont="1" applyFill="1" applyBorder="1" applyAlignment="1">
      <alignment horizontal="center"/>
    </xf>
    <xf numFmtId="201" fontId="7" fillId="0" borderId="0" xfId="13043" applyNumberFormat="1" applyFont="1" applyFill="1" applyBorder="1" applyAlignment="1">
      <alignment horizontal="center"/>
    </xf>
    <xf numFmtId="200" fontId="7" fillId="0" borderId="0" xfId="13043" applyNumberFormat="1" applyFont="1" applyFill="1" applyBorder="1" applyAlignment="1">
      <alignment horizontal="center"/>
    </xf>
    <xf numFmtId="202" fontId="7" fillId="0" borderId="0" xfId="13047" applyNumberFormat="1" applyFont="1" applyFill="1" applyBorder="1" applyAlignment="1">
      <alignment horizontal="center" vertical="center"/>
    </xf>
    <xf numFmtId="200" fontId="7" fillId="0" borderId="27" xfId="13043" applyNumberFormat="1" applyFont="1" applyFill="1" applyBorder="1" applyAlignment="1">
      <alignment horizontal="center" vertical="center"/>
    </xf>
    <xf numFmtId="200" fontId="76" fillId="0" borderId="27" xfId="13043" applyNumberFormat="1" applyFont="1" applyFill="1" applyBorder="1" applyAlignment="1">
      <alignment horizontal="center" vertical="center" wrapText="1"/>
    </xf>
    <xf numFmtId="200" fontId="7" fillId="0" borderId="0" xfId="13043" applyNumberFormat="1" applyFont="1" applyFill="1" applyBorder="1" applyAlignment="1">
      <alignment horizontal="center" vertical="center"/>
    </xf>
    <xf numFmtId="201" fontId="7" fillId="0" borderId="0" xfId="13045" applyNumberFormat="1" applyFont="1" applyFill="1" applyBorder="1" applyAlignment="1">
      <alignment horizontal="center" vertical="center" shrinkToFit="1"/>
    </xf>
    <xf numFmtId="49" fontId="7" fillId="0" borderId="0" xfId="13045" applyNumberFormat="1" applyFont="1" applyFill="1" applyBorder="1" applyAlignment="1">
      <alignment horizontal="center" vertical="center" shrinkToFit="1"/>
    </xf>
    <xf numFmtId="184" fontId="7" fillId="0" borderId="0" xfId="13045" applyNumberFormat="1" applyFont="1" applyFill="1" applyBorder="1" applyAlignment="1">
      <alignment horizontal="center" vertical="center" shrinkToFit="1"/>
    </xf>
    <xf numFmtId="200" fontId="7" fillId="0" borderId="27" xfId="13044" applyNumberFormat="1" applyFont="1" applyFill="1" applyBorder="1" applyAlignment="1">
      <alignment horizontal="center" vertical="center" wrapText="1"/>
    </xf>
    <xf numFmtId="58" fontId="7" fillId="0" borderId="0" xfId="13045" applyNumberFormat="1" applyFont="1" applyFill="1" applyBorder="1" applyAlignment="1">
      <alignment horizontal="left" vertical="center" shrinkToFit="1"/>
    </xf>
    <xf numFmtId="201" fontId="7" fillId="0" borderId="27" xfId="13044" applyNumberFormat="1" applyFont="1" applyFill="1" applyBorder="1" applyAlignment="1">
      <alignment horizontal="center" wrapText="1"/>
    </xf>
    <xf numFmtId="200" fontId="7" fillId="0" borderId="8" xfId="13043" applyNumberFormat="1" applyFont="1" applyFill="1" applyBorder="1" applyAlignment="1">
      <alignment horizontal="center" vertical="center"/>
    </xf>
    <xf numFmtId="200" fontId="7" fillId="0" borderId="9" xfId="13043" applyNumberFormat="1" applyFont="1" applyFill="1" applyBorder="1" applyAlignment="1">
      <alignment horizontal="center" vertical="center"/>
    </xf>
    <xf numFmtId="200" fontId="7" fillId="0" borderId="28" xfId="13043" applyNumberFormat="1" applyFont="1" applyFill="1" applyBorder="1" applyAlignment="1">
      <alignment horizontal="center" vertical="center"/>
    </xf>
    <xf numFmtId="182" fontId="7" fillId="0" borderId="27" xfId="13044" applyNumberFormat="1" applyFont="1" applyFill="1" applyBorder="1" applyAlignment="1">
      <alignment horizontal="center"/>
    </xf>
    <xf numFmtId="201" fontId="7" fillId="0" borderId="0" xfId="13044" applyNumberFormat="1" applyFont="1" applyFill="1" applyBorder="1" applyAlignment="1">
      <alignment horizontal="center" wrapText="1"/>
    </xf>
    <xf numFmtId="200" fontId="7" fillId="0" borderId="8" xfId="13044" applyNumberFormat="1" applyFont="1" applyFill="1" applyBorder="1" applyAlignment="1">
      <alignment horizontal="center" vertical="center" wrapText="1"/>
    </xf>
    <xf numFmtId="200" fontId="7" fillId="0" borderId="9" xfId="13044" applyNumberFormat="1" applyFont="1" applyFill="1" applyBorder="1" applyAlignment="1">
      <alignment horizontal="center" vertical="center" wrapText="1"/>
    </xf>
    <xf numFmtId="200" fontId="7" fillId="0" borderId="28" xfId="13044" applyNumberFormat="1" applyFont="1" applyFill="1" applyBorder="1" applyAlignment="1">
      <alignment horizontal="center" vertical="center" wrapText="1"/>
    </xf>
    <xf numFmtId="182" fontId="7" fillId="0" borderId="0" xfId="13044" applyNumberFormat="1" applyFont="1" applyFill="1" applyBorder="1" applyAlignment="1">
      <alignment horizontal="center"/>
    </xf>
    <xf numFmtId="182" fontId="7" fillId="0" borderId="0" xfId="13044" applyNumberFormat="1" applyFont="1" applyFill="1" applyBorder="1" applyAlignment="1">
      <alignment horizontal="center" vertical="center"/>
    </xf>
    <xf numFmtId="182" fontId="7" fillId="0" borderId="27" xfId="13044" applyNumberFormat="1" applyFont="1" applyFill="1" applyBorder="1" applyAlignment="1">
      <alignment horizontal="center" vertical="center"/>
    </xf>
    <xf numFmtId="200" fontId="7" fillId="0" borderId="30" xfId="13043" applyNumberFormat="1" applyFont="1" applyFill="1" applyBorder="1" applyAlignment="1">
      <alignment horizontal="center"/>
    </xf>
    <xf numFmtId="200" fontId="81" fillId="15" borderId="0" xfId="13048" applyNumberFormat="1" applyFont="1" applyFill="1" applyBorder="1" applyAlignment="1">
      <alignment horizontal="left" vertical="center"/>
    </xf>
    <xf numFmtId="200" fontId="7" fillId="0" borderId="0" xfId="13044" applyNumberFormat="1" applyFont="1" applyFill="1" applyBorder="1" applyAlignment="1">
      <alignment horizontal="center" vertical="center" wrapText="1"/>
    </xf>
    <xf numFmtId="200" fontId="76" fillId="0" borderId="9" xfId="13043" applyNumberFormat="1" applyFont="1" applyFill="1" applyBorder="1" applyAlignment="1">
      <alignment horizontal="center" vertical="center" wrapText="1"/>
    </xf>
    <xf numFmtId="200" fontId="7" fillId="0" borderId="0" xfId="13044" applyNumberFormat="1" applyFont="1" applyFill="1" applyBorder="1" applyAlignment="1">
      <alignment horizontal="center"/>
    </xf>
    <xf numFmtId="201" fontId="7" fillId="0" borderId="27" xfId="13044" applyNumberFormat="1" applyFont="1" applyFill="1" applyBorder="1" applyAlignment="1">
      <alignment horizontal="center" vertical="center" wrapText="1"/>
    </xf>
    <xf numFmtId="200" fontId="7" fillId="0" borderId="27" xfId="13044" applyNumberFormat="1" applyFont="1" applyFill="1" applyBorder="1" applyAlignment="1">
      <alignment horizontal="center" vertical="center" wrapText="1"/>
    </xf>
    <xf numFmtId="201" fontId="7" fillId="0" borderId="29" xfId="13044" applyNumberFormat="1" applyFont="1" applyFill="1" applyBorder="1" applyAlignment="1">
      <alignment horizontal="center" wrapText="1"/>
    </xf>
    <xf numFmtId="200" fontId="7" fillId="0" borderId="0" xfId="13044" applyNumberFormat="1" applyFont="1" applyFill="1" applyBorder="1" applyAlignment="1">
      <alignment horizontal="center" wrapText="1"/>
    </xf>
    <xf numFmtId="201" fontId="7" fillId="0" borderId="29" xfId="13043" applyNumberFormat="1" applyFont="1" applyFill="1" applyBorder="1" applyAlignment="1">
      <alignment horizontal="center"/>
    </xf>
    <xf numFmtId="200" fontId="6" fillId="0" borderId="0" xfId="13049" applyNumberFormat="1" applyBorder="1">
      <alignment vertical="center"/>
    </xf>
    <xf numFmtId="200" fontId="6" fillId="0" borderId="0" xfId="13049" applyNumberFormat="1" applyBorder="1" applyAlignment="1">
      <alignment horizontal="center" vertical="center" wrapText="1"/>
    </xf>
    <xf numFmtId="200" fontId="11" fillId="0" borderId="0" xfId="13043" applyNumberFormat="1" applyFont="1" applyFill="1" applyBorder="1" applyAlignment="1">
      <alignment horizontal="center" vertical="center"/>
    </xf>
    <xf numFmtId="201" fontId="7" fillId="0" borderId="27" xfId="13043" applyNumberFormat="1" applyFont="1" applyFill="1" applyBorder="1" applyAlignment="1">
      <alignment horizontal="center" vertical="center"/>
    </xf>
    <xf numFmtId="201" fontId="7" fillId="0" borderId="8" xfId="13043" applyNumberFormat="1" applyFont="1" applyFill="1" applyBorder="1" applyAlignment="1">
      <alignment horizontal="center" vertical="center"/>
    </xf>
    <xf numFmtId="201" fontId="7" fillId="0" borderId="9" xfId="13043" applyNumberFormat="1" applyFont="1" applyFill="1" applyBorder="1" applyAlignment="1">
      <alignment horizontal="center" vertical="center"/>
    </xf>
    <xf numFmtId="201" fontId="7" fillId="0" borderId="28" xfId="13043" applyNumberFormat="1" applyFont="1" applyFill="1" applyBorder="1" applyAlignment="1">
      <alignment horizontal="center" vertical="center"/>
    </xf>
    <xf numFmtId="201" fontId="7" fillId="0" borderId="0" xfId="13043" applyNumberFormat="1" applyFont="1" applyFill="1" applyBorder="1" applyAlignment="1">
      <alignment horizontal="center" vertical="center"/>
    </xf>
    <xf numFmtId="201" fontId="7" fillId="0" borderId="30" xfId="13044" applyNumberFormat="1" applyFont="1" applyFill="1" applyBorder="1" applyAlignment="1">
      <alignment horizontal="center" vertical="center"/>
    </xf>
    <xf numFmtId="200" fontId="7" fillId="0" borderId="29" xfId="13043" applyNumberFormat="1" applyFont="1" applyFill="1" applyBorder="1" applyAlignment="1">
      <alignment horizontal="center" vertical="center"/>
    </xf>
    <xf numFmtId="200" fontId="7" fillId="0" borderId="28" xfId="13043" applyNumberFormat="1" applyFont="1" applyFill="1" applyBorder="1" applyAlignment="1">
      <alignment horizontal="center" vertical="center"/>
    </xf>
    <xf numFmtId="200" fontId="7" fillId="0" borderId="11" xfId="13050" applyNumberFormat="1" applyFont="1" applyFill="1" applyBorder="1" applyAlignment="1">
      <alignment horizontal="center" vertical="center"/>
    </xf>
    <xf numFmtId="200" fontId="82" fillId="0" borderId="11" xfId="13043" applyNumberFormat="1" applyFont="1" applyFill="1" applyBorder="1" applyAlignment="1">
      <alignment horizontal="center"/>
    </xf>
    <xf numFmtId="200" fontId="7" fillId="0" borderId="27" xfId="13043" applyNumberFormat="1" applyFont="1" applyFill="1" applyBorder="1" applyAlignment="1">
      <alignment horizontal="center" vertical="center"/>
    </xf>
    <xf numFmtId="200" fontId="82" fillId="0" borderId="27" xfId="13051" applyNumberFormat="1" applyFont="1" applyFill="1" applyBorder="1" applyAlignment="1">
      <alignment horizontal="center"/>
    </xf>
    <xf numFmtId="200" fontId="82" fillId="0" borderId="27" xfId="13052" applyNumberFormat="1" applyFont="1" applyFill="1" applyBorder="1" applyAlignment="1">
      <alignment horizontal="center"/>
    </xf>
    <xf numFmtId="0" fontId="82" fillId="0" borderId="27" xfId="13049" applyNumberFormat="1" applyFont="1" applyFill="1" applyBorder="1" applyAlignment="1">
      <alignment horizontal="center"/>
    </xf>
    <xf numFmtId="201" fontId="84" fillId="0" borderId="27" xfId="13044" applyNumberFormat="1" applyFont="1" applyFill="1" applyBorder="1" applyAlignment="1">
      <alignment horizontal="center" wrapText="1"/>
    </xf>
    <xf numFmtId="201" fontId="7" fillId="0" borderId="27" xfId="13044" applyNumberFormat="1" applyFont="1" applyFill="1" applyBorder="1" applyAlignment="1">
      <alignment horizontal="center"/>
    </xf>
    <xf numFmtId="200" fontId="7" fillId="0" borderId="0" xfId="13045" applyNumberFormat="1" applyFont="1" applyFill="1" applyBorder="1" applyAlignment="1">
      <alignment horizontal="center" vertical="center" shrinkToFit="1"/>
    </xf>
    <xf numFmtId="200" fontId="7" fillId="0" borderId="31" xfId="13045" applyNumberFormat="1" applyFont="1" applyFill="1" applyBorder="1" applyAlignment="1">
      <alignment vertical="center" shrinkToFit="1"/>
    </xf>
    <xf numFmtId="201" fontId="84" fillId="0" borderId="27" xfId="13044" applyNumberFormat="1" applyFont="1" applyFill="1" applyBorder="1" applyAlignment="1">
      <alignment horizontal="center"/>
    </xf>
    <xf numFmtId="200" fontId="6" fillId="0" borderId="0" xfId="13049" applyNumberFormat="1" applyBorder="1" applyAlignment="1">
      <alignment horizontal="center" vertical="center"/>
    </xf>
    <xf numFmtId="200" fontId="85" fillId="0" borderId="0" xfId="13043" applyNumberFormat="1" applyFont="1" applyFill="1" applyBorder="1" applyAlignment="1">
      <alignment horizontal="center" vertical="center"/>
    </xf>
    <xf numFmtId="201" fontId="7" fillId="0" borderId="8" xfId="13044" applyNumberFormat="1" applyFont="1" applyFill="1" applyBorder="1" applyAlignment="1">
      <alignment horizontal="center" vertical="center" wrapText="1"/>
    </xf>
    <xf numFmtId="201" fontId="7" fillId="0" borderId="9" xfId="13044" applyNumberFormat="1" applyFont="1" applyFill="1" applyBorder="1" applyAlignment="1">
      <alignment horizontal="center" vertical="center" wrapText="1"/>
    </xf>
    <xf numFmtId="201" fontId="7" fillId="0" borderId="28" xfId="13044" applyNumberFormat="1" applyFont="1" applyFill="1" applyBorder="1" applyAlignment="1">
      <alignment horizontal="center" vertical="center" wrapText="1"/>
    </xf>
    <xf numFmtId="201" fontId="7" fillId="0" borderId="0" xfId="13044" applyNumberFormat="1" applyFont="1" applyFill="1" applyBorder="1" applyAlignment="1">
      <alignment horizontal="center" vertical="center" wrapText="1"/>
    </xf>
    <xf numFmtId="200" fontId="76" fillId="0" borderId="0" xfId="13043" applyNumberFormat="1" applyFont="1" applyFill="1" applyAlignment="1">
      <alignment horizontal="left" vertical="center" wrapText="1" shrinkToFit="1"/>
    </xf>
    <xf numFmtId="200" fontId="76" fillId="0" borderId="27" xfId="13043" applyNumberFormat="1" applyFont="1" applyFill="1" applyBorder="1" applyAlignment="1">
      <alignment horizontal="center" wrapText="1"/>
    </xf>
    <xf numFmtId="200" fontId="7" fillId="0" borderId="0" xfId="13044" applyNumberFormat="1" applyFont="1" applyFill="1" applyBorder="1" applyAlignment="1"/>
    <xf numFmtId="201" fontId="7" fillId="0" borderId="30" xfId="13044" applyNumberFormat="1" applyFont="1" applyFill="1" applyBorder="1" applyAlignment="1">
      <alignment horizontal="center" wrapText="1"/>
    </xf>
    <xf numFmtId="200" fontId="7" fillId="0" borderId="30" xfId="13044" applyNumberFormat="1" applyFont="1" applyFill="1" applyBorder="1" applyAlignment="1">
      <alignment horizontal="center" vertical="center"/>
    </xf>
    <xf numFmtId="200" fontId="7" fillId="0" borderId="28" xfId="13044" applyNumberFormat="1" applyFont="1" applyFill="1" applyBorder="1" applyAlignment="1">
      <alignment horizontal="center" vertical="center"/>
    </xf>
    <xf numFmtId="200" fontId="42" fillId="0" borderId="0" xfId="13044" applyNumberFormat="1" applyFont="1" applyFill="1" applyAlignment="1"/>
    <xf numFmtId="200" fontId="84" fillId="0" borderId="0" xfId="13044" applyNumberFormat="1" applyFont="1" applyFill="1" applyAlignment="1"/>
    <xf numFmtId="200" fontId="7" fillId="0" borderId="29" xfId="13044" applyNumberFormat="1" applyFont="1" applyFill="1" applyBorder="1" applyAlignment="1">
      <alignment horizontal="center" vertical="center"/>
    </xf>
    <xf numFmtId="201" fontId="7" fillId="0" borderId="27" xfId="13044" applyNumberFormat="1" applyFont="1" applyFill="1" applyBorder="1" applyAlignment="1">
      <alignment horizontal="left"/>
    </xf>
    <xf numFmtId="200" fontId="7" fillId="0" borderId="0" xfId="13043" applyNumberFormat="1" applyFont="1" applyFill="1" applyBorder="1" applyAlignment="1">
      <alignment vertical="center"/>
    </xf>
    <xf numFmtId="200" fontId="81" fillId="15" borderId="0" xfId="13048" applyNumberFormat="1" applyFont="1" applyFill="1" applyBorder="1" applyAlignment="1">
      <alignment horizontal="left" vertical="center"/>
    </xf>
    <xf numFmtId="200" fontId="7" fillId="0" borderId="0" xfId="13053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>
      <alignment vertical="center"/>
    </xf>
    <xf numFmtId="200" fontId="86" fillId="0" borderId="0" xfId="13054" applyNumberFormat="1" applyFont="1" applyAlignment="1">
      <alignment horizontal="center" vertical="center"/>
    </xf>
    <xf numFmtId="201" fontId="7" fillId="0" borderId="0" xfId="13053" applyNumberFormat="1" applyFont="1" applyFill="1" applyBorder="1" applyAlignment="1">
      <alignment horizontal="center" vertical="center"/>
    </xf>
    <xf numFmtId="200" fontId="7" fillId="0" borderId="0" xfId="13043" applyNumberFormat="1" applyFont="1" applyFill="1" applyAlignment="1">
      <alignment horizontal="center" vertical="center"/>
    </xf>
    <xf numFmtId="200" fontId="87" fillId="0" borderId="0" xfId="13054" applyNumberFormat="1" applyFont="1" applyAlignment="1">
      <alignment horizontal="left" vertical="center"/>
    </xf>
    <xf numFmtId="200" fontId="33" fillId="0" borderId="0" xfId="13055" applyNumberFormat="1" applyFont="1" applyBorder="1" applyAlignment="1">
      <alignment horizontal="center" vertical="center"/>
    </xf>
    <xf numFmtId="0" fontId="22" fillId="0" borderId="0" xfId="13021" applyFont="1"/>
    <xf numFmtId="0" fontId="71" fillId="0" borderId="0" xfId="13021" applyFont="1"/>
    <xf numFmtId="0" fontId="71" fillId="0" borderId="0" xfId="13021" applyFont="1" applyFill="1"/>
    <xf numFmtId="0" fontId="58" fillId="0" borderId="0" xfId="13021" applyFont="1"/>
    <xf numFmtId="0" fontId="111" fillId="0" borderId="0" xfId="13021" applyFont="1"/>
    <xf numFmtId="0" fontId="111" fillId="0" borderId="0" xfId="13021" applyFont="1" applyFill="1"/>
    <xf numFmtId="0" fontId="112" fillId="0" borderId="0" xfId="13021" applyFont="1"/>
    <xf numFmtId="182" fontId="71" fillId="0" borderId="26" xfId="13202" applyNumberFormat="1" applyFont="1" applyBorder="1" applyAlignment="1">
      <alignment horizontal="center" wrapText="1"/>
    </xf>
    <xf numFmtId="182" fontId="71" fillId="0" borderId="41" xfId="13202" applyNumberFormat="1" applyFont="1" applyBorder="1" applyAlignment="1">
      <alignment horizontal="center" vertical="center" wrapText="1"/>
    </xf>
    <xf numFmtId="0" fontId="71" fillId="0" borderId="7" xfId="13202" applyFont="1" applyFill="1" applyBorder="1" applyAlignment="1">
      <alignment horizontal="center" vertical="center" wrapText="1"/>
    </xf>
    <xf numFmtId="0" fontId="71" fillId="0" borderId="42" xfId="13202" applyFont="1" applyBorder="1" applyAlignment="1">
      <alignment horizontal="center" vertical="center" wrapText="1"/>
    </xf>
    <xf numFmtId="0" fontId="71" fillId="0" borderId="26" xfId="13202" applyFont="1" applyFill="1" applyBorder="1" applyAlignment="1">
      <alignment horizontal="center" vertical="center" wrapText="1"/>
    </xf>
    <xf numFmtId="0" fontId="71" fillId="0" borderId="0" xfId="13021" applyFont="1" applyBorder="1"/>
    <xf numFmtId="0" fontId="67" fillId="0" borderId="0" xfId="13021" applyFont="1" applyAlignment="1">
      <alignment horizontal="left" vertical="center" wrapText="1" shrinkToFit="1"/>
    </xf>
    <xf numFmtId="0" fontId="71" fillId="0" borderId="26" xfId="13203" applyFont="1" applyBorder="1" applyAlignment="1">
      <alignment horizontal="center" vertical="center" wrapText="1"/>
    </xf>
    <xf numFmtId="0" fontId="71" fillId="0" borderId="43" xfId="13203" applyFont="1" applyBorder="1" applyAlignment="1">
      <alignment horizontal="center" vertical="center" wrapText="1"/>
    </xf>
    <xf numFmtId="0" fontId="71" fillId="0" borderId="7" xfId="13203" applyFont="1" applyBorder="1" applyAlignment="1">
      <alignment horizontal="center" vertical="center" wrapText="1"/>
    </xf>
    <xf numFmtId="0" fontId="71" fillId="0" borderId="7" xfId="13203" applyFont="1" applyBorder="1" applyAlignment="1">
      <alignment horizontal="center" vertical="center" wrapText="1"/>
    </xf>
    <xf numFmtId="0" fontId="71" fillId="0" borderId="44" xfId="13203" applyFont="1" applyBorder="1" applyAlignment="1">
      <alignment horizontal="center" vertical="center" wrapText="1"/>
    </xf>
    <xf numFmtId="0" fontId="71" fillId="0" borderId="45" xfId="13203" applyFont="1" applyFill="1" applyBorder="1" applyAlignment="1">
      <alignment horizontal="center" vertical="center" wrapText="1"/>
    </xf>
    <xf numFmtId="0" fontId="71" fillId="0" borderId="46" xfId="13203" applyFont="1" applyBorder="1" applyAlignment="1">
      <alignment horizontal="center" vertical="center" wrapText="1"/>
    </xf>
    <xf numFmtId="0" fontId="71" fillId="0" borderId="47" xfId="13203" applyFont="1" applyFill="1" applyBorder="1" applyAlignment="1">
      <alignment horizontal="center" vertical="center" wrapText="1"/>
    </xf>
    <xf numFmtId="0" fontId="112" fillId="0" borderId="0" xfId="13021" applyFont="1" applyFill="1"/>
    <xf numFmtId="0" fontId="71" fillId="0" borderId="0" xfId="13021" applyFont="1" applyFill="1" applyAlignment="1">
      <alignment horizontal="center" vertical="center" wrapText="1" shrinkToFit="1"/>
    </xf>
    <xf numFmtId="49" fontId="71" fillId="0" borderId="0" xfId="13021" applyNumberFormat="1" applyFont="1" applyFill="1" applyAlignment="1">
      <alignment horizontal="center" vertical="center" wrapText="1" shrinkToFit="1"/>
    </xf>
    <xf numFmtId="0" fontId="71" fillId="0" borderId="7" xfId="13202" applyFont="1" applyFill="1" applyBorder="1" applyAlignment="1">
      <alignment horizontal="center" vertical="center" wrapText="1"/>
    </xf>
    <xf numFmtId="0" fontId="67" fillId="0" borderId="0" xfId="13021" applyFont="1" applyFill="1" applyAlignment="1">
      <alignment horizontal="left" vertical="center" wrapText="1" shrinkToFit="1"/>
    </xf>
    <xf numFmtId="182" fontId="71" fillId="0" borderId="7" xfId="13202" applyNumberFormat="1" applyFont="1" applyBorder="1" applyAlignment="1">
      <alignment horizontal="center" wrapText="1"/>
    </xf>
    <xf numFmtId="182" fontId="71" fillId="0" borderId="43" xfId="13202" applyNumberFormat="1" applyFont="1" applyBorder="1" applyAlignment="1">
      <alignment horizontal="center" vertical="center" wrapText="1"/>
    </xf>
    <xf numFmtId="0" fontId="12" fillId="0" borderId="8" xfId="13021" applyFont="1" applyFill="1" applyBorder="1" applyAlignment="1">
      <alignment horizontal="center" vertical="center" wrapText="1"/>
    </xf>
    <xf numFmtId="0" fontId="71" fillId="0" borderId="7" xfId="13202" applyFont="1" applyBorder="1" applyAlignment="1">
      <alignment horizontal="center" vertical="center" wrapText="1"/>
    </xf>
    <xf numFmtId="0" fontId="71" fillId="0" borderId="9" xfId="13202" applyFont="1" applyFill="1" applyBorder="1" applyAlignment="1">
      <alignment horizontal="center" vertical="center" wrapText="1"/>
    </xf>
    <xf numFmtId="182" fontId="71" fillId="0" borderId="47" xfId="13202" applyNumberFormat="1" applyFont="1" applyBorder="1" applyAlignment="1">
      <alignment horizontal="center" wrapText="1"/>
    </xf>
    <xf numFmtId="0" fontId="71" fillId="0" borderId="48" xfId="13202" applyFont="1" applyFill="1" applyBorder="1" applyAlignment="1">
      <alignment horizontal="center" vertical="center" wrapText="1"/>
    </xf>
    <xf numFmtId="0" fontId="71" fillId="0" borderId="26" xfId="13021" applyFont="1" applyBorder="1" applyAlignment="1">
      <alignment horizontal="center" vertical="center" wrapText="1"/>
    </xf>
    <xf numFmtId="0" fontId="71" fillId="0" borderId="45" xfId="13021" applyFont="1" applyBorder="1" applyAlignment="1">
      <alignment horizontal="center" vertical="center" wrapText="1"/>
    </xf>
    <xf numFmtId="0" fontId="71" fillId="0" borderId="45" xfId="13021" applyFont="1" applyFill="1" applyBorder="1" applyAlignment="1">
      <alignment horizontal="center" vertical="center" wrapText="1"/>
    </xf>
    <xf numFmtId="0" fontId="71" fillId="0" borderId="47" xfId="13021" applyFont="1" applyBorder="1" applyAlignment="1">
      <alignment horizontal="center" vertical="center" wrapText="1"/>
    </xf>
    <xf numFmtId="0" fontId="71" fillId="0" borderId="47" xfId="13021" applyFont="1" applyFill="1" applyBorder="1" applyAlignment="1">
      <alignment horizontal="center" vertical="center" wrapText="1"/>
    </xf>
    <xf numFmtId="182" fontId="71" fillId="0" borderId="41" xfId="13021" applyNumberFormat="1" applyFont="1" applyBorder="1" applyAlignment="1">
      <alignment horizontal="center" wrapText="1"/>
    </xf>
    <xf numFmtId="182" fontId="71" fillId="0" borderId="0" xfId="13021" applyNumberFormat="1" applyFont="1" applyAlignment="1">
      <alignment horizontal="center" wrapText="1"/>
    </xf>
    <xf numFmtId="182" fontId="71" fillId="0" borderId="0" xfId="13021" applyNumberFormat="1" applyFont="1" applyAlignment="1">
      <alignment horizontal="center" vertical="center" wrapText="1"/>
    </xf>
    <xf numFmtId="0" fontId="71" fillId="0" borderId="0" xfId="13021" applyFont="1" applyAlignment="1">
      <alignment horizontal="center" vertical="center" wrapText="1" shrinkToFit="1"/>
    </xf>
    <xf numFmtId="0" fontId="71" fillId="0" borderId="0" xfId="13021" applyFont="1" applyAlignment="1">
      <alignment horizontal="center" wrapText="1"/>
    </xf>
    <xf numFmtId="182" fontId="71" fillId="0" borderId="7" xfId="13202" applyNumberFormat="1" applyFont="1" applyBorder="1" applyAlignment="1">
      <alignment horizontal="center"/>
    </xf>
    <xf numFmtId="0" fontId="71" fillId="0" borderId="47" xfId="13202" applyFont="1" applyFill="1" applyBorder="1" applyAlignment="1">
      <alignment horizontal="center" vertical="center" wrapText="1"/>
    </xf>
    <xf numFmtId="182" fontId="71" fillId="0" borderId="49" xfId="13202" applyNumberFormat="1" applyFont="1" applyBorder="1" applyAlignment="1">
      <alignment horizontal="center"/>
    </xf>
    <xf numFmtId="182" fontId="71" fillId="0" borderId="41" xfId="13202" applyNumberFormat="1" applyFont="1" applyBorder="1" applyAlignment="1">
      <alignment horizontal="center"/>
    </xf>
    <xf numFmtId="0" fontId="71" fillId="0" borderId="25" xfId="13202" applyFont="1" applyFill="1" applyBorder="1" applyAlignment="1">
      <alignment horizontal="center" vertical="center" wrapText="1"/>
    </xf>
    <xf numFmtId="0" fontId="71" fillId="0" borderId="50" xfId="13203" applyFont="1" applyBorder="1" applyAlignment="1">
      <alignment horizontal="center" vertical="center" wrapText="1"/>
    </xf>
    <xf numFmtId="0" fontId="71" fillId="0" borderId="45" xfId="13203" applyFont="1" applyBorder="1" applyAlignment="1">
      <alignment horizontal="center" vertical="center" wrapText="1"/>
    </xf>
    <xf numFmtId="0" fontId="71" fillId="0" borderId="47" xfId="13203" applyFont="1" applyBorder="1" applyAlignment="1">
      <alignment horizontal="center" vertical="center" wrapText="1"/>
    </xf>
    <xf numFmtId="184" fontId="71" fillId="0" borderId="0" xfId="13021" applyNumberFormat="1" applyFont="1" applyFill="1" applyAlignment="1">
      <alignment horizontal="center" vertical="center" wrapText="1" shrinkToFit="1"/>
    </xf>
    <xf numFmtId="0" fontId="67" fillId="15" borderId="0" xfId="13021" applyFont="1" applyFill="1" applyAlignment="1">
      <alignment horizontal="left" vertical="center" wrapText="1"/>
    </xf>
    <xf numFmtId="0" fontId="67" fillId="0" borderId="0" xfId="13021" applyFont="1" applyFill="1" applyAlignment="1">
      <alignment horizontal="left" vertical="center" wrapText="1"/>
    </xf>
    <xf numFmtId="0" fontId="67" fillId="15" borderId="0" xfId="13021" applyFont="1" applyFill="1" applyAlignment="1">
      <alignment horizontal="left" vertical="center" wrapText="1"/>
    </xf>
    <xf numFmtId="182" fontId="71" fillId="0" borderId="7" xfId="13021" applyNumberFormat="1" applyFont="1" applyBorder="1" applyAlignment="1">
      <alignment horizontal="center" wrapText="1"/>
    </xf>
    <xf numFmtId="182" fontId="71" fillId="0" borderId="7" xfId="13021" applyNumberFormat="1" applyFont="1" applyBorder="1" applyAlignment="1">
      <alignment horizontal="center" vertical="center" wrapText="1"/>
    </xf>
    <xf numFmtId="0" fontId="71" fillId="33" borderId="7" xfId="13021" applyFont="1" applyFill="1" applyBorder="1" applyAlignment="1">
      <alignment horizontal="center" vertical="center"/>
    </xf>
    <xf numFmtId="203" fontId="71" fillId="0" borderId="7" xfId="13021" applyNumberFormat="1" applyFont="1" applyFill="1" applyBorder="1" applyAlignment="1" applyProtection="1">
      <alignment horizontal="center"/>
      <protection locked="0"/>
    </xf>
    <xf numFmtId="0" fontId="71" fillId="0" borderId="7" xfId="13021" applyFont="1" applyBorder="1" applyAlignment="1">
      <alignment horizontal="center"/>
    </xf>
    <xf numFmtId="0" fontId="67" fillId="0" borderId="0" xfId="13021" applyFont="1"/>
    <xf numFmtId="0" fontId="71" fillId="0" borderId="51" xfId="13021" applyFont="1" applyBorder="1" applyAlignment="1">
      <alignment horizontal="center" vertical="center" wrapText="1"/>
    </xf>
    <xf numFmtId="0" fontId="71" fillId="0" borderId="51" xfId="13021" applyFont="1" applyFill="1" applyBorder="1" applyAlignment="1">
      <alignment horizontal="center" vertical="center" wrapText="1"/>
    </xf>
    <xf numFmtId="182" fontId="71" fillId="0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horizontal="center" vertical="center"/>
    </xf>
    <xf numFmtId="203" fontId="71" fillId="0" borderId="0" xfId="13021" applyNumberFormat="1" applyFont="1" applyFill="1" applyBorder="1" applyAlignment="1" applyProtection="1">
      <alignment horizontal="center"/>
      <protection locked="0"/>
    </xf>
    <xf numFmtId="0" fontId="67" fillId="0" borderId="0" xfId="13021" applyFont="1" applyFill="1" applyAlignment="1">
      <alignment horizontal="left"/>
    </xf>
    <xf numFmtId="0" fontId="112" fillId="0" borderId="0" xfId="13021" applyFont="1" applyFill="1" applyAlignment="1">
      <alignment horizontal="left"/>
    </xf>
    <xf numFmtId="182" fontId="71" fillId="0" borderId="0" xfId="13021" applyNumberFormat="1" applyFont="1" applyFill="1" applyBorder="1" applyAlignment="1">
      <alignment horizontal="left" vertical="center" wrapText="1"/>
    </xf>
    <xf numFmtId="0" fontId="71" fillId="0" borderId="0" xfId="13021" applyFont="1" applyFill="1" applyBorder="1" applyAlignment="1">
      <alignment horizontal="left" vertical="center"/>
    </xf>
    <xf numFmtId="203" fontId="71" fillId="0" borderId="0" xfId="13021" applyNumberFormat="1" applyFont="1" applyFill="1" applyBorder="1" applyAlignment="1" applyProtection="1">
      <alignment horizontal="left"/>
      <protection locked="0"/>
    </xf>
    <xf numFmtId="182" fontId="71" fillId="0" borderId="17" xfId="13021" applyNumberFormat="1" applyFont="1" applyBorder="1" applyAlignment="1">
      <alignment horizontal="center" vertical="center" wrapText="1"/>
    </xf>
    <xf numFmtId="0" fontId="12" fillId="0" borderId="0" xfId="13021" applyFont="1" applyFill="1" applyBorder="1" applyAlignment="1">
      <alignment horizontal="center" vertical="center"/>
    </xf>
    <xf numFmtId="0" fontId="7" fillId="19" borderId="26" xfId="13021" applyNumberFormat="1" applyFont="1" applyFill="1" applyBorder="1" applyAlignment="1">
      <alignment horizontal="center" vertical="center" wrapText="1"/>
    </xf>
    <xf numFmtId="0" fontId="113" fillId="0" borderId="0" xfId="13021" applyFont="1"/>
    <xf numFmtId="49" fontId="71" fillId="0" borderId="7" xfId="13204" applyNumberFormat="1" applyFont="1" applyBorder="1" applyAlignment="1">
      <alignment horizontal="center" vertical="center" wrapText="1"/>
    </xf>
    <xf numFmtId="182" fontId="113" fillId="0" borderId="0" xfId="13021" applyNumberFormat="1" applyFont="1" applyFill="1" applyBorder="1" applyAlignment="1">
      <alignment horizontal="center"/>
    </xf>
    <xf numFmtId="182" fontId="113" fillId="0" borderId="0" xfId="13021" applyNumberFormat="1" applyFont="1" applyFill="1" applyBorder="1" applyAlignment="1">
      <alignment horizontal="center" vertical="center" wrapText="1"/>
    </xf>
    <xf numFmtId="0" fontId="114" fillId="0" borderId="0" xfId="13021" applyFont="1" applyFill="1" applyBorder="1" applyAlignment="1">
      <alignment horizontal="center" vertical="center"/>
    </xf>
    <xf numFmtId="1" fontId="113" fillId="0" borderId="0" xfId="13021" applyNumberFormat="1" applyFont="1" applyFill="1" applyBorder="1" applyAlignment="1">
      <alignment horizontal="center" vertical="center" wrapText="1"/>
    </xf>
    <xf numFmtId="0" fontId="71" fillId="0" borderId="8" xfId="13021" applyFont="1" applyFill="1" applyBorder="1" applyAlignment="1">
      <alignment horizontal="center" vertical="center"/>
    </xf>
    <xf numFmtId="0" fontId="71" fillId="0" borderId="9" xfId="13021" applyFont="1" applyFill="1" applyBorder="1" applyAlignment="1">
      <alignment horizontal="center" vertical="center"/>
    </xf>
    <xf numFmtId="0" fontId="71" fillId="33" borderId="7" xfId="13021" applyFont="1" applyFill="1" applyBorder="1" applyAlignment="1">
      <alignment horizontal="center" vertical="center"/>
    </xf>
    <xf numFmtId="0" fontId="71" fillId="0" borderId="25" xfId="13021" applyFont="1" applyFill="1" applyBorder="1" applyAlignment="1">
      <alignment horizontal="center" vertical="center"/>
    </xf>
    <xf numFmtId="0" fontId="115" fillId="0" borderId="0" xfId="13021" applyFont="1" applyFill="1"/>
    <xf numFmtId="182" fontId="116" fillId="0" borderId="0" xfId="13021" applyNumberFormat="1" applyFont="1" applyFill="1" applyBorder="1" applyAlignment="1">
      <alignment horizontal="center"/>
    </xf>
    <xf numFmtId="182" fontId="116" fillId="0" borderId="0" xfId="13021" applyNumberFormat="1" applyFont="1" applyFill="1" applyBorder="1" applyAlignment="1">
      <alignment horizontal="center" vertical="center" wrapText="1"/>
    </xf>
    <xf numFmtId="0" fontId="117" fillId="0" borderId="0" xfId="13021" applyFont="1" applyFill="1" applyBorder="1" applyAlignment="1">
      <alignment horizontal="center" vertical="center"/>
    </xf>
    <xf numFmtId="1" fontId="116" fillId="0" borderId="0" xfId="13021" applyNumberFormat="1" applyFont="1" applyFill="1" applyBorder="1" applyAlignment="1">
      <alignment horizontal="center" vertical="center" wrapText="1"/>
    </xf>
    <xf numFmtId="0" fontId="118" fillId="0" borderId="0" xfId="13021" applyFont="1" applyFill="1" applyAlignment="1">
      <alignment horizontal="left"/>
    </xf>
    <xf numFmtId="182" fontId="71" fillId="0" borderId="7" xfId="13021" applyNumberFormat="1" applyFont="1" applyBorder="1" applyAlignment="1">
      <alignment horizontal="center"/>
    </xf>
    <xf numFmtId="0" fontId="71" fillId="0" borderId="7" xfId="13021" applyFont="1" applyBorder="1" applyAlignment="1">
      <alignment horizontal="center" wrapText="1"/>
    </xf>
    <xf numFmtId="203" fontId="71" fillId="0" borderId="7" xfId="13021" applyNumberFormat="1" applyFont="1" applyFill="1" applyBorder="1" applyAlignment="1" applyProtection="1">
      <alignment horizontal="center" wrapText="1"/>
      <protection locked="0"/>
    </xf>
    <xf numFmtId="0" fontId="71" fillId="0" borderId="47" xfId="13021" applyFont="1" applyBorder="1" applyAlignment="1">
      <alignment horizontal="center" vertical="center" wrapText="1"/>
    </xf>
    <xf numFmtId="182" fontId="115" fillId="0" borderId="0" xfId="13021" applyNumberFormat="1" applyFont="1" applyFill="1" applyBorder="1" applyAlignment="1">
      <alignment horizontal="center"/>
    </xf>
    <xf numFmtId="182" fontId="115" fillId="0" borderId="0" xfId="13021" applyNumberFormat="1" applyFont="1" applyFill="1" applyBorder="1" applyAlignment="1">
      <alignment horizontal="center" vertical="center" wrapText="1"/>
    </xf>
    <xf numFmtId="0" fontId="118" fillId="0" borderId="15" xfId="13021" applyFont="1" applyFill="1" applyBorder="1" applyAlignment="1">
      <alignment horizontal="left"/>
    </xf>
    <xf numFmtId="0" fontId="71" fillId="33" borderId="8" xfId="13021" applyFont="1" applyFill="1" applyBorder="1" applyAlignment="1">
      <alignment horizontal="center" vertical="center"/>
    </xf>
    <xf numFmtId="0" fontId="71" fillId="33" borderId="9" xfId="13021" applyFont="1" applyFill="1" applyBorder="1" applyAlignment="1">
      <alignment horizontal="center" vertical="center"/>
    </xf>
    <xf numFmtId="0" fontId="71" fillId="33" borderId="25" xfId="13021" applyFont="1" applyFill="1" applyBorder="1" applyAlignment="1">
      <alignment horizontal="center" vertical="center"/>
    </xf>
    <xf numFmtId="0" fontId="71" fillId="0" borderId="52" xfId="13021" applyFont="1" applyBorder="1" applyAlignment="1">
      <alignment horizontal="center" vertical="center" wrapText="1"/>
    </xf>
    <xf numFmtId="0" fontId="71" fillId="0" borderId="52" xfId="13021" applyFont="1" applyFill="1" applyBorder="1" applyAlignment="1">
      <alignment horizontal="center" vertical="center" wrapText="1"/>
    </xf>
    <xf numFmtId="0" fontId="112" fillId="0" borderId="53" xfId="13021" applyFont="1" applyBorder="1"/>
    <xf numFmtId="0" fontId="71" fillId="0" borderId="54" xfId="13021" applyFont="1" applyBorder="1" applyAlignment="1">
      <alignment horizontal="center" vertical="center" wrapText="1"/>
    </xf>
    <xf numFmtId="0" fontId="71" fillId="0" borderId="55" xfId="13021" applyFont="1" applyBorder="1" applyAlignment="1">
      <alignment horizontal="center" vertical="center" wrapText="1"/>
    </xf>
    <xf numFmtId="0" fontId="71" fillId="0" borderId="55" xfId="13021" applyFont="1" applyFill="1" applyBorder="1" applyAlignment="1">
      <alignment horizontal="center" vertical="center" wrapText="1"/>
    </xf>
    <xf numFmtId="0" fontId="71" fillId="0" borderId="53" xfId="13021" applyFont="1" applyBorder="1"/>
    <xf numFmtId="182" fontId="71" fillId="0" borderId="0" xfId="13021" applyNumberFormat="1" applyFont="1" applyFill="1" applyBorder="1" applyAlignment="1">
      <alignment horizontal="center"/>
    </xf>
    <xf numFmtId="0" fontId="67" fillId="0" borderId="0" xfId="13021" applyFont="1" applyFill="1" applyBorder="1" applyAlignment="1">
      <alignment horizontal="left"/>
    </xf>
    <xf numFmtId="0" fontId="112" fillId="0" borderId="11" xfId="13021" applyFont="1" applyBorder="1"/>
    <xf numFmtId="0" fontId="119" fillId="0" borderId="7" xfId="13021" applyFont="1" applyFill="1" applyBorder="1" applyAlignment="1">
      <alignment horizontal="center" vertical="center"/>
    </xf>
    <xf numFmtId="0" fontId="12" fillId="0" borderId="0" xfId="13021" applyFont="1"/>
    <xf numFmtId="182" fontId="71" fillId="0" borderId="17" xfId="13021" applyNumberFormat="1" applyFont="1" applyBorder="1" applyAlignment="1">
      <alignment horizontal="center"/>
    </xf>
    <xf numFmtId="204" fontId="71" fillId="0" borderId="0" xfId="13021" applyNumberFormat="1" applyFont="1" applyFill="1" applyBorder="1" applyAlignment="1">
      <alignment horizontal="center" vertical="center" wrapText="1"/>
    </xf>
    <xf numFmtId="182" fontId="119" fillId="0" borderId="7" xfId="13021" applyNumberFormat="1" applyFont="1" applyFill="1" applyBorder="1" applyAlignment="1">
      <alignment horizontal="center"/>
    </xf>
    <xf numFmtId="182" fontId="119" fillId="0" borderId="17" xfId="13021" applyNumberFormat="1" applyFont="1" applyFill="1" applyBorder="1" applyAlignment="1">
      <alignment horizontal="center" vertical="center" wrapText="1"/>
    </xf>
    <xf numFmtId="0" fontId="119" fillId="0" borderId="8" xfId="13021" applyFont="1" applyFill="1" applyBorder="1" applyAlignment="1">
      <alignment horizontal="center" vertical="center"/>
    </xf>
    <xf numFmtId="0" fontId="67" fillId="0" borderId="0" xfId="13021" applyFont="1" applyFill="1" applyBorder="1"/>
    <xf numFmtId="0" fontId="119" fillId="0" borderId="9" xfId="13021" applyFont="1" applyFill="1" applyBorder="1" applyAlignment="1">
      <alignment horizontal="center" vertical="center"/>
    </xf>
    <xf numFmtId="0" fontId="119" fillId="0" borderId="15" xfId="13021" applyFont="1" applyFill="1" applyBorder="1" applyAlignment="1">
      <alignment horizontal="center" vertical="center"/>
    </xf>
    <xf numFmtId="0" fontId="119" fillId="0" borderId="56" xfId="13021" applyFont="1" applyFill="1" applyBorder="1" applyAlignment="1">
      <alignment horizontal="center" vertical="center"/>
    </xf>
    <xf numFmtId="0" fontId="71" fillId="0" borderId="49" xfId="13021" applyFont="1" applyBorder="1" applyAlignment="1">
      <alignment horizontal="center" vertical="center" wrapText="1"/>
    </xf>
    <xf numFmtId="0" fontId="71" fillId="0" borderId="7" xfId="13021" applyFont="1" applyBorder="1" applyAlignment="1">
      <alignment horizontal="center" vertical="center" wrapText="1"/>
    </xf>
    <xf numFmtId="0" fontId="71" fillId="0" borderId="7" xfId="13021" applyFont="1" applyFill="1" applyBorder="1" applyAlignment="1">
      <alignment horizontal="center" vertical="center" wrapText="1"/>
    </xf>
    <xf numFmtId="0" fontId="71" fillId="0" borderId="57" xfId="13021" applyFont="1" applyBorder="1" applyAlignment="1">
      <alignment horizontal="center" vertical="center" wrapText="1"/>
    </xf>
    <xf numFmtId="182" fontId="119" fillId="0" borderId="0" xfId="13021" applyNumberFormat="1" applyFont="1" applyFill="1" applyBorder="1" applyAlignment="1">
      <alignment horizontal="center"/>
    </xf>
    <xf numFmtId="182" fontId="119" fillId="0" borderId="0" xfId="13021" applyNumberFormat="1" applyFont="1" applyFill="1" applyBorder="1" applyAlignment="1">
      <alignment horizontal="center" vertical="center" wrapText="1"/>
    </xf>
    <xf numFmtId="0" fontId="119" fillId="0" borderId="0" xfId="13021" applyFont="1" applyFill="1" applyBorder="1" applyAlignment="1">
      <alignment horizontal="center" vertical="center"/>
    </xf>
    <xf numFmtId="0" fontId="71" fillId="0" borderId="0" xfId="13021" applyFont="1" applyAlignment="1">
      <alignment horizontal="center"/>
    </xf>
    <xf numFmtId="0" fontId="67" fillId="0" borderId="0" xfId="13021" applyFont="1" applyFill="1"/>
    <xf numFmtId="0" fontId="71" fillId="0" borderId="0" xfId="13021" applyFont="1" applyFill="1" applyBorder="1"/>
    <xf numFmtId="182" fontId="71" fillId="0" borderId="7" xfId="13204" applyNumberFormat="1" applyFont="1" applyBorder="1" applyAlignment="1">
      <alignment horizontal="center"/>
    </xf>
    <xf numFmtId="182" fontId="71" fillId="0" borderId="7" xfId="13204" applyNumberFormat="1" applyFont="1" applyBorder="1" applyAlignment="1">
      <alignment horizontal="center" vertical="center" wrapText="1"/>
    </xf>
    <xf numFmtId="0" fontId="71" fillId="0" borderId="7" xfId="13021" applyFont="1" applyFill="1" applyBorder="1" applyAlignment="1">
      <alignment horizontal="center" vertical="center"/>
    </xf>
    <xf numFmtId="0" fontId="67" fillId="0" borderId="0" xfId="13021" applyFont="1" applyBorder="1" applyAlignment="1">
      <alignment horizontal="left" vertical="center" shrinkToFit="1"/>
    </xf>
    <xf numFmtId="0" fontId="71" fillId="0" borderId="47" xfId="13021" applyFont="1" applyBorder="1" applyAlignment="1">
      <alignment horizontal="center" vertical="center"/>
    </xf>
    <xf numFmtId="0" fontId="71" fillId="0" borderId="0" xfId="13021" applyFont="1" applyBorder="1" applyAlignment="1">
      <alignment horizontal="center" vertical="center"/>
    </xf>
    <xf numFmtId="0" fontId="71" fillId="0" borderId="7" xfId="13021" applyFont="1" applyBorder="1" applyAlignment="1">
      <alignment horizontal="center" vertical="center"/>
    </xf>
    <xf numFmtId="0" fontId="71" fillId="0" borderId="0" xfId="13021" applyFont="1" applyBorder="1" applyAlignment="1">
      <alignment horizontal="center" vertical="center"/>
    </xf>
    <xf numFmtId="0" fontId="71" fillId="0" borderId="25" xfId="13021" applyFont="1" applyBorder="1" applyAlignment="1">
      <alignment horizontal="center" vertical="center"/>
    </xf>
    <xf numFmtId="0" fontId="71" fillId="0" borderId="57" xfId="13021" applyFont="1" applyBorder="1" applyAlignment="1">
      <alignment horizontal="center" vertical="center"/>
    </xf>
    <xf numFmtId="0" fontId="71" fillId="0" borderId="43" xfId="13021" applyFont="1" applyBorder="1" applyAlignment="1">
      <alignment horizontal="center" vertical="center"/>
    </xf>
    <xf numFmtId="0" fontId="71" fillId="0" borderId="58" xfId="13021" applyFont="1" applyBorder="1" applyAlignment="1">
      <alignment horizontal="center" vertical="center"/>
    </xf>
    <xf numFmtId="0" fontId="71" fillId="0" borderId="7" xfId="13021" applyFont="1" applyBorder="1" applyAlignment="1">
      <alignment horizontal="center" vertical="center"/>
    </xf>
    <xf numFmtId="182" fontId="71" fillId="0" borderId="0" xfId="13204" applyNumberFormat="1" applyFont="1" applyAlignment="1">
      <alignment horizontal="center"/>
    </xf>
    <xf numFmtId="182" fontId="71" fillId="0" borderId="0" xfId="13204" applyNumberFormat="1" applyFont="1" applyAlignment="1">
      <alignment horizontal="center" vertical="center" wrapText="1"/>
    </xf>
    <xf numFmtId="0" fontId="71" fillId="0" borderId="0" xfId="13021" applyFont="1" applyFill="1" applyAlignment="1">
      <alignment horizontal="center" vertical="center"/>
    </xf>
    <xf numFmtId="0" fontId="7" fillId="19" borderId="0" xfId="13021" applyNumberFormat="1" applyFont="1" applyFill="1" applyBorder="1" applyAlignment="1">
      <alignment horizontal="center" vertical="center" wrapText="1"/>
    </xf>
    <xf numFmtId="0" fontId="71" fillId="0" borderId="0" xfId="13021" applyFont="1" applyBorder="1" applyAlignment="1">
      <alignment horizontal="center"/>
    </xf>
    <xf numFmtId="0" fontId="71" fillId="0" borderId="0" xfId="13021" applyFont="1" applyFill="1" applyBorder="1" applyAlignment="1">
      <alignment horizontal="center" vertical="center" shrinkToFit="1"/>
    </xf>
    <xf numFmtId="49" fontId="71" fillId="0" borderId="0" xfId="13021" applyNumberFormat="1" applyFont="1" applyFill="1" applyBorder="1" applyAlignment="1">
      <alignment horizontal="center" vertical="center" shrinkToFit="1"/>
    </xf>
    <xf numFmtId="184" fontId="71" fillId="0" borderId="0" xfId="13021" applyNumberFormat="1" applyFont="1" applyFill="1" applyBorder="1" applyAlignment="1">
      <alignment horizontal="center" vertical="center" shrinkToFit="1"/>
    </xf>
    <xf numFmtId="0" fontId="67" fillId="0" borderId="0" xfId="13021" applyFont="1" applyFill="1" applyBorder="1" applyAlignment="1">
      <alignment horizontal="left" vertical="center" shrinkToFit="1"/>
    </xf>
    <xf numFmtId="0" fontId="115" fillId="0" borderId="8" xfId="13021" applyFont="1" applyFill="1" applyBorder="1" applyAlignment="1">
      <alignment horizontal="center" vertical="center"/>
    </xf>
    <xf numFmtId="0" fontId="115" fillId="0" borderId="9" xfId="13021" applyFont="1" applyFill="1" applyBorder="1" applyAlignment="1">
      <alignment horizontal="center" vertical="center"/>
    </xf>
    <xf numFmtId="0" fontId="115" fillId="0" borderId="25" xfId="13021" applyFont="1" applyFill="1" applyBorder="1" applyAlignment="1">
      <alignment horizontal="center" vertical="center"/>
    </xf>
    <xf numFmtId="182" fontId="71" fillId="0" borderId="0" xfId="13021" applyNumberFormat="1" applyFont="1" applyBorder="1" applyAlignment="1">
      <alignment horizontal="center" wrapText="1"/>
    </xf>
    <xf numFmtId="182" fontId="71" fillId="0" borderId="0" xfId="13021" applyNumberFormat="1" applyFont="1" applyBorder="1" applyAlignment="1">
      <alignment horizontal="center" vertical="center" wrapText="1"/>
    </xf>
    <xf numFmtId="0" fontId="115" fillId="0" borderId="0" xfId="13021" applyFont="1" applyFill="1" applyBorder="1" applyAlignment="1">
      <alignment horizontal="center" vertical="center"/>
    </xf>
    <xf numFmtId="0" fontId="115" fillId="0" borderId="7" xfId="13021" applyFont="1" applyFill="1" applyBorder="1" applyAlignment="1">
      <alignment horizontal="center" vertical="center"/>
    </xf>
    <xf numFmtId="0" fontId="71" fillId="0" borderId="49" xfId="13021" applyFont="1" applyBorder="1" applyAlignment="1">
      <alignment horizontal="center" vertical="center"/>
    </xf>
    <xf numFmtId="0" fontId="71" fillId="0" borderId="51" xfId="13021" applyFont="1" applyBorder="1" applyAlignment="1">
      <alignment horizontal="center" vertical="center"/>
    </xf>
    <xf numFmtId="0" fontId="71" fillId="0" borderId="51" xfId="13021" applyFont="1" applyBorder="1" applyAlignment="1">
      <alignment horizontal="center" vertical="center"/>
    </xf>
    <xf numFmtId="0" fontId="71" fillId="0" borderId="51" xfId="13021" applyFont="1" applyFill="1" applyBorder="1" applyAlignment="1">
      <alignment horizontal="center" vertical="center"/>
    </xf>
    <xf numFmtId="0" fontId="71" fillId="0" borderId="46" xfId="13021" applyFont="1" applyBorder="1" applyAlignment="1">
      <alignment horizontal="center" vertical="center"/>
    </xf>
    <xf numFmtId="0" fontId="71" fillId="0" borderId="47" xfId="13021" applyFont="1" applyBorder="1" applyAlignment="1">
      <alignment horizontal="center" vertical="center"/>
    </xf>
    <xf numFmtId="0" fontId="71" fillId="0" borderId="47" xfId="13021" applyFont="1" applyFill="1" applyBorder="1" applyAlignment="1">
      <alignment horizontal="center" vertical="center"/>
    </xf>
    <xf numFmtId="0" fontId="71" fillId="0" borderId="25" xfId="13021" applyFont="1" applyBorder="1" applyAlignment="1">
      <alignment horizontal="center" vertical="center"/>
    </xf>
    <xf numFmtId="0" fontId="71" fillId="0" borderId="50" xfId="13021" applyFont="1" applyFill="1" applyBorder="1" applyAlignment="1">
      <alignment horizontal="center" vertical="center"/>
    </xf>
    <xf numFmtId="0" fontId="71" fillId="0" borderId="46" xfId="13021" applyFont="1" applyFill="1" applyBorder="1" applyAlignment="1">
      <alignment horizontal="center" vertical="center"/>
    </xf>
    <xf numFmtId="0" fontId="67" fillId="15" borderId="8" xfId="13021" applyFont="1" applyFill="1" applyBorder="1" applyAlignment="1">
      <alignment horizontal="left" vertical="center"/>
    </xf>
    <xf numFmtId="0" fontId="71" fillId="0" borderId="0" xfId="13021" applyFont="1" applyAlignment="1"/>
    <xf numFmtId="0" fontId="120" fillId="0" borderId="0" xfId="13021" applyFont="1" applyAlignment="1"/>
    <xf numFmtId="182" fontId="71" fillId="33" borderId="7" xfId="13021" applyNumberFormat="1" applyFont="1" applyFill="1" applyBorder="1" applyAlignment="1">
      <alignment horizontal="center"/>
    </xf>
    <xf numFmtId="0" fontId="71" fillId="0" borderId="7" xfId="13205" applyFont="1" applyFill="1" applyBorder="1" applyAlignment="1">
      <alignment horizontal="center"/>
    </xf>
    <xf numFmtId="0" fontId="67" fillId="16" borderId="0" xfId="13021" applyFont="1" applyFill="1" applyBorder="1" applyAlignment="1">
      <alignment horizontal="left" vertical="center" wrapText="1" shrinkToFit="1"/>
    </xf>
    <xf numFmtId="0" fontId="67" fillId="16" borderId="0" xfId="13021" applyFont="1" applyFill="1" applyBorder="1" applyAlignment="1">
      <alignment horizontal="left" vertical="center" wrapText="1" shrinkToFit="1"/>
    </xf>
    <xf numFmtId="0" fontId="71" fillId="16" borderId="7" xfId="13021" applyFont="1" applyFill="1" applyBorder="1" applyAlignment="1">
      <alignment horizontal="center" vertical="center" wrapText="1"/>
    </xf>
    <xf numFmtId="0" fontId="71" fillId="0" borderId="7" xfId="13021" applyFont="1" applyBorder="1" applyAlignment="1">
      <alignment horizontal="center" vertical="center" wrapText="1"/>
    </xf>
    <xf numFmtId="0" fontId="71" fillId="16" borderId="7" xfId="13021" applyFont="1" applyFill="1" applyBorder="1" applyAlignment="1">
      <alignment horizontal="center" vertical="center" wrapText="1"/>
    </xf>
    <xf numFmtId="0" fontId="71" fillId="0" borderId="0" xfId="13021" applyFont="1" applyFill="1" applyAlignment="1"/>
    <xf numFmtId="0" fontId="67" fillId="0" borderId="8" xfId="13021" applyFont="1" applyFill="1" applyBorder="1" applyAlignment="1">
      <alignment horizontal="left" vertical="center" shrinkToFit="1"/>
    </xf>
    <xf numFmtId="49" fontId="67" fillId="0" borderId="8" xfId="13021" applyNumberFormat="1" applyFont="1" applyFill="1" applyBorder="1" applyAlignment="1">
      <alignment horizontal="left" vertical="center" shrinkToFit="1"/>
    </xf>
    <xf numFmtId="184" fontId="67" fillId="0" borderId="8" xfId="13021" applyNumberFormat="1" applyFont="1" applyFill="1" applyBorder="1" applyAlignment="1">
      <alignment horizontal="left" vertical="center" shrinkToFit="1"/>
    </xf>
    <xf numFmtId="0" fontId="67" fillId="0" borderId="15" xfId="13021" applyFont="1" applyFill="1" applyBorder="1" applyAlignment="1">
      <alignment horizontal="left" vertical="center" shrinkToFit="1"/>
    </xf>
    <xf numFmtId="0" fontId="67" fillId="0" borderId="59" xfId="13021" applyFont="1" applyFill="1" applyBorder="1" applyAlignment="1">
      <alignment horizontal="left" vertical="center" shrinkToFit="1"/>
    </xf>
    <xf numFmtId="0" fontId="71" fillId="0" borderId="7" xfId="13021" applyFont="1" applyFill="1" applyBorder="1" applyAlignment="1">
      <alignment horizontal="center" vertical="center"/>
    </xf>
    <xf numFmtId="0" fontId="71" fillId="0" borderId="7" xfId="13205" applyFont="1" applyFill="1" applyBorder="1" applyAlignment="1">
      <alignment horizontal="center" wrapText="1"/>
    </xf>
    <xf numFmtId="0" fontId="71" fillId="33" borderId="7" xfId="13021" applyFont="1" applyFill="1" applyBorder="1" applyAlignment="1">
      <alignment horizontal="center" vertical="center" wrapText="1"/>
    </xf>
    <xf numFmtId="0" fontId="71" fillId="17" borderId="8" xfId="13021" applyFont="1" applyFill="1" applyBorder="1" applyAlignment="1">
      <alignment horizontal="center" vertical="center"/>
    </xf>
    <xf numFmtId="0" fontId="67" fillId="33" borderId="0" xfId="13021" applyFont="1" applyFill="1" applyBorder="1" applyAlignment="1">
      <alignment horizontal="left" vertical="center" shrinkToFit="1"/>
    </xf>
    <xf numFmtId="0" fontId="71" fillId="17" borderId="9" xfId="13021" applyFont="1" applyFill="1" applyBorder="1" applyAlignment="1">
      <alignment horizontal="center" vertical="center"/>
    </xf>
    <xf numFmtId="0" fontId="71" fillId="17" borderId="25" xfId="13021" applyFont="1" applyFill="1" applyBorder="1" applyAlignment="1">
      <alignment horizontal="center" vertical="center"/>
    </xf>
    <xf numFmtId="0" fontId="71" fillId="33" borderId="49" xfId="13021" applyFont="1" applyFill="1" applyBorder="1" applyAlignment="1">
      <alignment horizontal="center" vertical="center"/>
    </xf>
    <xf numFmtId="0" fontId="71" fillId="33" borderId="51" xfId="13021" applyFont="1" applyFill="1" applyBorder="1" applyAlignment="1">
      <alignment horizontal="center" vertical="center"/>
    </xf>
    <xf numFmtId="0" fontId="71" fillId="0" borderId="51" xfId="13021" applyFont="1" applyBorder="1" applyAlignment="1"/>
    <xf numFmtId="0" fontId="71" fillId="0" borderId="49" xfId="13021" applyFont="1" applyBorder="1" applyAlignment="1"/>
    <xf numFmtId="0" fontId="71" fillId="0" borderId="7" xfId="13021" applyFont="1" applyBorder="1" applyAlignment="1"/>
    <xf numFmtId="0" fontId="71" fillId="16" borderId="43" xfId="13021" applyFont="1" applyFill="1" applyBorder="1" applyAlignment="1">
      <alignment horizontal="center" vertical="center"/>
    </xf>
    <xf numFmtId="0" fontId="71" fillId="33" borderId="43" xfId="13021" applyFont="1" applyFill="1" applyBorder="1" applyAlignment="1">
      <alignment horizontal="center" vertical="center"/>
    </xf>
    <xf numFmtId="0" fontId="71" fillId="33" borderId="42" xfId="13021" applyFont="1" applyFill="1" applyBorder="1" applyAlignment="1">
      <alignment horizontal="center" vertical="center"/>
    </xf>
    <xf numFmtId="0" fontId="71" fillId="33" borderId="43" xfId="13021" applyFont="1" applyFill="1" applyBorder="1" applyAlignment="1">
      <alignment horizontal="center" vertical="center"/>
    </xf>
    <xf numFmtId="0" fontId="71" fillId="0" borderId="0" xfId="13021" applyFont="1" applyFill="1" applyBorder="1" applyAlignment="1"/>
    <xf numFmtId="0" fontId="71" fillId="0" borderId="0" xfId="13021" applyFont="1" applyFill="1" applyBorder="1" applyAlignment="1"/>
    <xf numFmtId="0" fontId="115" fillId="0" borderId="0" xfId="13021" applyFont="1" applyAlignment="1">
      <alignment horizontal="center" wrapText="1"/>
    </xf>
    <xf numFmtId="182" fontId="71" fillId="0" borderId="7" xfId="13021" applyNumberFormat="1" applyFont="1" applyFill="1" applyBorder="1" applyAlignment="1">
      <alignment horizontal="center"/>
    </xf>
    <xf numFmtId="182" fontId="71" fillId="0" borderId="17" xfId="13021" applyNumberFormat="1" applyFont="1" applyFill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182" fontId="71" fillId="0" borderId="17" xfId="13021" applyNumberFormat="1" applyFont="1" applyBorder="1" applyAlignment="1">
      <alignment horizontal="center" vertical="center"/>
    </xf>
    <xf numFmtId="0" fontId="71" fillId="0" borderId="50" xfId="13021" applyFont="1" applyBorder="1" applyAlignment="1"/>
    <xf numFmtId="0" fontId="71" fillId="33" borderId="26" xfId="13021" applyFont="1" applyFill="1" applyBorder="1" applyAlignment="1">
      <alignment horizontal="center" vertical="center"/>
    </xf>
    <xf numFmtId="182" fontId="71" fillId="33" borderId="7" xfId="13021" applyNumberFormat="1" applyFont="1" applyFill="1" applyBorder="1" applyAlignment="1">
      <alignment horizontal="center" vertical="center"/>
    </xf>
    <xf numFmtId="0" fontId="119" fillId="0" borderId="25" xfId="13021" applyFont="1" applyFill="1" applyBorder="1" applyAlignment="1">
      <alignment horizontal="center" vertical="center"/>
    </xf>
    <xf numFmtId="0" fontId="71" fillId="0" borderId="0" xfId="13021" applyFont="1" applyBorder="1" applyAlignment="1"/>
    <xf numFmtId="0" fontId="71" fillId="33" borderId="60" xfId="13021" applyFont="1" applyFill="1" applyBorder="1" applyAlignment="1">
      <alignment horizontal="center" vertical="center"/>
    </xf>
    <xf numFmtId="182" fontId="71" fillId="16" borderId="7" xfId="13021" applyNumberFormat="1" applyFont="1" applyFill="1" applyBorder="1" applyAlignment="1">
      <alignment horizontal="center"/>
    </xf>
    <xf numFmtId="0" fontId="67" fillId="33" borderId="0" xfId="13021" applyFont="1" applyFill="1" applyBorder="1" applyAlignment="1">
      <alignment horizontal="center" vertical="center" shrinkToFit="1"/>
    </xf>
    <xf numFmtId="0" fontId="67" fillId="15" borderId="0" xfId="13206" applyFont="1" applyFill="1" applyBorder="1" applyAlignment="1">
      <alignment horizontal="left" vertical="center"/>
    </xf>
    <xf numFmtId="0" fontId="112" fillId="0" borderId="0" xfId="13021" applyFont="1" applyBorder="1" applyAlignment="1"/>
    <xf numFmtId="0" fontId="71" fillId="0" borderId="7" xfId="13021" applyFont="1" applyBorder="1" applyAlignment="1">
      <alignment horizontal="center"/>
    </xf>
    <xf numFmtId="0" fontId="71" fillId="0" borderId="7" xfId="13021" applyFont="1" applyFill="1" applyBorder="1" applyAlignment="1">
      <alignment horizontal="center"/>
    </xf>
    <xf numFmtId="0" fontId="71" fillId="0" borderId="26" xfId="13021" applyFont="1" applyBorder="1" applyAlignment="1">
      <alignment horizontal="center" vertical="center"/>
    </xf>
    <xf numFmtId="0" fontId="112" fillId="0" borderId="0" xfId="13021" applyFont="1" applyFill="1" applyBorder="1" applyAlignment="1"/>
    <xf numFmtId="182" fontId="71" fillId="0" borderId="0" xfId="13021" applyNumberFormat="1" applyFont="1" applyFill="1" applyBorder="1" applyAlignment="1">
      <alignment horizontal="center" wrapText="1"/>
    </xf>
    <xf numFmtId="0" fontId="71" fillId="0" borderId="0" xfId="13021" applyFont="1" applyFill="1" applyBorder="1" applyAlignment="1">
      <alignment horizontal="center" vertical="center" wrapText="1"/>
    </xf>
    <xf numFmtId="203" fontId="71" fillId="0" borderId="0" xfId="13021" applyNumberFormat="1" applyFont="1" applyFill="1" applyBorder="1" applyAlignment="1" applyProtection="1">
      <alignment horizontal="center" wrapText="1"/>
      <protection locked="0"/>
    </xf>
    <xf numFmtId="182" fontId="119" fillId="0" borderId="7" xfId="13021" applyNumberFormat="1" applyFont="1" applyFill="1" applyBorder="1" applyAlignment="1">
      <alignment horizontal="center" wrapText="1"/>
    </xf>
    <xf numFmtId="0" fontId="112" fillId="0" borderId="0" xfId="13021" applyFont="1" applyBorder="1"/>
    <xf numFmtId="0" fontId="71" fillId="0" borderId="25" xfId="13021" applyFont="1" applyBorder="1" applyAlignment="1">
      <alignment horizontal="center"/>
    </xf>
    <xf numFmtId="0" fontId="71" fillId="0" borderId="25" xfId="13021" applyFont="1" applyFill="1" applyBorder="1" applyAlignment="1">
      <alignment horizontal="center"/>
    </xf>
    <xf numFmtId="0" fontId="112" fillId="0" borderId="0" xfId="13021" applyFont="1" applyFill="1" applyBorder="1"/>
    <xf numFmtId="182" fontId="119" fillId="0" borderId="7" xfId="13021" applyNumberFormat="1" applyFont="1" applyFill="1" applyBorder="1" applyAlignment="1">
      <alignment horizontal="center" vertical="center" wrapText="1"/>
    </xf>
    <xf numFmtId="0" fontId="71" fillId="0" borderId="8" xfId="13021" applyFont="1" applyBorder="1" applyAlignment="1">
      <alignment horizontal="center" vertical="center" wrapText="1"/>
    </xf>
    <xf numFmtId="0" fontId="71" fillId="0" borderId="9" xfId="13021" applyFont="1" applyBorder="1" applyAlignment="1">
      <alignment horizontal="center" vertical="center" wrapText="1"/>
    </xf>
    <xf numFmtId="0" fontId="71" fillId="0" borderId="25" xfId="13021" applyFont="1" applyBorder="1" applyAlignment="1">
      <alignment horizontal="center" vertical="center" wrapText="1"/>
    </xf>
    <xf numFmtId="0" fontId="71" fillId="0" borderId="43" xfId="13021" applyFont="1" applyBorder="1" applyAlignment="1">
      <alignment horizontal="center" vertical="center"/>
    </xf>
    <xf numFmtId="0" fontId="121" fillId="0" borderId="0" xfId="13021" applyFont="1" applyBorder="1"/>
    <xf numFmtId="0" fontId="119" fillId="0" borderId="0" xfId="13021" applyFont="1" applyBorder="1" applyAlignment="1"/>
    <xf numFmtId="0" fontId="71" fillId="0" borderId="7" xfId="13021" applyFont="1" applyFill="1" applyBorder="1" applyAlignment="1">
      <alignment horizontal="center"/>
    </xf>
    <xf numFmtId="0" fontId="71" fillId="0" borderId="0" xfId="13021" applyFont="1" applyBorder="1" applyAlignment="1"/>
    <xf numFmtId="0" fontId="71" fillId="0" borderId="13" xfId="13021" applyFont="1" applyBorder="1" applyAlignment="1">
      <alignment horizontal="center" vertical="center"/>
    </xf>
    <xf numFmtId="0" fontId="71" fillId="0" borderId="7" xfId="13021" applyFont="1" applyFill="1" applyBorder="1" applyAlignment="1"/>
    <xf numFmtId="0" fontId="121" fillId="0" borderId="0" xfId="13021" applyFont="1" applyFill="1" applyBorder="1"/>
    <xf numFmtId="0" fontId="121" fillId="0" borderId="0" xfId="13021" applyFont="1" applyFill="1" applyBorder="1" applyAlignment="1"/>
    <xf numFmtId="182" fontId="71" fillId="0" borderId="8" xfId="13021" applyNumberFormat="1" applyFont="1" applyFill="1" applyBorder="1" applyAlignment="1">
      <alignment horizontal="center" wrapText="1"/>
    </xf>
    <xf numFmtId="0" fontId="119" fillId="0" borderId="8" xfId="13021" applyFont="1" applyFill="1" applyBorder="1" applyAlignment="1">
      <alignment horizontal="center" vertical="center" wrapText="1"/>
    </xf>
    <xf numFmtId="0" fontId="119" fillId="0" borderId="9" xfId="13021" applyFont="1" applyFill="1" applyBorder="1" applyAlignment="1">
      <alignment horizontal="center" vertical="center" wrapText="1"/>
    </xf>
    <xf numFmtId="0" fontId="119" fillId="0" borderId="25" xfId="13021" applyFont="1" applyFill="1" applyBorder="1" applyAlignment="1">
      <alignment horizontal="center" vertical="center" wrapText="1"/>
    </xf>
    <xf numFmtId="0" fontId="71" fillId="0" borderId="8" xfId="13207" applyFont="1" applyFill="1" applyBorder="1" applyAlignment="1">
      <alignment horizontal="center" vertical="center" wrapText="1"/>
    </xf>
    <xf numFmtId="0" fontId="71" fillId="0" borderId="9" xfId="13207" applyFont="1" applyFill="1" applyBorder="1" applyAlignment="1">
      <alignment horizontal="center" vertical="center" wrapText="1"/>
    </xf>
    <xf numFmtId="0" fontId="71" fillId="0" borderId="25" xfId="13207" applyFont="1" applyFill="1" applyBorder="1" applyAlignment="1">
      <alignment horizontal="center" vertical="center" wrapText="1"/>
    </xf>
    <xf numFmtId="0" fontId="119" fillId="0" borderId="0" xfId="13021" applyFont="1" applyAlignment="1">
      <alignment horizontal="center" wrapText="1"/>
    </xf>
    <xf numFmtId="0" fontId="119" fillId="0" borderId="0" xfId="13021" applyFont="1" applyFill="1" applyAlignment="1">
      <alignment horizontal="center" wrapText="1"/>
    </xf>
    <xf numFmtId="0" fontId="71" fillId="0" borderId="7" xfId="13207" applyFont="1" applyFill="1" applyBorder="1" applyAlignment="1">
      <alignment horizontal="center" vertical="center" wrapText="1"/>
    </xf>
    <xf numFmtId="0" fontId="71" fillId="0" borderId="7" xfId="13021" applyFont="1" applyFill="1" applyBorder="1"/>
    <xf numFmtId="182" fontId="119" fillId="0" borderId="0" xfId="13021" applyNumberFormat="1" applyFont="1" applyFill="1" applyBorder="1" applyAlignment="1">
      <alignment horizontal="center" wrapText="1"/>
    </xf>
    <xf numFmtId="0" fontId="71" fillId="0" borderId="0" xfId="13207" applyFont="1" applyFill="1" applyBorder="1" applyAlignment="1">
      <alignment horizontal="center" vertical="center" wrapText="1"/>
    </xf>
    <xf numFmtId="0" fontId="71" fillId="0" borderId="0" xfId="13205" applyFont="1" applyFill="1" applyBorder="1" applyAlignment="1">
      <alignment horizontal="center"/>
    </xf>
    <xf numFmtId="0" fontId="71" fillId="0" borderId="0" xfId="13021" applyFont="1" applyBorder="1" applyAlignment="1">
      <alignment horizontal="left" vertical="center" shrinkToFit="1"/>
    </xf>
    <xf numFmtId="0" fontId="71" fillId="0" borderId="8" xfId="13021" applyFont="1" applyBorder="1" applyAlignment="1">
      <alignment horizontal="center" vertical="center"/>
    </xf>
    <xf numFmtId="182" fontId="71" fillId="0" borderId="7" xfId="13021" applyNumberFormat="1" applyFont="1" applyFill="1" applyBorder="1" applyAlignment="1">
      <alignment horizontal="center" wrapText="1"/>
    </xf>
    <xf numFmtId="182" fontId="71" fillId="0" borderId="17" xfId="13021" applyNumberFormat="1" applyFont="1" applyFill="1" applyBorder="1" applyAlignment="1">
      <alignment horizontal="center" vertical="center" wrapText="1"/>
    </xf>
    <xf numFmtId="0" fontId="115" fillId="0" borderId="7" xfId="13207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horizontal="left" vertical="center" shrinkToFit="1"/>
    </xf>
    <xf numFmtId="0" fontId="122" fillId="0" borderId="0" xfId="13021" applyFont="1" applyFill="1" applyBorder="1"/>
    <xf numFmtId="0" fontId="121" fillId="0" borderId="0" xfId="13021" applyFont="1" applyFill="1" applyBorder="1" applyAlignment="1">
      <alignment horizontal="center"/>
    </xf>
    <xf numFmtId="0" fontId="67" fillId="0" borderId="61" xfId="13021" applyFont="1" applyFill="1" applyBorder="1" applyAlignment="1">
      <alignment horizontal="left" vertical="center" shrinkToFit="1"/>
    </xf>
    <xf numFmtId="0" fontId="112" fillId="0" borderId="0" xfId="13021" applyFont="1" applyBorder="1" applyAlignment="1">
      <alignment horizontal="center"/>
    </xf>
    <xf numFmtId="0" fontId="71" fillId="0" borderId="9" xfId="13021" applyFont="1" applyBorder="1" applyAlignment="1">
      <alignment horizontal="center" vertical="center"/>
    </xf>
    <xf numFmtId="0" fontId="71" fillId="0" borderId="25" xfId="13021" applyFont="1" applyBorder="1"/>
    <xf numFmtId="0" fontId="71" fillId="0" borderId="25" xfId="13021" applyFont="1" applyFill="1" applyBorder="1"/>
    <xf numFmtId="0" fontId="112" fillId="0" borderId="0" xfId="13021" applyFont="1" applyFill="1" applyBorder="1" applyAlignment="1">
      <alignment horizontal="center"/>
    </xf>
    <xf numFmtId="182" fontId="71" fillId="0" borderId="11" xfId="13021" applyNumberFormat="1" applyFont="1" applyFill="1" applyBorder="1" applyAlignment="1">
      <alignment horizontal="center" vertical="center" wrapText="1"/>
    </xf>
    <xf numFmtId="0" fontId="71" fillId="0" borderId="11" xfId="13205" applyFont="1" applyFill="1" applyBorder="1" applyAlignment="1">
      <alignment horizontal="center"/>
    </xf>
    <xf numFmtId="0" fontId="115" fillId="0" borderId="0" xfId="13021" applyFont="1" applyFill="1" applyBorder="1"/>
    <xf numFmtId="0" fontId="118" fillId="0" borderId="0" xfId="13021" applyFont="1" applyFill="1" applyBorder="1" applyAlignment="1">
      <alignment horizontal="left" vertical="center" shrinkToFit="1"/>
    </xf>
    <xf numFmtId="182" fontId="71" fillId="0" borderId="7" xfId="13021" applyNumberFormat="1" applyFont="1" applyFill="1" applyBorder="1" applyAlignment="1">
      <alignment horizontal="center" vertical="center" wrapText="1"/>
    </xf>
    <xf numFmtId="0" fontId="12" fillId="0" borderId="0" xfId="13021" applyFont="1" applyBorder="1" applyAlignment="1">
      <alignment horizontal="center" vertical="center"/>
    </xf>
    <xf numFmtId="0" fontId="71" fillId="33" borderId="0" xfId="13021" applyFont="1" applyFill="1" applyBorder="1" applyAlignment="1">
      <alignment horizontal="center" vertical="center"/>
    </xf>
    <xf numFmtId="0" fontId="71" fillId="0" borderId="8" xfId="13205" applyFont="1" applyFill="1" applyBorder="1" applyAlignment="1">
      <alignment horizontal="center" vertical="center" wrapText="1"/>
    </xf>
    <xf numFmtId="0" fontId="121" fillId="0" borderId="0" xfId="13021" applyFont="1" applyBorder="1" applyAlignment="1">
      <alignment horizontal="center"/>
    </xf>
    <xf numFmtId="0" fontId="71" fillId="0" borderId="9" xfId="13205" applyFont="1" applyFill="1" applyBorder="1" applyAlignment="1">
      <alignment horizontal="center" vertical="center" wrapText="1"/>
    </xf>
    <xf numFmtId="0" fontId="67" fillId="0" borderId="0" xfId="13206" applyFont="1" applyFill="1" applyBorder="1" applyAlignment="1">
      <alignment horizontal="left" vertical="center" shrinkToFit="1"/>
    </xf>
    <xf numFmtId="182" fontId="71" fillId="0" borderId="7" xfId="13205" applyNumberFormat="1" applyFont="1" applyFill="1" applyBorder="1" applyAlignment="1">
      <alignment horizontal="center" wrapText="1"/>
    </xf>
    <xf numFmtId="0" fontId="71" fillId="0" borderId="25" xfId="13205" applyFont="1" applyFill="1" applyBorder="1" applyAlignment="1">
      <alignment horizontal="center" vertical="center" wrapText="1"/>
    </xf>
    <xf numFmtId="0" fontId="71" fillId="0" borderId="7" xfId="13021" applyFont="1" applyFill="1" applyBorder="1" applyAlignment="1">
      <alignment horizontal="center" wrapText="1"/>
    </xf>
    <xf numFmtId="0" fontId="71" fillId="0" borderId="0" xfId="12933" applyFont="1" applyBorder="1" applyAlignment="1">
      <alignment horizontal="center" vertical="center"/>
    </xf>
    <xf numFmtId="0" fontId="71" fillId="0" borderId="7" xfId="12933" applyFont="1" applyBorder="1" applyAlignment="1">
      <alignment horizontal="center" vertical="center"/>
    </xf>
    <xf numFmtId="0" fontId="71" fillId="0" borderId="7" xfId="12933" applyFont="1" applyFill="1" applyBorder="1" applyAlignment="1">
      <alignment horizontal="center" vertical="center"/>
    </xf>
    <xf numFmtId="0" fontId="71" fillId="0" borderId="7" xfId="12933" applyFont="1" applyBorder="1" applyAlignment="1">
      <alignment horizontal="center" vertical="center"/>
    </xf>
    <xf numFmtId="0" fontId="71" fillId="0" borderId="25" xfId="12933" applyFont="1" applyBorder="1" applyAlignment="1">
      <alignment horizontal="center" vertical="center"/>
    </xf>
    <xf numFmtId="0" fontId="71" fillId="0" borderId="25" xfId="12933" applyFont="1" applyFill="1" applyBorder="1" applyAlignment="1">
      <alignment horizontal="center" vertical="center"/>
    </xf>
    <xf numFmtId="0" fontId="71" fillId="0" borderId="7" xfId="12933" applyFont="1" applyFill="1" applyBorder="1" applyAlignment="1">
      <alignment horizontal="center" vertical="center"/>
    </xf>
    <xf numFmtId="0" fontId="71" fillId="0" borderId="0" xfId="13206" applyFont="1" applyFill="1" applyBorder="1" applyAlignment="1">
      <alignment horizontal="center" vertical="center" shrinkToFit="1"/>
    </xf>
    <xf numFmtId="49" fontId="71" fillId="0" borderId="0" xfId="13206" applyNumberFormat="1" applyFont="1" applyFill="1" applyBorder="1" applyAlignment="1">
      <alignment horizontal="center" vertical="center" shrinkToFit="1"/>
    </xf>
    <xf numFmtId="0" fontId="71" fillId="0" borderId="0" xfId="13206" applyNumberFormat="1" applyFont="1" applyFill="1" applyBorder="1" applyAlignment="1">
      <alignment horizontal="center" vertical="center" shrinkToFit="1"/>
    </xf>
    <xf numFmtId="0" fontId="67" fillId="0" borderId="0" xfId="13206" applyFont="1" applyFill="1" applyBorder="1" applyAlignment="1">
      <alignment horizontal="left" vertical="center" shrinkToFit="1"/>
    </xf>
    <xf numFmtId="182" fontId="71" fillId="0" borderId="7" xfId="12933" applyNumberFormat="1" applyFont="1" applyBorder="1" applyAlignment="1">
      <alignment horizontal="center"/>
    </xf>
    <xf numFmtId="182" fontId="71" fillId="0" borderId="7" xfId="12933" applyNumberFormat="1" applyFont="1" applyFill="1" applyBorder="1" applyAlignment="1">
      <alignment horizontal="center" vertical="center" wrapText="1"/>
    </xf>
    <xf numFmtId="182" fontId="71" fillId="0" borderId="7" xfId="13207" applyNumberFormat="1" applyFont="1" applyFill="1" applyBorder="1" applyAlignment="1">
      <alignment horizontal="center"/>
    </xf>
    <xf numFmtId="0" fontId="71" fillId="0" borderId="13" xfId="12933" applyFont="1" applyFill="1" applyBorder="1" applyAlignment="1">
      <alignment horizontal="center" vertical="center"/>
    </xf>
    <xf numFmtId="0" fontId="71" fillId="0" borderId="9" xfId="12933" applyFont="1" applyBorder="1" applyAlignment="1">
      <alignment horizontal="center" vertical="center"/>
    </xf>
    <xf numFmtId="0" fontId="71" fillId="0" borderId="8" xfId="12933" applyFont="1" applyBorder="1" applyAlignment="1">
      <alignment horizontal="center" vertical="center"/>
    </xf>
    <xf numFmtId="0" fontId="71" fillId="0" borderId="8" xfId="12933" applyFont="1" applyFill="1" applyBorder="1" applyAlignment="1">
      <alignment horizontal="center" vertical="center"/>
    </xf>
    <xf numFmtId="0" fontId="71" fillId="0" borderId="25" xfId="12933" applyFont="1" applyBorder="1" applyAlignment="1">
      <alignment horizontal="center" vertical="center"/>
    </xf>
    <xf numFmtId="184" fontId="71" fillId="0" borderId="0" xfId="13206" applyNumberFormat="1" applyFont="1" applyFill="1" applyBorder="1" applyAlignment="1">
      <alignment horizontal="center" vertical="center" shrinkToFit="1"/>
    </xf>
    <xf numFmtId="0" fontId="71" fillId="0" borderId="7" xfId="13207" applyFont="1" applyFill="1" applyBorder="1" applyAlignment="1">
      <alignment horizontal="center" vertical="center"/>
    </xf>
    <xf numFmtId="0" fontId="115" fillId="0" borderId="0" xfId="13021" applyFont="1" applyAlignment="1">
      <alignment horizontal="center"/>
    </xf>
    <xf numFmtId="0" fontId="71" fillId="0" borderId="8" xfId="12933" applyFont="1" applyBorder="1" applyAlignment="1">
      <alignment horizontal="center" vertical="center"/>
    </xf>
    <xf numFmtId="182" fontId="71" fillId="0" borderId="0" xfId="12933" applyNumberFormat="1" applyFont="1" applyFill="1" applyBorder="1" applyAlignment="1">
      <alignment horizontal="center"/>
    </xf>
    <xf numFmtId="182" fontId="71" fillId="0" borderId="7" xfId="13021" applyNumberFormat="1" applyFont="1" applyBorder="1" applyAlignment="1">
      <alignment horizontal="center" vertical="center"/>
    </xf>
    <xf numFmtId="0" fontId="71" fillId="0" borderId="7" xfId="13205" applyFont="1" applyFill="1" applyBorder="1" applyAlignment="1">
      <alignment horizontal="center" vertical="center" wrapText="1"/>
    </xf>
    <xf numFmtId="0" fontId="71" fillId="0" borderId="25" xfId="12933" applyFont="1" applyFill="1" applyBorder="1" applyAlignment="1">
      <alignment horizontal="center" vertical="center"/>
    </xf>
    <xf numFmtId="182" fontId="71" fillId="0" borderId="8" xfId="13021" applyNumberFormat="1" applyFont="1" applyBorder="1" applyAlignment="1">
      <alignment horizontal="center" wrapText="1"/>
    </xf>
    <xf numFmtId="182" fontId="71" fillId="0" borderId="0" xfId="13021" applyNumberFormat="1" applyFont="1" applyBorder="1" applyAlignment="1">
      <alignment horizontal="center"/>
    </xf>
    <xf numFmtId="182" fontId="71" fillId="0" borderId="9" xfId="12933" applyNumberFormat="1" applyFont="1" applyFill="1" applyBorder="1" applyAlignment="1">
      <alignment horizontal="center"/>
    </xf>
    <xf numFmtId="0" fontId="67" fillId="0" borderId="0" xfId="13021" applyFont="1" applyBorder="1" applyAlignment="1">
      <alignment vertical="center"/>
    </xf>
    <xf numFmtId="182" fontId="71" fillId="0" borderId="9" xfId="12933" applyNumberFormat="1" applyFont="1" applyBorder="1" applyAlignment="1">
      <alignment horizontal="center"/>
    </xf>
    <xf numFmtId="182" fontId="71" fillId="0" borderId="0" xfId="12933" applyNumberFormat="1" applyFont="1" applyBorder="1" applyAlignment="1">
      <alignment horizontal="center"/>
    </xf>
    <xf numFmtId="182" fontId="71" fillId="0" borderId="0" xfId="12933" applyNumberFormat="1" applyFont="1" applyFill="1" applyBorder="1" applyAlignment="1">
      <alignment horizontal="center" vertical="center" wrapText="1"/>
    </xf>
    <xf numFmtId="0" fontId="71" fillId="0" borderId="0" xfId="13021" applyFont="1" applyFill="1" applyBorder="1" applyAlignment="1">
      <alignment vertical="center"/>
    </xf>
    <xf numFmtId="182" fontId="71" fillId="0" borderId="7" xfId="13207" applyNumberFormat="1" applyFont="1" applyFill="1" applyBorder="1" applyAlignment="1">
      <alignment horizontal="center" vertical="center" wrapText="1"/>
    </xf>
    <xf numFmtId="0" fontId="115" fillId="0" borderId="0" xfId="13206" applyFont="1" applyFill="1" applyBorder="1" applyAlignment="1">
      <alignment horizontal="center" vertical="center" shrinkToFit="1"/>
    </xf>
    <xf numFmtId="49" fontId="115" fillId="0" borderId="0" xfId="13206" applyNumberFormat="1" applyFont="1" applyFill="1" applyBorder="1" applyAlignment="1">
      <alignment horizontal="center" vertical="center" shrinkToFit="1"/>
    </xf>
    <xf numFmtId="184" fontId="115" fillId="0" borderId="0" xfId="13206" applyNumberFormat="1" applyFont="1" applyFill="1" applyBorder="1" applyAlignment="1">
      <alignment horizontal="center" vertical="center" shrinkToFit="1"/>
    </xf>
    <xf numFmtId="0" fontId="118" fillId="0" borderId="0" xfId="13206" applyFont="1" applyFill="1" applyBorder="1" applyAlignment="1">
      <alignment horizontal="left" vertical="center" shrinkToFit="1"/>
    </xf>
    <xf numFmtId="0" fontId="67" fillId="15" borderId="0" xfId="13206" applyFont="1" applyFill="1" applyBorder="1" applyAlignment="1">
      <alignment horizontal="left" vertical="center"/>
    </xf>
    <xf numFmtId="0" fontId="67" fillId="0" borderId="0" xfId="13205" applyFont="1" applyBorder="1" applyAlignment="1">
      <alignment horizontal="center" vertical="center"/>
    </xf>
    <xf numFmtId="0" fontId="67" fillId="0" borderId="0" xfId="13205" applyFont="1" applyFill="1" applyBorder="1" applyAlignment="1">
      <alignment horizontal="center" vertical="center"/>
    </xf>
    <xf numFmtId="0" fontId="67" fillId="0" borderId="0" xfId="13021" applyFont="1" applyAlignment="1">
      <alignment vertical="center"/>
    </xf>
    <xf numFmtId="205" fontId="124" fillId="0" borderId="0" xfId="13021" applyNumberFormat="1" applyFont="1" applyFill="1" applyAlignment="1">
      <alignment horizontal="center" vertical="center"/>
    </xf>
    <xf numFmtId="0" fontId="58" fillId="0" borderId="0" xfId="13205" applyFont="1" applyBorder="1" applyAlignment="1">
      <alignment horizontal="center" vertical="center"/>
    </xf>
    <xf numFmtId="0" fontId="67" fillId="0" borderId="0" xfId="13205" applyFont="1" applyBorder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125" fillId="0" borderId="0" xfId="13205" applyFont="1" applyBorder="1" applyAlignment="1">
      <alignment horizontal="center" vertical="center"/>
    </xf>
    <xf numFmtId="0" fontId="125" fillId="0" borderId="0" xfId="13205" applyFont="1" applyFill="1" applyBorder="1" applyAlignment="1">
      <alignment horizontal="center" vertical="center"/>
    </xf>
    <xf numFmtId="183" fontId="52" fillId="0" borderId="0" xfId="13210" applyNumberFormat="1" applyFont="1">
      <alignment vertical="center"/>
    </xf>
    <xf numFmtId="49" fontId="52" fillId="0" borderId="0" xfId="13210" applyNumberFormat="1" applyFont="1">
      <alignment vertical="center"/>
    </xf>
    <xf numFmtId="183" fontId="52" fillId="0" borderId="0" xfId="13210" applyNumberFormat="1" applyFont="1" applyFill="1">
      <alignment vertical="center"/>
    </xf>
    <xf numFmtId="182" fontId="39" fillId="0" borderId="7" xfId="13211" applyNumberFormat="1" applyFont="1" applyFill="1" applyBorder="1" applyAlignment="1">
      <alignment horizontal="left"/>
    </xf>
    <xf numFmtId="182" fontId="52" fillId="0" borderId="7" xfId="13211" applyNumberFormat="1" applyFont="1" applyFill="1" applyBorder="1" applyAlignment="1">
      <alignment horizontal="left"/>
    </xf>
    <xf numFmtId="183" fontId="39" fillId="0" borderId="8" xfId="13211" applyNumberFormat="1" applyFont="1" applyFill="1" applyBorder="1" applyAlignment="1">
      <alignment horizontal="left" wrapText="1"/>
    </xf>
    <xf numFmtId="49" fontId="52" fillId="0" borderId="7" xfId="13212" applyNumberFormat="1" applyFont="1" applyFill="1" applyBorder="1" applyAlignment="1">
      <alignment horizontal="left"/>
    </xf>
    <xf numFmtId="183" fontId="39" fillId="0" borderId="9" xfId="13211" applyNumberFormat="1" applyFont="1" applyFill="1" applyBorder="1" applyAlignment="1">
      <alignment horizontal="left" wrapText="1"/>
    </xf>
    <xf numFmtId="183" fontId="39" fillId="0" borderId="25" xfId="13211" applyNumberFormat="1" applyFont="1" applyFill="1" applyBorder="1" applyAlignment="1">
      <alignment horizontal="left" wrapText="1"/>
    </xf>
    <xf numFmtId="183" fontId="52" fillId="0" borderId="7" xfId="13211" applyNumberFormat="1" applyFont="1" applyFill="1" applyBorder="1" applyAlignment="1">
      <alignment horizontal="left" vertical="center"/>
    </xf>
    <xf numFmtId="183" fontId="52" fillId="0" borderId="8" xfId="13213" applyNumberFormat="1" applyFont="1" applyFill="1" applyBorder="1" applyAlignment="1">
      <alignment horizontal="left" vertical="center"/>
    </xf>
    <xf numFmtId="49" fontId="52" fillId="0" borderId="8" xfId="13213" applyNumberFormat="1" applyFont="1" applyFill="1" applyBorder="1" applyAlignment="1">
      <alignment horizontal="left" vertical="center"/>
    </xf>
    <xf numFmtId="183" fontId="52" fillId="0" borderId="25" xfId="13213" applyNumberFormat="1" applyFont="1" applyFill="1" applyBorder="1" applyAlignment="1">
      <alignment horizontal="left" vertical="center"/>
    </xf>
    <xf numFmtId="49" fontId="52" fillId="0" borderId="25" xfId="13213" applyNumberFormat="1" applyFont="1" applyFill="1" applyBorder="1" applyAlignment="1">
      <alignment horizontal="left" vertical="center"/>
    </xf>
    <xf numFmtId="49" fontId="52" fillId="0" borderId="0" xfId="13210" applyNumberFormat="1" applyFont="1" applyFill="1">
      <alignment vertical="center"/>
    </xf>
    <xf numFmtId="183" fontId="4" fillId="0" borderId="0" xfId="13214" applyNumberFormat="1" applyFont="1" applyFill="1" applyBorder="1" applyAlignment="1">
      <alignment horizontal="left" vertical="center" shrinkToFit="1"/>
    </xf>
    <xf numFmtId="183" fontId="52" fillId="0" borderId="0" xfId="13210" applyNumberFormat="1" applyFont="1" applyFill="1" applyBorder="1">
      <alignment vertical="center"/>
    </xf>
    <xf numFmtId="183" fontId="52" fillId="0" borderId="0" xfId="13210" applyNumberFormat="1" applyFont="1" applyFill="1" applyBorder="1" applyAlignment="1">
      <alignment horizontal="center" vertical="center"/>
    </xf>
    <xf numFmtId="49" fontId="52" fillId="0" borderId="0" xfId="13210" applyNumberFormat="1" applyFont="1" applyFill="1" applyBorder="1">
      <alignment vertical="center"/>
    </xf>
    <xf numFmtId="183" fontId="52" fillId="0" borderId="0" xfId="13210" applyNumberFormat="1" applyFont="1" applyFill="1" applyBorder="1" applyAlignment="1">
      <alignment horizontal="left" vertical="top" wrapText="1"/>
    </xf>
    <xf numFmtId="183" fontId="52" fillId="0" borderId="0" xfId="13210" applyNumberFormat="1" applyFont="1" applyFill="1" applyBorder="1" applyAlignment="1">
      <alignment horizontal="left" vertical="center"/>
    </xf>
    <xf numFmtId="49" fontId="4" fillId="0" borderId="0" xfId="13214" applyNumberFormat="1" applyFont="1" applyFill="1" applyBorder="1" applyAlignment="1">
      <alignment horizontal="left" vertical="center" shrinkToFit="1"/>
    </xf>
    <xf numFmtId="184" fontId="4" fillId="0" borderId="0" xfId="13214" applyNumberFormat="1" applyFont="1" applyFill="1" applyBorder="1" applyAlignment="1">
      <alignment horizontal="left" vertical="center" shrinkToFit="1"/>
    </xf>
    <xf numFmtId="183" fontId="52" fillId="0" borderId="0" xfId="13210" applyNumberFormat="1" applyFont="1" applyFill="1" applyBorder="1" applyAlignment="1">
      <alignment horizontal="left"/>
    </xf>
    <xf numFmtId="183" fontId="52" fillId="0" borderId="0" xfId="13210" applyNumberFormat="1" applyFont="1" applyFill="1" applyAlignment="1"/>
    <xf numFmtId="182" fontId="52" fillId="0" borderId="0" xfId="13211" applyNumberFormat="1" applyFont="1" applyFill="1" applyBorder="1" applyAlignment="1">
      <alignment horizontal="left"/>
    </xf>
    <xf numFmtId="183" fontId="52" fillId="0" borderId="0" xfId="13211" applyNumberFormat="1" applyFont="1" applyFill="1" applyBorder="1" applyAlignment="1">
      <alignment horizontal="center" wrapText="1"/>
    </xf>
    <xf numFmtId="49" fontId="52" fillId="0" borderId="0" xfId="13211" applyNumberFormat="1" applyFont="1" applyFill="1" applyBorder="1" applyAlignment="1">
      <alignment horizontal="left"/>
    </xf>
    <xf numFmtId="183" fontId="52" fillId="0" borderId="0" xfId="13215" applyNumberFormat="1" applyFont="1" applyFill="1" applyBorder="1" applyAlignment="1">
      <alignment horizontal="left" vertical="center"/>
    </xf>
    <xf numFmtId="183" fontId="52" fillId="0" borderId="0" xfId="13210" applyNumberFormat="1" applyFont="1" applyAlignment="1"/>
    <xf numFmtId="183" fontId="52" fillId="15" borderId="0" xfId="13210" applyNumberFormat="1" applyFont="1" applyFill="1" applyBorder="1" applyAlignment="1">
      <alignment horizontal="left" vertical="center"/>
    </xf>
    <xf numFmtId="183" fontId="4" fillId="15" borderId="0" xfId="13214" applyNumberFormat="1" applyFont="1" applyFill="1" applyBorder="1" applyAlignment="1">
      <alignment horizontal="left" vertical="center"/>
    </xf>
    <xf numFmtId="183" fontId="52" fillId="0" borderId="0" xfId="13211" applyNumberFormat="1" applyFont="1" applyFill="1" applyBorder="1" applyAlignment="1">
      <alignment horizontal="left" wrapText="1"/>
    </xf>
    <xf numFmtId="49" fontId="52" fillId="0" borderId="0" xfId="13216" applyNumberFormat="1" applyFont="1" applyFill="1" applyBorder="1" applyAlignment="1">
      <alignment horizontal="left"/>
    </xf>
    <xf numFmtId="16" fontId="52" fillId="0" borderId="0" xfId="13216" applyNumberFormat="1" applyFont="1" applyFill="1" applyBorder="1" applyAlignment="1">
      <alignment horizontal="left"/>
    </xf>
    <xf numFmtId="183" fontId="52" fillId="0" borderId="8" xfId="13213" applyNumberFormat="1" applyFont="1" applyBorder="1" applyAlignment="1">
      <alignment horizontal="left" vertical="center"/>
    </xf>
    <xf numFmtId="49" fontId="52" fillId="0" borderId="8" xfId="13213" applyNumberFormat="1" applyFont="1" applyBorder="1" applyAlignment="1">
      <alignment horizontal="left" vertical="center"/>
    </xf>
    <xf numFmtId="183" fontId="52" fillId="0" borderId="25" xfId="13213" applyNumberFormat="1" applyFont="1" applyBorder="1" applyAlignment="1">
      <alignment horizontal="left" vertical="center"/>
    </xf>
    <xf numFmtId="49" fontId="52" fillId="0" borderId="25" xfId="13213" applyNumberFormat="1" applyFont="1" applyBorder="1" applyAlignment="1">
      <alignment horizontal="left" vertical="center"/>
    </xf>
    <xf numFmtId="183" fontId="4" fillId="17" borderId="0" xfId="13214" applyNumberFormat="1" applyFont="1" applyFill="1" applyBorder="1" applyAlignment="1">
      <alignment horizontal="left" vertical="center" shrinkToFit="1"/>
    </xf>
    <xf numFmtId="183" fontId="52" fillId="0" borderId="0" xfId="13210" applyNumberFormat="1" applyFont="1" applyBorder="1">
      <alignment vertical="center"/>
    </xf>
    <xf numFmtId="49" fontId="52" fillId="0" borderId="0" xfId="13210" applyNumberFormat="1" applyFont="1" applyBorder="1">
      <alignment vertical="center"/>
    </xf>
    <xf numFmtId="187" fontId="52" fillId="0" borderId="7" xfId="13217" applyNumberFormat="1" applyFont="1" applyFill="1" applyBorder="1" applyAlignment="1" applyProtection="1">
      <alignment horizontal="left"/>
    </xf>
    <xf numFmtId="183" fontId="4" fillId="15" borderId="0" xfId="13214" applyNumberFormat="1" applyFont="1" applyFill="1" applyBorder="1" applyAlignment="1">
      <alignment horizontal="left" vertical="center"/>
    </xf>
    <xf numFmtId="49" fontId="4" fillId="15" borderId="0" xfId="13214" applyNumberFormat="1" applyFont="1" applyFill="1" applyBorder="1" applyAlignment="1">
      <alignment horizontal="left" vertical="center"/>
    </xf>
    <xf numFmtId="0" fontId="52" fillId="0" borderId="0" xfId="13210" applyNumberFormat="1" applyFont="1" applyAlignment="1"/>
    <xf numFmtId="16" fontId="52" fillId="16" borderId="0" xfId="13210" applyNumberFormat="1" applyFont="1" applyFill="1" applyBorder="1" applyAlignment="1">
      <alignment horizontal="center"/>
    </xf>
    <xf numFmtId="183" fontId="52" fillId="0" borderId="8" xfId="13211" applyNumberFormat="1" applyFont="1" applyFill="1" applyBorder="1" applyAlignment="1">
      <alignment horizontal="left" wrapText="1"/>
    </xf>
    <xf numFmtId="183" fontId="52" fillId="0" borderId="9" xfId="13211" applyNumberFormat="1" applyFont="1" applyFill="1" applyBorder="1" applyAlignment="1">
      <alignment horizontal="left" wrapText="1"/>
    </xf>
    <xf numFmtId="183" fontId="52" fillId="0" borderId="25" xfId="13211" applyNumberFormat="1" applyFont="1" applyFill="1" applyBorder="1" applyAlignment="1">
      <alignment horizontal="left" wrapText="1"/>
    </xf>
    <xf numFmtId="183" fontId="52" fillId="0" borderId="0" xfId="13210" applyNumberFormat="1" applyFont="1" applyBorder="1" applyAlignment="1">
      <alignment horizontal="center" vertical="center"/>
    </xf>
    <xf numFmtId="183" fontId="4" fillId="0" borderId="0" xfId="13214" applyNumberFormat="1" applyFont="1" applyFill="1" applyBorder="1" applyAlignment="1">
      <alignment vertical="center" shrinkToFit="1"/>
    </xf>
    <xf numFmtId="183" fontId="4" fillId="0" borderId="0" xfId="13213" applyNumberFormat="1" applyFont="1" applyBorder="1" applyAlignment="1">
      <alignment horizontal="center" vertical="center"/>
    </xf>
    <xf numFmtId="183" fontId="4" fillId="0" borderId="0" xfId="13210" applyNumberFormat="1" applyFont="1" applyAlignment="1">
      <alignment vertical="center"/>
    </xf>
    <xf numFmtId="183" fontId="52" fillId="0" borderId="0" xfId="13210" applyNumberFormat="1" applyFont="1" applyBorder="1" applyAlignment="1">
      <alignment horizontal="left" vertical="center"/>
    </xf>
    <xf numFmtId="183" fontId="74" fillId="0" borderId="0" xfId="13210" applyNumberFormat="1" applyFont="1" applyAlignment="1">
      <alignment horizontal="left" vertical="center"/>
    </xf>
    <xf numFmtId="17" fontId="75" fillId="0" borderId="0" xfId="13210" applyNumberFormat="1" applyFont="1" applyAlignment="1">
      <alignment horizontal="center" vertical="center"/>
    </xf>
    <xf numFmtId="183" fontId="74" fillId="0" borderId="0" xfId="13213" applyNumberFormat="1" applyFont="1" applyBorder="1" applyAlignment="1">
      <alignment horizontal="center" vertical="center"/>
    </xf>
    <xf numFmtId="49" fontId="74" fillId="0" borderId="0" xfId="13213" applyNumberFormat="1" applyFont="1" applyBorder="1" applyAlignment="1">
      <alignment horizontal="center" vertical="center"/>
    </xf>
    <xf numFmtId="183" fontId="4" fillId="0" borderId="0" xfId="13213" applyNumberFormat="1" applyFont="1" applyBorder="1" applyAlignment="1">
      <alignment horizontal="center" vertical="center"/>
    </xf>
    <xf numFmtId="183" fontId="74" fillId="0" borderId="0" xfId="13213" applyNumberFormat="1" applyFont="1" applyBorder="1" applyAlignment="1">
      <alignment horizontal="center" vertical="center"/>
    </xf>
    <xf numFmtId="183" fontId="74" fillId="0" borderId="0" xfId="13213" applyNumberFormat="1" applyFont="1" applyFill="1" applyBorder="1" applyAlignment="1">
      <alignment horizontal="center" vertical="center"/>
    </xf>
    <xf numFmtId="180" fontId="3" fillId="0" borderId="0" xfId="13219" applyNumberFormat="1" applyFont="1"/>
    <xf numFmtId="180" fontId="3" fillId="0" borderId="0" xfId="13219" applyNumberFormat="1" applyFont="1" applyAlignment="1">
      <alignment horizontal="center"/>
    </xf>
    <xf numFmtId="180" fontId="81" fillId="0" borderId="0" xfId="13219" applyNumberFormat="1" applyFont="1"/>
    <xf numFmtId="206" fontId="131" fillId="0" borderId="0" xfId="13220" applyNumberFormat="1" applyFont="1" applyFill="1" applyBorder="1" applyAlignment="1">
      <alignment horizontal="center" vertical="center" wrapText="1"/>
    </xf>
    <xf numFmtId="180" fontId="131" fillId="0" borderId="0" xfId="13220" applyNumberFormat="1" applyFont="1" applyBorder="1" applyAlignment="1">
      <alignment horizontal="center" vertical="center" wrapText="1"/>
    </xf>
    <xf numFmtId="180" fontId="131" fillId="0" borderId="0" xfId="13220" applyNumberFormat="1" applyFont="1" applyBorder="1" applyAlignment="1">
      <alignment horizontal="center" vertical="center"/>
    </xf>
    <xf numFmtId="180" fontId="132" fillId="0" borderId="0" xfId="13219" applyNumberFormat="1" applyFont="1"/>
    <xf numFmtId="206" fontId="131" fillId="0" borderId="7" xfId="13220" applyNumberFormat="1" applyFont="1" applyFill="1" applyBorder="1" applyAlignment="1">
      <alignment horizontal="center" vertical="center"/>
    </xf>
    <xf numFmtId="206" fontId="133" fillId="0" borderId="17" xfId="13220" applyNumberFormat="1" applyFont="1" applyFill="1" applyBorder="1" applyAlignment="1">
      <alignment horizontal="center" vertical="center" wrapText="1"/>
    </xf>
    <xf numFmtId="180" fontId="131" fillId="0" borderId="8" xfId="13220" applyNumberFormat="1" applyFont="1" applyFill="1" applyBorder="1" applyAlignment="1">
      <alignment horizontal="center" vertical="center" wrapText="1"/>
    </xf>
    <xf numFmtId="16" fontId="131" fillId="0" borderId="7" xfId="13221" applyNumberFormat="1" applyFont="1" applyFill="1" applyBorder="1" applyAlignment="1">
      <alignment horizontal="center"/>
    </xf>
    <xf numFmtId="180" fontId="131" fillId="0" borderId="7" xfId="13221" applyNumberFormat="1" applyFont="1" applyBorder="1" applyAlignment="1">
      <alignment horizontal="center"/>
    </xf>
    <xf numFmtId="180" fontId="131" fillId="0" borderId="9" xfId="13220" applyNumberFormat="1" applyFont="1" applyFill="1" applyBorder="1" applyAlignment="1">
      <alignment horizontal="center" vertical="center" wrapText="1"/>
    </xf>
    <xf numFmtId="180" fontId="132" fillId="0" borderId="0" xfId="13222" applyNumberFormat="1" applyFont="1" applyFill="1" applyBorder="1" applyAlignment="1">
      <alignment horizontal="left" vertical="center" shrinkToFit="1"/>
    </xf>
    <xf numFmtId="180" fontId="3" fillId="17" borderId="0" xfId="13219" applyNumberFormat="1" applyFont="1" applyFill="1"/>
    <xf numFmtId="180" fontId="52" fillId="17" borderId="0" xfId="13223" applyNumberFormat="1" applyFont="1" applyFill="1" applyBorder="1" applyAlignment="1">
      <alignment horizontal="center" vertical="center"/>
    </xf>
    <xf numFmtId="180" fontId="131" fillId="0" borderId="25" xfId="13220" applyNumberFormat="1" applyFont="1" applyFill="1" applyBorder="1" applyAlignment="1">
      <alignment horizontal="center" vertical="center" wrapText="1"/>
    </xf>
    <xf numFmtId="180" fontId="131" fillId="0" borderId="7" xfId="13220" applyNumberFormat="1" applyFont="1" applyFill="1" applyBorder="1" applyAlignment="1">
      <alignment horizontal="center" vertical="center"/>
    </xf>
    <xf numFmtId="180" fontId="131" fillId="0" borderId="7" xfId="13220" applyNumberFormat="1" applyFont="1" applyFill="1" applyBorder="1" applyAlignment="1">
      <alignment horizontal="center" vertical="center"/>
    </xf>
    <xf numFmtId="49" fontId="134" fillId="0" borderId="7" xfId="13224" applyNumberFormat="1" applyFont="1" applyFill="1" applyBorder="1" applyAlignment="1">
      <alignment horizontal="center" vertical="center"/>
    </xf>
    <xf numFmtId="180" fontId="3" fillId="0" borderId="7" xfId="13219" applyNumberFormat="1" applyFont="1" applyBorder="1"/>
    <xf numFmtId="180" fontId="131" fillId="0" borderId="62" xfId="13220" applyNumberFormat="1" applyFont="1" applyFill="1" applyBorder="1" applyAlignment="1">
      <alignment horizontal="center" vertical="center"/>
    </xf>
    <xf numFmtId="180" fontId="132" fillId="17" borderId="0" xfId="13222" applyNumberFormat="1" applyFont="1" applyFill="1" applyBorder="1" applyAlignment="1">
      <alignment horizontal="left" vertical="center"/>
    </xf>
    <xf numFmtId="180" fontId="135" fillId="15" borderId="0" xfId="13225" applyNumberFormat="1" applyFont="1" applyFill="1" applyBorder="1" applyAlignment="1">
      <alignment horizontal="left" vertical="center"/>
    </xf>
    <xf numFmtId="207" fontId="136" fillId="0" borderId="7" xfId="13221" applyNumberFormat="1" applyFont="1" applyFill="1" applyBorder="1" applyAlignment="1">
      <alignment horizontal="center"/>
    </xf>
    <xf numFmtId="180" fontId="137" fillId="0" borderId="7" xfId="13220" applyNumberFormat="1" applyFont="1" applyFill="1" applyBorder="1" applyAlignment="1">
      <alignment horizontal="center" vertical="center" wrapText="1"/>
    </xf>
    <xf numFmtId="49" fontId="131" fillId="0" borderId="7" xfId="13219" applyNumberFormat="1" applyFont="1" applyFill="1" applyBorder="1" applyAlignment="1">
      <alignment horizontal="center" vertical="center"/>
    </xf>
    <xf numFmtId="180" fontId="137" fillId="0" borderId="7" xfId="13220" applyNumberFormat="1" applyFont="1" applyFill="1" applyBorder="1" applyAlignment="1">
      <alignment horizontal="center" vertical="center" wrapText="1"/>
    </xf>
    <xf numFmtId="180" fontId="131" fillId="0" borderId="7" xfId="13220" applyNumberFormat="1" applyFont="1" applyFill="1" applyBorder="1" applyAlignment="1">
      <alignment horizontal="center" vertical="center" wrapText="1"/>
    </xf>
    <xf numFmtId="180" fontId="12" fillId="0" borderId="0" xfId="13219" applyNumberFormat="1" applyFont="1"/>
    <xf numFmtId="180" fontId="131" fillId="0" borderId="8" xfId="13220" applyNumberFormat="1" applyFont="1" applyFill="1" applyBorder="1" applyAlignment="1">
      <alignment horizontal="center" vertical="center"/>
    </xf>
    <xf numFmtId="49" fontId="134" fillId="0" borderId="8" xfId="13224" applyNumberFormat="1" applyFont="1" applyFill="1" applyBorder="1" applyAlignment="1">
      <alignment horizontal="center" vertical="center"/>
    </xf>
    <xf numFmtId="180" fontId="131" fillId="0" borderId="25" xfId="13220" applyNumberFormat="1" applyFont="1" applyFill="1" applyBorder="1" applyAlignment="1">
      <alignment horizontal="center" vertical="center"/>
    </xf>
    <xf numFmtId="49" fontId="134" fillId="0" borderId="25" xfId="13224" applyNumberFormat="1" applyFont="1" applyFill="1" applyBorder="1" applyAlignment="1">
      <alignment horizontal="center" vertical="center"/>
    </xf>
    <xf numFmtId="207" fontId="136" fillId="34" borderId="7" xfId="13221" applyNumberFormat="1" applyFont="1" applyFill="1" applyBorder="1" applyAlignment="1">
      <alignment horizontal="center"/>
    </xf>
    <xf numFmtId="180" fontId="135" fillId="34" borderId="0" xfId="13225" applyNumberFormat="1" applyFont="1" applyFill="1" applyBorder="1" applyAlignment="1">
      <alignment horizontal="left" vertical="center"/>
    </xf>
    <xf numFmtId="206" fontId="133" fillId="0" borderId="0" xfId="13220" applyNumberFormat="1" applyFont="1" applyFill="1" applyBorder="1" applyAlignment="1">
      <alignment horizontal="center" vertical="center" wrapText="1"/>
    </xf>
    <xf numFmtId="180" fontId="131" fillId="0" borderId="0" xfId="13220" applyNumberFormat="1" applyFont="1" applyFill="1" applyAlignment="1">
      <alignment vertical="center" wrapText="1"/>
    </xf>
    <xf numFmtId="49" fontId="131" fillId="0" borderId="0" xfId="13219" applyNumberFormat="1" applyFont="1" applyFill="1" applyBorder="1" applyAlignment="1">
      <alignment horizontal="center" vertical="center"/>
    </xf>
    <xf numFmtId="180" fontId="131" fillId="0" borderId="0" xfId="13221" applyNumberFormat="1" applyFont="1" applyBorder="1" applyAlignment="1">
      <alignment horizontal="center"/>
    </xf>
    <xf numFmtId="49" fontId="131" fillId="0" borderId="13" xfId="13219" applyNumberFormat="1" applyFont="1" applyFill="1" applyBorder="1" applyAlignment="1">
      <alignment horizontal="center" vertical="center"/>
    </xf>
    <xf numFmtId="180" fontId="131" fillId="0" borderId="29" xfId="13220" applyNumberFormat="1" applyFont="1" applyFill="1" applyBorder="1" applyAlignment="1">
      <alignment vertical="center" wrapText="1"/>
    </xf>
    <xf numFmtId="180" fontId="138" fillId="17" borderId="0" xfId="13223" applyNumberFormat="1" applyFont="1" applyFill="1" applyAlignment="1"/>
    <xf numFmtId="180" fontId="138" fillId="17" borderId="0" xfId="13223" applyNumberFormat="1" applyFont="1" applyFill="1" applyBorder="1" applyAlignment="1">
      <alignment horizontal="left" vertical="center"/>
    </xf>
    <xf numFmtId="206" fontId="131" fillId="0" borderId="7" xfId="13220" applyNumberFormat="1" applyFont="1" applyFill="1" applyBorder="1" applyAlignment="1">
      <alignment horizontal="center" vertical="center" wrapText="1"/>
    </xf>
    <xf numFmtId="180" fontId="135" fillId="17" borderId="0" xfId="13225" applyNumberFormat="1" applyFont="1" applyFill="1" applyBorder="1" applyAlignment="1">
      <alignment horizontal="left" vertical="center"/>
    </xf>
    <xf numFmtId="180" fontId="138" fillId="0" borderId="0" xfId="13223" applyNumberFormat="1" applyFont="1" applyAlignment="1"/>
    <xf numFmtId="180" fontId="138" fillId="15" borderId="0" xfId="13223" applyNumberFormat="1" applyFont="1" applyFill="1" applyBorder="1" applyAlignment="1">
      <alignment horizontal="left" vertical="center"/>
    </xf>
    <xf numFmtId="206" fontId="131" fillId="34" borderId="7" xfId="13220" applyNumberFormat="1" applyFont="1" applyFill="1" applyBorder="1" applyAlignment="1">
      <alignment horizontal="center" vertical="center" wrapText="1"/>
    </xf>
    <xf numFmtId="180" fontId="135" fillId="15" borderId="0" xfId="13225" applyNumberFormat="1" applyFont="1" applyFill="1" applyBorder="1" applyAlignment="1">
      <alignment horizontal="left" vertical="center"/>
    </xf>
    <xf numFmtId="180" fontId="131" fillId="0" borderId="9" xfId="13220" applyNumberFormat="1" applyFont="1" applyBorder="1" applyAlignment="1">
      <alignment horizontal="center" vertical="center" wrapText="1"/>
    </xf>
    <xf numFmtId="49" fontId="44" fillId="17" borderId="7" xfId="13221" applyNumberFormat="1" applyFont="1" applyFill="1" applyBorder="1" applyAlignment="1">
      <alignment horizontal="center" vertical="center"/>
    </xf>
    <xf numFmtId="0" fontId="44" fillId="0" borderId="63" xfId="13221" applyNumberFormat="1" applyFont="1" applyBorder="1" applyAlignment="1">
      <alignment vertical="center"/>
    </xf>
    <xf numFmtId="0" fontId="44" fillId="0" borderId="64" xfId="13221" applyNumberFormat="1" applyFont="1" applyBorder="1" applyAlignment="1">
      <alignment vertical="center"/>
    </xf>
    <xf numFmtId="180" fontId="131" fillId="0" borderId="25" xfId="13220" applyNumberFormat="1" applyFont="1" applyBorder="1" applyAlignment="1">
      <alignment horizontal="center" vertical="center" wrapText="1"/>
    </xf>
    <xf numFmtId="0" fontId="44" fillId="17" borderId="63" xfId="13221" applyNumberFormat="1" applyFont="1" applyFill="1" applyBorder="1" applyAlignment="1">
      <alignment vertical="center"/>
    </xf>
    <xf numFmtId="206" fontId="131" fillId="0" borderId="13" xfId="13220" applyNumberFormat="1" applyFont="1" applyFill="1" applyBorder="1" applyAlignment="1">
      <alignment horizontal="center" vertical="center"/>
    </xf>
    <xf numFmtId="180" fontId="131" fillId="0" borderId="7" xfId="13220" applyNumberFormat="1" applyFont="1" applyBorder="1" applyAlignment="1">
      <alignment horizontal="center" vertical="center"/>
    </xf>
    <xf numFmtId="180" fontId="131" fillId="0" borderId="8" xfId="13220" applyNumberFormat="1" applyFont="1" applyBorder="1" applyAlignment="1">
      <alignment horizontal="center" vertical="center"/>
    </xf>
    <xf numFmtId="206" fontId="131" fillId="0" borderId="25" xfId="13220" applyNumberFormat="1" applyFont="1" applyBorder="1" applyAlignment="1">
      <alignment horizontal="center" vertical="center"/>
    </xf>
    <xf numFmtId="206" fontId="131" fillId="0" borderId="62" xfId="13220" applyNumberFormat="1" applyFont="1" applyFill="1" applyBorder="1" applyAlignment="1">
      <alignment horizontal="center" vertical="center"/>
    </xf>
    <xf numFmtId="180" fontId="131" fillId="0" borderId="25" xfId="13220" applyNumberFormat="1" applyFont="1" applyBorder="1" applyAlignment="1">
      <alignment horizontal="center" vertical="center"/>
    </xf>
    <xf numFmtId="180" fontId="12" fillId="34" borderId="0" xfId="13219" applyNumberFormat="1" applyFont="1" applyFill="1"/>
    <xf numFmtId="206" fontId="131" fillId="34" borderId="0" xfId="13219" applyNumberFormat="1" applyFont="1" applyFill="1" applyAlignment="1">
      <alignment horizontal="center"/>
    </xf>
    <xf numFmtId="180" fontId="131" fillId="34" borderId="0" xfId="13219" applyNumberFormat="1" applyFont="1" applyFill="1"/>
    <xf numFmtId="180" fontId="131" fillId="34" borderId="0" xfId="13219" applyNumberFormat="1" applyFont="1" applyFill="1" applyAlignment="1">
      <alignment horizontal="center"/>
    </xf>
    <xf numFmtId="180" fontId="132" fillId="34" borderId="0" xfId="13219" applyNumberFormat="1" applyFont="1" applyFill="1"/>
    <xf numFmtId="180" fontId="131" fillId="0" borderId="8" xfId="13220" applyNumberFormat="1" applyFont="1" applyBorder="1" applyAlignment="1">
      <alignment horizontal="center" vertical="center" wrapText="1"/>
    </xf>
    <xf numFmtId="180" fontId="131" fillId="0" borderId="7" xfId="13220" applyNumberFormat="1" applyFont="1" applyBorder="1" applyAlignment="1">
      <alignment horizontal="center" vertical="center"/>
    </xf>
    <xf numFmtId="0" fontId="139" fillId="0" borderId="65" xfId="13221" applyNumberFormat="1" applyFont="1" applyBorder="1" applyAlignment="1">
      <alignment horizontal="center" vertical="center" wrapText="1"/>
    </xf>
    <xf numFmtId="180" fontId="12" fillId="17" borderId="0" xfId="13219" applyNumberFormat="1" applyFont="1" applyFill="1"/>
    <xf numFmtId="0" fontId="139" fillId="0" borderId="66" xfId="13221" applyNumberFormat="1" applyFont="1" applyBorder="1" applyAlignment="1">
      <alignment horizontal="center" vertical="center" wrapText="1"/>
    </xf>
    <xf numFmtId="206" fontId="3" fillId="0" borderId="0" xfId="13219" applyNumberFormat="1" applyFont="1" applyAlignment="1">
      <alignment horizontal="center"/>
    </xf>
    <xf numFmtId="0" fontId="139" fillId="0" borderId="66" xfId="13221" applyNumberFormat="1" applyFont="1" applyBorder="1" applyAlignment="1">
      <alignment horizontal="center" vertical="center" wrapText="1"/>
    </xf>
    <xf numFmtId="180" fontId="131" fillId="0" borderId="9" xfId="13220" applyNumberFormat="1" applyFont="1" applyBorder="1" applyAlignment="1">
      <alignment horizontal="center" vertical="center"/>
    </xf>
    <xf numFmtId="206" fontId="131" fillId="17" borderId="0" xfId="13219" applyNumberFormat="1" applyFont="1" applyFill="1" applyAlignment="1">
      <alignment horizontal="center"/>
    </xf>
    <xf numFmtId="180" fontId="131" fillId="17" borderId="0" xfId="13219" applyNumberFormat="1" applyFont="1" applyFill="1"/>
    <xf numFmtId="180" fontId="131" fillId="17" borderId="0" xfId="13219" applyNumberFormat="1" applyFont="1" applyFill="1" applyAlignment="1">
      <alignment horizontal="center"/>
    </xf>
    <xf numFmtId="180" fontId="132" fillId="17" borderId="0" xfId="13219" applyNumberFormat="1" applyFont="1" applyFill="1"/>
    <xf numFmtId="16" fontId="44" fillId="17" borderId="7" xfId="13226" applyNumberFormat="1" applyFont="1" applyFill="1" applyBorder="1" applyAlignment="1">
      <alignment horizontal="center"/>
    </xf>
    <xf numFmtId="180" fontId="131" fillId="17" borderId="8" xfId="13220" applyNumberFormat="1" applyFont="1" applyFill="1" applyBorder="1" applyAlignment="1">
      <alignment horizontal="center" vertical="center" wrapText="1"/>
    </xf>
    <xf numFmtId="0" fontId="139" fillId="17" borderId="7" xfId="13227" applyFont="1" applyFill="1" applyBorder="1" applyAlignment="1">
      <alignment horizontal="center"/>
    </xf>
    <xf numFmtId="0" fontId="44" fillId="17" borderId="7" xfId="13221" applyNumberFormat="1" applyFont="1" applyFill="1" applyBorder="1" applyAlignment="1"/>
    <xf numFmtId="16" fontId="139" fillId="17" borderId="7" xfId="13226" applyNumberFormat="1" applyFont="1" applyFill="1" applyBorder="1" applyAlignment="1">
      <alignment horizontal="center"/>
    </xf>
    <xf numFmtId="180" fontId="131" fillId="17" borderId="9" xfId="13220" applyNumberFormat="1" applyFont="1" applyFill="1" applyBorder="1" applyAlignment="1">
      <alignment horizontal="center" vertical="center" wrapText="1"/>
    </xf>
    <xf numFmtId="0" fontId="139" fillId="0" borderId="7" xfId="13221" applyNumberFormat="1" applyFont="1" applyBorder="1" applyAlignment="1">
      <alignment horizontal="center" vertical="center"/>
    </xf>
    <xf numFmtId="0" fontId="139" fillId="0" borderId="63" xfId="13221" applyNumberFormat="1" applyFont="1" applyBorder="1" applyAlignment="1">
      <alignment vertical="center"/>
    </xf>
    <xf numFmtId="180" fontId="131" fillId="17" borderId="25" xfId="13220" applyNumberFormat="1" applyFont="1" applyFill="1" applyBorder="1" applyAlignment="1">
      <alignment horizontal="center" vertical="center" wrapText="1"/>
    </xf>
    <xf numFmtId="180" fontId="131" fillId="0" borderId="25" xfId="13220" applyNumberFormat="1" applyFont="1" applyBorder="1" applyAlignment="1">
      <alignment horizontal="center" vertical="center"/>
    </xf>
    <xf numFmtId="180" fontId="131" fillId="17" borderId="0" xfId="13222" applyNumberFormat="1" applyFont="1" applyFill="1" applyBorder="1" applyAlignment="1">
      <alignment horizontal="center" vertical="center"/>
    </xf>
    <xf numFmtId="49" fontId="131" fillId="17" borderId="0" xfId="13222" applyNumberFormat="1" applyFont="1" applyFill="1" applyBorder="1" applyAlignment="1">
      <alignment horizontal="center" vertical="center" shrinkToFit="1"/>
    </xf>
    <xf numFmtId="180" fontId="131" fillId="17" borderId="0" xfId="13228" applyNumberFormat="1" applyFont="1" applyFill="1" applyBorder="1" applyAlignment="1">
      <alignment horizontal="center" vertical="center" wrapText="1"/>
    </xf>
    <xf numFmtId="180" fontId="132" fillId="17" borderId="0" xfId="13222" applyNumberFormat="1" applyFont="1" applyFill="1" applyBorder="1" applyAlignment="1">
      <alignment horizontal="left" vertical="center" shrinkToFit="1"/>
    </xf>
    <xf numFmtId="180" fontId="138" fillId="0" borderId="0" xfId="13223" applyNumberFormat="1" applyFont="1" applyFill="1" applyAlignment="1"/>
    <xf numFmtId="49" fontId="135" fillId="15" borderId="0" xfId="13225" applyNumberFormat="1" applyFont="1" applyFill="1" applyBorder="1" applyAlignment="1">
      <alignment horizontal="left" vertical="center"/>
    </xf>
    <xf numFmtId="180" fontId="131" fillId="0" borderId="7" xfId="13220" applyNumberFormat="1" applyFont="1" applyFill="1" applyBorder="1" applyAlignment="1">
      <alignment horizontal="center" vertical="center" wrapText="1"/>
    </xf>
    <xf numFmtId="180" fontId="132" fillId="17" borderId="0" xfId="13222" applyNumberFormat="1" applyFont="1" applyFill="1" applyBorder="1" applyAlignment="1">
      <alignment horizontal="left" vertical="center" shrinkToFit="1"/>
    </xf>
    <xf numFmtId="180" fontId="131" fillId="0" borderId="13" xfId="13220" applyNumberFormat="1" applyFont="1" applyFill="1" applyBorder="1" applyAlignment="1">
      <alignment horizontal="center" vertical="center"/>
    </xf>
    <xf numFmtId="180" fontId="131" fillId="34" borderId="0" xfId="13222" applyNumberFormat="1" applyFont="1" applyFill="1" applyBorder="1" applyAlignment="1">
      <alignment horizontal="center" vertical="center" shrinkToFit="1"/>
    </xf>
    <xf numFmtId="49" fontId="131" fillId="34" borderId="0" xfId="13222" applyNumberFormat="1" applyFont="1" applyFill="1" applyBorder="1" applyAlignment="1">
      <alignment horizontal="center" vertical="center" shrinkToFit="1"/>
    </xf>
    <xf numFmtId="184" fontId="131" fillId="34" borderId="0" xfId="13222" applyNumberFormat="1" applyFont="1" applyFill="1" applyBorder="1" applyAlignment="1">
      <alignment horizontal="center" vertical="center" shrinkToFit="1"/>
    </xf>
    <xf numFmtId="180" fontId="132" fillId="34" borderId="0" xfId="13222" applyNumberFormat="1" applyFont="1" applyFill="1" applyBorder="1" applyAlignment="1">
      <alignment horizontal="left" vertical="center" shrinkToFit="1"/>
    </xf>
    <xf numFmtId="206" fontId="133" fillId="34" borderId="17" xfId="13220" applyNumberFormat="1" applyFont="1" applyFill="1" applyBorder="1" applyAlignment="1">
      <alignment horizontal="center" vertical="center" wrapText="1"/>
    </xf>
    <xf numFmtId="49" fontId="44" fillId="16" borderId="7" xfId="13221" applyNumberFormat="1" applyFont="1" applyFill="1" applyBorder="1" applyAlignment="1">
      <alignment horizontal="center" vertical="center"/>
    </xf>
    <xf numFmtId="0" fontId="139" fillId="17" borderId="63" xfId="13221" applyNumberFormat="1" applyFont="1" applyFill="1" applyBorder="1" applyAlignment="1">
      <alignment vertical="center"/>
    </xf>
    <xf numFmtId="0" fontId="141" fillId="17" borderId="0" xfId="13221" applyNumberFormat="1" applyFont="1" applyFill="1" applyBorder="1" applyAlignment="1"/>
    <xf numFmtId="16" fontId="44" fillId="17" borderId="0" xfId="13227" applyNumberFormat="1" applyFont="1" applyFill="1" applyBorder="1" applyAlignment="1">
      <alignment horizontal="center"/>
    </xf>
    <xf numFmtId="0" fontId="142" fillId="17" borderId="0" xfId="13227" applyFont="1" applyFill="1"/>
    <xf numFmtId="0" fontId="44" fillId="17" borderId="0" xfId="13227" applyFont="1" applyFill="1"/>
    <xf numFmtId="49" fontId="142" fillId="16" borderId="7" xfId="13221" applyNumberFormat="1" applyFont="1" applyFill="1" applyBorder="1" applyAlignment="1">
      <alignment horizontal="center" vertical="center"/>
    </xf>
    <xf numFmtId="0" fontId="143" fillId="17" borderId="0" xfId="13221" applyNumberFormat="1" applyFont="1" applyFill="1" applyBorder="1" applyAlignment="1"/>
    <xf numFmtId="0" fontId="44" fillId="0" borderId="0" xfId="13227" applyFont="1" applyBorder="1" applyAlignment="1">
      <alignment horizontal="center"/>
    </xf>
    <xf numFmtId="49" fontId="142" fillId="17" borderId="0" xfId="13226" applyNumberFormat="1" applyFont="1" applyFill="1" applyBorder="1" applyAlignment="1"/>
    <xf numFmtId="0" fontId="142" fillId="17" borderId="0" xfId="13221" applyNumberFormat="1" applyFont="1" applyFill="1" applyBorder="1" applyAlignment="1"/>
    <xf numFmtId="0" fontId="44" fillId="0" borderId="0" xfId="13227" applyFont="1" applyBorder="1"/>
    <xf numFmtId="0" fontId="144" fillId="0" borderId="0" xfId="13227" applyFont="1" applyBorder="1"/>
    <xf numFmtId="0" fontId="143" fillId="17" borderId="0" xfId="13221" applyNumberFormat="1" applyFont="1" applyFill="1" applyBorder="1" applyAlignment="1">
      <alignment horizontal="center"/>
    </xf>
    <xf numFmtId="16" fontId="142" fillId="17" borderId="0" xfId="13221" applyNumberFormat="1" applyFont="1" applyFill="1" applyBorder="1" applyAlignment="1">
      <alignment horizontal="center"/>
    </xf>
    <xf numFmtId="16" fontId="139" fillId="17" borderId="0" xfId="13221" applyNumberFormat="1" applyFont="1" applyFill="1" applyBorder="1" applyAlignment="1">
      <alignment horizontal="center"/>
    </xf>
    <xf numFmtId="16" fontId="139" fillId="17" borderId="0" xfId="13221" applyNumberFormat="1" applyFont="1" applyFill="1" applyBorder="1" applyAlignment="1">
      <alignment horizontal="center" vertical="center"/>
    </xf>
    <xf numFmtId="49" fontId="44" fillId="17" borderId="0" xfId="13221" applyNumberFormat="1" applyFont="1" applyFill="1" applyBorder="1" applyAlignment="1">
      <alignment horizontal="center" vertical="center"/>
    </xf>
    <xf numFmtId="0" fontId="44" fillId="17" borderId="0" xfId="13221" applyNumberFormat="1" applyFont="1" applyFill="1" applyBorder="1" applyAlignment="1">
      <alignment vertical="center"/>
    </xf>
    <xf numFmtId="16" fontId="145" fillId="17" borderId="0" xfId="13221" applyNumberFormat="1" applyFont="1" applyFill="1" applyBorder="1" applyAlignment="1">
      <alignment horizontal="center"/>
    </xf>
    <xf numFmtId="49" fontId="139" fillId="17" borderId="0" xfId="13221" applyNumberFormat="1" applyFont="1" applyFill="1" applyBorder="1" applyAlignment="1">
      <alignment horizontal="center" vertical="center"/>
    </xf>
    <xf numFmtId="0" fontId="139" fillId="17" borderId="0" xfId="13221" applyNumberFormat="1" applyFont="1" applyFill="1" applyBorder="1" applyAlignment="1">
      <alignment vertical="center"/>
    </xf>
    <xf numFmtId="0" fontId="139" fillId="17" borderId="0" xfId="13221" applyNumberFormat="1" applyFont="1" applyFill="1" applyBorder="1" applyAlignment="1">
      <alignment vertical="center" wrapText="1"/>
    </xf>
    <xf numFmtId="180" fontId="132" fillId="34" borderId="0" xfId="13222" applyNumberFormat="1" applyFont="1" applyFill="1" applyBorder="1" applyAlignment="1">
      <alignment horizontal="left" vertical="center"/>
    </xf>
    <xf numFmtId="180" fontId="132" fillId="34" borderId="0" xfId="13222" applyNumberFormat="1" applyFont="1" applyFill="1" applyBorder="1" applyAlignment="1">
      <alignment horizontal="center" vertical="center"/>
    </xf>
    <xf numFmtId="0" fontId="146" fillId="17" borderId="0" xfId="13229" applyFont="1" applyFill="1" applyBorder="1" applyAlignment="1">
      <alignment horizontal="left" vertical="center" wrapText="1"/>
    </xf>
    <xf numFmtId="16" fontId="146" fillId="17" borderId="0" xfId="13229" applyNumberFormat="1" applyFont="1" applyFill="1" applyBorder="1" applyAlignment="1">
      <alignment horizontal="left" vertical="center" wrapText="1"/>
    </xf>
    <xf numFmtId="0" fontId="146" fillId="17" borderId="0" xfId="13230" applyFont="1" applyFill="1" applyBorder="1" applyAlignment="1" applyProtection="1">
      <alignment horizontal="left" vertical="center" wrapText="1"/>
    </xf>
    <xf numFmtId="0" fontId="146" fillId="17" borderId="0" xfId="13230" applyFont="1" applyFill="1" applyBorder="1" applyAlignment="1" applyProtection="1">
      <alignment horizontal="left" vertical="center"/>
    </xf>
    <xf numFmtId="0" fontId="146" fillId="17" borderId="0" xfId="13229" applyFont="1" applyFill="1" applyBorder="1" applyAlignment="1">
      <alignment horizontal="left" vertical="center" wrapText="1"/>
    </xf>
    <xf numFmtId="16" fontId="146" fillId="17" borderId="0" xfId="13229" applyNumberFormat="1" applyFont="1" applyFill="1" applyBorder="1" applyAlignment="1">
      <alignment horizontal="left" vertical="center" wrapText="1"/>
    </xf>
    <xf numFmtId="0" fontId="146" fillId="17" borderId="0" xfId="13230" applyFont="1" applyFill="1" applyBorder="1" applyAlignment="1" applyProtection="1">
      <alignment horizontal="left" vertical="center" wrapText="1"/>
    </xf>
    <xf numFmtId="0" fontId="146" fillId="17" borderId="0" xfId="13230" applyFont="1" applyFill="1" applyBorder="1" applyAlignment="1" applyProtection="1">
      <alignment horizontal="left" vertical="center"/>
    </xf>
    <xf numFmtId="0" fontId="7" fillId="17" borderId="0" xfId="13231" applyFill="1" applyBorder="1" applyAlignment="1">
      <alignment horizontal="left" vertical="center" wrapText="1"/>
    </xf>
    <xf numFmtId="0" fontId="147" fillId="17" borderId="0" xfId="13221" applyNumberFormat="1" applyFont="1" applyFill="1" applyBorder="1" applyAlignment="1">
      <alignment horizontal="center"/>
    </xf>
    <xf numFmtId="180" fontId="3" fillId="0" borderId="0" xfId="13219" applyNumberFormat="1" applyFont="1" applyBorder="1"/>
    <xf numFmtId="180" fontId="138" fillId="0" borderId="0" xfId="13223" applyNumberFormat="1" applyFont="1">
      <alignment vertical="center"/>
    </xf>
    <xf numFmtId="180" fontId="3" fillId="16" borderId="0" xfId="13219" applyNumberFormat="1" applyFont="1" applyFill="1"/>
    <xf numFmtId="180" fontId="131" fillId="0" borderId="31" xfId="13220" applyNumberFormat="1" applyFont="1" applyFill="1" applyBorder="1" applyAlignment="1">
      <alignment horizontal="center" vertical="center" wrapText="1"/>
    </xf>
    <xf numFmtId="180" fontId="132" fillId="16" borderId="0" xfId="13222" applyNumberFormat="1" applyFont="1" applyFill="1" applyBorder="1" applyAlignment="1">
      <alignment vertical="center"/>
    </xf>
    <xf numFmtId="180" fontId="131" fillId="0" borderId="62" xfId="13220" applyNumberFormat="1" applyFont="1" applyFill="1" applyBorder="1" applyAlignment="1">
      <alignment horizontal="center" vertical="center" wrapText="1"/>
    </xf>
    <xf numFmtId="180" fontId="12" fillId="16" borderId="0" xfId="13219" applyNumberFormat="1" applyFont="1" applyFill="1"/>
    <xf numFmtId="180" fontId="132" fillId="16" borderId="0" xfId="13222" applyNumberFormat="1" applyFont="1" applyFill="1" applyBorder="1" applyAlignment="1">
      <alignment horizontal="center" vertical="center"/>
    </xf>
    <xf numFmtId="180" fontId="132" fillId="15" borderId="0" xfId="13222" applyNumberFormat="1" applyFont="1" applyFill="1" applyBorder="1" applyAlignment="1">
      <alignment vertical="center"/>
    </xf>
    <xf numFmtId="180" fontId="132" fillId="15" borderId="0" xfId="13222" applyNumberFormat="1" applyFont="1" applyFill="1" applyBorder="1" applyAlignment="1">
      <alignment horizontal="center" vertical="center"/>
    </xf>
    <xf numFmtId="180" fontId="131" fillId="0" borderId="0" xfId="13220" applyNumberFormat="1" applyFont="1" applyFill="1" applyBorder="1" applyAlignment="1">
      <alignment horizontal="center" vertical="center"/>
    </xf>
    <xf numFmtId="180" fontId="131" fillId="0" borderId="0" xfId="13220" applyNumberFormat="1" applyFont="1" applyFill="1" applyBorder="1" applyAlignment="1">
      <alignment horizontal="center" vertical="center" wrapText="1"/>
    </xf>
    <xf numFmtId="1" fontId="136" fillId="0" borderId="67" xfId="13221" applyNumberFormat="1" applyFont="1" applyFill="1" applyBorder="1" applyAlignment="1">
      <alignment horizontal="center" vertical="center"/>
    </xf>
    <xf numFmtId="1" fontId="136" fillId="0" borderId="68" xfId="13221" applyNumberFormat="1" applyFont="1" applyFill="1" applyBorder="1" applyAlignment="1">
      <alignment horizontal="center" vertical="center"/>
    </xf>
    <xf numFmtId="206" fontId="133" fillId="0" borderId="69" xfId="13220" applyNumberFormat="1" applyFont="1" applyFill="1" applyBorder="1" applyAlignment="1">
      <alignment horizontal="center" vertical="center" wrapText="1"/>
    </xf>
    <xf numFmtId="1" fontId="136" fillId="0" borderId="70" xfId="13221" applyNumberFormat="1" applyFont="1" applyFill="1" applyBorder="1" applyAlignment="1">
      <alignment horizontal="center" vertical="center"/>
    </xf>
    <xf numFmtId="1" fontId="136" fillId="0" borderId="71" xfId="13221" applyNumberFormat="1" applyFont="1" applyFill="1" applyBorder="1" applyAlignment="1">
      <alignment horizontal="center" vertical="center"/>
    </xf>
    <xf numFmtId="180" fontId="131" fillId="0" borderId="19" xfId="13220" applyNumberFormat="1" applyFont="1" applyFill="1" applyBorder="1" applyAlignment="1">
      <alignment horizontal="center" vertical="center" wrapText="1"/>
    </xf>
    <xf numFmtId="180" fontId="148" fillId="0" borderId="68" xfId="13221" applyNumberFormat="1" applyFont="1" applyBorder="1" applyAlignment="1">
      <alignment horizontal="center" vertical="center"/>
    </xf>
    <xf numFmtId="182" fontId="131" fillId="0" borderId="0" xfId="13220" applyNumberFormat="1" applyFont="1" applyFill="1" applyBorder="1" applyAlignment="1">
      <alignment horizontal="center"/>
    </xf>
    <xf numFmtId="180" fontId="131" fillId="0" borderId="0" xfId="13219" applyNumberFormat="1" applyFont="1" applyFill="1" applyAlignment="1">
      <alignment horizontal="center"/>
    </xf>
    <xf numFmtId="180" fontId="131" fillId="0" borderId="0" xfId="13220" applyNumberFormat="1" applyFont="1" applyFill="1" applyBorder="1" applyAlignment="1">
      <alignment horizontal="center"/>
    </xf>
    <xf numFmtId="16" fontId="131" fillId="0" borderId="63" xfId="13221" applyNumberFormat="1" applyFont="1" applyFill="1" applyBorder="1" applyAlignment="1">
      <alignment horizontal="center"/>
    </xf>
    <xf numFmtId="180" fontId="132" fillId="0" borderId="0" xfId="13219" applyNumberFormat="1" applyFont="1" applyBorder="1" applyAlignment="1">
      <alignment vertical="center"/>
    </xf>
    <xf numFmtId="180" fontId="131" fillId="17" borderId="0" xfId="13219" applyNumberFormat="1" applyFont="1" applyFill="1" applyBorder="1" applyAlignment="1">
      <alignment horizontal="center" vertical="center"/>
    </xf>
    <xf numFmtId="180" fontId="131" fillId="17" borderId="0" xfId="13222" applyNumberFormat="1" applyFont="1" applyFill="1" applyBorder="1" applyAlignment="1">
      <alignment horizontal="center" vertical="center" shrinkToFit="1"/>
    </xf>
    <xf numFmtId="180" fontId="131" fillId="15" borderId="0" xfId="13222" applyNumberFormat="1" applyFont="1" applyFill="1" applyBorder="1" applyAlignment="1">
      <alignment horizontal="center" vertical="center"/>
    </xf>
    <xf numFmtId="49" fontId="131" fillId="15" borderId="0" xfId="13222" applyNumberFormat="1" applyFont="1" applyFill="1" applyBorder="1" applyAlignment="1">
      <alignment horizontal="center" vertical="center" shrinkToFit="1"/>
    </xf>
    <xf numFmtId="180" fontId="131" fillId="15" borderId="0" xfId="13228" applyNumberFormat="1" applyFont="1" applyFill="1" applyBorder="1" applyAlignment="1">
      <alignment horizontal="center" vertical="center" wrapText="1"/>
    </xf>
    <xf numFmtId="180" fontId="132" fillId="15" borderId="0" xfId="13222" applyNumberFormat="1" applyFont="1" applyFill="1" applyBorder="1" applyAlignment="1">
      <alignment horizontal="left" vertical="center" shrinkToFit="1"/>
    </xf>
    <xf numFmtId="180" fontId="5" fillId="0" borderId="0" xfId="13228" applyNumberFormat="1" applyFont="1" applyBorder="1" applyAlignment="1">
      <alignment horizontal="left" vertical="center"/>
    </xf>
    <xf numFmtId="180" fontId="5" fillId="0" borderId="0" xfId="13228" applyNumberFormat="1" applyFont="1" applyBorder="1" applyAlignment="1">
      <alignment horizontal="left" vertical="center" wrapText="1"/>
    </xf>
    <xf numFmtId="180" fontId="81" fillId="0" borderId="0" xfId="13219" applyNumberFormat="1" applyFont="1" applyAlignment="1">
      <alignment vertical="center"/>
    </xf>
    <xf numFmtId="208" fontId="5" fillId="0" borderId="0" xfId="13219" applyNumberFormat="1" applyFont="1" applyFill="1" applyBorder="1" applyAlignment="1">
      <alignment horizontal="center"/>
    </xf>
    <xf numFmtId="180" fontId="149" fillId="0" borderId="0" xfId="13228" applyNumberFormat="1" applyFont="1" applyBorder="1" applyAlignment="1">
      <alignment horizontal="left" vertical="center"/>
    </xf>
    <xf numFmtId="180" fontId="150" fillId="0" borderId="0" xfId="13228" applyNumberFormat="1" applyFont="1" applyBorder="1" applyAlignment="1">
      <alignment horizontal="center" vertical="center"/>
    </xf>
    <xf numFmtId="0" fontId="3" fillId="0" borderId="0" xfId="13206" applyFont="1"/>
    <xf numFmtId="0" fontId="3" fillId="0" borderId="0" xfId="13206" applyFont="1" applyAlignment="1">
      <alignment horizontal="center"/>
    </xf>
    <xf numFmtId="0" fontId="81" fillId="0" borderId="0" xfId="13206" applyFont="1"/>
    <xf numFmtId="0" fontId="12" fillId="0" borderId="0" xfId="13206" applyFont="1"/>
    <xf numFmtId="182" fontId="151" fillId="16" borderId="7" xfId="13206" applyNumberFormat="1" applyFont="1" applyFill="1" applyBorder="1" applyAlignment="1">
      <alignment horizontal="center"/>
    </xf>
    <xf numFmtId="0" fontId="3" fillId="0" borderId="12" xfId="12933" applyFont="1" applyFill="1" applyBorder="1" applyAlignment="1">
      <alignment horizontal="center" vertical="center"/>
    </xf>
    <xf numFmtId="49" fontId="3" fillId="0" borderId="7" xfId="13206" applyNumberFormat="1" applyFont="1" applyFill="1" applyBorder="1" applyAlignment="1">
      <alignment horizontal="center"/>
    </xf>
    <xf numFmtId="0" fontId="3" fillId="0" borderId="7" xfId="13206" applyFont="1" applyFill="1" applyBorder="1" applyAlignment="1">
      <alignment horizontal="center"/>
    </xf>
    <xf numFmtId="0" fontId="3" fillId="0" borderId="15" xfId="12933" applyFont="1" applyFill="1" applyBorder="1" applyAlignment="1">
      <alignment horizontal="center" vertical="center"/>
    </xf>
    <xf numFmtId="49" fontId="3" fillId="0" borderId="7" xfId="12933" applyNumberFormat="1" applyFont="1" applyFill="1" applyBorder="1" applyAlignment="1">
      <alignment horizontal="center" vertical="center" wrapText="1"/>
    </xf>
    <xf numFmtId="0" fontId="3" fillId="0" borderId="7" xfId="12933" applyFont="1" applyFill="1" applyBorder="1" applyAlignment="1">
      <alignment horizontal="center" vertical="center" wrapText="1"/>
    </xf>
    <xf numFmtId="182" fontId="151" fillId="16" borderId="8" xfId="13206" applyNumberFormat="1" applyFont="1" applyFill="1" applyBorder="1" applyAlignment="1">
      <alignment horizontal="center"/>
    </xf>
    <xf numFmtId="49" fontId="3" fillId="0" borderId="8" xfId="12933" applyNumberFormat="1" applyFont="1" applyFill="1" applyBorder="1" applyAlignment="1">
      <alignment horizontal="center" vertical="center" wrapText="1"/>
    </xf>
    <xf numFmtId="0" fontId="3" fillId="0" borderId="8" xfId="13206" applyFont="1" applyFill="1" applyBorder="1" applyAlignment="1">
      <alignment horizontal="center"/>
    </xf>
    <xf numFmtId="0" fontId="3" fillId="0" borderId="72" xfId="12933" applyFont="1" applyFill="1" applyBorder="1" applyAlignment="1">
      <alignment horizontal="center" vertical="center"/>
    </xf>
    <xf numFmtId="0" fontId="3" fillId="0" borderId="7" xfId="12933" applyNumberFormat="1" applyFont="1" applyFill="1" applyBorder="1" applyAlignment="1">
      <alignment horizontal="center" vertical="center"/>
    </xf>
    <xf numFmtId="0" fontId="3" fillId="0" borderId="13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49" fontId="3" fillId="0" borderId="8" xfId="12933" applyNumberFormat="1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/>
    </xf>
    <xf numFmtId="49" fontId="3" fillId="0" borderId="25" xfId="12933" applyNumberFormat="1" applyFont="1" applyFill="1" applyBorder="1" applyAlignment="1">
      <alignment horizontal="center" vertical="center"/>
    </xf>
    <xf numFmtId="0" fontId="12" fillId="0" borderId="0" xfId="13206" applyFont="1" applyFill="1" applyBorder="1" applyAlignment="1">
      <alignment vertical="center"/>
    </xf>
    <xf numFmtId="0" fontId="5" fillId="35" borderId="0" xfId="13206" applyFont="1" applyFill="1" applyBorder="1" applyAlignment="1">
      <alignment horizontal="left" vertical="center"/>
    </xf>
    <xf numFmtId="182" fontId="151" fillId="16" borderId="0" xfId="13206" applyNumberFormat="1" applyFont="1" applyFill="1" applyBorder="1" applyAlignment="1">
      <alignment horizontal="center"/>
    </xf>
    <xf numFmtId="0" fontId="3" fillId="0" borderId="0" xfId="12933" applyFont="1" applyFill="1" applyBorder="1" applyAlignment="1">
      <alignment horizontal="center" vertical="center"/>
    </xf>
    <xf numFmtId="0" fontId="3" fillId="0" borderId="0" xfId="13206" applyFont="1" applyBorder="1" applyAlignment="1">
      <alignment horizontal="center"/>
    </xf>
    <xf numFmtId="0" fontId="3" fillId="0" borderId="0" xfId="12933" applyFont="1" applyFill="1" applyBorder="1" applyAlignment="1">
      <alignment horizontal="center" vertical="center" wrapText="1"/>
    </xf>
    <xf numFmtId="0" fontId="5" fillId="0" borderId="0" xfId="13206" applyFont="1"/>
    <xf numFmtId="0" fontId="3" fillId="0" borderId="7" xfId="12933" applyFont="1" applyFill="1" applyBorder="1" applyAlignment="1">
      <alignment horizontal="center" vertical="center"/>
    </xf>
    <xf numFmtId="0" fontId="3" fillId="0" borderId="7" xfId="13206" applyFont="1" applyBorder="1" applyAlignment="1">
      <alignment horizontal="center"/>
    </xf>
    <xf numFmtId="0" fontId="81" fillId="0" borderId="0" xfId="13206" applyFont="1" applyFill="1"/>
    <xf numFmtId="0" fontId="3" fillId="0" borderId="9" xfId="12933" applyFont="1" applyFill="1" applyBorder="1" applyAlignment="1">
      <alignment horizontal="center" vertical="center"/>
    </xf>
    <xf numFmtId="0" fontId="81" fillId="0" borderId="0" xfId="13206" applyFont="1" applyFill="1" applyBorder="1" applyAlignment="1">
      <alignment horizontal="left" vertical="center" shrinkToFit="1"/>
    </xf>
    <xf numFmtId="0" fontId="3" fillId="16" borderId="0" xfId="12933" applyFont="1" applyFill="1" applyBorder="1" applyAlignment="1">
      <alignment horizontal="center" vertical="center" wrapText="1"/>
    </xf>
    <xf numFmtId="0" fontId="151" fillId="16" borderId="0" xfId="13206" applyFont="1" applyFill="1" applyBorder="1" applyAlignment="1">
      <alignment horizontal="center" vertical="center" wrapText="1"/>
    </xf>
    <xf numFmtId="0" fontId="5" fillId="0" borderId="0" xfId="13206" applyFont="1" applyFill="1" applyBorder="1" applyAlignment="1">
      <alignment horizontal="left" vertical="center" shrinkToFit="1"/>
    </xf>
    <xf numFmtId="0" fontId="3" fillId="16" borderId="7" xfId="12933" applyFont="1" applyFill="1" applyBorder="1" applyAlignment="1">
      <alignment horizontal="center" vertical="center" wrapText="1"/>
    </xf>
    <xf numFmtId="0" fontId="151" fillId="16" borderId="7" xfId="13206" applyFont="1" applyFill="1" applyBorder="1" applyAlignment="1">
      <alignment horizontal="center" vertical="center" wrapText="1"/>
    </xf>
    <xf numFmtId="0" fontId="152" fillId="0" borderId="7" xfId="13206" applyFont="1" applyBorder="1" applyAlignment="1">
      <alignment horizontal="center"/>
    </xf>
    <xf numFmtId="0" fontId="152" fillId="16" borderId="7" xfId="13206" applyFont="1" applyFill="1" applyBorder="1" applyAlignment="1">
      <alignment horizontal="center" vertical="center" wrapText="1"/>
    </xf>
    <xf numFmtId="0" fontId="12" fillId="0" borderId="8" xfId="13206" applyFont="1" applyBorder="1" applyAlignment="1">
      <alignment horizontal="center"/>
    </xf>
    <xf numFmtId="0" fontId="3" fillId="16" borderId="8" xfId="12933" applyFont="1" applyFill="1" applyBorder="1" applyAlignment="1">
      <alignment horizontal="center" vertical="center" wrapText="1"/>
    </xf>
    <xf numFmtId="0" fontId="3" fillId="16" borderId="9" xfId="12933" applyFont="1" applyFill="1" applyBorder="1" applyAlignment="1">
      <alignment horizontal="center" vertical="center" wrapText="1"/>
    </xf>
    <xf numFmtId="0" fontId="151" fillId="16" borderId="7" xfId="13206" applyFont="1" applyFill="1" applyBorder="1" applyAlignment="1">
      <alignment horizontal="center"/>
    </xf>
    <xf numFmtId="0" fontId="3" fillId="16" borderId="25" xfId="12933" applyFont="1" applyFill="1" applyBorder="1" applyAlignment="1">
      <alignment horizontal="center" vertical="center" wrapText="1"/>
    </xf>
    <xf numFmtId="0" fontId="3" fillId="0" borderId="7" xfId="12933" applyFont="1" applyBorder="1" applyAlignment="1">
      <alignment horizontal="center" vertical="center" wrapText="1"/>
    </xf>
    <xf numFmtId="0" fontId="3" fillId="0" borderId="8" xfId="12933" applyFont="1" applyFill="1" applyBorder="1" applyAlignment="1">
      <alignment horizontal="center" vertical="center" wrapText="1"/>
    </xf>
    <xf numFmtId="0" fontId="3" fillId="0" borderId="25" xfId="12933" applyFont="1" applyFill="1" applyBorder="1" applyAlignment="1">
      <alignment horizontal="center" vertical="center" wrapText="1"/>
    </xf>
    <xf numFmtId="182" fontId="3" fillId="0" borderId="7" xfId="12933" applyNumberFormat="1" applyFont="1" applyFill="1" applyBorder="1" applyAlignment="1">
      <alignment horizontal="center" vertical="center"/>
    </xf>
    <xf numFmtId="14" fontId="3" fillId="0" borderId="7" xfId="13206" applyNumberFormat="1" applyFont="1" applyBorder="1" applyAlignment="1">
      <alignment horizontal="center"/>
    </xf>
    <xf numFmtId="0" fontId="151" fillId="0" borderId="8" xfId="13206" applyNumberFormat="1" applyFont="1" applyBorder="1" applyAlignment="1">
      <alignment horizontal="center" vertical="center"/>
    </xf>
    <xf numFmtId="0" fontId="151" fillId="0" borderId="9" xfId="13206" applyNumberFormat="1" applyFont="1" applyBorder="1" applyAlignment="1">
      <alignment horizontal="center" vertical="center"/>
    </xf>
    <xf numFmtId="0" fontId="151" fillId="0" borderId="25" xfId="13206" applyNumberFormat="1" applyFont="1" applyBorder="1" applyAlignment="1">
      <alignment horizontal="center" vertical="center"/>
    </xf>
    <xf numFmtId="0" fontId="151" fillId="16" borderId="13" xfId="13206" applyFont="1" applyFill="1" applyBorder="1" applyAlignment="1">
      <alignment horizontal="center" vertical="center" wrapText="1"/>
    </xf>
    <xf numFmtId="49" fontId="7" fillId="0" borderId="7" xfId="13232" applyNumberFormat="1" applyFont="1" applyFill="1" applyBorder="1" applyAlignment="1">
      <alignment horizontal="center" vertical="center"/>
    </xf>
    <xf numFmtId="49" fontId="7" fillId="0" borderId="0" xfId="13232" applyNumberFormat="1" applyFont="1" applyFill="1" applyBorder="1" applyAlignment="1">
      <alignment horizontal="center"/>
    </xf>
    <xf numFmtId="0" fontId="3" fillId="0" borderId="0" xfId="12933" applyNumberFormat="1" applyFont="1" applyFill="1" applyBorder="1" applyAlignment="1">
      <alignment horizontal="center" vertical="center" wrapText="1"/>
    </xf>
    <xf numFmtId="0" fontId="3" fillId="0" borderId="8" xfId="13206" applyFont="1" applyBorder="1" applyAlignment="1">
      <alignment horizontal="center" vertical="center"/>
    </xf>
    <xf numFmtId="0" fontId="3" fillId="0" borderId="9" xfId="13206" applyFont="1" applyBorder="1" applyAlignment="1">
      <alignment horizontal="center" vertical="center"/>
    </xf>
    <xf numFmtId="0" fontId="3" fillId="0" borderId="25" xfId="13206" applyFont="1" applyBorder="1" applyAlignment="1">
      <alignment horizontal="center" vertical="center"/>
    </xf>
    <xf numFmtId="0" fontId="151" fillId="0" borderId="8" xfId="13206" applyFont="1" applyBorder="1" applyAlignment="1">
      <alignment horizontal="center"/>
    </xf>
    <xf numFmtId="0" fontId="151" fillId="0" borderId="25" xfId="13206" applyFont="1" applyBorder="1" applyAlignment="1">
      <alignment horizontal="center"/>
    </xf>
    <xf numFmtId="0" fontId="81" fillId="0" borderId="0" xfId="13206" applyFont="1" applyAlignment="1">
      <alignment horizontal="left"/>
    </xf>
    <xf numFmtId="0" fontId="5" fillId="0" borderId="0" xfId="13206" applyFont="1" applyAlignment="1">
      <alignment horizontal="left"/>
    </xf>
    <xf numFmtId="0" fontId="3" fillId="0" borderId="9" xfId="12933" applyFont="1" applyFill="1" applyBorder="1" applyAlignment="1">
      <alignment horizontal="center" vertical="center" wrapText="1"/>
    </xf>
    <xf numFmtId="0" fontId="151" fillId="16" borderId="29" xfId="13206" applyFont="1" applyFill="1" applyBorder="1" applyAlignment="1">
      <alignment horizontal="center" vertical="center"/>
    </xf>
    <xf numFmtId="0" fontId="3" fillId="0" borderId="7" xfId="13233" applyFont="1" applyBorder="1" applyAlignment="1" applyProtection="1">
      <alignment horizontal="center"/>
    </xf>
    <xf numFmtId="0" fontId="3" fillId="0" borderId="7" xfId="12933" applyFont="1" applyBorder="1" applyAlignment="1">
      <alignment horizontal="center" vertical="center"/>
    </xf>
    <xf numFmtId="0" fontId="3" fillId="0" borderId="69" xfId="12933" applyFont="1" applyFill="1" applyBorder="1" applyAlignment="1">
      <alignment horizontal="center" vertical="center"/>
    </xf>
    <xf numFmtId="0" fontId="3" fillId="0" borderId="8" xfId="12933" applyFont="1" applyBorder="1" applyAlignment="1">
      <alignment horizontal="center" vertical="center"/>
    </xf>
    <xf numFmtId="49" fontId="7" fillId="0" borderId="8" xfId="13232" applyNumberFormat="1" applyFont="1" applyBorder="1" applyAlignment="1">
      <alignment horizontal="center" vertical="center"/>
    </xf>
    <xf numFmtId="0" fontId="3" fillId="0" borderId="25" xfId="12933" applyFont="1" applyBorder="1" applyAlignment="1">
      <alignment horizontal="center" vertical="center"/>
    </xf>
    <xf numFmtId="49" fontId="7" fillId="0" borderId="25" xfId="13232" applyNumberFormat="1" applyFont="1" applyBorder="1" applyAlignment="1">
      <alignment horizontal="center" vertical="center"/>
    </xf>
    <xf numFmtId="16" fontId="3" fillId="0" borderId="0" xfId="12933" applyNumberFormat="1" applyFont="1" applyFill="1" applyBorder="1" applyAlignment="1">
      <alignment horizontal="center" vertical="center"/>
    </xf>
    <xf numFmtId="0" fontId="3" fillId="0" borderId="7" xfId="12933" applyFont="1" applyFill="1" applyBorder="1" applyAlignment="1">
      <alignment horizontal="center" vertical="center" wrapText="1"/>
    </xf>
    <xf numFmtId="0" fontId="12" fillId="0" borderId="7" xfId="13233" applyFont="1" applyBorder="1" applyAlignment="1" applyProtection="1">
      <alignment horizontal="center"/>
    </xf>
    <xf numFmtId="0" fontId="81" fillId="35" borderId="0" xfId="13206" applyFont="1" applyFill="1" applyBorder="1" applyAlignment="1">
      <alignment horizontal="left" vertical="center" shrinkToFit="1"/>
    </xf>
    <xf numFmtId="0" fontId="81" fillId="35" borderId="31" xfId="13206" applyFont="1" applyFill="1" applyBorder="1" applyAlignment="1">
      <alignment horizontal="left" vertical="center" shrinkToFit="1"/>
    </xf>
    <xf numFmtId="0" fontId="3" fillId="0" borderId="7" xfId="12933" applyFont="1" applyFill="1" applyBorder="1" applyAlignment="1">
      <alignment horizontal="center" vertical="center" shrinkToFit="1"/>
    </xf>
    <xf numFmtId="0" fontId="3" fillId="0" borderId="25" xfId="12933" applyFont="1" applyFill="1" applyBorder="1" applyAlignment="1">
      <alignment horizontal="center" vertical="center" shrinkToFit="1"/>
    </xf>
    <xf numFmtId="182" fontId="3" fillId="0" borderId="8" xfId="12933" applyNumberFormat="1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 shrinkToFit="1"/>
    </xf>
    <xf numFmtId="0" fontId="3" fillId="0" borderId="13" xfId="12933" applyFont="1" applyFill="1" applyBorder="1" applyAlignment="1">
      <alignment horizontal="center" vertical="center" shrinkToFit="1"/>
    </xf>
    <xf numFmtId="182" fontId="3" fillId="0" borderId="0" xfId="12933" applyNumberFormat="1" applyFont="1" applyFill="1" applyBorder="1" applyAlignment="1">
      <alignment horizontal="center"/>
    </xf>
    <xf numFmtId="0" fontId="3" fillId="0" borderId="0" xfId="13206" applyFont="1" applyFill="1" applyAlignment="1">
      <alignment horizontal="center"/>
    </xf>
    <xf numFmtId="0" fontId="3" fillId="0" borderId="0" xfId="12933" applyFont="1" applyFill="1" applyBorder="1" applyAlignment="1">
      <alignment horizontal="center"/>
    </xf>
    <xf numFmtId="0" fontId="3" fillId="0" borderId="11" xfId="12933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vertical="center"/>
    </xf>
    <xf numFmtId="0" fontId="3" fillId="0" borderId="29" xfId="12933" applyFont="1" applyFill="1" applyBorder="1" applyAlignment="1">
      <alignment horizontal="center" vertical="center"/>
    </xf>
    <xf numFmtId="0" fontId="81" fillId="0" borderId="0" xfId="13206" applyFont="1" applyBorder="1" applyAlignment="1">
      <alignment vertical="center"/>
    </xf>
    <xf numFmtId="0" fontId="3" fillId="0" borderId="0" xfId="13206" applyFont="1" applyFill="1"/>
    <xf numFmtId="0" fontId="74" fillId="0" borderId="0" xfId="13206" applyFont="1" applyFill="1" applyBorder="1" applyAlignment="1">
      <alignment horizontal="left" vertical="center" shrinkToFit="1"/>
    </xf>
    <xf numFmtId="0" fontId="3" fillId="0" borderId="8" xfId="12933" applyFont="1" applyFill="1" applyBorder="1" applyAlignment="1">
      <alignment vertical="center" wrapText="1"/>
    </xf>
    <xf numFmtId="0" fontId="3" fillId="0" borderId="11" xfId="12933" applyFont="1" applyFill="1" applyBorder="1" applyAlignment="1">
      <alignment horizontal="center" vertical="center" wrapText="1"/>
    </xf>
    <xf numFmtId="0" fontId="3" fillId="0" borderId="0" xfId="12933" applyFont="1" applyFill="1" applyBorder="1" applyAlignment="1">
      <alignment horizontal="center" vertical="center" wrapText="1"/>
    </xf>
    <xf numFmtId="0" fontId="3" fillId="0" borderId="29" xfId="12933" applyFont="1" applyFill="1" applyBorder="1" applyAlignment="1">
      <alignment horizontal="center" vertical="center" wrapText="1"/>
    </xf>
    <xf numFmtId="0" fontId="3" fillId="0" borderId="0" xfId="13206" applyFont="1" applyBorder="1"/>
    <xf numFmtId="0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Border="1" applyAlignment="1">
      <alignment horizontal="center" vertical="center" wrapText="1"/>
    </xf>
    <xf numFmtId="0" fontId="154" fillId="0" borderId="0" xfId="13206" applyFont="1" applyFill="1" applyBorder="1" applyAlignment="1">
      <alignment horizontal="center"/>
    </xf>
    <xf numFmtId="0" fontId="3" fillId="0" borderId="25" xfId="12933" applyFont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 wrapText="1"/>
    </xf>
    <xf numFmtId="0" fontId="3" fillId="0" borderId="0" xfId="13206" applyFont="1" applyFill="1" applyBorder="1" applyAlignment="1">
      <alignment horizontal="center" vertical="center" shrinkToFit="1"/>
    </xf>
    <xf numFmtId="0" fontId="0" fillId="0" borderId="0" xfId="13233" applyFont="1" applyBorder="1" applyAlignment="1" applyProtection="1">
      <alignment horizontal="center"/>
    </xf>
    <xf numFmtId="0" fontId="3" fillId="0" borderId="8" xfId="12933" applyNumberFormat="1" applyFont="1" applyFill="1" applyBorder="1" applyAlignment="1">
      <alignment horizontal="center" vertical="center" wrapText="1"/>
    </xf>
    <xf numFmtId="0" fontId="3" fillId="0" borderId="9" xfId="12933" applyNumberFormat="1" applyFont="1" applyFill="1" applyBorder="1" applyAlignment="1">
      <alignment horizontal="center" vertical="center" wrapText="1"/>
    </xf>
    <xf numFmtId="0" fontId="151" fillId="0" borderId="0" xfId="12933" applyFont="1" applyFill="1" applyBorder="1" applyAlignment="1">
      <alignment horizontal="center" vertical="center"/>
    </xf>
    <xf numFmtId="49" fontId="3" fillId="0" borderId="69" xfId="13206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3" fillId="0" borderId="25" xfId="12933" applyNumberFormat="1" applyFont="1" applyFill="1" applyBorder="1" applyAlignment="1">
      <alignment horizontal="center" vertical="center" wrapText="1"/>
    </xf>
    <xf numFmtId="0" fontId="3" fillId="0" borderId="7" xfId="12933" applyNumberFormat="1" applyFont="1" applyFill="1" applyBorder="1" applyAlignment="1">
      <alignment horizontal="center" vertical="center" wrapText="1"/>
    </xf>
    <xf numFmtId="182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vertical="center"/>
    </xf>
    <xf numFmtId="0" fontId="3" fillId="0" borderId="69" xfId="13206" applyFont="1" applyBorder="1" applyAlignment="1">
      <alignment horizontal="center"/>
    </xf>
    <xf numFmtId="0" fontId="3" fillId="0" borderId="8" xfId="12933" applyFont="1" applyBorder="1" applyAlignment="1">
      <alignment horizontal="center" vertical="center" wrapText="1"/>
    </xf>
    <xf numFmtId="0" fontId="3" fillId="16" borderId="7" xfId="12933" applyFont="1" applyFill="1" applyBorder="1" applyAlignment="1">
      <alignment horizontal="center" vertical="center" wrapText="1"/>
    </xf>
    <xf numFmtId="0" fontId="3" fillId="0" borderId="9" xfId="12933" applyFont="1" applyBorder="1" applyAlignment="1">
      <alignment horizontal="center" vertical="center" wrapText="1"/>
    </xf>
    <xf numFmtId="0" fontId="3" fillId="16" borderId="0" xfId="13206" applyFont="1" applyFill="1"/>
    <xf numFmtId="0" fontId="5" fillId="16" borderId="0" xfId="13206" applyFont="1" applyFill="1" applyBorder="1" applyAlignment="1">
      <alignment vertical="center"/>
    </xf>
    <xf numFmtId="0" fontId="3" fillId="0" borderId="25" xfId="12933" applyFont="1" applyBorder="1" applyAlignment="1">
      <alignment horizontal="center" vertical="center" wrapText="1"/>
    </xf>
    <xf numFmtId="0" fontId="3" fillId="0" borderId="8" xfId="12933" applyFont="1" applyFill="1" applyBorder="1" applyAlignment="1">
      <alignment vertical="center"/>
    </xf>
    <xf numFmtId="0" fontId="3" fillId="0" borderId="31" xfId="12933" applyFont="1" applyFill="1" applyBorder="1" applyAlignment="1">
      <alignment horizontal="center" vertical="center"/>
    </xf>
    <xf numFmtId="0" fontId="3" fillId="0" borderId="62" xfId="12933" applyFont="1" applyFill="1" applyBorder="1" applyAlignment="1">
      <alignment horizontal="center" vertical="center"/>
    </xf>
    <xf numFmtId="0" fontId="3" fillId="0" borderId="62" xfId="12933" applyFont="1" applyFill="1" applyBorder="1" applyAlignment="1">
      <alignment horizontal="center" vertical="center"/>
    </xf>
    <xf numFmtId="0" fontId="3" fillId="35" borderId="0" xfId="13206" applyFont="1" applyFill="1" applyBorder="1" applyAlignment="1">
      <alignment horizontal="center" vertical="center"/>
    </xf>
    <xf numFmtId="0" fontId="3" fillId="35" borderId="0" xfId="13206" applyFont="1" applyFill="1" applyBorder="1" applyAlignment="1">
      <alignment horizontal="center" vertical="center" shrinkToFit="1"/>
    </xf>
    <xf numFmtId="49" fontId="3" fillId="35" borderId="0" xfId="13206" applyNumberFormat="1" applyFont="1" applyFill="1" applyBorder="1" applyAlignment="1">
      <alignment horizontal="center" vertical="center" shrinkToFit="1"/>
    </xf>
    <xf numFmtId="0" fontId="3" fillId="35" borderId="0" xfId="13205" applyFont="1" applyFill="1" applyBorder="1" applyAlignment="1">
      <alignment horizontal="center" vertical="center" wrapText="1"/>
    </xf>
    <xf numFmtId="0" fontId="5" fillId="0" borderId="0" xfId="13205" applyFont="1" applyBorder="1" applyAlignment="1">
      <alignment horizontal="center" vertical="center" wrapText="1"/>
    </xf>
    <xf numFmtId="0" fontId="5" fillId="0" borderId="0" xfId="13205" applyFont="1" applyBorder="1" applyAlignment="1">
      <alignment horizontal="left" vertical="center" wrapText="1"/>
    </xf>
    <xf numFmtId="0" fontId="5" fillId="0" borderId="0" xfId="13205" applyFont="1" applyBorder="1" applyAlignment="1">
      <alignment horizontal="center" vertical="center" wrapText="1"/>
    </xf>
    <xf numFmtId="0" fontId="81" fillId="0" borderId="0" xfId="13206" applyFont="1" applyAlignment="1">
      <alignment vertical="center"/>
    </xf>
    <xf numFmtId="208" fontId="5" fillId="0" borderId="0" xfId="13206" applyNumberFormat="1" applyFont="1" applyFill="1" applyBorder="1" applyAlignment="1">
      <alignment horizontal="center"/>
    </xf>
    <xf numFmtId="0" fontId="81" fillId="0" borderId="0" xfId="13205" applyFont="1" applyBorder="1" applyAlignment="1">
      <alignment horizontal="center" vertical="center"/>
    </xf>
    <xf numFmtId="0" fontId="149" fillId="0" borderId="0" xfId="13205" applyFont="1" applyBorder="1" applyAlignment="1">
      <alignment horizontal="center" vertical="center"/>
    </xf>
    <xf numFmtId="0" fontId="150" fillId="0" borderId="0" xfId="13205" applyFont="1" applyBorder="1" applyAlignment="1">
      <alignment horizontal="center" vertical="center"/>
    </xf>
  </cellXfs>
  <cellStyles count="1323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6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7"/>
    <cellStyle name="20% - 强调文字颜色 1 4" xfId="13058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9"/>
    <cellStyle name="20% - 强调文字颜色 2 4" xfId="13060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1"/>
    <cellStyle name="20% - 强调文字颜色 3 4" xfId="13062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3"/>
    <cellStyle name="20% - 强调文字颜色 4 4" xfId="13064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5"/>
    <cellStyle name="20% - 强调文字颜色 5 4" xfId="13066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7"/>
    <cellStyle name="20% - 强调文字颜色 6 4" xfId="13068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9"/>
    <cellStyle name="40% - 强调文字颜色 1 4" xfId="13070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1"/>
    <cellStyle name="40% - 强调文字颜色 2 4" xfId="13072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3"/>
    <cellStyle name="40% - 强调文字颜色 3 4" xfId="13074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5"/>
    <cellStyle name="40% - 强调文字颜色 4 4" xfId="13076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7"/>
    <cellStyle name="40% - 强调文字颜色 5 4" xfId="13078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9"/>
    <cellStyle name="40% - 强调文字颜色 6 4" xfId="13080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1"/>
    <cellStyle name="60% - 强调文字颜色 1 4" xfId="13082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3"/>
    <cellStyle name="60% - 强调文字颜色 2 4" xfId="13084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5"/>
    <cellStyle name="60% - 强调文字颜色 3 4" xfId="13086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7"/>
    <cellStyle name="60% - 强调文字颜色 4 4" xfId="13088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9"/>
    <cellStyle name="60% - 强调文字颜色 5 4" xfId="13090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1"/>
    <cellStyle name="60% - 强调文字颜色 6 4" xfId="13092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eTableCell 2" xfId="13037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18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26"/>
    <cellStyle name="Normal_Sheet1_Sheet3" xfId="13230"/>
    <cellStyle name="Normal_Sheet2" xfId="13229"/>
    <cellStyle name="Normal_Sheet3" xfId="13231"/>
    <cellStyle name="Normal_Sheet4" xfId="13227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8"/>
    <cellStyle name="S3" xfId="1320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3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4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5"/>
    <cellStyle name="标题 3 4" xfId="13096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7"/>
    <cellStyle name="标题 4 4" xfId="13098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9"/>
    <cellStyle name="标题 7" xfId="13100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1"/>
    <cellStyle name="差 4" xfId="1310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3"/>
    <cellStyle name="差_BMX 1022" xfId="13104"/>
    <cellStyle name="差_BMX- CMA CGM" xfId="13105"/>
    <cellStyle name="差_Book2" xfId="13106"/>
    <cellStyle name="差_CAT joint venture" xfId="13107"/>
    <cellStyle name="差_CIX" xfId="13108"/>
    <cellStyle name="差_CIX2" xfId="13109"/>
    <cellStyle name="差_CIX2 &amp; CKI &amp; AGI" xfId="13110"/>
    <cellStyle name="差_CKA &amp; CAT 0429" xfId="13111"/>
    <cellStyle name="差_CVX" xfId="13112"/>
    <cellStyle name="差_FMX" xfId="13113"/>
    <cellStyle name="差_IA2" xfId="13114"/>
    <cellStyle name="差_IFX" xfId="13115"/>
    <cellStyle name="差_IHS 0302" xfId="13116"/>
    <cellStyle name="差_IHS-KMTC" xfId="13117"/>
    <cellStyle name="差_ISH 0427" xfId="1311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9"/>
    <cellStyle name="差_KHP 2-SINOKOR" xfId="13120"/>
    <cellStyle name="差_KHP2 0416" xfId="1312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2"/>
    <cellStyle name="差_NSC 1119" xfId="131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5"/>
    <cellStyle name="差_VTS 0820" xfId="13126"/>
    <cellStyle name="差_WIN" xfId="13127"/>
    <cellStyle name="差_WIN-SEACON" xfId="1312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8"/>
    <cellStyle name="常规 10 2 2 5" xfId="13225"/>
    <cellStyle name="常规 10 2 3" xfId="6451"/>
    <cellStyle name="常规 10 2 3 2" xfId="13045"/>
    <cellStyle name="常规 10 2 4" xfId="6452"/>
    <cellStyle name="常规 10 2 4 2" xfId="13222"/>
    <cellStyle name="常规 10 2 5" xfId="6453"/>
    <cellStyle name="常规 10 2 6" xfId="13032"/>
    <cellStyle name="常规 10 2 7" xfId="13206"/>
    <cellStyle name="常规 10 2 8" xfId="13214"/>
    <cellStyle name="常规 10 2 9" xfId="1321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9"/>
    <cellStyle name="常规 13 2" xfId="6543"/>
    <cellStyle name="常规 13 3" xfId="6544"/>
    <cellStyle name="常规 13 4" xfId="6545"/>
    <cellStyle name="常规 13 5" xfId="6546"/>
    <cellStyle name="常规 131" xfId="13129"/>
    <cellStyle name="常规 132" xfId="13130"/>
    <cellStyle name="常规 133" xfId="13050"/>
    <cellStyle name="常规 134" xfId="13131"/>
    <cellStyle name="常规 14" xfId="13049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10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2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4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4"/>
    <cellStyle name="常规 3 49" xfId="1321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3"/>
    <cellStyle name="常规 4 19" xfId="13223"/>
    <cellStyle name="常规 4 2" xfId="9399"/>
    <cellStyle name="常规 4 2 2" xfId="9400"/>
    <cellStyle name="常规 4 2 2 2" xfId="13040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1"/>
    <cellStyle name="常规 49" xfId="13042"/>
    <cellStyle name="常规 49 2" xfId="13133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3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2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1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1"/>
    <cellStyle name="常规_Sheet1 2 2" xfId="13055"/>
    <cellStyle name="常规_Sheet1 3" xfId="13053"/>
    <cellStyle name="常规_Sheet1 4" xfId="13205"/>
    <cellStyle name="常规_Sheet1 5" xfId="13213"/>
    <cellStyle name="常规_Sheet1 5 2" xfId="13228"/>
    <cellStyle name="常规_Sheet1_1" xfId="12933"/>
    <cellStyle name="常规_Sheet1_1 2" xfId="13029"/>
    <cellStyle name="常规_Sheet1_1 3" xfId="13044"/>
    <cellStyle name="常规_Sheet1_1 4" xfId="13211"/>
    <cellStyle name="常规_Sheet1_1 5" xfId="13220"/>
    <cellStyle name="常规_Sheet1_16" xfId="12936"/>
    <cellStyle name="常规_Sheet1_2" xfId="13207"/>
    <cellStyle name="常规_Sheet1_35" xfId="12937"/>
    <cellStyle name="常规_Sheet1_44" xfId="12938"/>
    <cellStyle name="常规_Sheet1_44 2" xfId="13046"/>
    <cellStyle name="常规_Sheet1_47" xfId="12939"/>
    <cellStyle name="常规_Sheet1_50" xfId="12940"/>
    <cellStyle name="常规_Sheet1_73" xfId="13033"/>
    <cellStyle name="常规_Sheet1_73 2" xfId="13215"/>
    <cellStyle name="常规_上海口岸船期表_57" xfId="13030"/>
    <cellStyle name="常规_上海口岸船期表_63" xfId="13035"/>
    <cellStyle name="常规_上海口岸船期表_63 2" xfId="13216"/>
    <cellStyle name="常规_上海口岸船期表_64" xfId="13038"/>
    <cellStyle name="常规_上海口岸船期表_64 2" xfId="13212"/>
    <cellStyle name="常规_深圳口岸" xfId="13047"/>
    <cellStyle name="常规_万达运通2012年8月份拼箱船期表" xfId="13224"/>
    <cellStyle name="常规_万达运通2012年8月份拼箱船期表 2" xfId="13232"/>
    <cellStyle name="超連結 2" xfId="11629"/>
    <cellStyle name="超連結 2 2" xfId="11630"/>
    <cellStyle name="超連結 2 3" xfId="11631"/>
    <cellStyle name="超链接 2" xfId="13036"/>
    <cellStyle name="超链接 3" xfId="13233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4"/>
    <cellStyle name="好 4" xfId="13135"/>
    <cellStyle name="好_1004 MAL II線" xfId="11736"/>
    <cellStyle name="好_1004 MAL II線 2" xfId="11737"/>
    <cellStyle name="好_1004 MAL II線 3" xfId="11738"/>
    <cellStyle name="好_2015 TSL VSL'S +JOIN VENTURE LONGTERM SCHEDULE-5codes 0126" xfId="13136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7"/>
    <cellStyle name="好_BMX- CMA CGM" xfId="13138"/>
    <cellStyle name="好_Book2" xfId="1313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0"/>
    <cellStyle name="好_CC1 4000teu 201108" xfId="11769"/>
    <cellStyle name="好_CC1 4000teu 201108 2" xfId="11770"/>
    <cellStyle name="好_CC1 4000teu 201108 3" xfId="11771"/>
    <cellStyle name="好_CIX" xfId="13141"/>
    <cellStyle name="好_CIX2" xfId="13142"/>
    <cellStyle name="好_CIX2 &amp; CKI &amp; AGI" xfId="13143"/>
    <cellStyle name="好_CKA &amp; CAT 0429" xfId="13144"/>
    <cellStyle name="好_CVX" xfId="13145"/>
    <cellStyle name="好_Elsa_ 201202" xfId="11772"/>
    <cellStyle name="好_Elsa_ 201202 2" xfId="11773"/>
    <cellStyle name="好_Elsa_ 201202 3" xfId="11774"/>
    <cellStyle name="好_FMX" xfId="13146"/>
    <cellStyle name="好_forecast" xfId="11775"/>
    <cellStyle name="好_forecast 2" xfId="11776"/>
    <cellStyle name="好_forecast 3" xfId="11777"/>
    <cellStyle name="好_IA2" xfId="13147"/>
    <cellStyle name="好_IFX" xfId="13148"/>
    <cellStyle name="好_IHS 0302" xfId="13149"/>
    <cellStyle name="好_IHS-KMTC" xfId="13150"/>
    <cellStyle name="好_ISH 0427" xfId="13151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2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4"/>
    <cellStyle name="好_NSC 1119" xfId="13155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6"/>
    <cellStyle name="好_VTS 0820" xfId="13157"/>
    <cellStyle name="好_Weekly CB ver3" xfId="11904"/>
    <cellStyle name="好_Weekly CB ver3 2" xfId="11905"/>
    <cellStyle name="好_Weekly CB ver3 3" xfId="11906"/>
    <cellStyle name="好_WIN" xfId="13158"/>
    <cellStyle name="好_WIN-SEACON" xfId="13159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1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2"/>
    <cellStyle name="计算 4" xfId="13163"/>
    <cellStyle name="計算" xfId="11996"/>
    <cellStyle name="計算 2" xfId="11997"/>
    <cellStyle name="計算 3" xfId="11998"/>
    <cellStyle name="計算方式" xfId="13164"/>
    <cellStyle name="計算方式 2" xfId="13165"/>
    <cellStyle name="計算方式 3" xfId="13166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7"/>
    <cellStyle name="检查单元格 4" xfId="13168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9"/>
    <cellStyle name="解释性文本 4" xfId="13170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1"/>
    <cellStyle name="警告文本 4" xfId="13172"/>
    <cellStyle name="警告文字" xfId="1317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4"/>
    <cellStyle name="链接单元格 4" xfId="13175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6"/>
    <cellStyle name="强调文字颜色 1 4" xfId="13177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8"/>
    <cellStyle name="强调文字颜色 2 4" xfId="13179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0"/>
    <cellStyle name="强调文字颜色 3 4" xfId="13181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2"/>
    <cellStyle name="强调文字颜色 4 4" xfId="13183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4"/>
    <cellStyle name="强调文字颜色 5 4" xfId="13185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6"/>
    <cellStyle name="强调文字颜色 6 4" xfId="13187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8"/>
    <cellStyle name="适中 4" xfId="1318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0"/>
    <cellStyle name="输出 4" xfId="13191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2"/>
    <cellStyle name="输入 4" xfId="13193"/>
    <cellStyle name="輸出" xfId="13194"/>
    <cellStyle name="輸出 2" xfId="13195"/>
    <cellStyle name="輸出 3" xfId="13196"/>
    <cellStyle name="輸入" xfId="13197"/>
    <cellStyle name="輸入 2" xfId="13198"/>
    <cellStyle name="輸入 3" xfId="13199"/>
    <cellStyle name="說明文字" xfId="13200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1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304800</xdr:colOff>
      <xdr:row>420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3810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304800</xdr:colOff>
      <xdr:row>432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21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430</xdr:row>
      <xdr:rowOff>0</xdr:rowOff>
    </xdr:from>
    <xdr:to>
      <xdr:col>7</xdr:col>
      <xdr:colOff>266700</xdr:colOff>
      <xdr:row>431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01075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https://www.maersk.com/schedules/" TargetMode="External"/><Relationship Id="rId159" Type="http://schemas.openxmlformats.org/officeDocument/2006/relationships/hyperlink" Target="https://www.maersk.com/schedules/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https://www.cma-cgm.com/ebusiness/schedules/voyage/detail?voyageReference=0VK1LW1MA" TargetMode="External"/><Relationship Id="rId11" Type="http://schemas.openxmlformats.org/officeDocument/2006/relationships/hyperlink" Target="https://www.cma-cgm.com/ebusiness/schedules/voyage/detail?voyageReference=0BX2RW1MA" TargetMode="External"/><Relationship Id="rId32" Type="http://schemas.openxmlformats.org/officeDocument/2006/relationships/hyperlink" Target="https://www.maersk.com/schedules/" TargetMode="External"/><Relationship Id="rId37" Type="http://schemas.openxmlformats.org/officeDocument/2006/relationships/hyperlink" Target="https://www.maersk.com/schedules/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https://www.maersk.com/schedules/" TargetMode="External"/><Relationship Id="rId79" Type="http://schemas.openxmlformats.org/officeDocument/2006/relationships/hyperlink" Target="https://www.maersk.com/schedules/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s://www.maersk.com/schedules/" TargetMode="External"/><Relationship Id="rId165" Type="http://schemas.openxmlformats.org/officeDocument/2006/relationships/hyperlink" Target="https://www.maersk.com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https://www.maersk.com/schedules/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https://www.maersk.com/schedules/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https://www.maersk.com/schedules/" TargetMode="External"/><Relationship Id="rId38" Type="http://schemas.openxmlformats.org/officeDocument/2006/relationships/hyperlink" Target="https://www.maersk.com/schedules/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https://www.cma-cgm.com/ebusiness/schedules/voyage/detail?voyageReference=0VK1DW1MA" TargetMode="External"/><Relationship Id="rId108" Type="http://schemas.openxmlformats.org/officeDocument/2006/relationships/hyperlink" Target="https://www.cma-cgm.com/ebusiness/schedules/voyage/detail?voyageReference=0VK1NW1MA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https://www.maersk.com/schedules/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https://www.maersk.com/schedules/" TargetMode="External"/><Relationship Id="rId16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https://www.maersk.com/schedules/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https://www.cma-cgm.com/ebusiness/schedules/voyage/detail?voyageReference=0VK1JW1MA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cma-cgm.com/ebusiness/schedules/voyage/detail?voyageReference=0BX2PW1MA" TargetMode="External"/><Relationship Id="rId31" Type="http://schemas.openxmlformats.org/officeDocument/2006/relationships/hyperlink" Target="https://www.maersk.com/schedules/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https://www.maersk.com/schedules/" TargetMode="External"/><Relationship Id="rId81" Type="http://schemas.openxmlformats.org/officeDocument/2006/relationships/hyperlink" Target="https://www.maersk.com/schedules/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https://www.maersk.com/schedules/" TargetMode="External"/><Relationship Id="rId156" Type="http://schemas.openxmlformats.org/officeDocument/2006/relationships/hyperlink" Target="https://www.maersk.com/schedules/" TargetMode="External"/><Relationship Id="rId164" Type="http://schemas.openxmlformats.org/officeDocument/2006/relationships/hyperlink" Target="https://www.maersk.com/schedules/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www.cma-cgm.com/ebusiness/schedules/voyage/detail?voyageReference=0BX2NW1MA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https://www.maersk.com/schedules/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www.maersk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https://www.maersk.com/schedules/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https://www.cma-cgm.com/ebusiness/schedules/voyage/detail?voyageReference=0VK1FW1MA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printerSettings" Target="../printerSettings/printerSettings3.bin"/><Relationship Id="rId7" Type="http://schemas.openxmlformats.org/officeDocument/2006/relationships/hyperlink" Target="https://www.cma-cgm.com/ebusiness/schedules/voyage/detail?voyageReference=0BX2JW1MA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https://www.maersk.com/schedules/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https://www.maersk.com/schedules/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https://www.maersk.com/schedules/" TargetMode="External"/><Relationship Id="rId152" Type="http://schemas.openxmlformats.org/officeDocument/2006/relationships/hyperlink" Target="https://www.maersk.com/schedules/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https://www.maersk.com/schedules/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https://www.maersk.com/schedules/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https://www.cma-cgm.com/ebusiness/schedules/voyage/detail?voyageReference=0VK1HW1MA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drawing" Target="../drawings/drawing3.xml"/><Relationship Id="rId8" Type="http://schemas.openxmlformats.org/officeDocument/2006/relationships/hyperlink" Target="https://www.cma-cgm.com/ebusiness/schedules/voyage/detail?voyageReference=0BX2LW1MA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https://www.maersk.com/schedules/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https://www.maersk.com/schedules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https://www.maersk.com/schedu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7"/>
  <sheetViews>
    <sheetView tabSelected="1" zoomScale="115" zoomScaleNormal="115" workbookViewId="0">
      <selection activeCell="J3" sqref="J3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267" t="s">
        <v>320</v>
      </c>
      <c r="B1" s="267"/>
      <c r="C1" s="267"/>
      <c r="D1" s="267"/>
      <c r="E1" s="267"/>
      <c r="F1" s="267"/>
      <c r="G1" s="267"/>
    </row>
    <row r="2" spans="1:7" ht="33.75" customHeight="1">
      <c r="A2" s="268" t="s">
        <v>33</v>
      </c>
      <c r="B2" s="268"/>
      <c r="C2" s="1"/>
      <c r="D2" s="1"/>
      <c r="E2" s="1"/>
      <c r="F2" s="1"/>
      <c r="G2" s="2" t="s">
        <v>526</v>
      </c>
    </row>
    <row r="3" spans="1:7" s="72" customFormat="1" ht="22.5" customHeight="1">
      <c r="A3" s="269" t="s">
        <v>319</v>
      </c>
      <c r="B3" s="269"/>
      <c r="C3" s="269"/>
      <c r="D3" s="269"/>
      <c r="E3" s="269"/>
      <c r="F3" s="269"/>
      <c r="G3" s="269"/>
    </row>
    <row r="4" spans="1:7" s="57" customFormat="1" ht="15.75" customHeight="1">
      <c r="A4" s="264" t="s">
        <v>322</v>
      </c>
      <c r="B4" s="264"/>
      <c r="C4" s="3"/>
      <c r="D4" s="4"/>
      <c r="E4" s="4"/>
      <c r="F4" s="4"/>
      <c r="G4" s="5"/>
    </row>
    <row r="5" spans="1:7" s="57" customFormat="1" ht="15.75" customHeight="1">
      <c r="A5" s="6"/>
      <c r="B5" s="216" t="s">
        <v>36</v>
      </c>
      <c r="C5" s="216" t="s">
        <v>37</v>
      </c>
      <c r="D5" s="216" t="s">
        <v>38</v>
      </c>
      <c r="E5" s="73" t="s">
        <v>373</v>
      </c>
      <c r="F5" s="73" t="s">
        <v>39</v>
      </c>
      <c r="G5" s="73" t="s">
        <v>35</v>
      </c>
    </row>
    <row r="6" spans="1:7" s="57" customFormat="1" ht="15.75" customHeight="1">
      <c r="A6" s="6"/>
      <c r="B6" s="217"/>
      <c r="C6" s="217"/>
      <c r="D6" s="217"/>
      <c r="E6" s="93" t="s">
        <v>28</v>
      </c>
      <c r="F6" s="73" t="s">
        <v>40</v>
      </c>
      <c r="G6" s="73" t="s">
        <v>41</v>
      </c>
    </row>
    <row r="7" spans="1:7" s="57" customFormat="1" ht="15.75" customHeight="1">
      <c r="A7" s="56"/>
      <c r="B7" s="97" t="s">
        <v>395</v>
      </c>
      <c r="C7" s="98" t="s">
        <v>47</v>
      </c>
      <c r="D7" s="243" t="s">
        <v>752</v>
      </c>
      <c r="E7" s="99">
        <v>43461</v>
      </c>
      <c r="F7" s="99">
        <f>E7+5</f>
        <v>43466</v>
      </c>
      <c r="G7" s="74">
        <f>F7+29</f>
        <v>43495</v>
      </c>
    </row>
    <row r="8" spans="1:7" s="57" customFormat="1" ht="15.75" customHeight="1">
      <c r="A8" s="7"/>
      <c r="B8" s="97" t="s">
        <v>527</v>
      </c>
      <c r="C8" s="100" t="s">
        <v>43</v>
      </c>
      <c r="D8" s="247"/>
      <c r="E8" s="101">
        <f>E7+7</f>
        <v>43468</v>
      </c>
      <c r="F8" s="99">
        <f t="shared" ref="E8:G11" si="0">F7+7</f>
        <v>43473</v>
      </c>
      <c r="G8" s="74">
        <f t="shared" si="0"/>
        <v>43502</v>
      </c>
    </row>
    <row r="9" spans="1:7" s="57" customFormat="1" ht="15.75" customHeight="1">
      <c r="A9" s="7"/>
      <c r="B9" s="97" t="s">
        <v>528</v>
      </c>
      <c r="C9" s="102" t="s">
        <v>43</v>
      </c>
      <c r="D9" s="247"/>
      <c r="E9" s="101">
        <f t="shared" si="0"/>
        <v>43475</v>
      </c>
      <c r="F9" s="99">
        <f t="shared" si="0"/>
        <v>43480</v>
      </c>
      <c r="G9" s="74">
        <f t="shared" si="0"/>
        <v>43509</v>
      </c>
    </row>
    <row r="10" spans="1:7" s="57" customFormat="1" ht="15.75" customHeight="1">
      <c r="A10" s="7"/>
      <c r="B10" s="97" t="s">
        <v>529</v>
      </c>
      <c r="C10" s="100" t="s">
        <v>753</v>
      </c>
      <c r="D10" s="247"/>
      <c r="E10" s="101">
        <f t="shared" si="0"/>
        <v>43482</v>
      </c>
      <c r="F10" s="99">
        <f t="shared" si="0"/>
        <v>43487</v>
      </c>
      <c r="G10" s="74">
        <f t="shared" si="0"/>
        <v>43516</v>
      </c>
    </row>
    <row r="11" spans="1:7" s="57" customFormat="1" ht="15.75" customHeight="1">
      <c r="A11" s="8"/>
      <c r="B11" s="97" t="s">
        <v>530</v>
      </c>
      <c r="C11" s="102" t="s">
        <v>47</v>
      </c>
      <c r="D11" s="248"/>
      <c r="E11" s="101">
        <f t="shared" si="0"/>
        <v>43489</v>
      </c>
      <c r="F11" s="99">
        <f t="shared" si="0"/>
        <v>43494</v>
      </c>
      <c r="G11" s="74">
        <f t="shared" si="0"/>
        <v>43523</v>
      </c>
    </row>
    <row r="12" spans="1:7" s="57" customFormat="1" ht="15.75" customHeight="1">
      <c r="A12" s="8"/>
      <c r="B12" s="270"/>
      <c r="C12" s="270"/>
      <c r="D12" s="270"/>
      <c r="E12" s="270"/>
      <c r="F12" s="270"/>
      <c r="G12" s="270"/>
    </row>
    <row r="13" spans="1:7" s="57" customFormat="1" ht="15.75" customHeight="1">
      <c r="A13" s="8"/>
      <c r="B13" s="271"/>
      <c r="C13" s="271"/>
      <c r="D13" s="271"/>
      <c r="E13" s="271"/>
      <c r="F13" s="271"/>
      <c r="G13" s="271"/>
    </row>
    <row r="14" spans="1:7" s="57" customFormat="1" ht="15.75" customHeight="1">
      <c r="A14" s="8"/>
      <c r="B14" s="214" t="s">
        <v>36</v>
      </c>
      <c r="C14" s="214" t="s">
        <v>37</v>
      </c>
      <c r="D14" s="214" t="s">
        <v>754</v>
      </c>
      <c r="E14" s="73" t="s">
        <v>755</v>
      </c>
      <c r="F14" s="73" t="s">
        <v>39</v>
      </c>
      <c r="G14" s="73" t="s">
        <v>35</v>
      </c>
    </row>
    <row r="15" spans="1:7" s="57" customFormat="1" ht="15.75" customHeight="1">
      <c r="A15" s="8"/>
      <c r="B15" s="215"/>
      <c r="C15" s="215"/>
      <c r="D15" s="215"/>
      <c r="E15" s="93" t="s">
        <v>28</v>
      </c>
      <c r="F15" s="73" t="s">
        <v>40</v>
      </c>
      <c r="G15" s="73" t="s">
        <v>41</v>
      </c>
    </row>
    <row r="16" spans="1:7" s="57" customFormat="1" ht="15.75" customHeight="1">
      <c r="A16" s="8"/>
      <c r="B16" s="100" t="s">
        <v>404</v>
      </c>
      <c r="C16" s="103" t="s">
        <v>405</v>
      </c>
      <c r="D16" s="261" t="s">
        <v>756</v>
      </c>
      <c r="E16" s="99">
        <v>43465</v>
      </c>
      <c r="F16" s="99">
        <f>E16+4</f>
        <v>43469</v>
      </c>
      <c r="G16" s="99">
        <f>F16+26</f>
        <v>43495</v>
      </c>
    </row>
    <row r="17" spans="1:7" s="57" customFormat="1" ht="15.75" customHeight="1">
      <c r="A17" s="8"/>
      <c r="B17" s="100" t="s">
        <v>531</v>
      </c>
      <c r="C17" s="100" t="s">
        <v>535</v>
      </c>
      <c r="D17" s="262"/>
      <c r="E17" s="75">
        <f t="shared" ref="E17:G20" si="1">E16+7</f>
        <v>43472</v>
      </c>
      <c r="F17" s="99">
        <f t="shared" si="1"/>
        <v>43476</v>
      </c>
      <c r="G17" s="74">
        <f t="shared" si="1"/>
        <v>43502</v>
      </c>
    </row>
    <row r="18" spans="1:7" s="57" customFormat="1" ht="15.75" customHeight="1">
      <c r="A18" s="8"/>
      <c r="B18" s="104" t="s">
        <v>532</v>
      </c>
      <c r="C18" s="105" t="s">
        <v>536</v>
      </c>
      <c r="D18" s="262"/>
      <c r="E18" s="75">
        <f t="shared" si="1"/>
        <v>43479</v>
      </c>
      <c r="F18" s="99">
        <f t="shared" si="1"/>
        <v>43483</v>
      </c>
      <c r="G18" s="74">
        <f t="shared" si="1"/>
        <v>43509</v>
      </c>
    </row>
    <row r="19" spans="1:7" s="57" customFormat="1" ht="15.75" customHeight="1">
      <c r="A19" s="8"/>
      <c r="B19" s="105" t="s">
        <v>533</v>
      </c>
      <c r="C19" s="105" t="s">
        <v>537</v>
      </c>
      <c r="D19" s="262"/>
      <c r="E19" s="75">
        <f t="shared" si="1"/>
        <v>43486</v>
      </c>
      <c r="F19" s="99">
        <f t="shared" si="1"/>
        <v>43490</v>
      </c>
      <c r="G19" s="74">
        <f t="shared" si="1"/>
        <v>43516</v>
      </c>
    </row>
    <row r="20" spans="1:7" s="57" customFormat="1" ht="15.75" customHeight="1">
      <c r="A20" s="8"/>
      <c r="B20" s="105" t="s">
        <v>534</v>
      </c>
      <c r="C20" s="105" t="s">
        <v>538</v>
      </c>
      <c r="D20" s="263"/>
      <c r="E20" s="75">
        <f t="shared" si="1"/>
        <v>43493</v>
      </c>
      <c r="F20" s="99">
        <f t="shared" si="1"/>
        <v>43497</v>
      </c>
      <c r="G20" s="74">
        <f t="shared" si="1"/>
        <v>43523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216" t="s">
        <v>36</v>
      </c>
      <c r="C23" s="216" t="s">
        <v>37</v>
      </c>
      <c r="D23" s="216" t="s">
        <v>38</v>
      </c>
      <c r="E23" s="73" t="s">
        <v>757</v>
      </c>
      <c r="F23" s="73" t="s">
        <v>39</v>
      </c>
      <c r="G23" s="73" t="s">
        <v>35</v>
      </c>
    </row>
    <row r="24" spans="1:7" s="57" customFormat="1" ht="15.75" customHeight="1">
      <c r="A24" s="8"/>
      <c r="B24" s="217"/>
      <c r="C24" s="217"/>
      <c r="D24" s="217"/>
      <c r="E24" s="93" t="s">
        <v>28</v>
      </c>
      <c r="F24" s="73" t="s">
        <v>40</v>
      </c>
      <c r="G24" s="73" t="s">
        <v>41</v>
      </c>
    </row>
    <row r="25" spans="1:7" s="57" customFormat="1" ht="15.75" customHeight="1">
      <c r="A25" s="8"/>
      <c r="B25" s="106" t="s">
        <v>407</v>
      </c>
      <c r="C25" s="107" t="s">
        <v>543</v>
      </c>
      <c r="D25" s="243" t="s">
        <v>758</v>
      </c>
      <c r="E25" s="99">
        <v>43464</v>
      </c>
      <c r="F25" s="99">
        <f>E25+4</f>
        <v>43468</v>
      </c>
      <c r="G25" s="99">
        <f>F25+30</f>
        <v>43498</v>
      </c>
    </row>
    <row r="26" spans="1:7" s="57" customFormat="1" ht="15.75" customHeight="1">
      <c r="A26" s="8"/>
      <c r="B26" s="106" t="s">
        <v>539</v>
      </c>
      <c r="C26" s="107" t="s">
        <v>544</v>
      </c>
      <c r="D26" s="247"/>
      <c r="E26" s="75">
        <f t="shared" ref="E26:G29" si="2">E25+7</f>
        <v>43471</v>
      </c>
      <c r="F26" s="99">
        <f t="shared" si="2"/>
        <v>43475</v>
      </c>
      <c r="G26" s="74">
        <f t="shared" si="2"/>
        <v>43505</v>
      </c>
    </row>
    <row r="27" spans="1:7" s="57" customFormat="1" ht="15.75" customHeight="1">
      <c r="A27" s="8"/>
      <c r="B27" s="106" t="s">
        <v>540</v>
      </c>
      <c r="C27" s="107" t="s">
        <v>545</v>
      </c>
      <c r="D27" s="247"/>
      <c r="E27" s="75">
        <f t="shared" si="2"/>
        <v>43478</v>
      </c>
      <c r="F27" s="99">
        <f t="shared" si="2"/>
        <v>43482</v>
      </c>
      <c r="G27" s="74">
        <f t="shared" si="2"/>
        <v>43512</v>
      </c>
    </row>
    <row r="28" spans="1:7" s="57" customFormat="1" ht="15.75" customHeight="1">
      <c r="A28" s="8"/>
      <c r="B28" s="106" t="s">
        <v>541</v>
      </c>
      <c r="C28" s="107" t="s">
        <v>546</v>
      </c>
      <c r="D28" s="247"/>
      <c r="E28" s="75">
        <f t="shared" si="2"/>
        <v>43485</v>
      </c>
      <c r="F28" s="99">
        <f t="shared" si="2"/>
        <v>43489</v>
      </c>
      <c r="G28" s="74">
        <f t="shared" si="2"/>
        <v>43519</v>
      </c>
    </row>
    <row r="29" spans="1:7" s="57" customFormat="1" ht="15.75" customHeight="1">
      <c r="A29" s="8"/>
      <c r="B29" s="106" t="s">
        <v>542</v>
      </c>
      <c r="C29" s="107" t="s">
        <v>547</v>
      </c>
      <c r="D29" s="248"/>
      <c r="E29" s="75">
        <f t="shared" si="2"/>
        <v>43492</v>
      </c>
      <c r="F29" s="99">
        <f t="shared" si="2"/>
        <v>43496</v>
      </c>
      <c r="G29" s="74">
        <f t="shared" si="2"/>
        <v>43526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231" t="s">
        <v>48</v>
      </c>
      <c r="B33" s="231"/>
      <c r="C33" s="17"/>
      <c r="D33" s="18"/>
      <c r="E33" s="18"/>
      <c r="F33" s="19"/>
      <c r="G33" s="19"/>
    </row>
    <row r="34" spans="1:7" s="57" customFormat="1" ht="15.75" customHeight="1">
      <c r="A34" s="89"/>
      <c r="B34" s="216" t="s">
        <v>759</v>
      </c>
      <c r="C34" s="216" t="s">
        <v>37</v>
      </c>
      <c r="D34" s="216" t="s">
        <v>38</v>
      </c>
      <c r="E34" s="73" t="s">
        <v>755</v>
      </c>
      <c r="F34" s="73" t="s">
        <v>39</v>
      </c>
      <c r="G34" s="108" t="s">
        <v>48</v>
      </c>
    </row>
    <row r="35" spans="1:7" s="57" customFormat="1" ht="15.75" customHeight="1">
      <c r="A35" s="89"/>
      <c r="B35" s="217"/>
      <c r="C35" s="217"/>
      <c r="D35" s="217"/>
      <c r="E35" s="93" t="s">
        <v>28</v>
      </c>
      <c r="F35" s="109" t="s">
        <v>40</v>
      </c>
      <c r="G35" s="73" t="s">
        <v>41</v>
      </c>
    </row>
    <row r="36" spans="1:7" s="57" customFormat="1" ht="15.75" customHeight="1">
      <c r="A36" s="89"/>
      <c r="B36" s="97" t="s">
        <v>363</v>
      </c>
      <c r="C36" s="110" t="s">
        <v>760</v>
      </c>
      <c r="D36" s="243" t="s">
        <v>761</v>
      </c>
      <c r="E36" s="99">
        <v>43462</v>
      </c>
      <c r="F36" s="99">
        <f>E36+4</f>
        <v>43466</v>
      </c>
      <c r="G36" s="99">
        <f>F36+26</f>
        <v>43492</v>
      </c>
    </row>
    <row r="37" spans="1:7" s="57" customFormat="1" ht="15.75" customHeight="1">
      <c r="A37" s="89"/>
      <c r="B37" s="97" t="s">
        <v>486</v>
      </c>
      <c r="C37" s="110" t="s">
        <v>489</v>
      </c>
      <c r="D37" s="247"/>
      <c r="E37" s="75">
        <f>E36+7</f>
        <v>43469</v>
      </c>
      <c r="F37" s="99">
        <f t="shared" ref="F37:G40" si="3">F36+7</f>
        <v>43473</v>
      </c>
      <c r="G37" s="74">
        <f t="shared" si="3"/>
        <v>43499</v>
      </c>
    </row>
    <row r="38" spans="1:7" s="57" customFormat="1" ht="15.75" customHeight="1">
      <c r="A38" s="89"/>
      <c r="B38" s="97" t="s">
        <v>487</v>
      </c>
      <c r="C38" s="110" t="s">
        <v>490</v>
      </c>
      <c r="D38" s="247"/>
      <c r="E38" s="75">
        <f>E37+7</f>
        <v>43476</v>
      </c>
      <c r="F38" s="99">
        <f>F37+7</f>
        <v>43480</v>
      </c>
      <c r="G38" s="74">
        <f t="shared" si="3"/>
        <v>43506</v>
      </c>
    </row>
    <row r="39" spans="1:7" s="57" customFormat="1" ht="15.75" customHeight="1">
      <c r="A39" s="89"/>
      <c r="B39" s="97" t="s">
        <v>212</v>
      </c>
      <c r="C39" s="110" t="s">
        <v>491</v>
      </c>
      <c r="D39" s="247"/>
      <c r="E39" s="75">
        <f>E38+7</f>
        <v>43483</v>
      </c>
      <c r="F39" s="99">
        <f t="shared" si="3"/>
        <v>43487</v>
      </c>
      <c r="G39" s="74">
        <f t="shared" si="3"/>
        <v>43513</v>
      </c>
    </row>
    <row r="40" spans="1:7" s="57" customFormat="1" ht="15.75" customHeight="1">
      <c r="A40" s="89"/>
      <c r="B40" s="97" t="s">
        <v>488</v>
      </c>
      <c r="C40" s="110" t="s">
        <v>492</v>
      </c>
      <c r="D40" s="248"/>
      <c r="E40" s="75">
        <f>E39+7</f>
        <v>43490</v>
      </c>
      <c r="F40" s="99">
        <f t="shared" si="3"/>
        <v>43494</v>
      </c>
      <c r="G40" s="74">
        <f t="shared" si="3"/>
        <v>43520</v>
      </c>
    </row>
    <row r="41" spans="1:7" s="57" customFormat="1" ht="15.75" customHeight="1">
      <c r="A41" s="89"/>
      <c r="B41" s="13"/>
      <c r="C41" s="13"/>
      <c r="D41" s="13"/>
      <c r="E41" s="13"/>
      <c r="F41" s="12"/>
      <c r="G41" s="12"/>
    </row>
    <row r="42" spans="1:7" s="57" customFormat="1" ht="15.75" customHeight="1">
      <c r="A42" s="231" t="s">
        <v>49</v>
      </c>
      <c r="B42" s="231"/>
      <c r="C42" s="17"/>
      <c r="D42" s="18"/>
      <c r="E42" s="18"/>
      <c r="F42" s="19"/>
      <c r="G42" s="19"/>
    </row>
    <row r="43" spans="1:7" s="57" customFormat="1" ht="15.75" customHeight="1">
      <c r="A43" s="89"/>
      <c r="B43" s="216" t="s">
        <v>36</v>
      </c>
      <c r="C43" s="216" t="s">
        <v>37</v>
      </c>
      <c r="D43" s="216" t="s">
        <v>38</v>
      </c>
      <c r="E43" s="73" t="s">
        <v>755</v>
      </c>
      <c r="F43" s="73" t="s">
        <v>39</v>
      </c>
      <c r="G43" s="108" t="s">
        <v>49</v>
      </c>
    </row>
    <row r="44" spans="1:7" s="57" customFormat="1" ht="15.75" customHeight="1">
      <c r="A44" s="89"/>
      <c r="B44" s="217"/>
      <c r="C44" s="217"/>
      <c r="D44" s="217"/>
      <c r="E44" s="93" t="s">
        <v>28</v>
      </c>
      <c r="F44" s="111" t="s">
        <v>40</v>
      </c>
      <c r="G44" s="108" t="s">
        <v>41</v>
      </c>
    </row>
    <row r="45" spans="1:7" s="57" customFormat="1" ht="15.75" customHeight="1">
      <c r="A45" s="89"/>
      <c r="B45" s="97" t="s">
        <v>395</v>
      </c>
      <c r="C45" s="98" t="s">
        <v>47</v>
      </c>
      <c r="D45" s="243" t="s">
        <v>752</v>
      </c>
      <c r="E45" s="99">
        <v>43461</v>
      </c>
      <c r="F45" s="99">
        <f>E45+5</f>
        <v>43466</v>
      </c>
      <c r="G45" s="74">
        <f>F45+29</f>
        <v>43495</v>
      </c>
    </row>
    <row r="46" spans="1:7" s="57" customFormat="1" ht="15.75" customHeight="1">
      <c r="A46" s="89"/>
      <c r="B46" s="97" t="s">
        <v>527</v>
      </c>
      <c r="C46" s="100" t="s">
        <v>43</v>
      </c>
      <c r="D46" s="247"/>
      <c r="E46" s="101">
        <f>E45+7</f>
        <v>43468</v>
      </c>
      <c r="F46" s="99">
        <f t="shared" ref="E46:G49" si="4">F45+7</f>
        <v>43473</v>
      </c>
      <c r="G46" s="74">
        <f t="shared" si="4"/>
        <v>43502</v>
      </c>
    </row>
    <row r="47" spans="1:7" s="57" customFormat="1" ht="15.75" customHeight="1">
      <c r="A47" s="89"/>
      <c r="B47" s="97" t="s">
        <v>528</v>
      </c>
      <c r="C47" s="102" t="s">
        <v>43</v>
      </c>
      <c r="D47" s="247"/>
      <c r="E47" s="101">
        <f t="shared" si="4"/>
        <v>43475</v>
      </c>
      <c r="F47" s="99">
        <f t="shared" si="4"/>
        <v>43480</v>
      </c>
      <c r="G47" s="74">
        <f t="shared" si="4"/>
        <v>43509</v>
      </c>
    </row>
    <row r="48" spans="1:7" s="57" customFormat="1" ht="15.75" customHeight="1">
      <c r="A48" s="89"/>
      <c r="B48" s="97" t="s">
        <v>529</v>
      </c>
      <c r="C48" s="100" t="s">
        <v>753</v>
      </c>
      <c r="D48" s="247"/>
      <c r="E48" s="101">
        <f t="shared" si="4"/>
        <v>43482</v>
      </c>
      <c r="F48" s="99">
        <f t="shared" si="4"/>
        <v>43487</v>
      </c>
      <c r="G48" s="74">
        <f t="shared" si="4"/>
        <v>43516</v>
      </c>
    </row>
    <row r="49" spans="1:7" s="57" customFormat="1" ht="15.75" customHeight="1">
      <c r="A49" s="89"/>
      <c r="B49" s="97" t="s">
        <v>530</v>
      </c>
      <c r="C49" s="102" t="s">
        <v>47</v>
      </c>
      <c r="D49" s="248"/>
      <c r="E49" s="101">
        <f t="shared" si="4"/>
        <v>43489</v>
      </c>
      <c r="F49" s="99">
        <f t="shared" si="4"/>
        <v>43494</v>
      </c>
      <c r="G49" s="74">
        <f t="shared" si="4"/>
        <v>43523</v>
      </c>
    </row>
    <row r="50" spans="1:7" s="57" customFormat="1" ht="15.75" customHeight="1">
      <c r="A50" s="89"/>
      <c r="B50" s="17"/>
      <c r="C50" s="17"/>
      <c r="D50" s="18"/>
      <c r="E50" s="18"/>
      <c r="F50" s="19"/>
      <c r="G50" s="19"/>
    </row>
    <row r="51" spans="1:7" s="57" customFormat="1" ht="15.75" customHeight="1">
      <c r="A51" s="231" t="s">
        <v>50</v>
      </c>
      <c r="B51" s="231"/>
      <c r="C51" s="17"/>
      <c r="D51" s="18"/>
      <c r="E51" s="18"/>
      <c r="F51" s="19"/>
      <c r="G51" s="19"/>
    </row>
    <row r="52" spans="1:7" s="57" customFormat="1" ht="15.75" customHeight="1">
      <c r="A52" s="89"/>
      <c r="B52" s="216" t="s">
        <v>759</v>
      </c>
      <c r="C52" s="216" t="s">
        <v>37</v>
      </c>
      <c r="D52" s="216" t="s">
        <v>38</v>
      </c>
      <c r="E52" s="73" t="s">
        <v>755</v>
      </c>
      <c r="F52" s="73" t="s">
        <v>39</v>
      </c>
      <c r="G52" s="108" t="s">
        <v>50</v>
      </c>
    </row>
    <row r="53" spans="1:7" s="57" customFormat="1" ht="15.75" customHeight="1">
      <c r="A53" s="89"/>
      <c r="B53" s="217"/>
      <c r="C53" s="217"/>
      <c r="D53" s="217"/>
      <c r="E53" s="93" t="s">
        <v>28</v>
      </c>
      <c r="F53" s="111" t="s">
        <v>40</v>
      </c>
      <c r="G53" s="108" t="s">
        <v>41</v>
      </c>
    </row>
    <row r="54" spans="1:7" s="57" customFormat="1" ht="15.75" customHeight="1">
      <c r="A54" s="89"/>
      <c r="B54" s="97" t="s">
        <v>395</v>
      </c>
      <c r="C54" s="98" t="s">
        <v>47</v>
      </c>
      <c r="D54" s="243" t="s">
        <v>752</v>
      </c>
      <c r="E54" s="99">
        <v>43461</v>
      </c>
      <c r="F54" s="99">
        <f>E54+5</f>
        <v>43466</v>
      </c>
      <c r="G54" s="74">
        <f>F54+29</f>
        <v>43495</v>
      </c>
    </row>
    <row r="55" spans="1:7" s="57" customFormat="1" ht="15.75" customHeight="1">
      <c r="A55" s="89"/>
      <c r="B55" s="97" t="s">
        <v>527</v>
      </c>
      <c r="C55" s="100" t="s">
        <v>43</v>
      </c>
      <c r="D55" s="247"/>
      <c r="E55" s="101">
        <f t="shared" ref="E55:G58" si="5">E54+7</f>
        <v>43468</v>
      </c>
      <c r="F55" s="99">
        <f t="shared" si="5"/>
        <v>43473</v>
      </c>
      <c r="G55" s="74">
        <f t="shared" si="5"/>
        <v>43502</v>
      </c>
    </row>
    <row r="56" spans="1:7" s="57" customFormat="1" ht="15.75" customHeight="1">
      <c r="A56" s="89"/>
      <c r="B56" s="97" t="s">
        <v>528</v>
      </c>
      <c r="C56" s="102" t="s">
        <v>43</v>
      </c>
      <c r="D56" s="247"/>
      <c r="E56" s="101">
        <f t="shared" si="5"/>
        <v>43475</v>
      </c>
      <c r="F56" s="99">
        <f t="shared" si="5"/>
        <v>43480</v>
      </c>
      <c r="G56" s="74">
        <f t="shared" si="5"/>
        <v>43509</v>
      </c>
    </row>
    <row r="57" spans="1:7" s="57" customFormat="1" ht="15.75" customHeight="1">
      <c r="A57" s="89"/>
      <c r="B57" s="97" t="s">
        <v>529</v>
      </c>
      <c r="C57" s="100" t="s">
        <v>753</v>
      </c>
      <c r="D57" s="247"/>
      <c r="E57" s="101">
        <f t="shared" si="5"/>
        <v>43482</v>
      </c>
      <c r="F57" s="99">
        <f t="shared" si="5"/>
        <v>43487</v>
      </c>
      <c r="G57" s="74">
        <f t="shared" si="5"/>
        <v>43516</v>
      </c>
    </row>
    <row r="58" spans="1:7" s="57" customFormat="1" ht="15.75" customHeight="1">
      <c r="A58" s="89"/>
      <c r="B58" s="97" t="s">
        <v>530</v>
      </c>
      <c r="C58" s="102" t="s">
        <v>47</v>
      </c>
      <c r="D58" s="248"/>
      <c r="E58" s="101">
        <f t="shared" si="5"/>
        <v>43489</v>
      </c>
      <c r="F58" s="99">
        <f t="shared" si="5"/>
        <v>43494</v>
      </c>
      <c r="G58" s="74">
        <f t="shared" si="5"/>
        <v>43523</v>
      </c>
    </row>
    <row r="59" spans="1:7" s="57" customFormat="1" ht="15.75" customHeight="1">
      <c r="A59" s="89"/>
      <c r="B59" s="13"/>
      <c r="C59" s="13"/>
      <c r="D59" s="15"/>
      <c r="E59" s="58"/>
      <c r="F59" s="16"/>
      <c r="G59" s="12"/>
    </row>
    <row r="60" spans="1:7" s="57" customFormat="1" ht="15.75" customHeight="1">
      <c r="A60" s="89"/>
      <c r="B60" s="17"/>
      <c r="C60" s="17"/>
      <c r="D60" s="18"/>
      <c r="E60" s="18"/>
      <c r="F60" s="19"/>
      <c r="G60" s="19"/>
    </row>
    <row r="61" spans="1:7" s="57" customFormat="1" ht="15.75" customHeight="1">
      <c r="A61" s="89"/>
      <c r="B61" s="216" t="s">
        <v>36</v>
      </c>
      <c r="C61" s="216" t="s">
        <v>37</v>
      </c>
      <c r="D61" s="216" t="s">
        <v>38</v>
      </c>
      <c r="E61" s="73" t="s">
        <v>755</v>
      </c>
      <c r="F61" s="73" t="s">
        <v>39</v>
      </c>
      <c r="G61" s="108" t="s">
        <v>50</v>
      </c>
    </row>
    <row r="62" spans="1:7" s="57" customFormat="1" ht="15.75" customHeight="1">
      <c r="A62" s="89"/>
      <c r="B62" s="217"/>
      <c r="C62" s="217"/>
      <c r="D62" s="217"/>
      <c r="E62" s="93" t="s">
        <v>28</v>
      </c>
      <c r="F62" s="109" t="s">
        <v>40</v>
      </c>
      <c r="G62" s="73" t="s">
        <v>41</v>
      </c>
    </row>
    <row r="63" spans="1:7" s="57" customFormat="1" ht="15.75" customHeight="1">
      <c r="A63" s="89"/>
      <c r="B63" s="106" t="s">
        <v>407</v>
      </c>
      <c r="C63" s="107" t="s">
        <v>543</v>
      </c>
      <c r="D63" s="243" t="s">
        <v>758</v>
      </c>
      <c r="E63" s="74">
        <v>43464</v>
      </c>
      <c r="F63" s="74">
        <f>E63+4</f>
        <v>43468</v>
      </c>
      <c r="G63" s="74">
        <f>F63+30</f>
        <v>43498</v>
      </c>
    </row>
    <row r="64" spans="1:7" s="57" customFormat="1" ht="15.75" customHeight="1">
      <c r="A64" s="89"/>
      <c r="B64" s="106" t="s">
        <v>539</v>
      </c>
      <c r="C64" s="107" t="s">
        <v>544</v>
      </c>
      <c r="D64" s="247"/>
      <c r="E64" s="75">
        <f t="shared" ref="E64:G67" si="6">E63+7</f>
        <v>43471</v>
      </c>
      <c r="F64" s="74">
        <f t="shared" si="6"/>
        <v>43475</v>
      </c>
      <c r="G64" s="74">
        <f t="shared" si="6"/>
        <v>43505</v>
      </c>
    </row>
    <row r="65" spans="1:7" s="57" customFormat="1" ht="15.75" customHeight="1">
      <c r="A65" s="89"/>
      <c r="B65" s="106" t="s">
        <v>540</v>
      </c>
      <c r="C65" s="107" t="s">
        <v>545</v>
      </c>
      <c r="D65" s="247"/>
      <c r="E65" s="75">
        <f t="shared" si="6"/>
        <v>43478</v>
      </c>
      <c r="F65" s="74">
        <f t="shared" si="6"/>
        <v>43482</v>
      </c>
      <c r="G65" s="74">
        <f t="shared" si="6"/>
        <v>43512</v>
      </c>
    </row>
    <row r="66" spans="1:7" s="57" customFormat="1" ht="15.75" customHeight="1">
      <c r="A66" s="89"/>
      <c r="B66" s="106" t="s">
        <v>541</v>
      </c>
      <c r="C66" s="107" t="s">
        <v>546</v>
      </c>
      <c r="D66" s="247"/>
      <c r="E66" s="75">
        <f t="shared" si="6"/>
        <v>43485</v>
      </c>
      <c r="F66" s="74">
        <f t="shared" si="6"/>
        <v>43489</v>
      </c>
      <c r="G66" s="74">
        <f t="shared" si="6"/>
        <v>43519</v>
      </c>
    </row>
    <row r="67" spans="1:7" s="57" customFormat="1" ht="15.75" customHeight="1">
      <c r="A67" s="89"/>
      <c r="B67" s="106" t="s">
        <v>542</v>
      </c>
      <c r="C67" s="107" t="s">
        <v>547</v>
      </c>
      <c r="D67" s="248"/>
      <c r="E67" s="75">
        <f t="shared" si="6"/>
        <v>43492</v>
      </c>
      <c r="F67" s="74">
        <f t="shared" si="6"/>
        <v>43496</v>
      </c>
      <c r="G67" s="74">
        <f t="shared" si="6"/>
        <v>43526</v>
      </c>
    </row>
    <row r="68" spans="1:7" s="57" customFormat="1" ht="15.75" customHeight="1">
      <c r="A68" s="89"/>
      <c r="B68" s="9"/>
      <c r="C68" s="9"/>
      <c r="D68" s="10"/>
      <c r="E68" s="11"/>
      <c r="F68" s="12"/>
      <c r="G68" s="12"/>
    </row>
    <row r="69" spans="1:7" s="57" customFormat="1" ht="15.75" customHeight="1">
      <c r="A69" s="89"/>
      <c r="B69" s="17"/>
      <c r="C69" s="17"/>
      <c r="D69" s="18"/>
      <c r="E69" s="18"/>
      <c r="F69" s="19"/>
      <c r="G69" s="19"/>
    </row>
    <row r="70" spans="1:7" s="57" customFormat="1" ht="15.75" customHeight="1">
      <c r="A70" s="231"/>
      <c r="B70" s="231"/>
      <c r="C70" s="17"/>
      <c r="D70" s="18"/>
      <c r="E70" s="18"/>
      <c r="F70" s="19"/>
      <c r="G70" s="19"/>
    </row>
    <row r="71" spans="1:7" s="57" customFormat="1" ht="15.75" customHeight="1">
      <c r="A71" s="89" t="s">
        <v>762</v>
      </c>
      <c r="B71" s="216" t="s">
        <v>36</v>
      </c>
      <c r="C71" s="216" t="s">
        <v>37</v>
      </c>
      <c r="D71" s="216" t="s">
        <v>38</v>
      </c>
      <c r="E71" s="73" t="s">
        <v>757</v>
      </c>
      <c r="F71" s="73" t="s">
        <v>39</v>
      </c>
      <c r="G71" s="108" t="s">
        <v>51</v>
      </c>
    </row>
    <row r="72" spans="1:7" s="57" customFormat="1" ht="15.75" customHeight="1">
      <c r="A72" s="89"/>
      <c r="B72" s="217"/>
      <c r="C72" s="217"/>
      <c r="D72" s="217"/>
      <c r="E72" s="93" t="s">
        <v>28</v>
      </c>
      <c r="F72" s="109" t="s">
        <v>40</v>
      </c>
      <c r="G72" s="73" t="s">
        <v>41</v>
      </c>
    </row>
    <row r="73" spans="1:7" s="57" customFormat="1" ht="15.75" customHeight="1">
      <c r="A73" s="89"/>
      <c r="B73" s="106" t="s">
        <v>387</v>
      </c>
      <c r="C73" s="107" t="s">
        <v>389</v>
      </c>
      <c r="D73" s="243" t="s">
        <v>763</v>
      </c>
      <c r="E73" s="99">
        <v>43462</v>
      </c>
      <c r="F73" s="99">
        <f>E73+4</f>
        <v>43466</v>
      </c>
      <c r="G73" s="99">
        <f>F73+31</f>
        <v>43497</v>
      </c>
    </row>
    <row r="74" spans="1:7" s="57" customFormat="1" ht="15.75" customHeight="1">
      <c r="A74" s="89"/>
      <c r="B74" s="106" t="s">
        <v>388</v>
      </c>
      <c r="C74" s="107" t="s">
        <v>390</v>
      </c>
      <c r="D74" s="247"/>
      <c r="E74" s="75">
        <f t="shared" ref="E74:G77" si="7">E73+7</f>
        <v>43469</v>
      </c>
      <c r="F74" s="99">
        <f t="shared" si="7"/>
        <v>43473</v>
      </c>
      <c r="G74" s="74">
        <f t="shared" si="7"/>
        <v>43504</v>
      </c>
    </row>
    <row r="75" spans="1:7" s="57" customFormat="1" ht="15.75" customHeight="1">
      <c r="A75" s="89"/>
      <c r="B75" s="106" t="s">
        <v>548</v>
      </c>
      <c r="C75" s="107" t="s">
        <v>551</v>
      </c>
      <c r="D75" s="247"/>
      <c r="E75" s="75">
        <f t="shared" si="7"/>
        <v>43476</v>
      </c>
      <c r="F75" s="99">
        <f t="shared" si="7"/>
        <v>43480</v>
      </c>
      <c r="G75" s="74">
        <f t="shared" si="7"/>
        <v>43511</v>
      </c>
    </row>
    <row r="76" spans="1:7" s="57" customFormat="1" ht="15.75" customHeight="1">
      <c r="A76" s="89"/>
      <c r="B76" s="106" t="s">
        <v>549</v>
      </c>
      <c r="C76" s="107" t="s">
        <v>552</v>
      </c>
      <c r="D76" s="247"/>
      <c r="E76" s="75">
        <f t="shared" si="7"/>
        <v>43483</v>
      </c>
      <c r="F76" s="99">
        <f t="shared" si="7"/>
        <v>43487</v>
      </c>
      <c r="G76" s="74">
        <f t="shared" si="7"/>
        <v>43518</v>
      </c>
    </row>
    <row r="77" spans="1:7" s="57" customFormat="1" ht="15.75" customHeight="1">
      <c r="A77" s="89"/>
      <c r="B77" s="106" t="s">
        <v>550</v>
      </c>
      <c r="C77" s="107" t="s">
        <v>553</v>
      </c>
      <c r="D77" s="248"/>
      <c r="E77" s="75">
        <f t="shared" si="7"/>
        <v>43490</v>
      </c>
      <c r="F77" s="99">
        <f t="shared" si="7"/>
        <v>43494</v>
      </c>
      <c r="G77" s="74">
        <f t="shared" si="7"/>
        <v>43525</v>
      </c>
    </row>
    <row r="78" spans="1:7" s="57" customFormat="1" ht="15.75" customHeight="1">
      <c r="A78" s="89"/>
      <c r="B78" s="89"/>
      <c r="C78" s="17"/>
      <c r="D78" s="18"/>
      <c r="E78" s="18"/>
      <c r="F78" s="19"/>
      <c r="G78" s="19"/>
    </row>
    <row r="79" spans="1:7" s="57" customFormat="1" ht="15.75" customHeight="1">
      <c r="A79" s="89"/>
      <c r="B79" s="89"/>
      <c r="C79" s="17"/>
      <c r="D79" s="18"/>
      <c r="E79" s="18"/>
      <c r="F79" s="19"/>
      <c r="G79" s="19"/>
    </row>
    <row r="80" spans="1:7" s="57" customFormat="1" ht="15.75" customHeight="1">
      <c r="A80" s="89"/>
      <c r="B80" s="216" t="s">
        <v>36</v>
      </c>
      <c r="C80" s="216" t="s">
        <v>37</v>
      </c>
      <c r="D80" s="216" t="s">
        <v>38</v>
      </c>
      <c r="E80" s="73" t="s">
        <v>755</v>
      </c>
      <c r="F80" s="73" t="s">
        <v>39</v>
      </c>
      <c r="G80" s="108" t="s">
        <v>51</v>
      </c>
    </row>
    <row r="81" spans="1:7" s="57" customFormat="1" ht="15.75" customHeight="1">
      <c r="A81" s="89"/>
      <c r="B81" s="217"/>
      <c r="C81" s="217"/>
      <c r="D81" s="217"/>
      <c r="E81" s="93" t="s">
        <v>28</v>
      </c>
      <c r="F81" s="109" t="s">
        <v>40</v>
      </c>
      <c r="G81" s="73" t="s">
        <v>41</v>
      </c>
    </row>
    <row r="82" spans="1:7" s="57" customFormat="1" ht="15.75" customHeight="1">
      <c r="A82" s="89"/>
      <c r="B82" s="97" t="s">
        <v>406</v>
      </c>
      <c r="C82" s="110" t="s">
        <v>764</v>
      </c>
      <c r="D82" s="243" t="s">
        <v>765</v>
      </c>
      <c r="E82" s="99">
        <v>43463</v>
      </c>
      <c r="F82" s="99">
        <f>E82+4</f>
        <v>43467</v>
      </c>
      <c r="G82" s="99">
        <f>F82+30</f>
        <v>43497</v>
      </c>
    </row>
    <row r="83" spans="1:7" s="57" customFormat="1" ht="15.75" customHeight="1">
      <c r="A83" s="89"/>
      <c r="B83" s="97" t="s">
        <v>554</v>
      </c>
      <c r="C83" s="110" t="s">
        <v>766</v>
      </c>
      <c r="D83" s="247"/>
      <c r="E83" s="75">
        <f>E82+7</f>
        <v>43470</v>
      </c>
      <c r="F83" s="99">
        <f t="shared" ref="F83:G86" si="8">F82+7</f>
        <v>43474</v>
      </c>
      <c r="G83" s="74">
        <f t="shared" si="8"/>
        <v>43504</v>
      </c>
    </row>
    <row r="84" spans="1:7" s="57" customFormat="1" ht="15.75" customHeight="1">
      <c r="A84" s="89"/>
      <c r="B84" s="106" t="s">
        <v>555</v>
      </c>
      <c r="C84" s="107" t="s">
        <v>767</v>
      </c>
      <c r="D84" s="247"/>
      <c r="E84" s="75">
        <f>E83+7</f>
        <v>43477</v>
      </c>
      <c r="F84" s="99">
        <f t="shared" si="8"/>
        <v>43481</v>
      </c>
      <c r="G84" s="74">
        <f t="shared" si="8"/>
        <v>43511</v>
      </c>
    </row>
    <row r="85" spans="1:7" s="57" customFormat="1" ht="15.75" customHeight="1">
      <c r="A85" s="89"/>
      <c r="B85" s="106" t="s">
        <v>556</v>
      </c>
      <c r="C85" s="107" t="s">
        <v>766</v>
      </c>
      <c r="D85" s="247"/>
      <c r="E85" s="75">
        <f>E84+7</f>
        <v>43484</v>
      </c>
      <c r="F85" s="99">
        <f t="shared" si="8"/>
        <v>43488</v>
      </c>
      <c r="G85" s="74">
        <f t="shared" si="8"/>
        <v>43518</v>
      </c>
    </row>
    <row r="86" spans="1:7" s="57" customFormat="1" ht="15.75" customHeight="1">
      <c r="A86" s="89"/>
      <c r="B86" s="106" t="s">
        <v>557</v>
      </c>
      <c r="C86" s="107" t="s">
        <v>767</v>
      </c>
      <c r="D86" s="248"/>
      <c r="E86" s="75">
        <f>E85+7</f>
        <v>43491</v>
      </c>
      <c r="F86" s="99">
        <f t="shared" si="8"/>
        <v>43495</v>
      </c>
      <c r="G86" s="74">
        <f t="shared" si="8"/>
        <v>43525</v>
      </c>
    </row>
    <row r="87" spans="1:7" s="57" customFormat="1" ht="15.75" customHeight="1">
      <c r="A87" s="231" t="s">
        <v>52</v>
      </c>
      <c r="B87" s="231"/>
      <c r="C87" s="17"/>
      <c r="D87" s="18"/>
      <c r="E87" s="18"/>
      <c r="F87" s="19"/>
      <c r="G87" s="19"/>
    </row>
    <row r="88" spans="1:7" s="57" customFormat="1" ht="15.75" customHeight="1">
      <c r="A88" s="89"/>
      <c r="B88" s="216" t="s">
        <v>36</v>
      </c>
      <c r="C88" s="216" t="s">
        <v>37</v>
      </c>
      <c r="D88" s="216" t="s">
        <v>38</v>
      </c>
      <c r="E88" s="73" t="s">
        <v>757</v>
      </c>
      <c r="F88" s="73" t="s">
        <v>39</v>
      </c>
      <c r="G88" s="108" t="s">
        <v>52</v>
      </c>
    </row>
    <row r="89" spans="1:7" s="57" customFormat="1" ht="15.75" customHeight="1">
      <c r="A89" s="89"/>
      <c r="B89" s="217"/>
      <c r="C89" s="217"/>
      <c r="D89" s="217"/>
      <c r="E89" s="93" t="s">
        <v>28</v>
      </c>
      <c r="F89" s="109" t="s">
        <v>40</v>
      </c>
      <c r="G89" s="73" t="s">
        <v>41</v>
      </c>
    </row>
    <row r="90" spans="1:7" s="57" customFormat="1" ht="15.75" customHeight="1">
      <c r="A90" s="89"/>
      <c r="B90" s="100" t="s">
        <v>404</v>
      </c>
      <c r="C90" s="103" t="s">
        <v>405</v>
      </c>
      <c r="D90" s="261" t="s">
        <v>756</v>
      </c>
      <c r="E90" s="99">
        <v>43465</v>
      </c>
      <c r="F90" s="99">
        <f>E90+4</f>
        <v>43469</v>
      </c>
      <c r="G90" s="99">
        <f>F90+26</f>
        <v>43495</v>
      </c>
    </row>
    <row r="91" spans="1:7" s="57" customFormat="1" ht="15.75" customHeight="1">
      <c r="A91" s="89"/>
      <c r="B91" s="100" t="s">
        <v>531</v>
      </c>
      <c r="C91" s="100" t="s">
        <v>535</v>
      </c>
      <c r="D91" s="262"/>
      <c r="E91" s="75">
        <f t="shared" ref="E91:G94" si="9">E90+7</f>
        <v>43472</v>
      </c>
      <c r="F91" s="99">
        <f t="shared" si="9"/>
        <v>43476</v>
      </c>
      <c r="G91" s="74">
        <f t="shared" si="9"/>
        <v>43502</v>
      </c>
    </row>
    <row r="92" spans="1:7" s="57" customFormat="1" ht="15.75" customHeight="1">
      <c r="A92" s="89"/>
      <c r="B92" s="104" t="s">
        <v>532</v>
      </c>
      <c r="C92" s="105" t="s">
        <v>536</v>
      </c>
      <c r="D92" s="262"/>
      <c r="E92" s="75">
        <f t="shared" si="9"/>
        <v>43479</v>
      </c>
      <c r="F92" s="99">
        <f t="shared" si="9"/>
        <v>43483</v>
      </c>
      <c r="G92" s="74">
        <f t="shared" si="9"/>
        <v>43509</v>
      </c>
    </row>
    <row r="93" spans="1:7" s="57" customFormat="1" ht="15.75" customHeight="1">
      <c r="A93" s="89"/>
      <c r="B93" s="105" t="s">
        <v>533</v>
      </c>
      <c r="C93" s="105" t="s">
        <v>537</v>
      </c>
      <c r="D93" s="262"/>
      <c r="E93" s="75">
        <f t="shared" si="9"/>
        <v>43486</v>
      </c>
      <c r="F93" s="99">
        <f t="shared" si="9"/>
        <v>43490</v>
      </c>
      <c r="G93" s="74">
        <f t="shared" si="9"/>
        <v>43516</v>
      </c>
    </row>
    <row r="94" spans="1:7" s="57" customFormat="1" ht="15.75" customHeight="1">
      <c r="A94" s="89"/>
      <c r="B94" s="105" t="s">
        <v>534</v>
      </c>
      <c r="C94" s="105" t="s">
        <v>538</v>
      </c>
      <c r="D94" s="263"/>
      <c r="E94" s="75">
        <f t="shared" si="9"/>
        <v>43493</v>
      </c>
      <c r="F94" s="99">
        <f t="shared" si="9"/>
        <v>43497</v>
      </c>
      <c r="G94" s="74">
        <f t="shared" si="9"/>
        <v>43523</v>
      </c>
    </row>
    <row r="95" spans="1:7" s="57" customFormat="1" ht="15.75" customHeight="1">
      <c r="A95" s="89"/>
      <c r="B95" s="13"/>
      <c r="C95" s="13"/>
      <c r="D95" s="13"/>
      <c r="E95" s="13"/>
      <c r="F95" s="12"/>
      <c r="G95" s="12"/>
    </row>
    <row r="96" spans="1:7" s="57" customFormat="1" ht="15.75" customHeight="1">
      <c r="A96" s="231" t="s">
        <v>768</v>
      </c>
      <c r="B96" s="231"/>
      <c r="C96" s="17"/>
      <c r="D96" s="18"/>
      <c r="E96" s="18"/>
      <c r="F96" s="19"/>
      <c r="G96" s="19"/>
    </row>
    <row r="97" spans="1:7" s="57" customFormat="1" ht="15.75" customHeight="1">
      <c r="A97" s="89"/>
      <c r="B97" s="216" t="s">
        <v>36</v>
      </c>
      <c r="C97" s="216" t="s">
        <v>37</v>
      </c>
      <c r="D97" s="216" t="s">
        <v>38</v>
      </c>
      <c r="E97" s="73" t="s">
        <v>755</v>
      </c>
      <c r="F97" s="73" t="s">
        <v>39</v>
      </c>
      <c r="G97" s="108" t="s">
        <v>50</v>
      </c>
    </row>
    <row r="98" spans="1:7" s="57" customFormat="1" ht="15.75" customHeight="1">
      <c r="A98" s="89"/>
      <c r="B98" s="217"/>
      <c r="C98" s="217"/>
      <c r="D98" s="217"/>
      <c r="E98" s="93" t="s">
        <v>28</v>
      </c>
      <c r="F98" s="111" t="s">
        <v>40</v>
      </c>
      <c r="G98" s="73" t="s">
        <v>41</v>
      </c>
    </row>
    <row r="99" spans="1:7" s="57" customFormat="1" ht="15.75" customHeight="1">
      <c r="A99" s="89"/>
      <c r="B99" s="97" t="s">
        <v>395</v>
      </c>
      <c r="C99" s="98" t="s">
        <v>47</v>
      </c>
      <c r="D99" s="243" t="s">
        <v>752</v>
      </c>
      <c r="E99" s="99">
        <v>43461</v>
      </c>
      <c r="F99" s="99">
        <f>E99+5</f>
        <v>43466</v>
      </c>
      <c r="G99" s="74">
        <f>F99+29</f>
        <v>43495</v>
      </c>
    </row>
    <row r="100" spans="1:7" s="57" customFormat="1" ht="15.75" customHeight="1">
      <c r="A100" s="89"/>
      <c r="B100" s="97" t="s">
        <v>527</v>
      </c>
      <c r="C100" s="100" t="s">
        <v>43</v>
      </c>
      <c r="D100" s="247"/>
      <c r="E100" s="101">
        <f t="shared" ref="E100:G103" si="10">E99+7</f>
        <v>43468</v>
      </c>
      <c r="F100" s="99">
        <f t="shared" si="10"/>
        <v>43473</v>
      </c>
      <c r="G100" s="74">
        <f t="shared" si="10"/>
        <v>43502</v>
      </c>
    </row>
    <row r="101" spans="1:7" s="57" customFormat="1" ht="15.75" customHeight="1">
      <c r="A101" s="89"/>
      <c r="B101" s="97" t="s">
        <v>528</v>
      </c>
      <c r="C101" s="102" t="s">
        <v>43</v>
      </c>
      <c r="D101" s="247"/>
      <c r="E101" s="101">
        <f t="shared" si="10"/>
        <v>43475</v>
      </c>
      <c r="F101" s="99">
        <f t="shared" si="10"/>
        <v>43480</v>
      </c>
      <c r="G101" s="74">
        <f t="shared" si="10"/>
        <v>43509</v>
      </c>
    </row>
    <row r="102" spans="1:7" s="57" customFormat="1" ht="15.75" customHeight="1">
      <c r="A102" s="89"/>
      <c r="B102" s="97" t="s">
        <v>529</v>
      </c>
      <c r="C102" s="100" t="s">
        <v>753</v>
      </c>
      <c r="D102" s="247"/>
      <c r="E102" s="101">
        <f t="shared" si="10"/>
        <v>43482</v>
      </c>
      <c r="F102" s="99">
        <f t="shared" si="10"/>
        <v>43487</v>
      </c>
      <c r="G102" s="74">
        <f t="shared" si="10"/>
        <v>43516</v>
      </c>
    </row>
    <row r="103" spans="1:7" s="57" customFormat="1" ht="15.75" customHeight="1">
      <c r="A103" s="89"/>
      <c r="B103" s="97" t="s">
        <v>530</v>
      </c>
      <c r="C103" s="102" t="s">
        <v>47</v>
      </c>
      <c r="D103" s="248"/>
      <c r="E103" s="101">
        <f t="shared" si="10"/>
        <v>43489</v>
      </c>
      <c r="F103" s="99">
        <f t="shared" si="10"/>
        <v>43494</v>
      </c>
      <c r="G103" s="74">
        <f t="shared" si="10"/>
        <v>43523</v>
      </c>
    </row>
    <row r="104" spans="1:7" s="57" customFormat="1" ht="15.75" customHeight="1">
      <c r="A104" s="89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231" t="s">
        <v>55</v>
      </c>
      <c r="B105" s="231"/>
      <c r="C105" s="17"/>
      <c r="D105" s="18"/>
      <c r="E105" s="18"/>
      <c r="F105" s="19"/>
      <c r="G105" s="19"/>
    </row>
    <row r="106" spans="1:7" s="57" customFormat="1" ht="15.75" customHeight="1">
      <c r="A106" s="89"/>
      <c r="B106" s="266" t="s">
        <v>769</v>
      </c>
      <c r="C106" s="266" t="s">
        <v>37</v>
      </c>
      <c r="D106" s="266" t="s">
        <v>38</v>
      </c>
      <c r="E106" s="73" t="s">
        <v>755</v>
      </c>
      <c r="F106" s="73" t="s">
        <v>39</v>
      </c>
      <c r="G106" s="73" t="s">
        <v>50</v>
      </c>
    </row>
    <row r="107" spans="1:7" s="57" customFormat="1" ht="15.75" customHeight="1">
      <c r="A107" s="89"/>
      <c r="B107" s="266"/>
      <c r="C107" s="266"/>
      <c r="D107" s="266"/>
      <c r="E107" s="73" t="s">
        <v>28</v>
      </c>
      <c r="F107" s="73" t="s">
        <v>40</v>
      </c>
      <c r="G107" s="73" t="s">
        <v>41</v>
      </c>
    </row>
    <row r="108" spans="1:7" s="57" customFormat="1" ht="15.75" customHeight="1">
      <c r="A108" s="89"/>
      <c r="B108" s="97" t="s">
        <v>426</v>
      </c>
      <c r="C108" s="110" t="s">
        <v>770</v>
      </c>
      <c r="D108" s="241" t="s">
        <v>316</v>
      </c>
      <c r="E108" s="99">
        <v>43461</v>
      </c>
      <c r="F108" s="99">
        <f>E108+5</f>
        <v>43466</v>
      </c>
      <c r="G108" s="74">
        <f>F108+29</f>
        <v>43495</v>
      </c>
    </row>
    <row r="109" spans="1:7" s="57" customFormat="1" ht="15.75" customHeight="1">
      <c r="A109" s="89"/>
      <c r="B109" s="97" t="s">
        <v>427</v>
      </c>
      <c r="C109" s="110" t="s">
        <v>771</v>
      </c>
      <c r="D109" s="241"/>
      <c r="E109" s="101">
        <f t="shared" ref="E109:G112" si="11">E108+7</f>
        <v>43468</v>
      </c>
      <c r="F109" s="99">
        <f t="shared" si="11"/>
        <v>43473</v>
      </c>
      <c r="G109" s="74">
        <f t="shared" si="11"/>
        <v>43502</v>
      </c>
    </row>
    <row r="110" spans="1:7" s="57" customFormat="1" ht="15.75" customHeight="1">
      <c r="A110" s="89"/>
      <c r="B110" s="97" t="s">
        <v>428</v>
      </c>
      <c r="C110" s="110" t="s">
        <v>771</v>
      </c>
      <c r="D110" s="241"/>
      <c r="E110" s="101">
        <f t="shared" si="11"/>
        <v>43475</v>
      </c>
      <c r="F110" s="99">
        <f t="shared" si="11"/>
        <v>43480</v>
      </c>
      <c r="G110" s="74">
        <f t="shared" si="11"/>
        <v>43509</v>
      </c>
    </row>
    <row r="111" spans="1:7" s="57" customFormat="1" ht="15.75" customHeight="1">
      <c r="A111" s="89"/>
      <c r="B111" s="97" t="s">
        <v>429</v>
      </c>
      <c r="C111" s="110" t="s">
        <v>771</v>
      </c>
      <c r="D111" s="241"/>
      <c r="E111" s="101">
        <f t="shared" si="11"/>
        <v>43482</v>
      </c>
      <c r="F111" s="99">
        <f t="shared" si="11"/>
        <v>43487</v>
      </c>
      <c r="G111" s="74">
        <f t="shared" si="11"/>
        <v>43516</v>
      </c>
    </row>
    <row r="112" spans="1:7" s="57" customFormat="1" ht="15.75" customHeight="1">
      <c r="A112" s="89"/>
      <c r="B112" s="97" t="s">
        <v>430</v>
      </c>
      <c r="C112" s="110" t="s">
        <v>770</v>
      </c>
      <c r="D112" s="241"/>
      <c r="E112" s="101">
        <f t="shared" si="11"/>
        <v>43489</v>
      </c>
      <c r="F112" s="99">
        <f t="shared" si="11"/>
        <v>43494</v>
      </c>
      <c r="G112" s="74">
        <f t="shared" si="11"/>
        <v>43523</v>
      </c>
    </row>
    <row r="113" spans="1:7" s="57" customFormat="1" ht="15.75" customHeight="1">
      <c r="A113" s="89"/>
      <c r="B113" s="17"/>
      <c r="C113" s="17"/>
      <c r="D113" s="18"/>
      <c r="E113" s="18"/>
      <c r="F113" s="19"/>
      <c r="G113" s="19" t="s">
        <v>772</v>
      </c>
    </row>
    <row r="114" spans="1:7" s="57" customFormat="1" ht="15.75" customHeight="1">
      <c r="A114" s="231" t="s">
        <v>56</v>
      </c>
      <c r="B114" s="231"/>
      <c r="C114" s="17"/>
      <c r="D114" s="18"/>
      <c r="E114" s="18"/>
      <c r="F114" s="19"/>
      <c r="G114" s="19"/>
    </row>
    <row r="115" spans="1:7" s="57" customFormat="1" ht="15.75" customHeight="1">
      <c r="A115" s="89"/>
      <c r="B115" s="214" t="s">
        <v>36</v>
      </c>
      <c r="C115" s="214" t="s">
        <v>37</v>
      </c>
      <c r="D115" s="214" t="s">
        <v>38</v>
      </c>
      <c r="E115" s="73" t="s">
        <v>755</v>
      </c>
      <c r="F115" s="73" t="s">
        <v>39</v>
      </c>
      <c r="G115" s="73" t="s">
        <v>773</v>
      </c>
    </row>
    <row r="116" spans="1:7" s="57" customFormat="1" ht="15.75" customHeight="1">
      <c r="A116" s="89"/>
      <c r="B116" s="215"/>
      <c r="C116" s="215"/>
      <c r="D116" s="215"/>
      <c r="E116" s="73" t="s">
        <v>28</v>
      </c>
      <c r="F116" s="73" t="s">
        <v>40</v>
      </c>
      <c r="G116" s="73" t="s">
        <v>41</v>
      </c>
    </row>
    <row r="117" spans="1:7" s="57" customFormat="1" ht="15.75" customHeight="1">
      <c r="A117" s="89"/>
      <c r="B117" s="112" t="s">
        <v>558</v>
      </c>
      <c r="C117" s="112" t="s">
        <v>99</v>
      </c>
      <c r="D117" s="261" t="s">
        <v>774</v>
      </c>
      <c r="E117" s="74">
        <v>43466</v>
      </c>
      <c r="F117" s="74">
        <f>E117+4</f>
        <v>43470</v>
      </c>
      <c r="G117" s="74">
        <f>F117+31</f>
        <v>43501</v>
      </c>
    </row>
    <row r="118" spans="1:7" s="57" customFormat="1" ht="15.75" customHeight="1">
      <c r="A118" s="89"/>
      <c r="B118" s="112" t="s">
        <v>559</v>
      </c>
      <c r="C118" s="112" t="s">
        <v>45</v>
      </c>
      <c r="D118" s="262"/>
      <c r="E118" s="75">
        <f t="shared" ref="E118:G122" si="12">E117+7</f>
        <v>43473</v>
      </c>
      <c r="F118" s="74">
        <f t="shared" si="12"/>
        <v>43477</v>
      </c>
      <c r="G118" s="74">
        <f t="shared" si="12"/>
        <v>43508</v>
      </c>
    </row>
    <row r="119" spans="1:7" s="57" customFormat="1" ht="15.75" customHeight="1">
      <c r="A119" s="89"/>
      <c r="B119" s="112" t="s">
        <v>24</v>
      </c>
      <c r="C119" s="112" t="s">
        <v>562</v>
      </c>
      <c r="D119" s="262"/>
      <c r="E119" s="75">
        <f t="shared" si="12"/>
        <v>43480</v>
      </c>
      <c r="F119" s="74">
        <f t="shared" si="12"/>
        <v>43484</v>
      </c>
      <c r="G119" s="74">
        <f t="shared" si="12"/>
        <v>43515</v>
      </c>
    </row>
    <row r="120" spans="1:7" s="57" customFormat="1" ht="15.75" customHeight="1">
      <c r="A120" s="89"/>
      <c r="B120" s="112" t="s">
        <v>560</v>
      </c>
      <c r="C120" s="112" t="s">
        <v>83</v>
      </c>
      <c r="D120" s="262"/>
      <c r="E120" s="75">
        <f t="shared" si="12"/>
        <v>43487</v>
      </c>
      <c r="F120" s="74">
        <f t="shared" si="12"/>
        <v>43491</v>
      </c>
      <c r="G120" s="74">
        <f t="shared" si="12"/>
        <v>43522</v>
      </c>
    </row>
    <row r="121" spans="1:7" s="57" customFormat="1" ht="15.75" customHeight="1">
      <c r="A121" s="89"/>
      <c r="B121" s="112" t="s">
        <v>561</v>
      </c>
      <c r="C121" s="112" t="s">
        <v>83</v>
      </c>
      <c r="D121" s="262"/>
      <c r="E121" s="75">
        <f t="shared" si="12"/>
        <v>43494</v>
      </c>
      <c r="F121" s="74">
        <f t="shared" si="12"/>
        <v>43498</v>
      </c>
      <c r="G121" s="74">
        <f t="shared" si="12"/>
        <v>43529</v>
      </c>
    </row>
    <row r="122" spans="1:7" s="57" customFormat="1" ht="15.75" customHeight="1">
      <c r="A122" s="89"/>
      <c r="B122" s="78"/>
      <c r="C122" s="78"/>
      <c r="D122" s="263"/>
      <c r="E122" s="75">
        <f t="shared" si="12"/>
        <v>43501</v>
      </c>
      <c r="F122" s="74">
        <f t="shared" si="12"/>
        <v>43505</v>
      </c>
      <c r="G122" s="74">
        <f t="shared" si="12"/>
        <v>43536</v>
      </c>
    </row>
    <row r="123" spans="1:7" s="57" customFormat="1" ht="15.75" customHeight="1">
      <c r="A123" s="89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231" t="s">
        <v>775</v>
      </c>
      <c r="B124" s="231"/>
      <c r="C124" s="17"/>
      <c r="D124" s="18"/>
      <c r="E124" s="18"/>
      <c r="F124" s="19"/>
      <c r="G124" s="19"/>
    </row>
    <row r="125" spans="1:7" s="57" customFormat="1" ht="15.75" customHeight="1">
      <c r="A125" s="89"/>
      <c r="B125" s="216" t="s">
        <v>36</v>
      </c>
      <c r="C125" s="216" t="s">
        <v>37</v>
      </c>
      <c r="D125" s="216" t="s">
        <v>38</v>
      </c>
      <c r="E125" s="73" t="s">
        <v>755</v>
      </c>
      <c r="F125" s="73" t="s">
        <v>39</v>
      </c>
      <c r="G125" s="108" t="s">
        <v>57</v>
      </c>
    </row>
    <row r="126" spans="1:7" s="57" customFormat="1" ht="15.75" customHeight="1">
      <c r="A126" s="89"/>
      <c r="B126" s="217"/>
      <c r="C126" s="217"/>
      <c r="D126" s="217"/>
      <c r="E126" s="93" t="s">
        <v>28</v>
      </c>
      <c r="F126" s="109" t="s">
        <v>40</v>
      </c>
      <c r="G126" s="73" t="s">
        <v>41</v>
      </c>
    </row>
    <row r="127" spans="1:7" s="57" customFormat="1" ht="15.75" customHeight="1">
      <c r="A127" s="89"/>
      <c r="B127" s="112" t="s">
        <v>402</v>
      </c>
      <c r="C127" s="112" t="s">
        <v>260</v>
      </c>
      <c r="D127" s="261" t="s">
        <v>776</v>
      </c>
      <c r="E127" s="74">
        <v>43465</v>
      </c>
      <c r="F127" s="74">
        <f>E127+4</f>
        <v>43469</v>
      </c>
      <c r="G127" s="74">
        <f>F127+31</f>
        <v>43500</v>
      </c>
    </row>
    <row r="128" spans="1:7" s="57" customFormat="1" ht="15.75" customHeight="1">
      <c r="A128" s="89"/>
      <c r="B128" s="112" t="s">
        <v>563</v>
      </c>
      <c r="C128" s="112" t="s">
        <v>567</v>
      </c>
      <c r="D128" s="262"/>
      <c r="E128" s="75">
        <f t="shared" ref="E128:G132" si="13">E127+7</f>
        <v>43472</v>
      </c>
      <c r="F128" s="74">
        <f t="shared" si="13"/>
        <v>43476</v>
      </c>
      <c r="G128" s="74">
        <f t="shared" si="13"/>
        <v>43507</v>
      </c>
    </row>
    <row r="129" spans="1:7" s="57" customFormat="1" ht="15.75" customHeight="1">
      <c r="A129" s="89"/>
      <c r="B129" s="112" t="s">
        <v>564</v>
      </c>
      <c r="C129" s="112" t="s">
        <v>93</v>
      </c>
      <c r="D129" s="262"/>
      <c r="E129" s="75">
        <f t="shared" si="13"/>
        <v>43479</v>
      </c>
      <c r="F129" s="74">
        <f t="shared" si="13"/>
        <v>43483</v>
      </c>
      <c r="G129" s="74">
        <f t="shared" si="13"/>
        <v>43514</v>
      </c>
    </row>
    <row r="130" spans="1:7" s="57" customFormat="1" ht="15.75" customHeight="1">
      <c r="A130" s="89"/>
      <c r="B130" s="112" t="s">
        <v>565</v>
      </c>
      <c r="C130" s="112" t="s">
        <v>568</v>
      </c>
      <c r="D130" s="262"/>
      <c r="E130" s="75">
        <f t="shared" si="13"/>
        <v>43486</v>
      </c>
      <c r="F130" s="74">
        <f t="shared" si="13"/>
        <v>43490</v>
      </c>
      <c r="G130" s="74">
        <f t="shared" si="13"/>
        <v>43521</v>
      </c>
    </row>
    <row r="131" spans="1:7" s="57" customFormat="1" ht="15.75" customHeight="1">
      <c r="A131" s="89"/>
      <c r="B131" s="112" t="s">
        <v>566</v>
      </c>
      <c r="C131" s="112" t="s">
        <v>569</v>
      </c>
      <c r="D131" s="262"/>
      <c r="E131" s="75">
        <f t="shared" si="13"/>
        <v>43493</v>
      </c>
      <c r="F131" s="74">
        <f t="shared" si="13"/>
        <v>43497</v>
      </c>
      <c r="G131" s="74">
        <f t="shared" si="13"/>
        <v>43528</v>
      </c>
    </row>
    <row r="132" spans="1:7" s="57" customFormat="1" ht="15.75" customHeight="1">
      <c r="A132" s="89"/>
      <c r="B132" s="78"/>
      <c r="C132" s="78"/>
      <c r="D132" s="263"/>
      <c r="E132" s="75">
        <f t="shared" si="13"/>
        <v>43500</v>
      </c>
      <c r="F132" s="74">
        <f t="shared" si="13"/>
        <v>43504</v>
      </c>
      <c r="G132" s="74">
        <f t="shared" si="13"/>
        <v>43535</v>
      </c>
    </row>
    <row r="133" spans="1:7" s="57" customFormat="1" ht="15.75" customHeight="1">
      <c r="A133" s="89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231" t="s">
        <v>777</v>
      </c>
      <c r="B134" s="231"/>
      <c r="C134" s="17"/>
      <c r="D134" s="18"/>
      <c r="E134" s="18"/>
      <c r="F134" s="19"/>
      <c r="G134" s="19"/>
    </row>
    <row r="135" spans="1:7" s="57" customFormat="1" ht="15.75" customHeight="1">
      <c r="A135" s="89"/>
      <c r="B135" s="214" t="s">
        <v>36</v>
      </c>
      <c r="C135" s="214" t="s">
        <v>37</v>
      </c>
      <c r="D135" s="214" t="s">
        <v>38</v>
      </c>
      <c r="E135" s="73" t="s">
        <v>755</v>
      </c>
      <c r="F135" s="73" t="s">
        <v>39</v>
      </c>
      <c r="G135" s="73" t="s">
        <v>59</v>
      </c>
    </row>
    <row r="136" spans="1:7" s="57" customFormat="1" ht="15.75" customHeight="1">
      <c r="A136" s="89"/>
      <c r="B136" s="215"/>
      <c r="C136" s="215"/>
      <c r="D136" s="215"/>
      <c r="E136" s="73" t="s">
        <v>28</v>
      </c>
      <c r="F136" s="73" t="s">
        <v>40</v>
      </c>
      <c r="G136" s="73" t="s">
        <v>41</v>
      </c>
    </row>
    <row r="137" spans="1:7" s="57" customFormat="1" ht="15.75" customHeight="1">
      <c r="A137" s="89"/>
      <c r="B137" s="113" t="s">
        <v>400</v>
      </c>
      <c r="C137" s="114" t="s">
        <v>401</v>
      </c>
      <c r="D137" s="243" t="s">
        <v>778</v>
      </c>
      <c r="E137" s="74">
        <v>43465</v>
      </c>
      <c r="F137" s="74">
        <f>E137+4</f>
        <v>43469</v>
      </c>
      <c r="G137" s="74">
        <f>F137+31</f>
        <v>43500</v>
      </c>
    </row>
    <row r="138" spans="1:7" s="57" customFormat="1" ht="15.75" customHeight="1">
      <c r="A138" s="89"/>
      <c r="B138" s="114" t="s">
        <v>399</v>
      </c>
      <c r="C138" s="114" t="s">
        <v>572</v>
      </c>
      <c r="D138" s="247"/>
      <c r="E138" s="75">
        <f t="shared" ref="E138:G142" si="14">E137+7</f>
        <v>43472</v>
      </c>
      <c r="F138" s="74">
        <f t="shared" si="14"/>
        <v>43476</v>
      </c>
      <c r="G138" s="74">
        <f t="shared" si="14"/>
        <v>43507</v>
      </c>
    </row>
    <row r="139" spans="1:7" s="57" customFormat="1" ht="15.75" customHeight="1">
      <c r="A139" s="89"/>
      <c r="B139" s="113" t="s">
        <v>570</v>
      </c>
      <c r="C139" s="114" t="s">
        <v>99</v>
      </c>
      <c r="D139" s="247"/>
      <c r="E139" s="75">
        <f t="shared" si="14"/>
        <v>43479</v>
      </c>
      <c r="F139" s="74">
        <f t="shared" si="14"/>
        <v>43483</v>
      </c>
      <c r="G139" s="74">
        <f t="shared" si="14"/>
        <v>43514</v>
      </c>
    </row>
    <row r="140" spans="1:7" s="57" customFormat="1" ht="15.75" customHeight="1">
      <c r="A140" s="89"/>
      <c r="B140" s="114" t="s">
        <v>571</v>
      </c>
      <c r="C140" s="114" t="s">
        <v>573</v>
      </c>
      <c r="D140" s="247"/>
      <c r="E140" s="75">
        <f t="shared" si="14"/>
        <v>43486</v>
      </c>
      <c r="F140" s="74">
        <f t="shared" si="14"/>
        <v>43490</v>
      </c>
      <c r="G140" s="74">
        <f t="shared" si="14"/>
        <v>43521</v>
      </c>
    </row>
    <row r="141" spans="1:7" s="57" customFormat="1" ht="15.75" customHeight="1">
      <c r="A141" s="89"/>
      <c r="B141" s="114" t="s">
        <v>225</v>
      </c>
      <c r="C141" s="114" t="s">
        <v>574</v>
      </c>
      <c r="D141" s="247"/>
      <c r="E141" s="75">
        <f t="shared" si="14"/>
        <v>43493</v>
      </c>
      <c r="F141" s="74">
        <f t="shared" si="14"/>
        <v>43497</v>
      </c>
      <c r="G141" s="74">
        <f t="shared" si="14"/>
        <v>43528</v>
      </c>
    </row>
    <row r="142" spans="1:7" s="57" customFormat="1" ht="15.75" customHeight="1">
      <c r="A142" s="89"/>
      <c r="B142" s="78"/>
      <c r="C142" s="78"/>
      <c r="D142" s="248"/>
      <c r="E142" s="75">
        <f t="shared" si="14"/>
        <v>43500</v>
      </c>
      <c r="F142" s="74">
        <f t="shared" si="14"/>
        <v>43504</v>
      </c>
      <c r="G142" s="74">
        <f t="shared" si="14"/>
        <v>43535</v>
      </c>
    </row>
    <row r="143" spans="1:7" s="57" customFormat="1" ht="15.75" customHeight="1">
      <c r="A143" s="89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231" t="s">
        <v>779</v>
      </c>
      <c r="B144" s="231"/>
      <c r="C144" s="17"/>
      <c r="D144" s="18"/>
      <c r="E144" s="18"/>
      <c r="F144" s="19"/>
      <c r="G144" s="19"/>
    </row>
    <row r="145" spans="1:7" s="57" customFormat="1" ht="15.75" customHeight="1">
      <c r="A145" s="89"/>
      <c r="B145" s="214" t="s">
        <v>36</v>
      </c>
      <c r="C145" s="214" t="s">
        <v>37</v>
      </c>
      <c r="D145" s="214" t="s">
        <v>38</v>
      </c>
      <c r="E145" s="73" t="s">
        <v>757</v>
      </c>
      <c r="F145" s="73" t="s">
        <v>39</v>
      </c>
      <c r="G145" s="73" t="s">
        <v>60</v>
      </c>
    </row>
    <row r="146" spans="1:7" s="57" customFormat="1" ht="15.75" customHeight="1">
      <c r="A146" s="89"/>
      <c r="B146" s="215"/>
      <c r="C146" s="215"/>
      <c r="D146" s="215"/>
      <c r="E146" s="73" t="s">
        <v>28</v>
      </c>
      <c r="F146" s="73" t="s">
        <v>40</v>
      </c>
      <c r="G146" s="73" t="s">
        <v>41</v>
      </c>
    </row>
    <row r="147" spans="1:7" s="57" customFormat="1" ht="15.75" customHeight="1">
      <c r="A147" s="89"/>
      <c r="B147" s="113" t="s">
        <v>400</v>
      </c>
      <c r="C147" s="114" t="s">
        <v>401</v>
      </c>
      <c r="D147" s="243" t="s">
        <v>778</v>
      </c>
      <c r="E147" s="74">
        <v>43465</v>
      </c>
      <c r="F147" s="74">
        <f>E147+4</f>
        <v>43469</v>
      </c>
      <c r="G147" s="74">
        <f>F147+31</f>
        <v>43500</v>
      </c>
    </row>
    <row r="148" spans="1:7" s="57" customFormat="1" ht="15.75" customHeight="1">
      <c r="A148" s="89"/>
      <c r="B148" s="114" t="s">
        <v>399</v>
      </c>
      <c r="C148" s="114" t="s">
        <v>572</v>
      </c>
      <c r="D148" s="247"/>
      <c r="E148" s="75">
        <f t="shared" ref="E148:G152" si="15">E147+7</f>
        <v>43472</v>
      </c>
      <c r="F148" s="74">
        <f t="shared" si="15"/>
        <v>43476</v>
      </c>
      <c r="G148" s="74">
        <f t="shared" si="15"/>
        <v>43507</v>
      </c>
    </row>
    <row r="149" spans="1:7" s="57" customFormat="1" ht="15.75" customHeight="1">
      <c r="A149" s="89"/>
      <c r="B149" s="113" t="s">
        <v>570</v>
      </c>
      <c r="C149" s="114" t="s">
        <v>99</v>
      </c>
      <c r="D149" s="247"/>
      <c r="E149" s="75">
        <f t="shared" si="15"/>
        <v>43479</v>
      </c>
      <c r="F149" s="74">
        <f t="shared" si="15"/>
        <v>43483</v>
      </c>
      <c r="G149" s="74">
        <f t="shared" si="15"/>
        <v>43514</v>
      </c>
    </row>
    <row r="150" spans="1:7" s="57" customFormat="1" ht="15.75" customHeight="1">
      <c r="A150" s="89"/>
      <c r="B150" s="114" t="s">
        <v>571</v>
      </c>
      <c r="C150" s="114" t="s">
        <v>573</v>
      </c>
      <c r="D150" s="247"/>
      <c r="E150" s="75">
        <f t="shared" si="15"/>
        <v>43486</v>
      </c>
      <c r="F150" s="74">
        <f t="shared" si="15"/>
        <v>43490</v>
      </c>
      <c r="G150" s="74">
        <f t="shared" si="15"/>
        <v>43521</v>
      </c>
    </row>
    <row r="151" spans="1:7" s="57" customFormat="1" ht="15.75" customHeight="1">
      <c r="A151" s="89"/>
      <c r="B151" s="114" t="s">
        <v>225</v>
      </c>
      <c r="C151" s="114" t="s">
        <v>574</v>
      </c>
      <c r="D151" s="247"/>
      <c r="E151" s="75">
        <f t="shared" si="15"/>
        <v>43493</v>
      </c>
      <c r="F151" s="74">
        <f t="shared" si="15"/>
        <v>43497</v>
      </c>
      <c r="G151" s="74">
        <f t="shared" si="15"/>
        <v>43528</v>
      </c>
    </row>
    <row r="152" spans="1:7" s="57" customFormat="1" ht="15.75" customHeight="1">
      <c r="A152" s="89"/>
      <c r="B152" s="78"/>
      <c r="C152" s="78"/>
      <c r="D152" s="248"/>
      <c r="E152" s="75">
        <f t="shared" si="15"/>
        <v>43500</v>
      </c>
      <c r="F152" s="74">
        <f t="shared" si="15"/>
        <v>43504</v>
      </c>
      <c r="G152" s="74">
        <f t="shared" si="15"/>
        <v>43535</v>
      </c>
    </row>
    <row r="153" spans="1:7" s="57" customFormat="1" ht="15.75" customHeight="1">
      <c r="A153" s="89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231" t="s">
        <v>61</v>
      </c>
      <c r="B154" s="231"/>
      <c r="C154" s="17"/>
      <c r="D154" s="18"/>
      <c r="E154" s="18"/>
      <c r="F154" s="19"/>
      <c r="G154" s="19"/>
    </row>
    <row r="155" spans="1:7" s="57" customFormat="1" ht="15.75" customHeight="1">
      <c r="A155" s="6"/>
      <c r="B155" s="266" t="s">
        <v>36</v>
      </c>
      <c r="C155" s="266" t="s">
        <v>37</v>
      </c>
      <c r="D155" s="266" t="s">
        <v>38</v>
      </c>
      <c r="E155" s="73" t="s">
        <v>755</v>
      </c>
      <c r="F155" s="73" t="s">
        <v>39</v>
      </c>
      <c r="G155" s="73" t="s">
        <v>62</v>
      </c>
    </row>
    <row r="156" spans="1:7" s="57" customFormat="1" ht="15.75" customHeight="1">
      <c r="A156" s="6"/>
      <c r="B156" s="266"/>
      <c r="C156" s="266"/>
      <c r="D156" s="266"/>
      <c r="E156" s="73" t="s">
        <v>28</v>
      </c>
      <c r="F156" s="73" t="s">
        <v>40</v>
      </c>
      <c r="G156" s="73" t="s">
        <v>41</v>
      </c>
    </row>
    <row r="157" spans="1:7" s="57" customFormat="1" ht="15.75" customHeight="1">
      <c r="A157" s="6"/>
      <c r="B157" s="97" t="s">
        <v>426</v>
      </c>
      <c r="C157" s="110" t="s">
        <v>770</v>
      </c>
      <c r="D157" s="241" t="s">
        <v>316</v>
      </c>
      <c r="E157" s="99">
        <v>43461</v>
      </c>
      <c r="F157" s="99">
        <f>E157+5</f>
        <v>43466</v>
      </c>
      <c r="G157" s="74">
        <f>F157+29</f>
        <v>43495</v>
      </c>
    </row>
    <row r="158" spans="1:7" s="57" customFormat="1" ht="15.75" customHeight="1">
      <c r="A158" s="6"/>
      <c r="B158" s="97" t="s">
        <v>427</v>
      </c>
      <c r="C158" s="110" t="s">
        <v>771</v>
      </c>
      <c r="D158" s="241"/>
      <c r="E158" s="101">
        <f t="shared" ref="E158:G161" si="16">E157+7</f>
        <v>43468</v>
      </c>
      <c r="F158" s="99">
        <f t="shared" si="16"/>
        <v>43473</v>
      </c>
      <c r="G158" s="74">
        <f t="shared" si="16"/>
        <v>43502</v>
      </c>
    </row>
    <row r="159" spans="1:7" s="57" customFormat="1" ht="15.75" customHeight="1">
      <c r="A159" s="6"/>
      <c r="B159" s="97" t="s">
        <v>428</v>
      </c>
      <c r="C159" s="110" t="s">
        <v>771</v>
      </c>
      <c r="D159" s="241"/>
      <c r="E159" s="101">
        <f t="shared" si="16"/>
        <v>43475</v>
      </c>
      <c r="F159" s="99">
        <f t="shared" si="16"/>
        <v>43480</v>
      </c>
      <c r="G159" s="74">
        <f t="shared" si="16"/>
        <v>43509</v>
      </c>
    </row>
    <row r="160" spans="1:7" s="57" customFormat="1" ht="15.75" customHeight="1">
      <c r="A160" s="6"/>
      <c r="B160" s="97" t="s">
        <v>429</v>
      </c>
      <c r="C160" s="110" t="s">
        <v>771</v>
      </c>
      <c r="D160" s="241"/>
      <c r="E160" s="101">
        <f t="shared" si="16"/>
        <v>43482</v>
      </c>
      <c r="F160" s="99">
        <f t="shared" si="16"/>
        <v>43487</v>
      </c>
      <c r="G160" s="74">
        <f t="shared" si="16"/>
        <v>43516</v>
      </c>
    </row>
    <row r="161" spans="1:7" s="57" customFormat="1" ht="15.75" customHeight="1">
      <c r="A161" s="6"/>
      <c r="B161" s="97" t="s">
        <v>430</v>
      </c>
      <c r="C161" s="110" t="s">
        <v>770</v>
      </c>
      <c r="D161" s="241"/>
      <c r="E161" s="101">
        <f t="shared" si="16"/>
        <v>43489</v>
      </c>
      <c r="F161" s="99">
        <f t="shared" si="16"/>
        <v>43494</v>
      </c>
      <c r="G161" s="74">
        <f t="shared" si="16"/>
        <v>43523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231" t="s">
        <v>780</v>
      </c>
      <c r="B163" s="231"/>
      <c r="C163" s="17"/>
      <c r="D163" s="18"/>
      <c r="E163" s="18"/>
      <c r="F163" s="19"/>
      <c r="G163" s="19"/>
    </row>
    <row r="164" spans="1:7" s="57" customFormat="1" ht="15.75" customHeight="1">
      <c r="A164" s="89"/>
      <c r="B164" s="216" t="s">
        <v>36</v>
      </c>
      <c r="C164" s="216" t="s">
        <v>37</v>
      </c>
      <c r="D164" s="216" t="s">
        <v>38</v>
      </c>
      <c r="E164" s="73" t="s">
        <v>755</v>
      </c>
      <c r="F164" s="73" t="s">
        <v>39</v>
      </c>
      <c r="G164" s="73" t="s">
        <v>63</v>
      </c>
    </row>
    <row r="165" spans="1:7" s="57" customFormat="1" ht="15.75" customHeight="1">
      <c r="A165" s="89"/>
      <c r="B165" s="217"/>
      <c r="C165" s="217"/>
      <c r="D165" s="217"/>
      <c r="E165" s="73" t="s">
        <v>28</v>
      </c>
      <c r="F165" s="73" t="s">
        <v>40</v>
      </c>
      <c r="G165" s="73" t="s">
        <v>41</v>
      </c>
    </row>
    <row r="166" spans="1:7" s="57" customFormat="1" ht="15.75" customHeight="1">
      <c r="A166" s="89"/>
      <c r="B166" s="97" t="s">
        <v>395</v>
      </c>
      <c r="C166" s="98" t="s">
        <v>47</v>
      </c>
      <c r="D166" s="243" t="s">
        <v>752</v>
      </c>
      <c r="E166" s="99">
        <v>43461</v>
      </c>
      <c r="F166" s="99">
        <f>E166+5</f>
        <v>43466</v>
      </c>
      <c r="G166" s="74">
        <f>F166+29</f>
        <v>43495</v>
      </c>
    </row>
    <row r="167" spans="1:7" s="57" customFormat="1" ht="15.75" customHeight="1">
      <c r="A167" s="89"/>
      <c r="B167" s="97" t="s">
        <v>527</v>
      </c>
      <c r="C167" s="100" t="s">
        <v>43</v>
      </c>
      <c r="D167" s="247"/>
      <c r="E167" s="101">
        <f t="shared" ref="E167:G170" si="17">E166+7</f>
        <v>43468</v>
      </c>
      <c r="F167" s="99">
        <f t="shared" si="17"/>
        <v>43473</v>
      </c>
      <c r="G167" s="74">
        <f t="shared" si="17"/>
        <v>43502</v>
      </c>
    </row>
    <row r="168" spans="1:7" s="57" customFormat="1" ht="15.75" customHeight="1">
      <c r="A168" s="89"/>
      <c r="B168" s="97" t="s">
        <v>528</v>
      </c>
      <c r="C168" s="102" t="s">
        <v>43</v>
      </c>
      <c r="D168" s="247"/>
      <c r="E168" s="101">
        <f t="shared" si="17"/>
        <v>43475</v>
      </c>
      <c r="F168" s="99">
        <f t="shared" si="17"/>
        <v>43480</v>
      </c>
      <c r="G168" s="74">
        <f t="shared" si="17"/>
        <v>43509</v>
      </c>
    </row>
    <row r="169" spans="1:7" s="57" customFormat="1" ht="15.75" customHeight="1">
      <c r="A169" s="89"/>
      <c r="B169" s="97" t="s">
        <v>529</v>
      </c>
      <c r="C169" s="100" t="s">
        <v>753</v>
      </c>
      <c r="D169" s="247"/>
      <c r="E169" s="101">
        <f t="shared" si="17"/>
        <v>43482</v>
      </c>
      <c r="F169" s="99">
        <f t="shared" si="17"/>
        <v>43487</v>
      </c>
      <c r="G169" s="74">
        <f t="shared" si="17"/>
        <v>43516</v>
      </c>
    </row>
    <row r="170" spans="1:7" s="57" customFormat="1" ht="15.75" customHeight="1">
      <c r="A170" s="89"/>
      <c r="B170" s="97" t="s">
        <v>530</v>
      </c>
      <c r="C170" s="102" t="s">
        <v>47</v>
      </c>
      <c r="D170" s="248"/>
      <c r="E170" s="101">
        <f t="shared" si="17"/>
        <v>43489</v>
      </c>
      <c r="F170" s="99">
        <f t="shared" si="17"/>
        <v>43494</v>
      </c>
      <c r="G170" s="74">
        <f t="shared" si="17"/>
        <v>43523</v>
      </c>
    </row>
    <row r="171" spans="1:7" s="57" customFormat="1" ht="15.75" customHeight="1">
      <c r="A171" s="89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265" t="s">
        <v>781</v>
      </c>
      <c r="B172" s="265"/>
      <c r="C172" s="265"/>
      <c r="D172" s="265"/>
      <c r="E172" s="265"/>
      <c r="F172" s="265"/>
      <c r="G172" s="265"/>
    </row>
    <row r="173" spans="1:7" s="57" customFormat="1" ht="15.75" customHeight="1">
      <c r="A173" s="264" t="s">
        <v>64</v>
      </c>
      <c r="B173" s="264"/>
      <c r="C173" s="21"/>
      <c r="D173" s="3"/>
      <c r="E173" s="3"/>
      <c r="F173" s="4"/>
      <c r="G173" s="4"/>
    </row>
    <row r="174" spans="1:7" s="57" customFormat="1" ht="15.75" customHeight="1">
      <c r="A174" s="89"/>
      <c r="B174" s="216" t="s">
        <v>36</v>
      </c>
      <c r="C174" s="216" t="s">
        <v>37</v>
      </c>
      <c r="D174" s="216" t="s">
        <v>38</v>
      </c>
      <c r="E174" s="73" t="s">
        <v>755</v>
      </c>
      <c r="F174" s="73" t="s">
        <v>39</v>
      </c>
      <c r="G174" s="108" t="s">
        <v>50</v>
      </c>
    </row>
    <row r="175" spans="1:7" s="57" customFormat="1" ht="15.75" customHeight="1">
      <c r="A175" s="89"/>
      <c r="B175" s="217"/>
      <c r="C175" s="217"/>
      <c r="D175" s="217"/>
      <c r="E175" s="93" t="s">
        <v>28</v>
      </c>
      <c r="F175" s="111" t="s">
        <v>40</v>
      </c>
      <c r="G175" s="73" t="s">
        <v>41</v>
      </c>
    </row>
    <row r="176" spans="1:7" s="57" customFormat="1" ht="15.75" customHeight="1">
      <c r="A176" s="89"/>
      <c r="B176" s="97" t="s">
        <v>395</v>
      </c>
      <c r="C176" s="98" t="s">
        <v>47</v>
      </c>
      <c r="D176" s="243" t="s">
        <v>752</v>
      </c>
      <c r="E176" s="99">
        <v>43461</v>
      </c>
      <c r="F176" s="99">
        <f>E176+5</f>
        <v>43466</v>
      </c>
      <c r="G176" s="74">
        <f>F176+29</f>
        <v>43495</v>
      </c>
    </row>
    <row r="177" spans="1:7" s="57" customFormat="1" ht="15.75" customHeight="1">
      <c r="A177" s="89"/>
      <c r="B177" s="97" t="s">
        <v>527</v>
      </c>
      <c r="C177" s="100" t="s">
        <v>43</v>
      </c>
      <c r="D177" s="247"/>
      <c r="E177" s="101">
        <f t="shared" ref="E177:G180" si="18">E176+7</f>
        <v>43468</v>
      </c>
      <c r="F177" s="99">
        <f t="shared" si="18"/>
        <v>43473</v>
      </c>
      <c r="G177" s="74">
        <f t="shared" si="18"/>
        <v>43502</v>
      </c>
    </row>
    <row r="178" spans="1:7" s="57" customFormat="1" ht="15.75" customHeight="1">
      <c r="A178" s="89"/>
      <c r="B178" s="97" t="s">
        <v>528</v>
      </c>
      <c r="C178" s="102" t="s">
        <v>43</v>
      </c>
      <c r="D178" s="247"/>
      <c r="E178" s="101">
        <f t="shared" si="18"/>
        <v>43475</v>
      </c>
      <c r="F178" s="99">
        <f t="shared" si="18"/>
        <v>43480</v>
      </c>
      <c r="G178" s="74">
        <f t="shared" si="18"/>
        <v>43509</v>
      </c>
    </row>
    <row r="179" spans="1:7" s="57" customFormat="1" ht="15.75" customHeight="1">
      <c r="A179" s="89"/>
      <c r="B179" s="97" t="s">
        <v>529</v>
      </c>
      <c r="C179" s="100" t="s">
        <v>753</v>
      </c>
      <c r="D179" s="247"/>
      <c r="E179" s="101">
        <f t="shared" si="18"/>
        <v>43482</v>
      </c>
      <c r="F179" s="99">
        <f t="shared" si="18"/>
        <v>43487</v>
      </c>
      <c r="G179" s="74">
        <f t="shared" si="18"/>
        <v>43516</v>
      </c>
    </row>
    <row r="180" spans="1:7" s="57" customFormat="1" ht="15.75" customHeight="1">
      <c r="A180" s="89"/>
      <c r="B180" s="97" t="s">
        <v>530</v>
      </c>
      <c r="C180" s="102" t="s">
        <v>47</v>
      </c>
      <c r="D180" s="248"/>
      <c r="E180" s="101">
        <f t="shared" si="18"/>
        <v>43489</v>
      </c>
      <c r="F180" s="99">
        <f t="shared" si="18"/>
        <v>43494</v>
      </c>
      <c r="G180" s="74">
        <f t="shared" si="18"/>
        <v>43523</v>
      </c>
    </row>
    <row r="181" spans="1:7" s="57" customFormat="1" ht="15.75" customHeight="1">
      <c r="A181" s="89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231" t="s">
        <v>782</v>
      </c>
      <c r="B182" s="231"/>
      <c r="C182" s="17"/>
      <c r="D182" s="18"/>
      <c r="E182" s="18"/>
      <c r="F182" s="19"/>
      <c r="G182" s="19"/>
    </row>
    <row r="183" spans="1:7" s="57" customFormat="1" ht="15.75" customHeight="1">
      <c r="A183" s="89"/>
      <c r="B183" s="216" t="s">
        <v>36</v>
      </c>
      <c r="C183" s="216" t="s">
        <v>37</v>
      </c>
      <c r="D183" s="216" t="s">
        <v>38</v>
      </c>
      <c r="E183" s="73" t="s">
        <v>755</v>
      </c>
      <c r="F183" s="73" t="s">
        <v>39</v>
      </c>
      <c r="G183" s="108" t="s">
        <v>50</v>
      </c>
    </row>
    <row r="184" spans="1:7" s="57" customFormat="1" ht="15.75" customHeight="1">
      <c r="A184" s="89"/>
      <c r="B184" s="217"/>
      <c r="C184" s="217"/>
      <c r="D184" s="217"/>
      <c r="E184" s="93" t="s">
        <v>28</v>
      </c>
      <c r="F184" s="111" t="s">
        <v>40</v>
      </c>
      <c r="G184" s="73" t="s">
        <v>41</v>
      </c>
    </row>
    <row r="185" spans="1:7" s="57" customFormat="1" ht="15.75" customHeight="1">
      <c r="A185" s="89"/>
      <c r="B185" s="97" t="s">
        <v>395</v>
      </c>
      <c r="C185" s="98" t="s">
        <v>47</v>
      </c>
      <c r="D185" s="243" t="s">
        <v>752</v>
      </c>
      <c r="E185" s="99">
        <v>43461</v>
      </c>
      <c r="F185" s="99">
        <f>E185+5</f>
        <v>43466</v>
      </c>
      <c r="G185" s="74">
        <f>F185+29</f>
        <v>43495</v>
      </c>
    </row>
    <row r="186" spans="1:7" s="57" customFormat="1" ht="15.75" customHeight="1">
      <c r="A186" s="89"/>
      <c r="B186" s="97" t="s">
        <v>527</v>
      </c>
      <c r="C186" s="100" t="s">
        <v>43</v>
      </c>
      <c r="D186" s="247"/>
      <c r="E186" s="101">
        <f t="shared" ref="E186:G189" si="19">E185+7</f>
        <v>43468</v>
      </c>
      <c r="F186" s="99">
        <f t="shared" si="19"/>
        <v>43473</v>
      </c>
      <c r="G186" s="74">
        <f t="shared" si="19"/>
        <v>43502</v>
      </c>
    </row>
    <row r="187" spans="1:7" s="57" customFormat="1" ht="15.75" customHeight="1">
      <c r="A187" s="89"/>
      <c r="B187" s="97" t="s">
        <v>528</v>
      </c>
      <c r="C187" s="102" t="s">
        <v>43</v>
      </c>
      <c r="D187" s="247"/>
      <c r="E187" s="101">
        <f t="shared" si="19"/>
        <v>43475</v>
      </c>
      <c r="F187" s="99">
        <f t="shared" si="19"/>
        <v>43480</v>
      </c>
      <c r="G187" s="74">
        <f t="shared" si="19"/>
        <v>43509</v>
      </c>
    </row>
    <row r="188" spans="1:7" s="57" customFormat="1" ht="15.75" customHeight="1">
      <c r="A188" s="89"/>
      <c r="B188" s="97" t="s">
        <v>529</v>
      </c>
      <c r="C188" s="100" t="s">
        <v>753</v>
      </c>
      <c r="D188" s="247"/>
      <c r="E188" s="101">
        <f t="shared" si="19"/>
        <v>43482</v>
      </c>
      <c r="F188" s="99">
        <f t="shared" si="19"/>
        <v>43487</v>
      </c>
      <c r="G188" s="74">
        <f t="shared" si="19"/>
        <v>43516</v>
      </c>
    </row>
    <row r="189" spans="1:7" s="57" customFormat="1" ht="15.75" customHeight="1">
      <c r="A189" s="89"/>
      <c r="B189" s="97" t="s">
        <v>530</v>
      </c>
      <c r="C189" s="102" t="s">
        <v>47</v>
      </c>
      <c r="D189" s="248"/>
      <c r="E189" s="101">
        <f t="shared" si="19"/>
        <v>43489</v>
      </c>
      <c r="F189" s="99">
        <f t="shared" si="19"/>
        <v>43494</v>
      </c>
      <c r="G189" s="74">
        <f t="shared" si="19"/>
        <v>43523</v>
      </c>
    </row>
    <row r="190" spans="1:7" s="57" customFormat="1" ht="15.75" customHeight="1">
      <c r="A190" s="89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231" t="s">
        <v>783</v>
      </c>
      <c r="B191" s="231"/>
      <c r="C191" s="17"/>
      <c r="D191" s="18"/>
      <c r="E191" s="18"/>
      <c r="F191" s="19"/>
      <c r="G191" s="19"/>
    </row>
    <row r="192" spans="1:7" s="57" customFormat="1" ht="15.75" customHeight="1">
      <c r="A192" s="89"/>
      <c r="B192" s="216" t="s">
        <v>36</v>
      </c>
      <c r="C192" s="216" t="s">
        <v>37</v>
      </c>
      <c r="D192" s="216" t="s">
        <v>38</v>
      </c>
      <c r="E192" s="73" t="s">
        <v>755</v>
      </c>
      <c r="F192" s="73" t="s">
        <v>39</v>
      </c>
      <c r="G192" s="108" t="s">
        <v>62</v>
      </c>
    </row>
    <row r="193" spans="1:7" s="57" customFormat="1" ht="15.75" customHeight="1">
      <c r="A193" s="89"/>
      <c r="B193" s="217"/>
      <c r="C193" s="217"/>
      <c r="D193" s="217"/>
      <c r="E193" s="93" t="s">
        <v>28</v>
      </c>
      <c r="F193" s="109" t="s">
        <v>40</v>
      </c>
      <c r="G193" s="73" t="s">
        <v>41</v>
      </c>
    </row>
    <row r="194" spans="1:7" s="57" customFormat="1" ht="15.75" customHeight="1">
      <c r="A194" s="89"/>
      <c r="B194" s="97" t="s">
        <v>426</v>
      </c>
      <c r="C194" s="110" t="s">
        <v>770</v>
      </c>
      <c r="D194" s="243" t="s">
        <v>316</v>
      </c>
      <c r="E194" s="99">
        <v>43461</v>
      </c>
      <c r="F194" s="99">
        <f>E194+5</f>
        <v>43466</v>
      </c>
      <c r="G194" s="74">
        <f>F194+29</f>
        <v>43495</v>
      </c>
    </row>
    <row r="195" spans="1:7" s="57" customFormat="1" ht="15.75" customHeight="1">
      <c r="A195" s="89"/>
      <c r="B195" s="97" t="s">
        <v>427</v>
      </c>
      <c r="C195" s="110" t="s">
        <v>771</v>
      </c>
      <c r="D195" s="247"/>
      <c r="E195" s="101">
        <f t="shared" ref="E195:G198" si="20">E194+7</f>
        <v>43468</v>
      </c>
      <c r="F195" s="99">
        <f t="shared" si="20"/>
        <v>43473</v>
      </c>
      <c r="G195" s="74">
        <f t="shared" si="20"/>
        <v>43502</v>
      </c>
    </row>
    <row r="196" spans="1:7" s="57" customFormat="1" ht="15.75" customHeight="1">
      <c r="A196" s="89"/>
      <c r="B196" s="97" t="s">
        <v>428</v>
      </c>
      <c r="C196" s="110" t="s">
        <v>771</v>
      </c>
      <c r="D196" s="247"/>
      <c r="E196" s="101">
        <f t="shared" si="20"/>
        <v>43475</v>
      </c>
      <c r="F196" s="99">
        <f t="shared" si="20"/>
        <v>43480</v>
      </c>
      <c r="G196" s="74">
        <f t="shared" si="20"/>
        <v>43509</v>
      </c>
    </row>
    <row r="197" spans="1:7" s="57" customFormat="1" ht="15.75" customHeight="1">
      <c r="A197" s="89"/>
      <c r="B197" s="97" t="s">
        <v>429</v>
      </c>
      <c r="C197" s="110" t="s">
        <v>771</v>
      </c>
      <c r="D197" s="247"/>
      <c r="E197" s="101">
        <f t="shared" si="20"/>
        <v>43482</v>
      </c>
      <c r="F197" s="99">
        <f t="shared" si="20"/>
        <v>43487</v>
      </c>
      <c r="G197" s="74">
        <f t="shared" si="20"/>
        <v>43516</v>
      </c>
    </row>
    <row r="198" spans="1:7" s="57" customFormat="1" ht="15.75" customHeight="1">
      <c r="A198" s="89"/>
      <c r="B198" s="97" t="s">
        <v>430</v>
      </c>
      <c r="C198" s="110" t="s">
        <v>770</v>
      </c>
      <c r="D198" s="248"/>
      <c r="E198" s="101">
        <f t="shared" si="20"/>
        <v>43489</v>
      </c>
      <c r="F198" s="99">
        <f t="shared" si="20"/>
        <v>43494</v>
      </c>
      <c r="G198" s="74">
        <f t="shared" si="20"/>
        <v>43523</v>
      </c>
    </row>
    <row r="199" spans="1:7" s="57" customFormat="1" ht="15.75" customHeight="1">
      <c r="A199" s="89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89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231" t="s">
        <v>68</v>
      </c>
      <c r="B201" s="231"/>
      <c r="C201" s="17"/>
      <c r="D201" s="18"/>
      <c r="E201" s="18"/>
      <c r="F201" s="19"/>
      <c r="G201" s="19"/>
    </row>
    <row r="202" spans="1:7" s="57" customFormat="1" ht="15.75" customHeight="1">
      <c r="A202" s="89"/>
      <c r="B202" s="216" t="s">
        <v>36</v>
      </c>
      <c r="C202" s="216" t="s">
        <v>37</v>
      </c>
      <c r="D202" s="216" t="s">
        <v>38</v>
      </c>
      <c r="E202" s="73" t="s">
        <v>755</v>
      </c>
      <c r="F202" s="73" t="s">
        <v>39</v>
      </c>
      <c r="G202" s="108" t="s">
        <v>62</v>
      </c>
    </row>
    <row r="203" spans="1:7" s="57" customFormat="1" ht="15.75" customHeight="1">
      <c r="A203" s="89"/>
      <c r="B203" s="217"/>
      <c r="C203" s="217"/>
      <c r="D203" s="217"/>
      <c r="E203" s="93" t="s">
        <v>28</v>
      </c>
      <c r="F203" s="109" t="s">
        <v>40</v>
      </c>
      <c r="G203" s="73" t="s">
        <v>41</v>
      </c>
    </row>
    <row r="204" spans="1:7" s="57" customFormat="1" ht="15.75" customHeight="1">
      <c r="A204" s="89"/>
      <c r="B204" s="97" t="s">
        <v>395</v>
      </c>
      <c r="C204" s="98" t="s">
        <v>47</v>
      </c>
      <c r="D204" s="243" t="s">
        <v>752</v>
      </c>
      <c r="E204" s="99">
        <v>43461</v>
      </c>
      <c r="F204" s="99">
        <f>E204+5</f>
        <v>43466</v>
      </c>
      <c r="G204" s="74">
        <f>F204+29</f>
        <v>43495</v>
      </c>
    </row>
    <row r="205" spans="1:7" s="57" customFormat="1" ht="15.75" customHeight="1">
      <c r="A205" s="89"/>
      <c r="B205" s="97" t="s">
        <v>527</v>
      </c>
      <c r="C205" s="100" t="s">
        <v>43</v>
      </c>
      <c r="D205" s="247"/>
      <c r="E205" s="101">
        <f>E204+7</f>
        <v>43468</v>
      </c>
      <c r="F205" s="99">
        <f t="shared" ref="E205:G208" si="21">F204+7</f>
        <v>43473</v>
      </c>
      <c r="G205" s="74">
        <f t="shared" si="21"/>
        <v>43502</v>
      </c>
    </row>
    <row r="206" spans="1:7" s="57" customFormat="1" ht="15.75" customHeight="1">
      <c r="A206" s="89"/>
      <c r="B206" s="97" t="s">
        <v>528</v>
      </c>
      <c r="C206" s="102" t="s">
        <v>43</v>
      </c>
      <c r="D206" s="247"/>
      <c r="E206" s="101">
        <f t="shared" si="21"/>
        <v>43475</v>
      </c>
      <c r="F206" s="99">
        <f t="shared" si="21"/>
        <v>43480</v>
      </c>
      <c r="G206" s="74">
        <f t="shared" si="21"/>
        <v>43509</v>
      </c>
    </row>
    <row r="207" spans="1:7" s="57" customFormat="1" ht="15.75" customHeight="1">
      <c r="A207" s="89"/>
      <c r="B207" s="97" t="s">
        <v>529</v>
      </c>
      <c r="C207" s="100" t="s">
        <v>753</v>
      </c>
      <c r="D207" s="247"/>
      <c r="E207" s="101">
        <f t="shared" si="21"/>
        <v>43482</v>
      </c>
      <c r="F207" s="99">
        <f t="shared" si="21"/>
        <v>43487</v>
      </c>
      <c r="G207" s="74">
        <f t="shared" si="21"/>
        <v>43516</v>
      </c>
    </row>
    <row r="208" spans="1:7" s="57" customFormat="1" ht="15.75" customHeight="1">
      <c r="A208" s="89"/>
      <c r="B208" s="97" t="s">
        <v>530</v>
      </c>
      <c r="C208" s="102" t="s">
        <v>47</v>
      </c>
      <c r="D208" s="248"/>
      <c r="E208" s="101">
        <f t="shared" si="21"/>
        <v>43489</v>
      </c>
      <c r="F208" s="99">
        <f t="shared" si="21"/>
        <v>43494</v>
      </c>
      <c r="G208" s="74">
        <f t="shared" si="21"/>
        <v>43523</v>
      </c>
    </row>
    <row r="209" spans="1:7" s="57" customFormat="1" ht="15.75" customHeight="1">
      <c r="A209" s="94"/>
      <c r="B209" s="21"/>
      <c r="C209" s="21"/>
      <c r="D209" s="3"/>
      <c r="E209" s="3"/>
      <c r="F209" s="4"/>
      <c r="G209" s="4"/>
    </row>
    <row r="210" spans="1:7" s="57" customFormat="1" ht="15.75" customHeight="1">
      <c r="A210" s="265" t="s">
        <v>784</v>
      </c>
      <c r="B210" s="265"/>
      <c r="C210" s="265"/>
      <c r="D210" s="265"/>
      <c r="E210" s="265"/>
      <c r="F210" s="265"/>
      <c r="G210" s="265"/>
    </row>
    <row r="211" spans="1:7" s="57" customFormat="1" ht="15.75" customHeight="1">
      <c r="A211" s="231" t="s">
        <v>785</v>
      </c>
      <c r="B211" s="231"/>
      <c r="C211" s="21"/>
      <c r="D211" s="3"/>
      <c r="E211" s="3"/>
      <c r="F211" s="4"/>
      <c r="G211" s="4"/>
    </row>
    <row r="212" spans="1:7" s="57" customFormat="1" ht="15.75" customHeight="1">
      <c r="A212" s="89"/>
      <c r="B212" s="214" t="s">
        <v>36</v>
      </c>
      <c r="C212" s="214" t="s">
        <v>37</v>
      </c>
      <c r="D212" s="214" t="s">
        <v>38</v>
      </c>
      <c r="E212" s="73" t="s">
        <v>755</v>
      </c>
      <c r="F212" s="73" t="s">
        <v>39</v>
      </c>
      <c r="G212" s="73" t="s">
        <v>69</v>
      </c>
    </row>
    <row r="213" spans="1:7" s="57" customFormat="1" ht="15.75" customHeight="1">
      <c r="A213" s="89"/>
      <c r="B213" s="215"/>
      <c r="C213" s="215"/>
      <c r="D213" s="215"/>
      <c r="E213" s="73" t="s">
        <v>28</v>
      </c>
      <c r="F213" s="73" t="s">
        <v>40</v>
      </c>
      <c r="G213" s="73" t="s">
        <v>41</v>
      </c>
    </row>
    <row r="214" spans="1:7" s="57" customFormat="1" ht="15.75" customHeight="1">
      <c r="A214" s="89"/>
      <c r="B214" s="115" t="s">
        <v>431</v>
      </c>
      <c r="C214" s="116" t="s">
        <v>786</v>
      </c>
      <c r="D214" s="261" t="s">
        <v>787</v>
      </c>
      <c r="E214" s="117">
        <v>43467</v>
      </c>
      <c r="F214" s="117">
        <f>E214+4</f>
        <v>43471</v>
      </c>
      <c r="G214" s="74">
        <f>F214+26</f>
        <v>43497</v>
      </c>
    </row>
    <row r="215" spans="1:7" s="57" customFormat="1" ht="15.75" customHeight="1">
      <c r="A215" s="89"/>
      <c r="B215" s="115" t="s">
        <v>432</v>
      </c>
      <c r="C215" s="116" t="s">
        <v>788</v>
      </c>
      <c r="D215" s="262"/>
      <c r="E215" s="117">
        <f t="shared" ref="E215:G219" si="22">E214+7</f>
        <v>43474</v>
      </c>
      <c r="F215" s="117">
        <f t="shared" si="22"/>
        <v>43478</v>
      </c>
      <c r="G215" s="74">
        <f t="shared" si="22"/>
        <v>43504</v>
      </c>
    </row>
    <row r="216" spans="1:7" s="57" customFormat="1" ht="15.75" customHeight="1">
      <c r="A216" s="89"/>
      <c r="B216" s="115" t="s">
        <v>433</v>
      </c>
      <c r="C216" s="116" t="s">
        <v>788</v>
      </c>
      <c r="D216" s="262"/>
      <c r="E216" s="117">
        <f t="shared" si="22"/>
        <v>43481</v>
      </c>
      <c r="F216" s="117">
        <f t="shared" si="22"/>
        <v>43485</v>
      </c>
      <c r="G216" s="74">
        <f t="shared" si="22"/>
        <v>43511</v>
      </c>
    </row>
    <row r="217" spans="1:7" s="57" customFormat="1" ht="15.75" customHeight="1">
      <c r="A217" s="89"/>
      <c r="B217" s="114" t="s">
        <v>434</v>
      </c>
      <c r="C217" s="116" t="s">
        <v>789</v>
      </c>
      <c r="D217" s="262"/>
      <c r="E217" s="117">
        <f t="shared" si="22"/>
        <v>43488</v>
      </c>
      <c r="F217" s="117">
        <f t="shared" si="22"/>
        <v>43492</v>
      </c>
      <c r="G217" s="74">
        <f t="shared" si="22"/>
        <v>43518</v>
      </c>
    </row>
    <row r="218" spans="1:7" s="57" customFormat="1" ht="15.75" customHeight="1">
      <c r="A218" s="89"/>
      <c r="B218" s="114"/>
      <c r="C218" s="116"/>
      <c r="D218" s="262"/>
      <c r="E218" s="117">
        <f t="shared" si="22"/>
        <v>43495</v>
      </c>
      <c r="F218" s="117">
        <f t="shared" si="22"/>
        <v>43499</v>
      </c>
      <c r="G218" s="74">
        <f t="shared" si="22"/>
        <v>43525</v>
      </c>
    </row>
    <row r="219" spans="1:7" s="57" customFormat="1" ht="15.75" customHeight="1">
      <c r="A219" s="89"/>
      <c r="B219" s="114"/>
      <c r="C219" s="116"/>
      <c r="D219" s="263"/>
      <c r="E219" s="117">
        <f t="shared" si="22"/>
        <v>43502</v>
      </c>
      <c r="F219" s="117">
        <f t="shared" si="22"/>
        <v>43506</v>
      </c>
      <c r="G219" s="74">
        <f t="shared" si="22"/>
        <v>43532</v>
      </c>
    </row>
    <row r="220" spans="1:7" s="57" customFormat="1" ht="15.75" customHeight="1">
      <c r="A220" s="89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89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89"/>
      <c r="B222" s="216" t="s">
        <v>36</v>
      </c>
      <c r="C222" s="216" t="s">
        <v>37</v>
      </c>
      <c r="D222" s="216" t="s">
        <v>38</v>
      </c>
      <c r="E222" s="73" t="s">
        <v>757</v>
      </c>
      <c r="F222" s="73" t="s">
        <v>39</v>
      </c>
      <c r="G222" s="108" t="s">
        <v>69</v>
      </c>
    </row>
    <row r="223" spans="1:7" s="57" customFormat="1" ht="15.75" customHeight="1">
      <c r="A223" s="89"/>
      <c r="B223" s="217"/>
      <c r="C223" s="217"/>
      <c r="D223" s="217"/>
      <c r="E223" s="93" t="s">
        <v>28</v>
      </c>
      <c r="F223" s="109" t="s">
        <v>40</v>
      </c>
      <c r="G223" s="73" t="s">
        <v>41</v>
      </c>
    </row>
    <row r="224" spans="1:7" s="57" customFormat="1" ht="15.75" customHeight="1">
      <c r="A224" s="89"/>
      <c r="B224" s="118" t="s">
        <v>209</v>
      </c>
      <c r="C224" s="119" t="s">
        <v>403</v>
      </c>
      <c r="D224" s="243" t="s">
        <v>790</v>
      </c>
      <c r="E224" s="120">
        <v>43463</v>
      </c>
      <c r="F224" s="120">
        <f>E224+4</f>
        <v>43467</v>
      </c>
      <c r="G224" s="74">
        <f>F224+29</f>
        <v>43496</v>
      </c>
    </row>
    <row r="225" spans="1:7" s="57" customFormat="1" ht="15.75" customHeight="1">
      <c r="A225" s="89"/>
      <c r="B225" s="118" t="s">
        <v>575</v>
      </c>
      <c r="C225" s="119" t="s">
        <v>260</v>
      </c>
      <c r="D225" s="247"/>
      <c r="E225" s="120">
        <f t="shared" ref="E225:G228" si="23">E224+7</f>
        <v>43470</v>
      </c>
      <c r="F225" s="120">
        <f t="shared" si="23"/>
        <v>43474</v>
      </c>
      <c r="G225" s="74">
        <f t="shared" si="23"/>
        <v>43503</v>
      </c>
    </row>
    <row r="226" spans="1:7" s="57" customFormat="1" ht="15.75" customHeight="1">
      <c r="A226" s="89"/>
      <c r="B226" s="118" t="s">
        <v>576</v>
      </c>
      <c r="C226" s="119" t="s">
        <v>578</v>
      </c>
      <c r="D226" s="247"/>
      <c r="E226" s="120">
        <f t="shared" si="23"/>
        <v>43477</v>
      </c>
      <c r="F226" s="120">
        <f t="shared" si="23"/>
        <v>43481</v>
      </c>
      <c r="G226" s="74">
        <f t="shared" si="23"/>
        <v>43510</v>
      </c>
    </row>
    <row r="227" spans="1:7" s="57" customFormat="1" ht="15.75" customHeight="1">
      <c r="A227" s="89"/>
      <c r="B227" s="121" t="s">
        <v>577</v>
      </c>
      <c r="C227" s="119" t="s">
        <v>579</v>
      </c>
      <c r="D227" s="247"/>
      <c r="E227" s="120">
        <f t="shared" si="23"/>
        <v>43484</v>
      </c>
      <c r="F227" s="120">
        <f t="shared" si="23"/>
        <v>43488</v>
      </c>
      <c r="G227" s="74">
        <f t="shared" si="23"/>
        <v>43517</v>
      </c>
    </row>
    <row r="228" spans="1:7" s="57" customFormat="1" ht="15.75" customHeight="1">
      <c r="A228" s="89"/>
      <c r="B228" s="122" t="s">
        <v>208</v>
      </c>
      <c r="C228" s="119" t="s">
        <v>580</v>
      </c>
      <c r="D228" s="248"/>
      <c r="E228" s="120">
        <f t="shared" si="23"/>
        <v>43491</v>
      </c>
      <c r="F228" s="120">
        <f t="shared" si="23"/>
        <v>43495</v>
      </c>
      <c r="G228" s="74">
        <f t="shared" si="23"/>
        <v>43524</v>
      </c>
    </row>
    <row r="229" spans="1:7" s="57" customFormat="1" ht="15.75" customHeight="1">
      <c r="A229" s="89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231" t="s">
        <v>75</v>
      </c>
      <c r="B230" s="231"/>
      <c r="C230" s="17"/>
      <c r="D230" s="18"/>
      <c r="E230" s="18"/>
      <c r="F230" s="19"/>
      <c r="G230" s="19"/>
    </row>
    <row r="231" spans="1:7" s="57" customFormat="1" ht="15.75" customHeight="1">
      <c r="A231" s="89"/>
      <c r="B231" s="216" t="s">
        <v>36</v>
      </c>
      <c r="C231" s="216" t="s">
        <v>37</v>
      </c>
      <c r="D231" s="216" t="s">
        <v>38</v>
      </c>
      <c r="E231" s="73" t="s">
        <v>755</v>
      </c>
      <c r="F231" s="73" t="s">
        <v>39</v>
      </c>
      <c r="G231" s="108" t="s">
        <v>75</v>
      </c>
    </row>
    <row r="232" spans="1:7" s="57" customFormat="1" ht="15.75" customHeight="1">
      <c r="A232" s="89"/>
      <c r="B232" s="217"/>
      <c r="C232" s="217"/>
      <c r="D232" s="217"/>
      <c r="E232" s="93" t="s">
        <v>28</v>
      </c>
      <c r="F232" s="109" t="s">
        <v>40</v>
      </c>
      <c r="G232" s="73" t="s">
        <v>41</v>
      </c>
    </row>
    <row r="233" spans="1:7" s="57" customFormat="1" ht="15.75" customHeight="1">
      <c r="A233" s="89"/>
      <c r="B233" s="123" t="s">
        <v>435</v>
      </c>
      <c r="C233" s="123" t="s">
        <v>764</v>
      </c>
      <c r="D233" s="243" t="s">
        <v>791</v>
      </c>
      <c r="E233" s="99">
        <v>43466</v>
      </c>
      <c r="F233" s="120">
        <f>E233+4</f>
        <v>43470</v>
      </c>
      <c r="G233" s="74">
        <f>F233+25</f>
        <v>43495</v>
      </c>
    </row>
    <row r="234" spans="1:7" s="57" customFormat="1" ht="15.75" customHeight="1">
      <c r="A234" s="89"/>
      <c r="B234" s="123" t="s">
        <v>436</v>
      </c>
      <c r="C234" s="123" t="s">
        <v>792</v>
      </c>
      <c r="D234" s="247"/>
      <c r="E234" s="120">
        <f t="shared" ref="E234:G237" si="24">E233+7</f>
        <v>43473</v>
      </c>
      <c r="F234" s="120">
        <f t="shared" si="24"/>
        <v>43477</v>
      </c>
      <c r="G234" s="74">
        <f t="shared" si="24"/>
        <v>43502</v>
      </c>
    </row>
    <row r="235" spans="1:7" s="57" customFormat="1" ht="15.75" customHeight="1">
      <c r="A235" s="89"/>
      <c r="B235" s="123" t="s">
        <v>437</v>
      </c>
      <c r="C235" s="123" t="s">
        <v>793</v>
      </c>
      <c r="D235" s="247"/>
      <c r="E235" s="120">
        <f t="shared" si="24"/>
        <v>43480</v>
      </c>
      <c r="F235" s="120">
        <f t="shared" si="24"/>
        <v>43484</v>
      </c>
      <c r="G235" s="74">
        <f t="shared" si="24"/>
        <v>43509</v>
      </c>
    </row>
    <row r="236" spans="1:7" s="57" customFormat="1" ht="15.75" customHeight="1">
      <c r="A236" s="89"/>
      <c r="B236" s="123" t="s">
        <v>438</v>
      </c>
      <c r="C236" s="123" t="s">
        <v>794</v>
      </c>
      <c r="D236" s="247"/>
      <c r="E236" s="120">
        <f t="shared" si="24"/>
        <v>43487</v>
      </c>
      <c r="F236" s="120">
        <f t="shared" si="24"/>
        <v>43491</v>
      </c>
      <c r="G236" s="74">
        <f t="shared" si="24"/>
        <v>43516</v>
      </c>
    </row>
    <row r="237" spans="1:7" s="57" customFormat="1" ht="15.75" customHeight="1">
      <c r="A237" s="89"/>
      <c r="B237" s="123" t="s">
        <v>439</v>
      </c>
      <c r="C237" s="123" t="s">
        <v>795</v>
      </c>
      <c r="D237" s="248"/>
      <c r="E237" s="120">
        <f t="shared" si="24"/>
        <v>43494</v>
      </c>
      <c r="F237" s="120">
        <f t="shared" si="24"/>
        <v>43498</v>
      </c>
      <c r="G237" s="74">
        <f t="shared" si="24"/>
        <v>43523</v>
      </c>
    </row>
    <row r="238" spans="1:7" s="57" customFormat="1" ht="15.75" customHeight="1">
      <c r="A238" s="89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231" t="s">
        <v>76</v>
      </c>
      <c r="B239" s="231"/>
      <c r="C239" s="17"/>
      <c r="D239" s="18"/>
      <c r="E239" s="18"/>
      <c r="F239" s="19"/>
      <c r="G239" s="19"/>
    </row>
    <row r="240" spans="1:7" s="57" customFormat="1" ht="15.75" customHeight="1">
      <c r="A240" s="89"/>
      <c r="B240" s="214" t="s">
        <v>36</v>
      </c>
      <c r="C240" s="214" t="s">
        <v>37</v>
      </c>
      <c r="D240" s="214" t="s">
        <v>38</v>
      </c>
      <c r="E240" s="73" t="s">
        <v>757</v>
      </c>
      <c r="F240" s="73" t="s">
        <v>39</v>
      </c>
      <c r="G240" s="73" t="s">
        <v>76</v>
      </c>
    </row>
    <row r="241" spans="1:7" s="57" customFormat="1" ht="15.75" customHeight="1">
      <c r="A241" s="89"/>
      <c r="B241" s="215"/>
      <c r="C241" s="215"/>
      <c r="D241" s="215"/>
      <c r="E241" s="73" t="s">
        <v>28</v>
      </c>
      <c r="F241" s="73" t="s">
        <v>40</v>
      </c>
      <c r="G241" s="73" t="s">
        <v>41</v>
      </c>
    </row>
    <row r="242" spans="1:7" s="57" customFormat="1" ht="15.75" customHeight="1">
      <c r="A242" s="89"/>
      <c r="B242" s="112" t="s">
        <v>558</v>
      </c>
      <c r="C242" s="112" t="s">
        <v>99</v>
      </c>
      <c r="D242" s="261" t="s">
        <v>774</v>
      </c>
      <c r="E242" s="99">
        <v>43466</v>
      </c>
      <c r="F242" s="99">
        <f>E242+4</f>
        <v>43470</v>
      </c>
      <c r="G242" s="99">
        <f>F242+23</f>
        <v>43493</v>
      </c>
    </row>
    <row r="243" spans="1:7" s="57" customFormat="1" ht="15.75" customHeight="1">
      <c r="A243" s="89"/>
      <c r="B243" s="112" t="s">
        <v>559</v>
      </c>
      <c r="C243" s="112" t="s">
        <v>45</v>
      </c>
      <c r="D243" s="262"/>
      <c r="E243" s="99">
        <f>E242+7</f>
        <v>43473</v>
      </c>
      <c r="F243" s="99">
        <f t="shared" ref="F243:G247" si="25">F242+7</f>
        <v>43477</v>
      </c>
      <c r="G243" s="99">
        <f t="shared" si="25"/>
        <v>43500</v>
      </c>
    </row>
    <row r="244" spans="1:7" s="57" customFormat="1" ht="15.75" customHeight="1">
      <c r="A244" s="89"/>
      <c r="B244" s="112" t="s">
        <v>24</v>
      </c>
      <c r="C244" s="112" t="s">
        <v>562</v>
      </c>
      <c r="D244" s="262"/>
      <c r="E244" s="99">
        <f>E243+7</f>
        <v>43480</v>
      </c>
      <c r="F244" s="99">
        <f t="shared" si="25"/>
        <v>43484</v>
      </c>
      <c r="G244" s="99">
        <f t="shared" si="25"/>
        <v>43507</v>
      </c>
    </row>
    <row r="245" spans="1:7" s="57" customFormat="1" ht="15.75" customHeight="1">
      <c r="A245" s="89"/>
      <c r="B245" s="112" t="s">
        <v>560</v>
      </c>
      <c r="C245" s="112" t="s">
        <v>83</v>
      </c>
      <c r="D245" s="262"/>
      <c r="E245" s="99">
        <f>E244+7</f>
        <v>43487</v>
      </c>
      <c r="F245" s="99">
        <f t="shared" si="25"/>
        <v>43491</v>
      </c>
      <c r="G245" s="99">
        <f t="shared" si="25"/>
        <v>43514</v>
      </c>
    </row>
    <row r="246" spans="1:7" s="57" customFormat="1" ht="15.75" customHeight="1">
      <c r="A246" s="89"/>
      <c r="B246" s="112" t="s">
        <v>561</v>
      </c>
      <c r="C246" s="112" t="s">
        <v>83</v>
      </c>
      <c r="D246" s="263"/>
      <c r="E246" s="99">
        <f>E245+7</f>
        <v>43494</v>
      </c>
      <c r="F246" s="99">
        <f t="shared" si="25"/>
        <v>43498</v>
      </c>
      <c r="G246" s="99">
        <f t="shared" si="25"/>
        <v>43521</v>
      </c>
    </row>
    <row r="247" spans="1:7" s="57" customFormat="1" ht="15.75" customHeight="1">
      <c r="A247" s="89"/>
      <c r="B247" s="78"/>
      <c r="C247" s="78"/>
      <c r="D247" s="124"/>
      <c r="E247" s="99">
        <f>E246+7</f>
        <v>43501</v>
      </c>
      <c r="F247" s="99">
        <f t="shared" si="25"/>
        <v>43505</v>
      </c>
      <c r="G247" s="99">
        <f t="shared" si="25"/>
        <v>43528</v>
      </c>
    </row>
    <row r="248" spans="1:7" s="57" customFormat="1" ht="15.75" customHeight="1">
      <c r="A248" s="89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231" t="s">
        <v>796</v>
      </c>
      <c r="B249" s="231"/>
      <c r="C249" s="17"/>
      <c r="D249" s="18"/>
      <c r="E249" s="18"/>
      <c r="F249" s="19"/>
      <c r="G249" s="19"/>
    </row>
    <row r="250" spans="1:7" s="57" customFormat="1" ht="15.75" customHeight="1">
      <c r="A250" s="89"/>
      <c r="B250" s="216" t="s">
        <v>36</v>
      </c>
      <c r="C250" s="216" t="s">
        <v>37</v>
      </c>
      <c r="D250" s="216" t="s">
        <v>38</v>
      </c>
      <c r="E250" s="73" t="s">
        <v>755</v>
      </c>
      <c r="F250" s="73" t="s">
        <v>39</v>
      </c>
      <c r="G250" s="108" t="s">
        <v>78</v>
      </c>
    </row>
    <row r="251" spans="1:7" s="57" customFormat="1" ht="15.75" customHeight="1">
      <c r="A251" s="89"/>
      <c r="B251" s="217"/>
      <c r="C251" s="217"/>
      <c r="D251" s="217"/>
      <c r="E251" s="93" t="s">
        <v>28</v>
      </c>
      <c r="F251" s="109" t="s">
        <v>40</v>
      </c>
      <c r="G251" s="73" t="s">
        <v>41</v>
      </c>
    </row>
    <row r="252" spans="1:7" s="57" customFormat="1" ht="15.75" customHeight="1">
      <c r="A252" s="89"/>
      <c r="B252" s="115" t="s">
        <v>431</v>
      </c>
      <c r="C252" s="116" t="s">
        <v>786</v>
      </c>
      <c r="D252" s="261" t="s">
        <v>797</v>
      </c>
      <c r="E252" s="117">
        <v>43467</v>
      </c>
      <c r="F252" s="117">
        <f>E252+4</f>
        <v>43471</v>
      </c>
      <c r="G252" s="74">
        <f>F252+26</f>
        <v>43497</v>
      </c>
    </row>
    <row r="253" spans="1:7" s="57" customFormat="1" ht="15.75" customHeight="1">
      <c r="A253" s="89"/>
      <c r="B253" s="115" t="s">
        <v>432</v>
      </c>
      <c r="C253" s="116" t="s">
        <v>798</v>
      </c>
      <c r="D253" s="262"/>
      <c r="E253" s="117">
        <f t="shared" ref="E253:G257" si="26">E252+7</f>
        <v>43474</v>
      </c>
      <c r="F253" s="117">
        <f t="shared" si="26"/>
        <v>43478</v>
      </c>
      <c r="G253" s="74">
        <f t="shared" si="26"/>
        <v>43504</v>
      </c>
    </row>
    <row r="254" spans="1:7" s="57" customFormat="1" ht="15.75" customHeight="1">
      <c r="A254" s="89"/>
      <c r="B254" s="115" t="s">
        <v>433</v>
      </c>
      <c r="C254" s="116" t="s">
        <v>798</v>
      </c>
      <c r="D254" s="262"/>
      <c r="E254" s="117">
        <f t="shared" si="26"/>
        <v>43481</v>
      </c>
      <c r="F254" s="117">
        <f t="shared" si="26"/>
        <v>43485</v>
      </c>
      <c r="G254" s="74">
        <f t="shared" si="26"/>
        <v>43511</v>
      </c>
    </row>
    <row r="255" spans="1:7" s="57" customFormat="1" ht="15.75" customHeight="1">
      <c r="A255" s="89"/>
      <c r="B255" s="114" t="s">
        <v>434</v>
      </c>
      <c r="C255" s="116" t="s">
        <v>799</v>
      </c>
      <c r="D255" s="262"/>
      <c r="E255" s="117">
        <f t="shared" si="26"/>
        <v>43488</v>
      </c>
      <c r="F255" s="117">
        <f t="shared" si="26"/>
        <v>43492</v>
      </c>
      <c r="G255" s="74">
        <f t="shared" si="26"/>
        <v>43518</v>
      </c>
    </row>
    <row r="256" spans="1:7" s="57" customFormat="1" ht="15.75" customHeight="1">
      <c r="A256" s="89"/>
      <c r="B256" s="114"/>
      <c r="C256" s="116"/>
      <c r="D256" s="262"/>
      <c r="E256" s="117">
        <f t="shared" si="26"/>
        <v>43495</v>
      </c>
      <c r="F256" s="117">
        <f t="shared" si="26"/>
        <v>43499</v>
      </c>
      <c r="G256" s="74">
        <f t="shared" si="26"/>
        <v>43525</v>
      </c>
    </row>
    <row r="257" spans="1:7" s="57" customFormat="1" ht="15.75" customHeight="1">
      <c r="A257" s="89"/>
      <c r="B257" s="114"/>
      <c r="C257" s="116"/>
      <c r="D257" s="263"/>
      <c r="E257" s="117">
        <f t="shared" si="26"/>
        <v>43502</v>
      </c>
      <c r="F257" s="117">
        <f t="shared" si="26"/>
        <v>43506</v>
      </c>
      <c r="G257" s="74">
        <f t="shared" si="26"/>
        <v>43532</v>
      </c>
    </row>
    <row r="258" spans="1:7" s="57" customFormat="1" ht="15.75" customHeight="1">
      <c r="A258" s="231"/>
      <c r="B258" s="231"/>
      <c r="C258" s="231"/>
      <c r="D258" s="231"/>
      <c r="E258" s="231"/>
      <c r="F258" s="231"/>
      <c r="G258" s="272"/>
    </row>
    <row r="259" spans="1:7" s="57" customFormat="1" ht="15.75" customHeight="1">
      <c r="A259" s="231"/>
      <c r="B259" s="231"/>
      <c r="C259" s="231"/>
      <c r="D259" s="231"/>
      <c r="E259" s="231"/>
      <c r="F259" s="231"/>
      <c r="G259" s="272"/>
    </row>
    <row r="260" spans="1:7" s="57" customFormat="1" ht="15.75" customHeight="1">
      <c r="A260" s="89"/>
      <c r="B260" s="216" t="s">
        <v>759</v>
      </c>
      <c r="C260" s="216" t="s">
        <v>37</v>
      </c>
      <c r="D260" s="216" t="s">
        <v>38</v>
      </c>
      <c r="E260" s="73" t="s">
        <v>755</v>
      </c>
      <c r="F260" s="73" t="s">
        <v>39</v>
      </c>
      <c r="G260" s="108" t="s">
        <v>78</v>
      </c>
    </row>
    <row r="261" spans="1:7" s="57" customFormat="1" ht="15.75" customHeight="1">
      <c r="A261" s="89"/>
      <c r="B261" s="217"/>
      <c r="C261" s="217"/>
      <c r="D261" s="217"/>
      <c r="E261" s="93" t="s">
        <v>28</v>
      </c>
      <c r="F261" s="109" t="s">
        <v>40</v>
      </c>
      <c r="G261" s="73" t="s">
        <v>41</v>
      </c>
    </row>
    <row r="262" spans="1:7" s="57" customFormat="1" ht="15.75" customHeight="1">
      <c r="A262" s="89"/>
      <c r="B262" s="123" t="s">
        <v>435</v>
      </c>
      <c r="C262" s="123" t="s">
        <v>764</v>
      </c>
      <c r="D262" s="243" t="s">
        <v>791</v>
      </c>
      <c r="E262" s="99">
        <v>43466</v>
      </c>
      <c r="F262" s="120">
        <f>E262+4</f>
        <v>43470</v>
      </c>
      <c r="G262" s="74">
        <f>F262+25</f>
        <v>43495</v>
      </c>
    </row>
    <row r="263" spans="1:7" s="57" customFormat="1" ht="15.75" customHeight="1">
      <c r="A263" s="89"/>
      <c r="B263" s="123" t="s">
        <v>436</v>
      </c>
      <c r="C263" s="123" t="s">
        <v>792</v>
      </c>
      <c r="D263" s="247"/>
      <c r="E263" s="120">
        <f t="shared" ref="E263:G266" si="27">E262+7</f>
        <v>43473</v>
      </c>
      <c r="F263" s="120">
        <f t="shared" si="27"/>
        <v>43477</v>
      </c>
      <c r="G263" s="74">
        <f t="shared" si="27"/>
        <v>43502</v>
      </c>
    </row>
    <row r="264" spans="1:7" s="57" customFormat="1" ht="15.75" customHeight="1">
      <c r="A264" s="89"/>
      <c r="B264" s="123" t="s">
        <v>437</v>
      </c>
      <c r="C264" s="123" t="s">
        <v>793</v>
      </c>
      <c r="D264" s="247"/>
      <c r="E264" s="120">
        <f t="shared" si="27"/>
        <v>43480</v>
      </c>
      <c r="F264" s="120">
        <f t="shared" si="27"/>
        <v>43484</v>
      </c>
      <c r="G264" s="74">
        <f t="shared" si="27"/>
        <v>43509</v>
      </c>
    </row>
    <row r="265" spans="1:7" s="57" customFormat="1" ht="15.75" customHeight="1">
      <c r="A265" s="89"/>
      <c r="B265" s="123" t="s">
        <v>438</v>
      </c>
      <c r="C265" s="123" t="s">
        <v>800</v>
      </c>
      <c r="D265" s="247"/>
      <c r="E265" s="120">
        <f t="shared" si="27"/>
        <v>43487</v>
      </c>
      <c r="F265" s="120">
        <f t="shared" si="27"/>
        <v>43491</v>
      </c>
      <c r="G265" s="74">
        <f t="shared" si="27"/>
        <v>43516</v>
      </c>
    </row>
    <row r="266" spans="1:7" s="57" customFormat="1" ht="15.75" customHeight="1">
      <c r="A266" s="89"/>
      <c r="B266" s="123" t="s">
        <v>439</v>
      </c>
      <c r="C266" s="123" t="s">
        <v>801</v>
      </c>
      <c r="D266" s="248"/>
      <c r="E266" s="120">
        <f t="shared" si="27"/>
        <v>43494</v>
      </c>
      <c r="F266" s="120">
        <f t="shared" si="27"/>
        <v>43498</v>
      </c>
      <c r="G266" s="74">
        <f t="shared" si="27"/>
        <v>43523</v>
      </c>
    </row>
    <row r="267" spans="1:7" s="57" customFormat="1" ht="15.75" customHeight="1">
      <c r="A267" s="89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231" t="s">
        <v>80</v>
      </c>
      <c r="B268" s="231"/>
      <c r="C268" s="17"/>
      <c r="D268" s="18"/>
      <c r="E268" s="18"/>
      <c r="F268" s="19"/>
      <c r="G268" s="19"/>
    </row>
    <row r="269" spans="1:7" s="57" customFormat="1" ht="15.75" customHeight="1">
      <c r="A269" s="89"/>
      <c r="B269" s="216" t="s">
        <v>759</v>
      </c>
      <c r="C269" s="216" t="s">
        <v>37</v>
      </c>
      <c r="D269" s="216" t="s">
        <v>38</v>
      </c>
      <c r="E269" s="73" t="s">
        <v>755</v>
      </c>
      <c r="F269" s="73" t="s">
        <v>39</v>
      </c>
      <c r="G269" s="108" t="s">
        <v>80</v>
      </c>
    </row>
    <row r="270" spans="1:7" s="57" customFormat="1" ht="15.75" customHeight="1">
      <c r="A270" s="89"/>
      <c r="B270" s="217"/>
      <c r="C270" s="217"/>
      <c r="D270" s="217"/>
      <c r="E270" s="93" t="s">
        <v>28</v>
      </c>
      <c r="F270" s="109" t="s">
        <v>40</v>
      </c>
      <c r="G270" s="73" t="s">
        <v>41</v>
      </c>
    </row>
    <row r="271" spans="1:7" s="57" customFormat="1" ht="15.75" customHeight="1">
      <c r="A271" s="89"/>
      <c r="B271" s="112" t="s">
        <v>402</v>
      </c>
      <c r="C271" s="112" t="s">
        <v>260</v>
      </c>
      <c r="D271" s="261" t="s">
        <v>776</v>
      </c>
      <c r="E271" s="74">
        <v>43465</v>
      </c>
      <c r="F271" s="74">
        <f>E271+4</f>
        <v>43469</v>
      </c>
      <c r="G271" s="74">
        <f>F271+29</f>
        <v>43498</v>
      </c>
    </row>
    <row r="272" spans="1:7" s="57" customFormat="1" ht="15.75" customHeight="1">
      <c r="A272" s="89"/>
      <c r="B272" s="112" t="s">
        <v>563</v>
      </c>
      <c r="C272" s="112" t="s">
        <v>567</v>
      </c>
      <c r="D272" s="262"/>
      <c r="E272" s="75">
        <f t="shared" ref="E272:G276" si="28">E271+7</f>
        <v>43472</v>
      </c>
      <c r="F272" s="74">
        <f t="shared" si="28"/>
        <v>43476</v>
      </c>
      <c r="G272" s="74">
        <f t="shared" si="28"/>
        <v>43505</v>
      </c>
    </row>
    <row r="273" spans="1:7" s="57" customFormat="1" ht="15.75" customHeight="1">
      <c r="A273" s="89"/>
      <c r="B273" s="112" t="s">
        <v>564</v>
      </c>
      <c r="C273" s="112" t="s">
        <v>93</v>
      </c>
      <c r="D273" s="262"/>
      <c r="E273" s="75">
        <f>E272+7</f>
        <v>43479</v>
      </c>
      <c r="F273" s="74">
        <f t="shared" si="28"/>
        <v>43483</v>
      </c>
      <c r="G273" s="74">
        <f t="shared" si="28"/>
        <v>43512</v>
      </c>
    </row>
    <row r="274" spans="1:7" s="57" customFormat="1" ht="15.75" customHeight="1">
      <c r="A274" s="89"/>
      <c r="B274" s="112" t="s">
        <v>565</v>
      </c>
      <c r="C274" s="112" t="s">
        <v>568</v>
      </c>
      <c r="D274" s="262"/>
      <c r="E274" s="75">
        <f t="shared" si="28"/>
        <v>43486</v>
      </c>
      <c r="F274" s="74">
        <f t="shared" si="28"/>
        <v>43490</v>
      </c>
      <c r="G274" s="74">
        <f t="shared" si="28"/>
        <v>43519</v>
      </c>
    </row>
    <row r="275" spans="1:7" s="57" customFormat="1" ht="15.75" customHeight="1">
      <c r="A275" s="89"/>
      <c r="B275" s="112" t="s">
        <v>566</v>
      </c>
      <c r="C275" s="112" t="s">
        <v>569</v>
      </c>
      <c r="D275" s="262"/>
      <c r="E275" s="75">
        <f t="shared" si="28"/>
        <v>43493</v>
      </c>
      <c r="F275" s="74">
        <f t="shared" si="28"/>
        <v>43497</v>
      </c>
      <c r="G275" s="74">
        <f t="shared" si="28"/>
        <v>43526</v>
      </c>
    </row>
    <row r="276" spans="1:7" s="57" customFormat="1" ht="15.75" customHeight="1">
      <c r="A276" s="89"/>
      <c r="B276" s="78"/>
      <c r="C276" s="78"/>
      <c r="D276" s="263"/>
      <c r="E276" s="75">
        <f>E275+7</f>
        <v>43500</v>
      </c>
      <c r="F276" s="74">
        <f t="shared" si="28"/>
        <v>43504</v>
      </c>
      <c r="G276" s="74">
        <f t="shared" si="28"/>
        <v>43533</v>
      </c>
    </row>
    <row r="277" spans="1:7" s="57" customFormat="1" ht="15.75" customHeight="1">
      <c r="A277" s="89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231" t="s">
        <v>84</v>
      </c>
      <c r="B278" s="231"/>
      <c r="C278" s="17"/>
      <c r="D278" s="18"/>
      <c r="E278" s="18"/>
      <c r="F278" s="19"/>
      <c r="G278" s="19"/>
    </row>
    <row r="279" spans="1:7" s="57" customFormat="1" ht="15.75" customHeight="1">
      <c r="A279" s="89"/>
      <c r="B279" s="216" t="s">
        <v>36</v>
      </c>
      <c r="C279" s="216" t="s">
        <v>37</v>
      </c>
      <c r="D279" s="216" t="s">
        <v>38</v>
      </c>
      <c r="E279" s="73" t="s">
        <v>755</v>
      </c>
      <c r="F279" s="73" t="s">
        <v>39</v>
      </c>
      <c r="G279" s="108" t="s">
        <v>802</v>
      </c>
    </row>
    <row r="280" spans="1:7" s="57" customFormat="1" ht="15.75" customHeight="1">
      <c r="A280" s="89"/>
      <c r="B280" s="217"/>
      <c r="C280" s="217"/>
      <c r="D280" s="217"/>
      <c r="E280" s="93" t="s">
        <v>28</v>
      </c>
      <c r="F280" s="109" t="s">
        <v>40</v>
      </c>
      <c r="G280" s="73" t="s">
        <v>41</v>
      </c>
    </row>
    <row r="281" spans="1:7" s="57" customFormat="1" ht="15.75" customHeight="1">
      <c r="A281" s="89"/>
      <c r="B281" s="123" t="s">
        <v>435</v>
      </c>
      <c r="C281" s="123" t="s">
        <v>764</v>
      </c>
      <c r="D281" s="243" t="s">
        <v>791</v>
      </c>
      <c r="E281" s="99">
        <v>43466</v>
      </c>
      <c r="F281" s="120">
        <f>E281+4</f>
        <v>43470</v>
      </c>
      <c r="G281" s="74">
        <f>F281+25</f>
        <v>43495</v>
      </c>
    </row>
    <row r="282" spans="1:7" s="57" customFormat="1" ht="15.75" customHeight="1">
      <c r="A282" s="89"/>
      <c r="B282" s="123" t="s">
        <v>436</v>
      </c>
      <c r="C282" s="123" t="s">
        <v>792</v>
      </c>
      <c r="D282" s="247"/>
      <c r="E282" s="120">
        <f t="shared" ref="E282:G285" si="29">E281+7</f>
        <v>43473</v>
      </c>
      <c r="F282" s="120">
        <f t="shared" si="29"/>
        <v>43477</v>
      </c>
      <c r="G282" s="74">
        <f t="shared" si="29"/>
        <v>43502</v>
      </c>
    </row>
    <row r="283" spans="1:7" s="57" customFormat="1" ht="15.75" customHeight="1">
      <c r="A283" s="89"/>
      <c r="B283" s="123" t="s">
        <v>437</v>
      </c>
      <c r="C283" s="123" t="s">
        <v>793</v>
      </c>
      <c r="D283" s="247"/>
      <c r="E283" s="120">
        <f t="shared" si="29"/>
        <v>43480</v>
      </c>
      <c r="F283" s="120">
        <f t="shared" si="29"/>
        <v>43484</v>
      </c>
      <c r="G283" s="74">
        <f t="shared" si="29"/>
        <v>43509</v>
      </c>
    </row>
    <row r="284" spans="1:7" s="57" customFormat="1" ht="15.75" customHeight="1">
      <c r="A284" s="89"/>
      <c r="B284" s="123" t="s">
        <v>438</v>
      </c>
      <c r="C284" s="123" t="s">
        <v>800</v>
      </c>
      <c r="D284" s="247"/>
      <c r="E284" s="120">
        <f t="shared" si="29"/>
        <v>43487</v>
      </c>
      <c r="F284" s="120">
        <f t="shared" si="29"/>
        <v>43491</v>
      </c>
      <c r="G284" s="74">
        <f t="shared" si="29"/>
        <v>43516</v>
      </c>
    </row>
    <row r="285" spans="1:7" s="57" customFormat="1" ht="15.75" customHeight="1">
      <c r="A285" s="89"/>
      <c r="B285" s="123" t="s">
        <v>439</v>
      </c>
      <c r="C285" s="123" t="s">
        <v>801</v>
      </c>
      <c r="D285" s="248"/>
      <c r="E285" s="120">
        <f t="shared" si="29"/>
        <v>43494</v>
      </c>
      <c r="F285" s="120">
        <f t="shared" si="29"/>
        <v>43498</v>
      </c>
      <c r="G285" s="74">
        <f t="shared" si="29"/>
        <v>43523</v>
      </c>
    </row>
    <row r="286" spans="1:7" s="57" customFormat="1" ht="15.75" customHeight="1">
      <c r="A286" s="89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231" t="s">
        <v>86</v>
      </c>
      <c r="B287" s="231"/>
      <c r="C287" s="17"/>
      <c r="D287" s="18"/>
      <c r="E287" s="18"/>
      <c r="F287" s="19"/>
      <c r="G287" s="19"/>
    </row>
    <row r="288" spans="1:7" s="57" customFormat="1" ht="15.75" customHeight="1">
      <c r="A288" s="89"/>
      <c r="B288" s="214" t="s">
        <v>36</v>
      </c>
      <c r="C288" s="214" t="s">
        <v>37</v>
      </c>
      <c r="D288" s="214" t="s">
        <v>38</v>
      </c>
      <c r="E288" s="73" t="s">
        <v>755</v>
      </c>
      <c r="F288" s="73" t="s">
        <v>39</v>
      </c>
      <c r="G288" s="73" t="s">
        <v>86</v>
      </c>
    </row>
    <row r="289" spans="1:7" s="57" customFormat="1" ht="15.75" customHeight="1">
      <c r="A289" s="89"/>
      <c r="B289" s="215"/>
      <c r="C289" s="215"/>
      <c r="D289" s="215"/>
      <c r="E289" s="93" t="s">
        <v>28</v>
      </c>
      <c r="F289" s="73" t="s">
        <v>40</v>
      </c>
      <c r="G289" s="73" t="s">
        <v>41</v>
      </c>
    </row>
    <row r="290" spans="1:7" s="57" customFormat="1" ht="15.75" customHeight="1">
      <c r="A290" s="89"/>
      <c r="B290" s="123" t="s">
        <v>493</v>
      </c>
      <c r="C290" s="123" t="s">
        <v>803</v>
      </c>
      <c r="D290" s="243" t="s">
        <v>804</v>
      </c>
      <c r="E290" s="99">
        <v>43468</v>
      </c>
      <c r="F290" s="120">
        <f>E290+4</f>
        <v>43472</v>
      </c>
      <c r="G290" s="74">
        <f>F290+25</f>
        <v>43497</v>
      </c>
    </row>
    <row r="291" spans="1:7" s="57" customFormat="1" ht="15.75" customHeight="1">
      <c r="A291" s="89"/>
      <c r="B291" s="123" t="s">
        <v>494</v>
      </c>
      <c r="C291" s="123" t="s">
        <v>490</v>
      </c>
      <c r="D291" s="247"/>
      <c r="E291" s="120">
        <f t="shared" ref="E291:G294" si="30">E290+7</f>
        <v>43475</v>
      </c>
      <c r="F291" s="120">
        <f t="shared" si="30"/>
        <v>43479</v>
      </c>
      <c r="G291" s="74">
        <f t="shared" si="30"/>
        <v>43504</v>
      </c>
    </row>
    <row r="292" spans="1:7" s="57" customFormat="1" ht="15.75" customHeight="1">
      <c r="A292" s="89"/>
      <c r="B292" s="123" t="s">
        <v>495</v>
      </c>
      <c r="C292" s="123" t="s">
        <v>491</v>
      </c>
      <c r="D292" s="247"/>
      <c r="E292" s="120">
        <f t="shared" si="30"/>
        <v>43482</v>
      </c>
      <c r="F292" s="120">
        <f t="shared" si="30"/>
        <v>43486</v>
      </c>
      <c r="G292" s="74">
        <f t="shared" si="30"/>
        <v>43511</v>
      </c>
    </row>
    <row r="293" spans="1:7" s="57" customFormat="1" ht="15.75" customHeight="1">
      <c r="A293" s="89"/>
      <c r="B293" s="123" t="s">
        <v>496</v>
      </c>
      <c r="C293" s="123" t="s">
        <v>492</v>
      </c>
      <c r="D293" s="247"/>
      <c r="E293" s="120">
        <f t="shared" si="30"/>
        <v>43489</v>
      </c>
      <c r="F293" s="120">
        <f t="shared" si="30"/>
        <v>43493</v>
      </c>
      <c r="G293" s="74">
        <f t="shared" si="30"/>
        <v>43518</v>
      </c>
    </row>
    <row r="294" spans="1:7" s="57" customFormat="1" ht="15.75" customHeight="1">
      <c r="A294" s="89"/>
      <c r="B294" s="123" t="s">
        <v>497</v>
      </c>
      <c r="C294" s="123" t="s">
        <v>498</v>
      </c>
      <c r="D294" s="248"/>
      <c r="E294" s="120">
        <f t="shared" si="30"/>
        <v>43496</v>
      </c>
      <c r="F294" s="120">
        <f t="shared" si="30"/>
        <v>43500</v>
      </c>
      <c r="G294" s="74">
        <f t="shared" si="30"/>
        <v>43525</v>
      </c>
    </row>
    <row r="295" spans="1:7" s="57" customFormat="1" ht="15.75" customHeight="1">
      <c r="A295" s="89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231" t="s">
        <v>88</v>
      </c>
      <c r="B296" s="231"/>
      <c r="C296" s="17"/>
      <c r="D296" s="18"/>
      <c r="E296" s="18"/>
      <c r="F296" s="19"/>
      <c r="G296" s="19"/>
    </row>
    <row r="297" spans="1:7" s="57" customFormat="1" ht="15.75" customHeight="1">
      <c r="A297" s="89"/>
      <c r="B297" s="216" t="s">
        <v>36</v>
      </c>
      <c r="C297" s="216" t="s">
        <v>37</v>
      </c>
      <c r="D297" s="216" t="s">
        <v>38</v>
      </c>
      <c r="E297" s="73" t="s">
        <v>755</v>
      </c>
      <c r="F297" s="73" t="s">
        <v>39</v>
      </c>
      <c r="G297" s="108" t="s">
        <v>805</v>
      </c>
    </row>
    <row r="298" spans="1:7" s="57" customFormat="1" ht="15.75" customHeight="1">
      <c r="A298" s="89"/>
      <c r="B298" s="217"/>
      <c r="C298" s="217"/>
      <c r="D298" s="217"/>
      <c r="E298" s="93" t="s">
        <v>28</v>
      </c>
      <c r="F298" s="109" t="s">
        <v>40</v>
      </c>
      <c r="G298" s="73" t="s">
        <v>41</v>
      </c>
    </row>
    <row r="299" spans="1:7" s="57" customFormat="1" ht="15.75" customHeight="1">
      <c r="A299" s="89"/>
      <c r="B299" s="125" t="s">
        <v>400</v>
      </c>
      <c r="C299" s="126" t="s">
        <v>401</v>
      </c>
      <c r="D299" s="243" t="s">
        <v>806</v>
      </c>
      <c r="E299" s="117">
        <v>43465</v>
      </c>
      <c r="F299" s="74">
        <f>E299+4</f>
        <v>43469</v>
      </c>
      <c r="G299" s="74">
        <f>F299+22</f>
        <v>43491</v>
      </c>
    </row>
    <row r="300" spans="1:7" s="57" customFormat="1" ht="15.75" customHeight="1">
      <c r="A300" s="89"/>
      <c r="B300" s="118" t="s">
        <v>399</v>
      </c>
      <c r="C300" s="126" t="s">
        <v>572</v>
      </c>
      <c r="D300" s="247"/>
      <c r="E300" s="74">
        <f t="shared" ref="E300:G304" si="31">E299+7</f>
        <v>43472</v>
      </c>
      <c r="F300" s="74">
        <f t="shared" si="31"/>
        <v>43476</v>
      </c>
      <c r="G300" s="74">
        <f t="shared" si="31"/>
        <v>43498</v>
      </c>
    </row>
    <row r="301" spans="1:7" s="57" customFormat="1" ht="15.75" customHeight="1">
      <c r="A301" s="89"/>
      <c r="B301" s="125" t="s">
        <v>570</v>
      </c>
      <c r="C301" s="126" t="s">
        <v>99</v>
      </c>
      <c r="D301" s="247"/>
      <c r="E301" s="74">
        <f t="shared" si="31"/>
        <v>43479</v>
      </c>
      <c r="F301" s="74">
        <f t="shared" si="31"/>
        <v>43483</v>
      </c>
      <c r="G301" s="74">
        <f t="shared" si="31"/>
        <v>43505</v>
      </c>
    </row>
    <row r="302" spans="1:7" s="57" customFormat="1" ht="15.75" customHeight="1">
      <c r="A302" s="89"/>
      <c r="B302" s="121" t="s">
        <v>571</v>
      </c>
      <c r="C302" s="126" t="s">
        <v>573</v>
      </c>
      <c r="D302" s="247"/>
      <c r="E302" s="74">
        <f t="shared" si="31"/>
        <v>43486</v>
      </c>
      <c r="F302" s="74">
        <f t="shared" si="31"/>
        <v>43490</v>
      </c>
      <c r="G302" s="74">
        <f t="shared" si="31"/>
        <v>43512</v>
      </c>
    </row>
    <row r="303" spans="1:7" s="57" customFormat="1" ht="15.75" customHeight="1">
      <c r="A303" s="89"/>
      <c r="B303" s="121" t="s">
        <v>225</v>
      </c>
      <c r="C303" s="126" t="s">
        <v>574</v>
      </c>
      <c r="D303" s="248"/>
      <c r="E303" s="74">
        <f>E302+7</f>
        <v>43493</v>
      </c>
      <c r="F303" s="74">
        <f t="shared" si="31"/>
        <v>43497</v>
      </c>
      <c r="G303" s="74">
        <f t="shared" si="31"/>
        <v>43519</v>
      </c>
    </row>
    <row r="304" spans="1:7" s="57" customFormat="1" ht="15.75" customHeight="1">
      <c r="A304" s="89"/>
      <c r="B304" s="127"/>
      <c r="C304" s="126"/>
      <c r="D304" s="128"/>
      <c r="E304" s="74">
        <f t="shared" si="31"/>
        <v>43500</v>
      </c>
      <c r="F304" s="74">
        <f t="shared" si="31"/>
        <v>43504</v>
      </c>
      <c r="G304" s="74">
        <f t="shared" si="31"/>
        <v>43526</v>
      </c>
    </row>
    <row r="305" spans="1:7" s="57" customFormat="1" ht="15.75" customHeight="1">
      <c r="A305" s="231" t="s">
        <v>807</v>
      </c>
      <c r="B305" s="231"/>
      <c r="C305" s="17"/>
      <c r="D305" s="18"/>
      <c r="E305" s="18"/>
      <c r="F305" s="19"/>
      <c r="G305" s="19"/>
    </row>
    <row r="306" spans="1:7" s="57" customFormat="1" ht="15.75" customHeight="1">
      <c r="A306" s="89"/>
      <c r="B306" s="216" t="s">
        <v>36</v>
      </c>
      <c r="C306" s="216" t="s">
        <v>37</v>
      </c>
      <c r="D306" s="216" t="s">
        <v>38</v>
      </c>
      <c r="E306" s="73" t="s">
        <v>755</v>
      </c>
      <c r="F306" s="73" t="s">
        <v>39</v>
      </c>
      <c r="G306" s="108" t="s">
        <v>81</v>
      </c>
    </row>
    <row r="307" spans="1:7" s="57" customFormat="1" ht="15.75" customHeight="1">
      <c r="A307" s="89"/>
      <c r="B307" s="217"/>
      <c r="C307" s="217"/>
      <c r="D307" s="217"/>
      <c r="E307" s="93" t="s">
        <v>28</v>
      </c>
      <c r="F307" s="109" t="s">
        <v>40</v>
      </c>
      <c r="G307" s="73" t="s">
        <v>41</v>
      </c>
    </row>
    <row r="308" spans="1:7" s="57" customFormat="1" ht="15.75" customHeight="1">
      <c r="A308" s="89"/>
      <c r="B308" s="129" t="s">
        <v>398</v>
      </c>
      <c r="C308" s="129" t="s">
        <v>92</v>
      </c>
      <c r="D308" s="243" t="s">
        <v>808</v>
      </c>
      <c r="E308" s="99">
        <v>43462</v>
      </c>
      <c r="F308" s="120">
        <f>E308+4</f>
        <v>43466</v>
      </c>
      <c r="G308" s="74">
        <f>F308+21</f>
        <v>43487</v>
      </c>
    </row>
    <row r="309" spans="1:7" s="57" customFormat="1" ht="15.75" customHeight="1">
      <c r="A309" s="89"/>
      <c r="B309" s="129" t="s">
        <v>581</v>
      </c>
      <c r="C309" s="129" t="s">
        <v>585</v>
      </c>
      <c r="D309" s="247"/>
      <c r="E309" s="120">
        <f t="shared" ref="E309:G313" si="32">E308+7</f>
        <v>43469</v>
      </c>
      <c r="F309" s="120">
        <f t="shared" si="32"/>
        <v>43473</v>
      </c>
      <c r="G309" s="74">
        <f t="shared" si="32"/>
        <v>43494</v>
      </c>
    </row>
    <row r="310" spans="1:7" s="57" customFormat="1" ht="15.75" customHeight="1">
      <c r="A310" s="89"/>
      <c r="B310" s="129" t="s">
        <v>582</v>
      </c>
      <c r="C310" s="129" t="s">
        <v>586</v>
      </c>
      <c r="D310" s="247"/>
      <c r="E310" s="120">
        <f t="shared" si="32"/>
        <v>43476</v>
      </c>
      <c r="F310" s="120">
        <f t="shared" si="32"/>
        <v>43480</v>
      </c>
      <c r="G310" s="74">
        <f t="shared" si="32"/>
        <v>43501</v>
      </c>
    </row>
    <row r="311" spans="1:7" s="57" customFormat="1" ht="15.75" customHeight="1">
      <c r="A311" s="89"/>
      <c r="B311" s="129" t="s">
        <v>583</v>
      </c>
      <c r="C311" s="129" t="s">
        <v>587</v>
      </c>
      <c r="D311" s="247"/>
      <c r="E311" s="120">
        <f t="shared" si="32"/>
        <v>43483</v>
      </c>
      <c r="F311" s="120">
        <f t="shared" si="32"/>
        <v>43487</v>
      </c>
      <c r="G311" s="74">
        <f t="shared" si="32"/>
        <v>43508</v>
      </c>
    </row>
    <row r="312" spans="1:7" s="57" customFormat="1" ht="15.75" customHeight="1">
      <c r="A312" s="89"/>
      <c r="B312" s="129" t="s">
        <v>584</v>
      </c>
      <c r="C312" s="129" t="s">
        <v>588</v>
      </c>
      <c r="D312" s="247"/>
      <c r="E312" s="120">
        <f t="shared" si="32"/>
        <v>43490</v>
      </c>
      <c r="F312" s="120">
        <f t="shared" si="32"/>
        <v>43494</v>
      </c>
      <c r="G312" s="74">
        <f t="shared" si="32"/>
        <v>43515</v>
      </c>
    </row>
    <row r="313" spans="1:7" s="57" customFormat="1" ht="15.75" customHeight="1">
      <c r="A313" s="89"/>
      <c r="B313" s="130"/>
      <c r="C313" s="129"/>
      <c r="D313" s="248"/>
      <c r="E313" s="74">
        <f t="shared" si="32"/>
        <v>43497</v>
      </c>
      <c r="F313" s="74">
        <f t="shared" si="32"/>
        <v>43501</v>
      </c>
      <c r="G313" s="74">
        <f t="shared" si="32"/>
        <v>43522</v>
      </c>
    </row>
    <row r="314" spans="1:7" s="57" customFormat="1" ht="15.75" customHeight="1">
      <c r="A314" s="89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231" t="s">
        <v>90</v>
      </c>
      <c r="B315" s="231"/>
      <c r="C315" s="17"/>
      <c r="D315" s="18"/>
      <c r="E315" s="18"/>
      <c r="F315" s="19"/>
      <c r="G315" s="19"/>
    </row>
    <row r="316" spans="1:7" s="57" customFormat="1" ht="15.75" customHeight="1">
      <c r="A316" s="89"/>
      <c r="B316" s="216" t="s">
        <v>759</v>
      </c>
      <c r="C316" s="216" t="s">
        <v>37</v>
      </c>
      <c r="D316" s="216" t="s">
        <v>38</v>
      </c>
      <c r="E316" s="73" t="s">
        <v>755</v>
      </c>
      <c r="F316" s="73" t="s">
        <v>39</v>
      </c>
      <c r="G316" s="108" t="s">
        <v>90</v>
      </c>
    </row>
    <row r="317" spans="1:7" s="57" customFormat="1" ht="15.75" customHeight="1">
      <c r="A317" s="89"/>
      <c r="B317" s="217"/>
      <c r="C317" s="217"/>
      <c r="D317" s="217"/>
      <c r="E317" s="93" t="s">
        <v>28</v>
      </c>
      <c r="F317" s="109" t="s">
        <v>40</v>
      </c>
      <c r="G317" s="73" t="s">
        <v>41</v>
      </c>
    </row>
    <row r="318" spans="1:7" s="57" customFormat="1" ht="15.75" customHeight="1">
      <c r="A318" s="89"/>
      <c r="B318" s="129" t="s">
        <v>398</v>
      </c>
      <c r="C318" s="129" t="s">
        <v>92</v>
      </c>
      <c r="D318" s="243" t="s">
        <v>808</v>
      </c>
      <c r="E318" s="99">
        <v>43462</v>
      </c>
      <c r="F318" s="120">
        <f>E318+4</f>
        <v>43466</v>
      </c>
      <c r="G318" s="74">
        <f>F318+21</f>
        <v>43487</v>
      </c>
    </row>
    <row r="319" spans="1:7" s="57" customFormat="1" ht="15.75" customHeight="1">
      <c r="A319" s="89"/>
      <c r="B319" s="129" t="s">
        <v>581</v>
      </c>
      <c r="C319" s="129" t="s">
        <v>585</v>
      </c>
      <c r="D319" s="247"/>
      <c r="E319" s="99">
        <f>E318+7</f>
        <v>43469</v>
      </c>
      <c r="F319" s="120">
        <f t="shared" ref="F319:G323" si="33">F318+7</f>
        <v>43473</v>
      </c>
      <c r="G319" s="74">
        <f t="shared" si="33"/>
        <v>43494</v>
      </c>
    </row>
    <row r="320" spans="1:7" s="57" customFormat="1" ht="15.75" customHeight="1">
      <c r="A320" s="89"/>
      <c r="B320" s="129" t="s">
        <v>582</v>
      </c>
      <c r="C320" s="129" t="s">
        <v>586</v>
      </c>
      <c r="D320" s="247"/>
      <c r="E320" s="99">
        <f>E319+7</f>
        <v>43476</v>
      </c>
      <c r="F320" s="120">
        <f t="shared" si="33"/>
        <v>43480</v>
      </c>
      <c r="G320" s="74">
        <f t="shared" si="33"/>
        <v>43501</v>
      </c>
    </row>
    <row r="321" spans="1:7" s="57" customFormat="1" ht="15.75" customHeight="1">
      <c r="A321" s="89"/>
      <c r="B321" s="129" t="s">
        <v>583</v>
      </c>
      <c r="C321" s="129" t="s">
        <v>587</v>
      </c>
      <c r="D321" s="247"/>
      <c r="E321" s="99">
        <f>E320+7</f>
        <v>43483</v>
      </c>
      <c r="F321" s="120">
        <f t="shared" si="33"/>
        <v>43487</v>
      </c>
      <c r="G321" s="74">
        <f t="shared" si="33"/>
        <v>43508</v>
      </c>
    </row>
    <row r="322" spans="1:7" s="57" customFormat="1" ht="15.75" customHeight="1">
      <c r="A322" s="89"/>
      <c r="B322" s="129" t="s">
        <v>584</v>
      </c>
      <c r="C322" s="129" t="s">
        <v>588</v>
      </c>
      <c r="D322" s="247"/>
      <c r="E322" s="99">
        <f>E321+7</f>
        <v>43490</v>
      </c>
      <c r="F322" s="120">
        <f t="shared" si="33"/>
        <v>43494</v>
      </c>
      <c r="G322" s="74">
        <f>G321+7</f>
        <v>43515</v>
      </c>
    </row>
    <row r="323" spans="1:7" s="57" customFormat="1" ht="15.75" customHeight="1">
      <c r="A323" s="94"/>
      <c r="B323" s="130"/>
      <c r="C323" s="129"/>
      <c r="D323" s="248"/>
      <c r="E323" s="99">
        <f>E322+7</f>
        <v>43497</v>
      </c>
      <c r="F323" s="120">
        <f t="shared" si="33"/>
        <v>43501</v>
      </c>
      <c r="G323" s="74">
        <f>G322+7</f>
        <v>43522</v>
      </c>
    </row>
    <row r="324" spans="1:7" s="57" customFormat="1" ht="15.75" customHeight="1">
      <c r="A324" s="94"/>
      <c r="B324" s="59"/>
      <c r="C324" s="60"/>
      <c r="D324" s="15"/>
      <c r="E324" s="3"/>
      <c r="F324" s="4"/>
      <c r="G324" s="4"/>
    </row>
    <row r="325" spans="1:7" s="57" customFormat="1" ht="15.75" customHeight="1">
      <c r="A325" s="265" t="s">
        <v>809</v>
      </c>
      <c r="B325" s="265"/>
      <c r="C325" s="265"/>
      <c r="D325" s="265"/>
      <c r="E325" s="265"/>
      <c r="F325" s="265"/>
      <c r="G325" s="265"/>
    </row>
    <row r="326" spans="1:7" s="57" customFormat="1" ht="15.75" customHeight="1">
      <c r="A326" s="264" t="s">
        <v>91</v>
      </c>
      <c r="B326" s="264"/>
      <c r="C326" s="21"/>
      <c r="D326" s="3"/>
      <c r="E326" s="3"/>
      <c r="F326" s="4"/>
      <c r="G326" s="4"/>
    </row>
    <row r="327" spans="1:7" s="57" customFormat="1" ht="15.75" customHeight="1">
      <c r="A327" s="89"/>
      <c r="B327" s="214" t="s">
        <v>36</v>
      </c>
      <c r="C327" s="214" t="s">
        <v>37</v>
      </c>
      <c r="D327" s="214" t="s">
        <v>38</v>
      </c>
      <c r="E327" s="73" t="s">
        <v>755</v>
      </c>
      <c r="F327" s="73" t="s">
        <v>39</v>
      </c>
      <c r="G327" s="108" t="s">
        <v>810</v>
      </c>
    </row>
    <row r="328" spans="1:7" s="57" customFormat="1" ht="15.75" customHeight="1">
      <c r="A328" s="89"/>
      <c r="B328" s="215"/>
      <c r="C328" s="215"/>
      <c r="D328" s="215"/>
      <c r="E328" s="93" t="s">
        <v>28</v>
      </c>
      <c r="F328" s="109" t="s">
        <v>40</v>
      </c>
      <c r="G328" s="73" t="s">
        <v>41</v>
      </c>
    </row>
    <row r="329" spans="1:7" s="57" customFormat="1" ht="15.75" customHeight="1">
      <c r="A329" s="89"/>
      <c r="B329" s="129" t="s">
        <v>589</v>
      </c>
      <c r="C329" s="129" t="s">
        <v>591</v>
      </c>
      <c r="D329" s="243" t="s">
        <v>811</v>
      </c>
      <c r="E329" s="120">
        <v>43465</v>
      </c>
      <c r="F329" s="120">
        <f>E329+4</f>
        <v>43469</v>
      </c>
      <c r="G329" s="74">
        <f>F329+24</f>
        <v>43493</v>
      </c>
    </row>
    <row r="330" spans="1:7" s="57" customFormat="1" ht="15.75" customHeight="1">
      <c r="A330" s="89"/>
      <c r="B330" s="129" t="s">
        <v>590</v>
      </c>
      <c r="C330" s="129" t="s">
        <v>592</v>
      </c>
      <c r="D330" s="247"/>
      <c r="E330" s="75">
        <f>E329+7</f>
        <v>43472</v>
      </c>
      <c r="F330" s="120">
        <f t="shared" ref="E330:G333" si="34">F329+7</f>
        <v>43476</v>
      </c>
      <c r="G330" s="74">
        <f t="shared" si="34"/>
        <v>43500</v>
      </c>
    </row>
    <row r="331" spans="1:7" s="57" customFormat="1" ht="15.75" customHeight="1">
      <c r="A331" s="89"/>
      <c r="B331" s="131" t="s">
        <v>378</v>
      </c>
      <c r="C331" s="129"/>
      <c r="D331" s="247"/>
      <c r="E331" s="75">
        <f t="shared" si="34"/>
        <v>43479</v>
      </c>
      <c r="F331" s="120">
        <f t="shared" si="34"/>
        <v>43483</v>
      </c>
      <c r="G331" s="74">
        <f t="shared" si="34"/>
        <v>43507</v>
      </c>
    </row>
    <row r="332" spans="1:7" s="57" customFormat="1" ht="15.75" customHeight="1">
      <c r="A332" s="89"/>
      <c r="B332" s="123" t="s">
        <v>397</v>
      </c>
      <c r="C332" s="132" t="s">
        <v>128</v>
      </c>
      <c r="D332" s="247"/>
      <c r="E332" s="75">
        <f t="shared" si="34"/>
        <v>43486</v>
      </c>
      <c r="F332" s="120">
        <f t="shared" si="34"/>
        <v>43490</v>
      </c>
      <c r="G332" s="74">
        <f t="shared" si="34"/>
        <v>43514</v>
      </c>
    </row>
    <row r="333" spans="1:7" s="57" customFormat="1" ht="15.75" customHeight="1">
      <c r="A333" s="89"/>
      <c r="B333" s="123"/>
      <c r="C333" s="132"/>
      <c r="D333" s="248"/>
      <c r="E333" s="75">
        <f t="shared" si="34"/>
        <v>43493</v>
      </c>
      <c r="F333" s="120">
        <f t="shared" si="34"/>
        <v>43497</v>
      </c>
      <c r="G333" s="74">
        <f t="shared" si="34"/>
        <v>43521</v>
      </c>
    </row>
    <row r="334" spans="1:7" s="57" customFormat="1" ht="15.75" customHeight="1">
      <c r="A334" s="264" t="s">
        <v>94</v>
      </c>
      <c r="B334" s="264"/>
      <c r="C334" s="17"/>
      <c r="D334" s="18"/>
      <c r="E334" s="18"/>
      <c r="F334" s="19"/>
      <c r="G334" s="19"/>
    </row>
    <row r="335" spans="1:7" s="57" customFormat="1" ht="15.75" customHeight="1">
      <c r="A335" s="89"/>
      <c r="B335" s="216" t="s">
        <v>36</v>
      </c>
      <c r="C335" s="216" t="s">
        <v>37</v>
      </c>
      <c r="D335" s="216" t="s">
        <v>38</v>
      </c>
      <c r="E335" s="73" t="s">
        <v>755</v>
      </c>
      <c r="F335" s="73" t="s">
        <v>39</v>
      </c>
      <c r="G335" s="133" t="s">
        <v>812</v>
      </c>
    </row>
    <row r="336" spans="1:7" s="57" customFormat="1" ht="15.75" customHeight="1">
      <c r="A336" s="89"/>
      <c r="B336" s="217"/>
      <c r="C336" s="217"/>
      <c r="D336" s="217"/>
      <c r="E336" s="93" t="s">
        <v>28</v>
      </c>
      <c r="F336" s="109" t="s">
        <v>40</v>
      </c>
      <c r="G336" s="73" t="s">
        <v>41</v>
      </c>
    </row>
    <row r="337" spans="1:7" s="57" customFormat="1" ht="15.75" customHeight="1">
      <c r="A337" s="89"/>
      <c r="B337" s="97" t="s">
        <v>426</v>
      </c>
      <c r="C337" s="110" t="s">
        <v>770</v>
      </c>
      <c r="D337" s="243" t="s">
        <v>813</v>
      </c>
      <c r="E337" s="120">
        <v>43461</v>
      </c>
      <c r="F337" s="120">
        <f>E337+4</f>
        <v>43465</v>
      </c>
      <c r="G337" s="74">
        <f>F337+33</f>
        <v>43498</v>
      </c>
    </row>
    <row r="338" spans="1:7" s="57" customFormat="1" ht="15.75" customHeight="1">
      <c r="A338" s="89"/>
      <c r="B338" s="97" t="s">
        <v>427</v>
      </c>
      <c r="C338" s="110" t="s">
        <v>771</v>
      </c>
      <c r="D338" s="247"/>
      <c r="E338" s="75">
        <f t="shared" ref="E338:G341" si="35">E337+7</f>
        <v>43468</v>
      </c>
      <c r="F338" s="120">
        <f t="shared" si="35"/>
        <v>43472</v>
      </c>
      <c r="G338" s="74">
        <f t="shared" si="35"/>
        <v>43505</v>
      </c>
    </row>
    <row r="339" spans="1:7" s="57" customFormat="1" ht="15.75" customHeight="1">
      <c r="A339" s="89"/>
      <c r="B339" s="97" t="s">
        <v>428</v>
      </c>
      <c r="C339" s="110" t="s">
        <v>771</v>
      </c>
      <c r="D339" s="247"/>
      <c r="E339" s="75">
        <f t="shared" si="35"/>
        <v>43475</v>
      </c>
      <c r="F339" s="120">
        <f t="shared" si="35"/>
        <v>43479</v>
      </c>
      <c r="G339" s="74">
        <f t="shared" si="35"/>
        <v>43512</v>
      </c>
    </row>
    <row r="340" spans="1:7" s="57" customFormat="1" ht="15.75" customHeight="1">
      <c r="A340" s="89"/>
      <c r="B340" s="97" t="s">
        <v>429</v>
      </c>
      <c r="C340" s="110" t="s">
        <v>771</v>
      </c>
      <c r="D340" s="247"/>
      <c r="E340" s="75">
        <f t="shared" si="35"/>
        <v>43482</v>
      </c>
      <c r="F340" s="120">
        <f t="shared" si="35"/>
        <v>43486</v>
      </c>
      <c r="G340" s="74">
        <f t="shared" si="35"/>
        <v>43519</v>
      </c>
    </row>
    <row r="341" spans="1:7" s="57" customFormat="1" ht="15.75" customHeight="1">
      <c r="A341" s="89"/>
      <c r="B341" s="97" t="s">
        <v>430</v>
      </c>
      <c r="C341" s="110" t="s">
        <v>770</v>
      </c>
      <c r="D341" s="248"/>
      <c r="E341" s="75">
        <f t="shared" si="35"/>
        <v>43489</v>
      </c>
      <c r="F341" s="120">
        <f t="shared" si="35"/>
        <v>43493</v>
      </c>
      <c r="G341" s="74">
        <f t="shared" si="35"/>
        <v>43526</v>
      </c>
    </row>
    <row r="342" spans="1:7" s="57" customFormat="1" ht="15.75" customHeight="1">
      <c r="A342" s="89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89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231" t="s">
        <v>95</v>
      </c>
      <c r="B344" s="231"/>
      <c r="C344" s="17"/>
      <c r="D344" s="18"/>
      <c r="E344" s="18"/>
      <c r="F344" s="19"/>
      <c r="G344" s="19"/>
    </row>
    <row r="345" spans="1:7" s="57" customFormat="1" ht="15.75" customHeight="1">
      <c r="A345" s="89"/>
      <c r="B345" s="216" t="s">
        <v>36</v>
      </c>
      <c r="C345" s="216" t="s">
        <v>37</v>
      </c>
      <c r="D345" s="216" t="s">
        <v>38</v>
      </c>
      <c r="E345" s="73" t="s">
        <v>755</v>
      </c>
      <c r="F345" s="73" t="s">
        <v>39</v>
      </c>
      <c r="G345" s="108" t="s">
        <v>95</v>
      </c>
    </row>
    <row r="346" spans="1:7" s="57" customFormat="1" ht="15.75" customHeight="1">
      <c r="A346" s="89"/>
      <c r="B346" s="217"/>
      <c r="C346" s="217"/>
      <c r="D346" s="217"/>
      <c r="E346" s="93" t="s">
        <v>28</v>
      </c>
      <c r="F346" s="109" t="s">
        <v>40</v>
      </c>
      <c r="G346" s="73" t="s">
        <v>41</v>
      </c>
    </row>
    <row r="347" spans="1:7" s="57" customFormat="1" ht="15.75" customHeight="1">
      <c r="A347" s="89"/>
      <c r="B347" s="129" t="s">
        <v>594</v>
      </c>
      <c r="C347" s="129" t="s">
        <v>596</v>
      </c>
      <c r="D347" s="243" t="s">
        <v>814</v>
      </c>
      <c r="E347" s="120">
        <v>43467</v>
      </c>
      <c r="F347" s="120">
        <f>E347+4</f>
        <v>43471</v>
      </c>
      <c r="G347" s="74">
        <f>F347+24</f>
        <v>43495</v>
      </c>
    </row>
    <row r="348" spans="1:7" s="57" customFormat="1" ht="15.75" customHeight="1">
      <c r="A348" s="89"/>
      <c r="B348" s="129" t="s">
        <v>396</v>
      </c>
      <c r="C348" s="129" t="s">
        <v>357</v>
      </c>
      <c r="D348" s="247"/>
      <c r="E348" s="75">
        <f>E347+7</f>
        <v>43474</v>
      </c>
      <c r="F348" s="120">
        <f t="shared" ref="F348:G351" si="36">F347+7</f>
        <v>43478</v>
      </c>
      <c r="G348" s="74">
        <f t="shared" si="36"/>
        <v>43502</v>
      </c>
    </row>
    <row r="349" spans="1:7" s="57" customFormat="1" ht="15.75" customHeight="1">
      <c r="A349" s="89"/>
      <c r="B349" s="129" t="s">
        <v>593</v>
      </c>
      <c r="C349" s="129" t="s">
        <v>597</v>
      </c>
      <c r="D349" s="247"/>
      <c r="E349" s="75">
        <f>E348+7</f>
        <v>43481</v>
      </c>
      <c r="F349" s="120">
        <f t="shared" si="36"/>
        <v>43485</v>
      </c>
      <c r="G349" s="74">
        <f t="shared" si="36"/>
        <v>43509</v>
      </c>
    </row>
    <row r="350" spans="1:7" s="57" customFormat="1" ht="15.75" customHeight="1">
      <c r="A350" s="89"/>
      <c r="B350" s="131" t="s">
        <v>595</v>
      </c>
      <c r="C350" s="129" t="s">
        <v>598</v>
      </c>
      <c r="D350" s="247"/>
      <c r="E350" s="75">
        <f>E349+7</f>
        <v>43488</v>
      </c>
      <c r="F350" s="120">
        <f t="shared" si="36"/>
        <v>43492</v>
      </c>
      <c r="G350" s="74">
        <f t="shared" si="36"/>
        <v>43516</v>
      </c>
    </row>
    <row r="351" spans="1:7" s="57" customFormat="1" ht="15.75" customHeight="1">
      <c r="A351" s="89"/>
      <c r="B351" s="129" t="s">
        <v>115</v>
      </c>
      <c r="C351" s="129" t="s">
        <v>599</v>
      </c>
      <c r="D351" s="248"/>
      <c r="E351" s="75">
        <f>E350+7</f>
        <v>43495</v>
      </c>
      <c r="F351" s="120">
        <f t="shared" si="36"/>
        <v>43499</v>
      </c>
      <c r="G351" s="74">
        <f t="shared" si="36"/>
        <v>43523</v>
      </c>
    </row>
    <row r="352" spans="1:7" s="57" customFormat="1" ht="15.75" customHeight="1">
      <c r="A352" s="89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231" t="s">
        <v>815</v>
      </c>
      <c r="B353" s="231"/>
      <c r="C353" s="17"/>
      <c r="D353" s="18"/>
      <c r="E353" s="18"/>
      <c r="F353" s="19"/>
      <c r="G353" s="19"/>
    </row>
    <row r="354" spans="1:7" s="57" customFormat="1" ht="15.75" customHeight="1">
      <c r="A354" s="89"/>
      <c r="B354" s="216" t="s">
        <v>36</v>
      </c>
      <c r="C354" s="216" t="s">
        <v>37</v>
      </c>
      <c r="D354" s="216" t="s">
        <v>38</v>
      </c>
      <c r="E354" s="73" t="s">
        <v>755</v>
      </c>
      <c r="F354" s="73" t="s">
        <v>39</v>
      </c>
      <c r="G354" s="73" t="s">
        <v>812</v>
      </c>
    </row>
    <row r="355" spans="1:7" s="57" customFormat="1" ht="15.75" customHeight="1">
      <c r="A355" s="89"/>
      <c r="B355" s="217"/>
      <c r="C355" s="217"/>
      <c r="D355" s="217"/>
      <c r="E355" s="93" t="s">
        <v>28</v>
      </c>
      <c r="F355" s="73" t="s">
        <v>40</v>
      </c>
      <c r="G355" s="73" t="s">
        <v>41</v>
      </c>
    </row>
    <row r="356" spans="1:7" s="57" customFormat="1" ht="15.75" customHeight="1">
      <c r="A356" s="89"/>
      <c r="B356" s="97" t="s">
        <v>426</v>
      </c>
      <c r="C356" s="110" t="s">
        <v>770</v>
      </c>
      <c r="D356" s="243" t="s">
        <v>813</v>
      </c>
      <c r="E356" s="120">
        <v>43461</v>
      </c>
      <c r="F356" s="120">
        <f>E356+4</f>
        <v>43465</v>
      </c>
      <c r="G356" s="74">
        <f>F356+33</f>
        <v>43498</v>
      </c>
    </row>
    <row r="357" spans="1:7" s="57" customFormat="1" ht="15.75" customHeight="1">
      <c r="A357" s="89"/>
      <c r="B357" s="97" t="s">
        <v>427</v>
      </c>
      <c r="C357" s="110" t="s">
        <v>771</v>
      </c>
      <c r="D357" s="247"/>
      <c r="E357" s="75">
        <f t="shared" ref="E357:G360" si="37">E356+7</f>
        <v>43468</v>
      </c>
      <c r="F357" s="120">
        <f t="shared" si="37"/>
        <v>43472</v>
      </c>
      <c r="G357" s="74">
        <f t="shared" si="37"/>
        <v>43505</v>
      </c>
    </row>
    <row r="358" spans="1:7" s="57" customFormat="1" ht="15.75" customHeight="1">
      <c r="A358" s="89"/>
      <c r="B358" s="97" t="s">
        <v>428</v>
      </c>
      <c r="C358" s="110" t="s">
        <v>771</v>
      </c>
      <c r="D358" s="247"/>
      <c r="E358" s="75">
        <f t="shared" si="37"/>
        <v>43475</v>
      </c>
      <c r="F358" s="120">
        <f t="shared" si="37"/>
        <v>43479</v>
      </c>
      <c r="G358" s="74">
        <f t="shared" si="37"/>
        <v>43512</v>
      </c>
    </row>
    <row r="359" spans="1:7" s="57" customFormat="1" ht="15.75" customHeight="1">
      <c r="A359" s="89"/>
      <c r="B359" s="97" t="s">
        <v>429</v>
      </c>
      <c r="C359" s="110" t="s">
        <v>771</v>
      </c>
      <c r="D359" s="247"/>
      <c r="E359" s="75">
        <f t="shared" si="37"/>
        <v>43482</v>
      </c>
      <c r="F359" s="120">
        <f t="shared" si="37"/>
        <v>43486</v>
      </c>
      <c r="G359" s="74">
        <f t="shared" si="37"/>
        <v>43519</v>
      </c>
    </row>
    <row r="360" spans="1:7" s="57" customFormat="1" ht="15.75" customHeight="1">
      <c r="A360" s="89"/>
      <c r="B360" s="97" t="s">
        <v>430</v>
      </c>
      <c r="C360" s="110" t="s">
        <v>770</v>
      </c>
      <c r="D360" s="248"/>
      <c r="E360" s="75">
        <f t="shared" si="37"/>
        <v>43489</v>
      </c>
      <c r="F360" s="120">
        <f t="shared" si="37"/>
        <v>43493</v>
      </c>
      <c r="G360" s="74">
        <f t="shared" si="37"/>
        <v>43526</v>
      </c>
    </row>
    <row r="361" spans="1:7" s="57" customFormat="1" ht="15.75" customHeight="1">
      <c r="A361" s="89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231" t="s">
        <v>816</v>
      </c>
      <c r="B362" s="231"/>
      <c r="C362" s="17"/>
      <c r="D362" s="18"/>
      <c r="E362" s="18"/>
      <c r="F362" s="19"/>
      <c r="G362" s="19"/>
    </row>
    <row r="363" spans="1:7" s="57" customFormat="1" ht="15.75" customHeight="1">
      <c r="A363" s="89"/>
      <c r="B363" s="259" t="s">
        <v>36</v>
      </c>
      <c r="C363" s="259" t="s">
        <v>37</v>
      </c>
      <c r="D363" s="259" t="s">
        <v>38</v>
      </c>
      <c r="E363" s="134" t="s">
        <v>757</v>
      </c>
      <c r="F363" s="134" t="s">
        <v>39</v>
      </c>
      <c r="G363" s="134" t="s">
        <v>817</v>
      </c>
    </row>
    <row r="364" spans="1:7" s="57" customFormat="1" ht="15.75" customHeight="1">
      <c r="A364" s="89"/>
      <c r="B364" s="260"/>
      <c r="C364" s="260"/>
      <c r="D364" s="260"/>
      <c r="E364" s="135" t="s">
        <v>28</v>
      </c>
      <c r="F364" s="136" t="s">
        <v>40</v>
      </c>
      <c r="G364" s="134" t="s">
        <v>41</v>
      </c>
    </row>
    <row r="365" spans="1:7" s="57" customFormat="1" ht="15.75" customHeight="1">
      <c r="A365" s="89"/>
      <c r="B365" s="97" t="s">
        <v>558</v>
      </c>
      <c r="C365" s="137" t="s">
        <v>99</v>
      </c>
      <c r="D365" s="261" t="s">
        <v>818</v>
      </c>
      <c r="E365" s="138">
        <v>43466</v>
      </c>
      <c r="F365" s="138">
        <f>E365+4</f>
        <v>43470</v>
      </c>
      <c r="G365" s="139">
        <f>F365+27</f>
        <v>43497</v>
      </c>
    </row>
    <row r="366" spans="1:7" s="57" customFormat="1" ht="15.75" customHeight="1">
      <c r="A366" s="89"/>
      <c r="B366" s="97" t="s">
        <v>559</v>
      </c>
      <c r="C366" s="140" t="s">
        <v>45</v>
      </c>
      <c r="D366" s="262"/>
      <c r="E366" s="138">
        <f t="shared" ref="E366:G369" si="38">E365+7</f>
        <v>43473</v>
      </c>
      <c r="F366" s="138">
        <f t="shared" si="38"/>
        <v>43477</v>
      </c>
      <c r="G366" s="139">
        <f t="shared" si="38"/>
        <v>43504</v>
      </c>
    </row>
    <row r="367" spans="1:7" s="57" customFormat="1" ht="15.75" customHeight="1">
      <c r="A367" s="89"/>
      <c r="B367" s="97" t="s">
        <v>24</v>
      </c>
      <c r="C367" s="137" t="s">
        <v>562</v>
      </c>
      <c r="D367" s="262"/>
      <c r="E367" s="138">
        <f t="shared" si="38"/>
        <v>43480</v>
      </c>
      <c r="F367" s="138">
        <f t="shared" si="38"/>
        <v>43484</v>
      </c>
      <c r="G367" s="139">
        <f t="shared" si="38"/>
        <v>43511</v>
      </c>
    </row>
    <row r="368" spans="1:7" s="57" customFormat="1" ht="15.75" customHeight="1">
      <c r="A368" s="89"/>
      <c r="B368" s="97" t="s">
        <v>560</v>
      </c>
      <c r="C368" s="140" t="s">
        <v>83</v>
      </c>
      <c r="D368" s="262"/>
      <c r="E368" s="138">
        <f t="shared" si="38"/>
        <v>43487</v>
      </c>
      <c r="F368" s="138">
        <f t="shared" si="38"/>
        <v>43491</v>
      </c>
      <c r="G368" s="139">
        <f t="shared" si="38"/>
        <v>43518</v>
      </c>
    </row>
    <row r="369" spans="1:7" s="57" customFormat="1" ht="15.75" customHeight="1">
      <c r="A369" s="89"/>
      <c r="B369" s="97" t="s">
        <v>561</v>
      </c>
      <c r="C369" s="102" t="s">
        <v>83</v>
      </c>
      <c r="D369" s="263"/>
      <c r="E369" s="138">
        <f t="shared" si="38"/>
        <v>43494</v>
      </c>
      <c r="F369" s="138">
        <f t="shared" si="38"/>
        <v>43498</v>
      </c>
      <c r="G369" s="139">
        <f t="shared" si="38"/>
        <v>43525</v>
      </c>
    </row>
    <row r="370" spans="1:7" s="57" customFormat="1" ht="15.75" customHeight="1">
      <c r="A370" s="89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231" t="s">
        <v>100</v>
      </c>
      <c r="B371" s="231"/>
      <c r="C371" s="17"/>
      <c r="D371" s="18"/>
      <c r="E371" s="18"/>
      <c r="F371" s="19"/>
      <c r="G371" s="19"/>
    </row>
    <row r="372" spans="1:7" s="57" customFormat="1" ht="15.75" customHeight="1">
      <c r="A372" s="89"/>
      <c r="B372" s="214" t="s">
        <v>36</v>
      </c>
      <c r="C372" s="214" t="s">
        <v>37</v>
      </c>
      <c r="D372" s="216" t="s">
        <v>38</v>
      </c>
      <c r="E372" s="73" t="s">
        <v>755</v>
      </c>
      <c r="F372" s="73" t="s">
        <v>39</v>
      </c>
      <c r="G372" s="108" t="s">
        <v>819</v>
      </c>
    </row>
    <row r="373" spans="1:7" s="57" customFormat="1" ht="15.75" customHeight="1">
      <c r="A373" s="89"/>
      <c r="B373" s="215"/>
      <c r="C373" s="215"/>
      <c r="D373" s="217"/>
      <c r="E373" s="93" t="s">
        <v>28</v>
      </c>
      <c r="F373" s="109" t="s">
        <v>40</v>
      </c>
      <c r="G373" s="73" t="s">
        <v>41</v>
      </c>
    </row>
    <row r="374" spans="1:7" s="57" customFormat="1" ht="15.75" customHeight="1">
      <c r="A374" s="89"/>
      <c r="B374" s="141" t="s">
        <v>499</v>
      </c>
      <c r="C374" s="142" t="s">
        <v>820</v>
      </c>
      <c r="D374" s="243" t="s">
        <v>821</v>
      </c>
      <c r="E374" s="99">
        <v>43463</v>
      </c>
      <c r="F374" s="120">
        <f>E374+4</f>
        <v>43467</v>
      </c>
      <c r="G374" s="74">
        <f>F374+25</f>
        <v>43492</v>
      </c>
    </row>
    <row r="375" spans="1:7" s="57" customFormat="1" ht="15.75" customHeight="1">
      <c r="A375" s="89"/>
      <c r="B375" s="141" t="s">
        <v>500</v>
      </c>
      <c r="C375" s="142" t="s">
        <v>760</v>
      </c>
      <c r="D375" s="247"/>
      <c r="E375" s="120">
        <f t="shared" ref="E375:G378" si="39">E374+7</f>
        <v>43470</v>
      </c>
      <c r="F375" s="120">
        <f t="shared" si="39"/>
        <v>43474</v>
      </c>
      <c r="G375" s="74">
        <f t="shared" si="39"/>
        <v>43499</v>
      </c>
    </row>
    <row r="376" spans="1:7" s="57" customFormat="1" ht="15.75" customHeight="1">
      <c r="A376" s="89"/>
      <c r="B376" s="141" t="s">
        <v>501</v>
      </c>
      <c r="C376" s="142" t="s">
        <v>489</v>
      </c>
      <c r="D376" s="247"/>
      <c r="E376" s="120">
        <f t="shared" si="39"/>
        <v>43477</v>
      </c>
      <c r="F376" s="120">
        <f t="shared" si="39"/>
        <v>43481</v>
      </c>
      <c r="G376" s="74">
        <f t="shared" si="39"/>
        <v>43506</v>
      </c>
    </row>
    <row r="377" spans="1:7" s="57" customFormat="1" ht="15.75" customHeight="1">
      <c r="A377" s="89"/>
      <c r="B377" s="141" t="s">
        <v>502</v>
      </c>
      <c r="C377" s="142" t="s">
        <v>490</v>
      </c>
      <c r="D377" s="247"/>
      <c r="E377" s="120">
        <f t="shared" si="39"/>
        <v>43484</v>
      </c>
      <c r="F377" s="120">
        <f t="shared" si="39"/>
        <v>43488</v>
      </c>
      <c r="G377" s="74">
        <f t="shared" si="39"/>
        <v>43513</v>
      </c>
    </row>
    <row r="378" spans="1:7" s="57" customFormat="1" ht="15.75" customHeight="1">
      <c r="A378" s="89"/>
      <c r="B378" s="141" t="s">
        <v>503</v>
      </c>
      <c r="C378" s="142" t="s">
        <v>491</v>
      </c>
      <c r="D378" s="248"/>
      <c r="E378" s="120">
        <f t="shared" si="39"/>
        <v>43491</v>
      </c>
      <c r="F378" s="120">
        <f t="shared" si="39"/>
        <v>43495</v>
      </c>
      <c r="G378" s="74">
        <f t="shared" si="39"/>
        <v>43520</v>
      </c>
    </row>
    <row r="379" spans="1:7" s="57" customFormat="1" ht="15.75" customHeight="1">
      <c r="A379" s="89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231" t="s">
        <v>129</v>
      </c>
      <c r="B380" s="231"/>
      <c r="C380" s="19" t="s">
        <v>772</v>
      </c>
      <c r="D380" s="18"/>
      <c r="E380" s="18"/>
      <c r="F380" s="19"/>
      <c r="G380" s="19"/>
    </row>
    <row r="381" spans="1:7" s="57" customFormat="1" ht="15.75" customHeight="1">
      <c r="A381" s="89"/>
      <c r="B381" s="216" t="s">
        <v>36</v>
      </c>
      <c r="C381" s="108" t="s">
        <v>37</v>
      </c>
      <c r="D381" s="108" t="s">
        <v>38</v>
      </c>
      <c r="E381" s="73" t="s">
        <v>755</v>
      </c>
      <c r="F381" s="73" t="s">
        <v>39</v>
      </c>
      <c r="G381" s="73" t="s">
        <v>822</v>
      </c>
    </row>
    <row r="382" spans="1:7" s="57" customFormat="1" ht="15.75" customHeight="1">
      <c r="A382" s="89"/>
      <c r="B382" s="217"/>
      <c r="C382" s="93"/>
      <c r="D382" s="93"/>
      <c r="E382" s="143" t="s">
        <v>28</v>
      </c>
      <c r="F382" s="73" t="s">
        <v>40</v>
      </c>
      <c r="G382" s="73" t="s">
        <v>41</v>
      </c>
    </row>
    <row r="383" spans="1:7" s="57" customFormat="1" ht="15.75" customHeight="1">
      <c r="A383" s="89"/>
      <c r="B383" s="123" t="s">
        <v>466</v>
      </c>
      <c r="C383" s="123">
        <v>1901</v>
      </c>
      <c r="D383" s="243" t="s">
        <v>823</v>
      </c>
      <c r="E383" s="120">
        <v>43469</v>
      </c>
      <c r="F383" s="120">
        <f>E383+4</f>
        <v>43473</v>
      </c>
      <c r="G383" s="74">
        <f>F383+16</f>
        <v>43489</v>
      </c>
    </row>
    <row r="384" spans="1:7" s="57" customFormat="1" ht="15.75" customHeight="1">
      <c r="A384" s="89"/>
      <c r="B384" s="123" t="s">
        <v>467</v>
      </c>
      <c r="C384" s="123">
        <v>1901</v>
      </c>
      <c r="D384" s="247"/>
      <c r="E384" s="120">
        <f t="shared" ref="E384:F387" si="40">E383+7</f>
        <v>43476</v>
      </c>
      <c r="F384" s="120">
        <f t="shared" si="40"/>
        <v>43480</v>
      </c>
      <c r="G384" s="74">
        <f>F384+17</f>
        <v>43497</v>
      </c>
    </row>
    <row r="385" spans="1:7" s="57" customFormat="1" ht="15.75" customHeight="1">
      <c r="A385" s="89"/>
      <c r="B385" s="123" t="s">
        <v>468</v>
      </c>
      <c r="C385" s="123">
        <v>1901</v>
      </c>
      <c r="D385" s="247"/>
      <c r="E385" s="120">
        <f t="shared" si="40"/>
        <v>43483</v>
      </c>
      <c r="F385" s="120">
        <f t="shared" si="40"/>
        <v>43487</v>
      </c>
      <c r="G385" s="74">
        <f>F385+17</f>
        <v>43504</v>
      </c>
    </row>
    <row r="386" spans="1:7" s="57" customFormat="1" ht="15.75" customHeight="1">
      <c r="A386" s="89"/>
      <c r="B386" s="123" t="s">
        <v>469</v>
      </c>
      <c r="C386" s="123">
        <v>1903</v>
      </c>
      <c r="D386" s="247"/>
      <c r="E386" s="120">
        <f t="shared" si="40"/>
        <v>43490</v>
      </c>
      <c r="F386" s="120">
        <f t="shared" si="40"/>
        <v>43494</v>
      </c>
      <c r="G386" s="74">
        <f>F386+17</f>
        <v>43511</v>
      </c>
    </row>
    <row r="387" spans="1:7" s="57" customFormat="1" ht="15.75" customHeight="1">
      <c r="A387" s="89"/>
      <c r="B387" s="144"/>
      <c r="C387" s="145"/>
      <c r="D387" s="248"/>
      <c r="E387" s="120">
        <f t="shared" si="40"/>
        <v>43497</v>
      </c>
      <c r="F387" s="120">
        <f t="shared" si="40"/>
        <v>43501</v>
      </c>
      <c r="G387" s="74">
        <f>F387+17</f>
        <v>43518</v>
      </c>
    </row>
    <row r="388" spans="1:7" s="57" customFormat="1" ht="15.75" customHeight="1">
      <c r="A388" s="89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265" t="s">
        <v>824</v>
      </c>
      <c r="B389" s="265"/>
      <c r="C389" s="265"/>
      <c r="D389" s="265"/>
      <c r="E389" s="265"/>
      <c r="F389" s="265"/>
      <c r="G389" s="265"/>
    </row>
    <row r="390" spans="1:7" s="57" customFormat="1" ht="15.75" customHeight="1">
      <c r="A390" s="229" t="s">
        <v>825</v>
      </c>
      <c r="B390" s="229"/>
      <c r="C390" s="17"/>
      <c r="D390" s="18"/>
      <c r="E390" s="18"/>
      <c r="F390" s="19"/>
      <c r="G390" s="19"/>
    </row>
    <row r="391" spans="1:7" s="57" customFormat="1" ht="15.75" customHeight="1">
      <c r="A391" s="88"/>
      <c r="B391" s="216" t="s">
        <v>36</v>
      </c>
      <c r="C391" s="216" t="s">
        <v>37</v>
      </c>
      <c r="D391" s="216" t="s">
        <v>38</v>
      </c>
      <c r="E391" s="73" t="s">
        <v>755</v>
      </c>
      <c r="F391" s="73" t="s">
        <v>39</v>
      </c>
      <c r="G391" s="73" t="s">
        <v>826</v>
      </c>
    </row>
    <row r="392" spans="1:7" s="57" customFormat="1" ht="15.75" customHeight="1">
      <c r="A392" s="88"/>
      <c r="B392" s="217"/>
      <c r="C392" s="217"/>
      <c r="D392" s="217"/>
      <c r="E392" s="93" t="s">
        <v>28</v>
      </c>
      <c r="F392" s="73" t="s">
        <v>40</v>
      </c>
      <c r="G392" s="73" t="s">
        <v>41</v>
      </c>
    </row>
    <row r="393" spans="1:7" s="57" customFormat="1" ht="15.75" customHeight="1">
      <c r="A393" s="88"/>
      <c r="B393" s="73" t="s">
        <v>827</v>
      </c>
      <c r="C393" s="116" t="s">
        <v>828</v>
      </c>
      <c r="D393" s="219" t="s">
        <v>829</v>
      </c>
      <c r="E393" s="74">
        <v>43466</v>
      </c>
      <c r="F393" s="74">
        <f>E393+4</f>
        <v>43470</v>
      </c>
      <c r="G393" s="74">
        <f>F393+8</f>
        <v>43478</v>
      </c>
    </row>
    <row r="394" spans="1:7" s="57" customFormat="1" ht="15.75" customHeight="1">
      <c r="A394" s="88"/>
      <c r="B394" s="73" t="s">
        <v>830</v>
      </c>
      <c r="C394" s="146" t="s">
        <v>831</v>
      </c>
      <c r="D394" s="220"/>
      <c r="E394" s="74">
        <f t="shared" ref="E394:G397" si="41">E393+7</f>
        <v>43473</v>
      </c>
      <c r="F394" s="74">
        <f t="shared" si="41"/>
        <v>43477</v>
      </c>
      <c r="G394" s="139">
        <f t="shared" si="41"/>
        <v>43485</v>
      </c>
    </row>
    <row r="395" spans="1:7" s="57" customFormat="1" ht="15.75" customHeight="1">
      <c r="A395" s="88"/>
      <c r="B395" s="73" t="s">
        <v>832</v>
      </c>
      <c r="C395" s="146" t="s">
        <v>833</v>
      </c>
      <c r="D395" s="220"/>
      <c r="E395" s="74">
        <f t="shared" si="41"/>
        <v>43480</v>
      </c>
      <c r="F395" s="74">
        <f t="shared" si="41"/>
        <v>43484</v>
      </c>
      <c r="G395" s="139">
        <f t="shared" si="41"/>
        <v>43492</v>
      </c>
    </row>
    <row r="396" spans="1:7" s="57" customFormat="1" ht="15.75" customHeight="1">
      <c r="A396" s="88"/>
      <c r="B396" s="73" t="s">
        <v>834</v>
      </c>
      <c r="C396" s="146"/>
      <c r="D396" s="220"/>
      <c r="E396" s="74">
        <f t="shared" si="41"/>
        <v>43487</v>
      </c>
      <c r="F396" s="74">
        <f t="shared" si="41"/>
        <v>43491</v>
      </c>
      <c r="G396" s="139">
        <f t="shared" si="41"/>
        <v>43499</v>
      </c>
    </row>
    <row r="397" spans="1:7" s="57" customFormat="1" ht="15.75" customHeight="1">
      <c r="A397" s="88"/>
      <c r="B397" s="73" t="s">
        <v>835</v>
      </c>
      <c r="C397" s="146" t="s">
        <v>836</v>
      </c>
      <c r="D397" s="221"/>
      <c r="E397" s="74">
        <f t="shared" si="41"/>
        <v>43494</v>
      </c>
      <c r="F397" s="74">
        <f t="shared" si="41"/>
        <v>43498</v>
      </c>
      <c r="G397" s="139">
        <f t="shared" si="41"/>
        <v>43506</v>
      </c>
    </row>
    <row r="398" spans="1:7" s="57" customFormat="1" ht="15.75" customHeight="1">
      <c r="A398" s="88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229" t="s">
        <v>102</v>
      </c>
      <c r="B399" s="229"/>
      <c r="C399" s="17"/>
      <c r="D399" s="18"/>
      <c r="E399" s="18"/>
      <c r="F399" s="19"/>
      <c r="G399" s="19"/>
    </row>
    <row r="400" spans="1:7" s="57" customFormat="1" ht="15.75" customHeight="1">
      <c r="A400" s="88"/>
      <c r="B400" s="223" t="s">
        <v>36</v>
      </c>
      <c r="C400" s="216" t="s">
        <v>37</v>
      </c>
      <c r="D400" s="216" t="s">
        <v>754</v>
      </c>
      <c r="E400" s="73" t="s">
        <v>755</v>
      </c>
      <c r="F400" s="73" t="s">
        <v>39</v>
      </c>
      <c r="G400" s="73" t="s">
        <v>102</v>
      </c>
    </row>
    <row r="401" spans="1:7" s="57" customFormat="1" ht="15.75" customHeight="1">
      <c r="A401" s="88"/>
      <c r="B401" s="217"/>
      <c r="C401" s="217"/>
      <c r="D401" s="217"/>
      <c r="E401" s="93" t="s">
        <v>28</v>
      </c>
      <c r="F401" s="73" t="s">
        <v>40</v>
      </c>
      <c r="G401" s="73" t="s">
        <v>41</v>
      </c>
    </row>
    <row r="402" spans="1:7" s="57" customFormat="1" ht="15.75" customHeight="1">
      <c r="A402" s="88"/>
      <c r="B402" s="73" t="s">
        <v>358</v>
      </c>
      <c r="C402" s="147" t="s">
        <v>472</v>
      </c>
      <c r="D402" s="216" t="s">
        <v>837</v>
      </c>
      <c r="E402" s="74">
        <v>43466</v>
      </c>
      <c r="F402" s="74">
        <f>E402+4</f>
        <v>43470</v>
      </c>
      <c r="G402" s="74">
        <f>F402+21</f>
        <v>43491</v>
      </c>
    </row>
    <row r="403" spans="1:7" s="57" customFormat="1" ht="15.75" customHeight="1">
      <c r="A403" s="88"/>
      <c r="B403" s="73" t="s">
        <v>470</v>
      </c>
      <c r="C403" s="147" t="s">
        <v>473</v>
      </c>
      <c r="D403" s="218"/>
      <c r="E403" s="74">
        <f t="shared" ref="E403:G406" si="42">E402+7</f>
        <v>43473</v>
      </c>
      <c r="F403" s="74">
        <f t="shared" si="42"/>
        <v>43477</v>
      </c>
      <c r="G403" s="139">
        <f t="shared" si="42"/>
        <v>43498</v>
      </c>
    </row>
    <row r="404" spans="1:7" s="57" customFormat="1" ht="15.75" customHeight="1">
      <c r="A404" s="88"/>
      <c r="B404" s="73" t="s">
        <v>471</v>
      </c>
      <c r="C404" s="147" t="s">
        <v>474</v>
      </c>
      <c r="D404" s="218"/>
      <c r="E404" s="74">
        <f t="shared" si="42"/>
        <v>43480</v>
      </c>
      <c r="F404" s="74">
        <f t="shared" si="42"/>
        <v>43484</v>
      </c>
      <c r="G404" s="139">
        <f t="shared" si="42"/>
        <v>43505</v>
      </c>
    </row>
    <row r="405" spans="1:7" s="57" customFormat="1" ht="15.75" customHeight="1">
      <c r="A405" s="88"/>
      <c r="B405" s="148" t="s">
        <v>413</v>
      </c>
      <c r="C405" s="149" t="s">
        <v>252</v>
      </c>
      <c r="D405" s="218"/>
      <c r="E405" s="74">
        <f t="shared" si="42"/>
        <v>43487</v>
      </c>
      <c r="F405" s="74">
        <f t="shared" si="42"/>
        <v>43491</v>
      </c>
      <c r="G405" s="139">
        <f t="shared" si="42"/>
        <v>43512</v>
      </c>
    </row>
    <row r="406" spans="1:7" s="57" customFormat="1" ht="15.75" customHeight="1">
      <c r="A406" s="88"/>
      <c r="B406" s="73" t="s">
        <v>414</v>
      </c>
      <c r="C406" s="147" t="s">
        <v>475</v>
      </c>
      <c r="D406" s="217"/>
      <c r="E406" s="74">
        <f t="shared" si="42"/>
        <v>43494</v>
      </c>
      <c r="F406" s="74">
        <f t="shared" si="42"/>
        <v>43498</v>
      </c>
      <c r="G406" s="139">
        <f t="shared" si="42"/>
        <v>43519</v>
      </c>
    </row>
    <row r="407" spans="1:7" s="57" customFormat="1" ht="15.75" customHeight="1">
      <c r="A407" s="88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88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229" t="s">
        <v>838</v>
      </c>
      <c r="B409" s="229"/>
      <c r="C409" s="17"/>
      <c r="D409" s="18"/>
      <c r="E409" s="18"/>
      <c r="F409" s="19"/>
      <c r="G409" s="19"/>
    </row>
    <row r="410" spans="1:7" s="57" customFormat="1" ht="15.75" customHeight="1">
      <c r="A410" s="88"/>
      <c r="B410" s="216" t="s">
        <v>36</v>
      </c>
      <c r="C410" s="216" t="s">
        <v>37</v>
      </c>
      <c r="D410" s="216" t="s">
        <v>38</v>
      </c>
      <c r="E410" s="73" t="s">
        <v>755</v>
      </c>
      <c r="F410" s="73" t="s">
        <v>39</v>
      </c>
      <c r="G410" s="73" t="s">
        <v>104</v>
      </c>
    </row>
    <row r="411" spans="1:7" s="57" customFormat="1" ht="15.75" customHeight="1">
      <c r="A411" s="88"/>
      <c r="B411" s="217"/>
      <c r="C411" s="217"/>
      <c r="D411" s="217"/>
      <c r="E411" s="93" t="s">
        <v>28</v>
      </c>
      <c r="F411" s="73" t="s">
        <v>40</v>
      </c>
      <c r="G411" s="73" t="s">
        <v>41</v>
      </c>
    </row>
    <row r="412" spans="1:7" s="57" customFormat="1" ht="15.75" customHeight="1">
      <c r="A412" s="88"/>
      <c r="B412" s="73" t="s">
        <v>371</v>
      </c>
      <c r="C412" s="74" t="s">
        <v>839</v>
      </c>
      <c r="D412" s="276" t="s">
        <v>840</v>
      </c>
      <c r="E412" s="120">
        <v>43464</v>
      </c>
      <c r="F412" s="74">
        <f>E412+4</f>
        <v>43468</v>
      </c>
      <c r="G412" s="74">
        <f>F412+11</f>
        <v>43479</v>
      </c>
    </row>
    <row r="413" spans="1:7" s="57" customFormat="1" ht="15.75" customHeight="1">
      <c r="A413" s="88"/>
      <c r="B413" s="73" t="s">
        <v>504</v>
      </c>
      <c r="C413" s="74" t="s">
        <v>351</v>
      </c>
      <c r="D413" s="277"/>
      <c r="E413" s="74">
        <f t="shared" ref="E413:G416" si="43">E412+7</f>
        <v>43471</v>
      </c>
      <c r="F413" s="74">
        <f t="shared" si="43"/>
        <v>43475</v>
      </c>
      <c r="G413" s="139">
        <f t="shared" si="43"/>
        <v>43486</v>
      </c>
    </row>
    <row r="414" spans="1:7" s="57" customFormat="1" ht="15.75" customHeight="1">
      <c r="A414" s="88"/>
      <c r="B414" s="73" t="s">
        <v>505</v>
      </c>
      <c r="C414" s="74" t="s">
        <v>364</v>
      </c>
      <c r="D414" s="277"/>
      <c r="E414" s="74">
        <f t="shared" si="43"/>
        <v>43478</v>
      </c>
      <c r="F414" s="74">
        <f t="shared" si="43"/>
        <v>43482</v>
      </c>
      <c r="G414" s="139">
        <f t="shared" si="43"/>
        <v>43493</v>
      </c>
    </row>
    <row r="415" spans="1:7" s="57" customFormat="1" ht="15.75" customHeight="1">
      <c r="A415" s="88"/>
      <c r="B415" s="73" t="s">
        <v>506</v>
      </c>
      <c r="C415" s="74" t="s">
        <v>365</v>
      </c>
      <c r="D415" s="277"/>
      <c r="E415" s="74">
        <f t="shared" si="43"/>
        <v>43485</v>
      </c>
      <c r="F415" s="74">
        <f t="shared" si="43"/>
        <v>43489</v>
      </c>
      <c r="G415" s="139">
        <f t="shared" si="43"/>
        <v>43500</v>
      </c>
    </row>
    <row r="416" spans="1:7" s="57" customFormat="1" ht="15.75" customHeight="1">
      <c r="A416" s="88"/>
      <c r="B416" s="73" t="s">
        <v>507</v>
      </c>
      <c r="C416" s="74" t="s">
        <v>366</v>
      </c>
      <c r="D416" s="278"/>
      <c r="E416" s="74">
        <f t="shared" si="43"/>
        <v>43492</v>
      </c>
      <c r="F416" s="74">
        <f t="shared" si="43"/>
        <v>43496</v>
      </c>
      <c r="G416" s="139">
        <f t="shared" si="43"/>
        <v>43507</v>
      </c>
    </row>
    <row r="417" spans="1:7" s="57" customFormat="1" ht="15.75" customHeight="1">
      <c r="A417" s="88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229" t="s">
        <v>841</v>
      </c>
      <c r="B418" s="229"/>
      <c r="C418" s="17"/>
      <c r="D418" s="18"/>
      <c r="E418" s="18"/>
      <c r="F418" s="19"/>
      <c r="G418" s="19"/>
    </row>
    <row r="419" spans="1:7" s="57" customFormat="1" ht="15.75" customHeight="1">
      <c r="A419" s="88"/>
      <c r="B419" s="214" t="s">
        <v>36</v>
      </c>
      <c r="C419" s="214" t="s">
        <v>37</v>
      </c>
      <c r="D419" s="214" t="s">
        <v>38</v>
      </c>
      <c r="E419" s="73" t="s">
        <v>755</v>
      </c>
      <c r="F419" s="73" t="s">
        <v>39</v>
      </c>
      <c r="G419" s="73" t="s">
        <v>826</v>
      </c>
    </row>
    <row r="420" spans="1:7" s="57" customFormat="1" ht="15.75" customHeight="1">
      <c r="A420" s="88"/>
      <c r="B420" s="215"/>
      <c r="C420" s="215"/>
      <c r="D420" s="215"/>
      <c r="E420" s="73" t="s">
        <v>28</v>
      </c>
      <c r="F420" s="73" t="s">
        <v>40</v>
      </c>
      <c r="G420" s="73" t="s">
        <v>41</v>
      </c>
    </row>
    <row r="421" spans="1:7" s="57" customFormat="1" ht="15.75" customHeight="1">
      <c r="A421" s="88"/>
      <c r="B421" s="73" t="s">
        <v>827</v>
      </c>
      <c r="C421" s="116" t="s">
        <v>828</v>
      </c>
      <c r="D421" s="219" t="s">
        <v>829</v>
      </c>
      <c r="E421" s="74">
        <v>43466</v>
      </c>
      <c r="F421" s="74">
        <f>E421+4</f>
        <v>43470</v>
      </c>
      <c r="G421" s="74">
        <f>F421+8</f>
        <v>43478</v>
      </c>
    </row>
    <row r="422" spans="1:7" s="57" customFormat="1" ht="15.75" customHeight="1">
      <c r="A422" s="88"/>
      <c r="B422" s="73" t="s">
        <v>830</v>
      </c>
      <c r="C422" s="146" t="s">
        <v>831</v>
      </c>
      <c r="D422" s="220"/>
      <c r="E422" s="74">
        <f t="shared" ref="E422:G425" si="44">E421+7</f>
        <v>43473</v>
      </c>
      <c r="F422" s="74">
        <f t="shared" si="44"/>
        <v>43477</v>
      </c>
      <c r="G422" s="139">
        <f t="shared" si="44"/>
        <v>43485</v>
      </c>
    </row>
    <row r="423" spans="1:7" s="57" customFormat="1" ht="15.75" customHeight="1">
      <c r="A423" s="88"/>
      <c r="B423" s="73" t="s">
        <v>832</v>
      </c>
      <c r="C423" s="146" t="s">
        <v>833</v>
      </c>
      <c r="D423" s="220"/>
      <c r="E423" s="74">
        <f t="shared" si="44"/>
        <v>43480</v>
      </c>
      <c r="F423" s="74">
        <f t="shared" si="44"/>
        <v>43484</v>
      </c>
      <c r="G423" s="139">
        <f t="shared" si="44"/>
        <v>43492</v>
      </c>
    </row>
    <row r="424" spans="1:7" s="57" customFormat="1" ht="15.75" customHeight="1">
      <c r="A424" s="88"/>
      <c r="B424" s="73" t="s">
        <v>834</v>
      </c>
      <c r="C424" s="146"/>
      <c r="D424" s="220"/>
      <c r="E424" s="74">
        <f t="shared" si="44"/>
        <v>43487</v>
      </c>
      <c r="F424" s="74">
        <f t="shared" si="44"/>
        <v>43491</v>
      </c>
      <c r="G424" s="139">
        <f t="shared" si="44"/>
        <v>43499</v>
      </c>
    </row>
    <row r="425" spans="1:7" s="57" customFormat="1" ht="15.75" customHeight="1">
      <c r="A425" s="88"/>
      <c r="B425" s="73" t="s">
        <v>835</v>
      </c>
      <c r="C425" s="146" t="s">
        <v>836</v>
      </c>
      <c r="D425" s="221"/>
      <c r="E425" s="74">
        <f t="shared" si="44"/>
        <v>43494</v>
      </c>
      <c r="F425" s="74">
        <f t="shared" si="44"/>
        <v>43498</v>
      </c>
      <c r="G425" s="139">
        <f t="shared" si="44"/>
        <v>43506</v>
      </c>
    </row>
    <row r="426" spans="1:7" s="57" customFormat="1" ht="15.75" customHeight="1">
      <c r="A426" s="88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229" t="s">
        <v>105</v>
      </c>
      <c r="B427" s="229"/>
      <c r="C427" s="17"/>
      <c r="D427" s="18"/>
      <c r="E427" s="18"/>
      <c r="F427" s="19"/>
      <c r="G427" s="19"/>
    </row>
    <row r="428" spans="1:7" s="57" customFormat="1" ht="15.75" customHeight="1">
      <c r="A428" s="88"/>
      <c r="B428" s="216" t="s">
        <v>36</v>
      </c>
      <c r="C428" s="216" t="s">
        <v>37</v>
      </c>
      <c r="D428" s="216" t="s">
        <v>38</v>
      </c>
      <c r="E428" s="73" t="s">
        <v>755</v>
      </c>
      <c r="F428" s="73" t="s">
        <v>39</v>
      </c>
      <c r="G428" s="73" t="s">
        <v>106</v>
      </c>
    </row>
    <row r="429" spans="1:7" s="57" customFormat="1" ht="15.75" customHeight="1">
      <c r="A429" s="88"/>
      <c r="B429" s="217"/>
      <c r="C429" s="217"/>
      <c r="D429" s="217"/>
      <c r="E429" s="93" t="s">
        <v>28</v>
      </c>
      <c r="F429" s="73" t="s">
        <v>40</v>
      </c>
      <c r="G429" s="73" t="s">
        <v>41</v>
      </c>
    </row>
    <row r="430" spans="1:7" s="57" customFormat="1" ht="15.75" customHeight="1">
      <c r="A430" s="88"/>
      <c r="B430" s="74" t="s">
        <v>350</v>
      </c>
      <c r="C430" s="150" t="s">
        <v>842</v>
      </c>
      <c r="D430" s="273" t="s">
        <v>843</v>
      </c>
      <c r="E430" s="74">
        <v>43464</v>
      </c>
      <c r="F430" s="74">
        <f>E430+4</f>
        <v>43468</v>
      </c>
      <c r="G430" s="74">
        <f>F430+15</f>
        <v>43483</v>
      </c>
    </row>
    <row r="431" spans="1:7" s="57" customFormat="1" ht="15.75" customHeight="1">
      <c r="A431" s="88"/>
      <c r="B431" s="73" t="s">
        <v>440</v>
      </c>
      <c r="C431" s="73" t="s">
        <v>844</v>
      </c>
      <c r="D431" s="274"/>
      <c r="E431" s="74">
        <f t="shared" ref="E431:G434" si="45">E430+7</f>
        <v>43471</v>
      </c>
      <c r="F431" s="74">
        <f t="shared" si="45"/>
        <v>43475</v>
      </c>
      <c r="G431" s="139">
        <f t="shared" si="45"/>
        <v>43490</v>
      </c>
    </row>
    <row r="432" spans="1:7" s="57" customFormat="1" ht="15.75" customHeight="1">
      <c r="A432" s="88"/>
      <c r="B432" s="73" t="s">
        <v>369</v>
      </c>
      <c r="C432" s="73" t="s">
        <v>845</v>
      </c>
      <c r="D432" s="274"/>
      <c r="E432" s="74">
        <f t="shared" si="45"/>
        <v>43478</v>
      </c>
      <c r="F432" s="74">
        <f t="shared" si="45"/>
        <v>43482</v>
      </c>
      <c r="G432" s="139">
        <f t="shared" si="45"/>
        <v>43497</v>
      </c>
    </row>
    <row r="433" spans="1:7" s="57" customFormat="1" ht="15.75" customHeight="1">
      <c r="A433" s="88"/>
      <c r="B433" s="73" t="s">
        <v>370</v>
      </c>
      <c r="C433" s="73" t="s">
        <v>846</v>
      </c>
      <c r="D433" s="274"/>
      <c r="E433" s="74">
        <f t="shared" si="45"/>
        <v>43485</v>
      </c>
      <c r="F433" s="74">
        <f t="shared" si="45"/>
        <v>43489</v>
      </c>
      <c r="G433" s="139">
        <f t="shared" si="45"/>
        <v>43504</v>
      </c>
    </row>
    <row r="434" spans="1:7" s="57" customFormat="1" ht="15.75" customHeight="1">
      <c r="A434" s="88"/>
      <c r="B434" s="73" t="s">
        <v>349</v>
      </c>
      <c r="C434" s="73" t="s">
        <v>847</v>
      </c>
      <c r="D434" s="275"/>
      <c r="E434" s="74">
        <f t="shared" si="45"/>
        <v>43492</v>
      </c>
      <c r="F434" s="74">
        <f t="shared" si="45"/>
        <v>43496</v>
      </c>
      <c r="G434" s="139">
        <f t="shared" si="45"/>
        <v>43511</v>
      </c>
    </row>
    <row r="435" spans="1:7" s="57" customFormat="1" ht="15.75" customHeight="1">
      <c r="A435" s="88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229" t="s">
        <v>107</v>
      </c>
      <c r="B436" s="229"/>
      <c r="C436" s="17"/>
      <c r="D436" s="18"/>
      <c r="E436" s="18"/>
      <c r="F436" s="19"/>
      <c r="G436" s="19"/>
    </row>
    <row r="437" spans="1:7" s="57" customFormat="1" ht="15.75" customHeight="1">
      <c r="A437" s="88"/>
      <c r="B437" s="216" t="s">
        <v>36</v>
      </c>
      <c r="C437" s="216" t="s">
        <v>37</v>
      </c>
      <c r="D437" s="216" t="s">
        <v>38</v>
      </c>
      <c r="E437" s="73" t="s">
        <v>757</v>
      </c>
      <c r="F437" s="73" t="s">
        <v>39</v>
      </c>
      <c r="G437" s="73" t="s">
        <v>108</v>
      </c>
    </row>
    <row r="438" spans="1:7" s="57" customFormat="1" ht="15.75" customHeight="1">
      <c r="A438" s="88"/>
      <c r="B438" s="217"/>
      <c r="C438" s="217"/>
      <c r="D438" s="217"/>
      <c r="E438" s="93" t="s">
        <v>28</v>
      </c>
      <c r="F438" s="73" t="s">
        <v>40</v>
      </c>
      <c r="G438" s="73" t="s">
        <v>41</v>
      </c>
    </row>
    <row r="439" spans="1:7" s="57" customFormat="1" ht="15.75" customHeight="1">
      <c r="A439" s="88"/>
      <c r="B439" s="74" t="s">
        <v>350</v>
      </c>
      <c r="C439" s="150" t="s">
        <v>842</v>
      </c>
      <c r="D439" s="273" t="s">
        <v>843</v>
      </c>
      <c r="E439" s="74">
        <v>43464</v>
      </c>
      <c r="F439" s="74">
        <f>E439+4</f>
        <v>43468</v>
      </c>
      <c r="G439" s="74">
        <f>F439+15</f>
        <v>43483</v>
      </c>
    </row>
    <row r="440" spans="1:7" s="57" customFormat="1" ht="15.75" customHeight="1">
      <c r="A440" s="88"/>
      <c r="B440" s="73" t="s">
        <v>440</v>
      </c>
      <c r="C440" s="73" t="s">
        <v>844</v>
      </c>
      <c r="D440" s="274"/>
      <c r="E440" s="74">
        <f t="shared" ref="E440:G443" si="46">E439+7</f>
        <v>43471</v>
      </c>
      <c r="F440" s="74">
        <f t="shared" si="46"/>
        <v>43475</v>
      </c>
      <c r="G440" s="139">
        <f t="shared" si="46"/>
        <v>43490</v>
      </c>
    </row>
    <row r="441" spans="1:7" s="57" customFormat="1" ht="15.75" customHeight="1">
      <c r="A441" s="88"/>
      <c r="B441" s="73" t="s">
        <v>369</v>
      </c>
      <c r="C441" s="73" t="s">
        <v>845</v>
      </c>
      <c r="D441" s="274"/>
      <c r="E441" s="74">
        <f t="shared" si="46"/>
        <v>43478</v>
      </c>
      <c r="F441" s="74">
        <f t="shared" si="46"/>
        <v>43482</v>
      </c>
      <c r="G441" s="139">
        <f t="shared" si="46"/>
        <v>43497</v>
      </c>
    </row>
    <row r="442" spans="1:7" s="57" customFormat="1" ht="15.75" customHeight="1">
      <c r="A442" s="88"/>
      <c r="B442" s="73" t="s">
        <v>370</v>
      </c>
      <c r="C442" s="73" t="s">
        <v>846</v>
      </c>
      <c r="D442" s="274"/>
      <c r="E442" s="74">
        <f t="shared" si="46"/>
        <v>43485</v>
      </c>
      <c r="F442" s="74">
        <f t="shared" si="46"/>
        <v>43489</v>
      </c>
      <c r="G442" s="139">
        <f t="shared" si="46"/>
        <v>43504</v>
      </c>
    </row>
    <row r="443" spans="1:7" s="57" customFormat="1" ht="15.75" customHeight="1">
      <c r="A443" s="88"/>
      <c r="B443" s="73" t="s">
        <v>349</v>
      </c>
      <c r="C443" s="73" t="s">
        <v>847</v>
      </c>
      <c r="D443" s="275"/>
      <c r="E443" s="74">
        <f t="shared" si="46"/>
        <v>43492</v>
      </c>
      <c r="F443" s="74">
        <f t="shared" si="46"/>
        <v>43496</v>
      </c>
      <c r="G443" s="139">
        <f t="shared" si="46"/>
        <v>43511</v>
      </c>
    </row>
    <row r="444" spans="1:7" s="57" customFormat="1" ht="15.75" customHeight="1">
      <c r="A444" s="88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265" t="s">
        <v>110</v>
      </c>
      <c r="B445" s="265"/>
      <c r="C445" s="265"/>
      <c r="D445" s="265"/>
      <c r="E445" s="265"/>
      <c r="F445" s="265"/>
      <c r="G445" s="265"/>
    </row>
    <row r="446" spans="1:7" s="57" customFormat="1" ht="15.75" customHeight="1">
      <c r="A446" s="264" t="s">
        <v>848</v>
      </c>
      <c r="B446" s="264"/>
      <c r="C446" s="21"/>
      <c r="D446" s="3"/>
      <c r="E446" s="3"/>
      <c r="F446" s="4"/>
      <c r="G446" s="4"/>
    </row>
    <row r="447" spans="1:7" s="57" customFormat="1" ht="15.75" customHeight="1">
      <c r="A447" s="89"/>
      <c r="B447" s="216" t="s">
        <v>36</v>
      </c>
      <c r="C447" s="216" t="s">
        <v>37</v>
      </c>
      <c r="D447" s="216" t="s">
        <v>38</v>
      </c>
      <c r="E447" s="73" t="s">
        <v>755</v>
      </c>
      <c r="F447" s="73" t="s">
        <v>39</v>
      </c>
      <c r="G447" s="108" t="s">
        <v>849</v>
      </c>
    </row>
    <row r="448" spans="1:7" s="57" customFormat="1" ht="15.75" customHeight="1">
      <c r="A448" s="89"/>
      <c r="B448" s="217"/>
      <c r="C448" s="217"/>
      <c r="D448" s="217"/>
      <c r="E448" s="93" t="s">
        <v>850</v>
      </c>
      <c r="F448" s="109" t="s">
        <v>40</v>
      </c>
      <c r="G448" s="73" t="s">
        <v>851</v>
      </c>
    </row>
    <row r="449" spans="1:7" s="57" customFormat="1" ht="15.75" customHeight="1">
      <c r="A449" s="89"/>
      <c r="B449" s="100" t="s">
        <v>852</v>
      </c>
      <c r="C449" s="140" t="s">
        <v>853</v>
      </c>
      <c r="D449" s="243" t="s">
        <v>854</v>
      </c>
      <c r="E449" s="99">
        <v>43465</v>
      </c>
      <c r="F449" s="99">
        <f>E449+4</f>
        <v>43469</v>
      </c>
      <c r="G449" s="74">
        <f>F449+6</f>
        <v>43475</v>
      </c>
    </row>
    <row r="450" spans="1:7" s="57" customFormat="1" ht="15.75" customHeight="1">
      <c r="A450" s="89"/>
      <c r="B450" s="100" t="s">
        <v>855</v>
      </c>
      <c r="C450" s="140" t="s">
        <v>856</v>
      </c>
      <c r="D450" s="247"/>
      <c r="E450" s="75">
        <f>E449+7</f>
        <v>43472</v>
      </c>
      <c r="F450" s="99">
        <f t="shared" ref="E450:F453" si="47">F449+7</f>
        <v>43476</v>
      </c>
      <c r="G450" s="74">
        <f>F450+6</f>
        <v>43482</v>
      </c>
    </row>
    <row r="451" spans="1:7" s="57" customFormat="1" ht="15.75" customHeight="1">
      <c r="A451" s="89"/>
      <c r="B451" s="100" t="s">
        <v>857</v>
      </c>
      <c r="C451" s="140" t="s">
        <v>858</v>
      </c>
      <c r="D451" s="247"/>
      <c r="E451" s="75">
        <f t="shared" si="47"/>
        <v>43479</v>
      </c>
      <c r="F451" s="99">
        <f t="shared" si="47"/>
        <v>43483</v>
      </c>
      <c r="G451" s="74">
        <f>F451+6</f>
        <v>43489</v>
      </c>
    </row>
    <row r="452" spans="1:7" s="57" customFormat="1" ht="15.75" customHeight="1">
      <c r="A452" s="89"/>
      <c r="B452" s="100" t="s">
        <v>859</v>
      </c>
      <c r="C452" s="140"/>
      <c r="D452" s="247"/>
      <c r="E452" s="75">
        <f t="shared" si="47"/>
        <v>43486</v>
      </c>
      <c r="F452" s="99">
        <f t="shared" si="47"/>
        <v>43490</v>
      </c>
      <c r="G452" s="74">
        <f>F452+6</f>
        <v>43496</v>
      </c>
    </row>
    <row r="453" spans="1:7" s="57" customFormat="1" ht="15.75" customHeight="1">
      <c r="A453" s="89"/>
      <c r="B453" s="100" t="s">
        <v>860</v>
      </c>
      <c r="C453" s="140" t="s">
        <v>861</v>
      </c>
      <c r="D453" s="248"/>
      <c r="E453" s="75">
        <f t="shared" si="47"/>
        <v>43493</v>
      </c>
      <c r="F453" s="99">
        <f t="shared" si="47"/>
        <v>43497</v>
      </c>
      <c r="G453" s="74">
        <f>F453+6</f>
        <v>43503</v>
      </c>
    </row>
    <row r="454" spans="1:7" s="57" customFormat="1" ht="15.75" customHeight="1">
      <c r="A454" s="89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231" t="s">
        <v>862</v>
      </c>
      <c r="B455" s="231"/>
      <c r="C455" s="17" t="s">
        <v>863</v>
      </c>
      <c r="D455" s="18"/>
      <c r="E455" s="18"/>
      <c r="F455" s="19"/>
      <c r="G455" s="19"/>
    </row>
    <row r="456" spans="1:7" s="57" customFormat="1" ht="15.75" customHeight="1">
      <c r="A456" s="89"/>
      <c r="B456" s="216" t="s">
        <v>36</v>
      </c>
      <c r="C456" s="216" t="s">
        <v>37</v>
      </c>
      <c r="D456" s="216" t="s">
        <v>38</v>
      </c>
      <c r="E456" s="73" t="s">
        <v>757</v>
      </c>
      <c r="F456" s="73" t="s">
        <v>39</v>
      </c>
      <c r="G456" s="108" t="s">
        <v>864</v>
      </c>
    </row>
    <row r="457" spans="1:7" s="57" customFormat="1" ht="15.75" customHeight="1">
      <c r="A457" s="89"/>
      <c r="B457" s="217"/>
      <c r="C457" s="217"/>
      <c r="D457" s="217"/>
      <c r="E457" s="93" t="s">
        <v>28</v>
      </c>
      <c r="F457" s="109" t="s">
        <v>40</v>
      </c>
      <c r="G457" s="73" t="s">
        <v>41</v>
      </c>
    </row>
    <row r="458" spans="1:7" s="57" customFormat="1" ht="15.75" customHeight="1">
      <c r="A458" s="89"/>
      <c r="B458" s="100" t="s">
        <v>476</v>
      </c>
      <c r="C458" s="151" t="s">
        <v>865</v>
      </c>
      <c r="D458" s="243" t="s">
        <v>866</v>
      </c>
      <c r="E458" s="99">
        <v>43433</v>
      </c>
      <c r="F458" s="99">
        <f>E458+4</f>
        <v>43437</v>
      </c>
      <c r="G458" s="74">
        <f>F458+10</f>
        <v>43447</v>
      </c>
    </row>
    <row r="459" spans="1:7" s="57" customFormat="1" ht="15.75" customHeight="1">
      <c r="A459" s="89"/>
      <c r="B459" s="100" t="s">
        <v>334</v>
      </c>
      <c r="C459" s="151" t="s">
        <v>867</v>
      </c>
      <c r="D459" s="247"/>
      <c r="E459" s="75">
        <f t="shared" ref="E459:F462" si="48">E458+7</f>
        <v>43440</v>
      </c>
      <c r="F459" s="99">
        <f t="shared" si="48"/>
        <v>43444</v>
      </c>
      <c r="G459" s="74">
        <f>F459+10</f>
        <v>43454</v>
      </c>
    </row>
    <row r="460" spans="1:7" s="57" customFormat="1" ht="15.75" customHeight="1">
      <c r="A460" s="89"/>
      <c r="B460" s="100" t="s">
        <v>386</v>
      </c>
      <c r="C460" s="151" t="s">
        <v>868</v>
      </c>
      <c r="D460" s="247"/>
      <c r="E460" s="75">
        <f t="shared" si="48"/>
        <v>43447</v>
      </c>
      <c r="F460" s="99">
        <f t="shared" si="48"/>
        <v>43451</v>
      </c>
      <c r="G460" s="74">
        <f>F460+10</f>
        <v>43461</v>
      </c>
    </row>
    <row r="461" spans="1:7" s="57" customFormat="1" ht="15.75" customHeight="1">
      <c r="A461" s="89"/>
      <c r="B461" s="100" t="s">
        <v>337</v>
      </c>
      <c r="C461" s="151" t="s">
        <v>869</v>
      </c>
      <c r="D461" s="247"/>
      <c r="E461" s="75">
        <f t="shared" si="48"/>
        <v>43454</v>
      </c>
      <c r="F461" s="99">
        <f t="shared" si="48"/>
        <v>43458</v>
      </c>
      <c r="G461" s="74">
        <f>F461+10</f>
        <v>43468</v>
      </c>
    </row>
    <row r="462" spans="1:7" s="57" customFormat="1" ht="15.75" customHeight="1">
      <c r="A462" s="89"/>
      <c r="B462" s="100" t="s">
        <v>348</v>
      </c>
      <c r="C462" s="151" t="s">
        <v>870</v>
      </c>
      <c r="D462" s="248"/>
      <c r="E462" s="75">
        <f t="shared" si="48"/>
        <v>43461</v>
      </c>
      <c r="F462" s="99">
        <f t="shared" si="48"/>
        <v>43465</v>
      </c>
      <c r="G462" s="74">
        <f>F462+10</f>
        <v>43475</v>
      </c>
    </row>
    <row r="463" spans="1:7" s="57" customFormat="1" ht="15.75" customHeight="1">
      <c r="A463" s="89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89"/>
      <c r="B464" s="214" t="s">
        <v>36</v>
      </c>
      <c r="C464" s="214" t="s">
        <v>37</v>
      </c>
      <c r="D464" s="214" t="s">
        <v>38</v>
      </c>
      <c r="E464" s="73" t="s">
        <v>757</v>
      </c>
      <c r="F464" s="73" t="s">
        <v>39</v>
      </c>
      <c r="G464" s="73" t="s">
        <v>111</v>
      </c>
    </row>
    <row r="465" spans="1:7" s="57" customFormat="1" ht="15.75" customHeight="1">
      <c r="A465" s="89"/>
      <c r="B465" s="215"/>
      <c r="C465" s="215"/>
      <c r="D465" s="215"/>
      <c r="E465" s="73" t="s">
        <v>28</v>
      </c>
      <c r="F465" s="73" t="s">
        <v>40</v>
      </c>
      <c r="G465" s="73" t="s">
        <v>41</v>
      </c>
    </row>
    <row r="466" spans="1:7" s="57" customFormat="1" ht="15.75" customHeight="1">
      <c r="A466" s="89"/>
      <c r="B466" s="100" t="s">
        <v>465</v>
      </c>
      <c r="C466" s="100" t="s">
        <v>871</v>
      </c>
      <c r="D466" s="152" t="s">
        <v>872</v>
      </c>
      <c r="E466" s="74">
        <v>43466</v>
      </c>
      <c r="F466" s="74">
        <f>E466+3</f>
        <v>43469</v>
      </c>
      <c r="G466" s="74">
        <f>F466+15</f>
        <v>43484</v>
      </c>
    </row>
    <row r="467" spans="1:7" s="57" customFormat="1" ht="15.75" customHeight="1">
      <c r="A467" s="89"/>
      <c r="B467" s="153" t="s">
        <v>335</v>
      </c>
      <c r="C467" s="100" t="s">
        <v>873</v>
      </c>
      <c r="D467" s="154"/>
      <c r="E467" s="74">
        <f t="shared" ref="E467:F470" si="49">E466+7</f>
        <v>43473</v>
      </c>
      <c r="F467" s="74">
        <f t="shared" si="49"/>
        <v>43476</v>
      </c>
      <c r="G467" s="74">
        <f>F467+15</f>
        <v>43491</v>
      </c>
    </row>
    <row r="468" spans="1:7" s="57" customFormat="1" ht="15.75" customHeight="1">
      <c r="A468" s="89"/>
      <c r="B468" s="100" t="s">
        <v>415</v>
      </c>
      <c r="C468" s="100" t="s">
        <v>874</v>
      </c>
      <c r="D468" s="154"/>
      <c r="E468" s="74">
        <f>E467+7</f>
        <v>43480</v>
      </c>
      <c r="F468" s="74">
        <f t="shared" si="49"/>
        <v>43483</v>
      </c>
      <c r="G468" s="74">
        <f>F468+15</f>
        <v>43498</v>
      </c>
    </row>
    <row r="469" spans="1:7" s="57" customFormat="1" ht="15.75" customHeight="1">
      <c r="A469" s="89"/>
      <c r="B469" s="100" t="s">
        <v>342</v>
      </c>
      <c r="C469" s="100" t="s">
        <v>875</v>
      </c>
      <c r="D469" s="154"/>
      <c r="E469" s="74">
        <f t="shared" si="49"/>
        <v>43487</v>
      </c>
      <c r="F469" s="74">
        <f t="shared" si="49"/>
        <v>43490</v>
      </c>
      <c r="G469" s="74">
        <f>F469+15</f>
        <v>43505</v>
      </c>
    </row>
    <row r="470" spans="1:7" s="57" customFormat="1" ht="15.75" customHeight="1">
      <c r="A470" s="89"/>
      <c r="B470" s="100" t="s">
        <v>360</v>
      </c>
      <c r="C470" s="100" t="s">
        <v>876</v>
      </c>
      <c r="D470" s="155"/>
      <c r="E470" s="74">
        <f t="shared" si="49"/>
        <v>43494</v>
      </c>
      <c r="F470" s="74">
        <f t="shared" si="49"/>
        <v>43497</v>
      </c>
      <c r="G470" s="74">
        <f>F470+15</f>
        <v>43512</v>
      </c>
    </row>
    <row r="471" spans="1:7" s="57" customFormat="1" ht="15.75" customHeight="1">
      <c r="A471" s="89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231" t="s">
        <v>877</v>
      </c>
      <c r="B472" s="231"/>
      <c r="C472" s="17"/>
      <c r="D472" s="18"/>
      <c r="E472" s="18"/>
      <c r="F472" s="19"/>
      <c r="G472" s="19"/>
    </row>
    <row r="473" spans="1:7" s="57" customFormat="1" ht="15.75" customHeight="1">
      <c r="A473" s="89"/>
      <c r="B473" s="223" t="s">
        <v>36</v>
      </c>
      <c r="C473" s="216" t="s">
        <v>37</v>
      </c>
      <c r="D473" s="216" t="s">
        <v>38</v>
      </c>
      <c r="E473" s="73" t="s">
        <v>757</v>
      </c>
      <c r="F473" s="73" t="s">
        <v>39</v>
      </c>
      <c r="G473" s="108" t="s">
        <v>116</v>
      </c>
    </row>
    <row r="474" spans="1:7" s="57" customFormat="1" ht="15.75" customHeight="1">
      <c r="A474" s="89"/>
      <c r="B474" s="217"/>
      <c r="C474" s="217"/>
      <c r="D474" s="217"/>
      <c r="E474" s="93" t="s">
        <v>28</v>
      </c>
      <c r="F474" s="109" t="s">
        <v>40</v>
      </c>
      <c r="G474" s="73" t="s">
        <v>41</v>
      </c>
    </row>
    <row r="475" spans="1:7" s="57" customFormat="1" ht="15.75" customHeight="1">
      <c r="A475" s="89"/>
      <c r="B475" s="79" t="s">
        <v>327</v>
      </c>
      <c r="C475" s="123" t="s">
        <v>345</v>
      </c>
      <c r="D475" s="243" t="s">
        <v>878</v>
      </c>
      <c r="E475" s="74">
        <v>43468</v>
      </c>
      <c r="F475" s="120">
        <f>E475+4</f>
        <v>43472</v>
      </c>
      <c r="G475" s="74">
        <f>F475+5</f>
        <v>43477</v>
      </c>
    </row>
    <row r="476" spans="1:7" s="57" customFormat="1" ht="15.75" customHeight="1">
      <c r="A476" s="89"/>
      <c r="B476" s="79" t="s">
        <v>324</v>
      </c>
      <c r="C476" s="123" t="s">
        <v>738</v>
      </c>
      <c r="D476" s="247"/>
      <c r="E476" s="75">
        <f t="shared" ref="E476:F479" si="50">E475+7</f>
        <v>43475</v>
      </c>
      <c r="F476" s="120">
        <f t="shared" si="50"/>
        <v>43479</v>
      </c>
      <c r="G476" s="74">
        <f>F476+5</f>
        <v>43484</v>
      </c>
    </row>
    <row r="477" spans="1:7" s="57" customFormat="1" ht="15.75" customHeight="1">
      <c r="A477" s="89"/>
      <c r="B477" s="79" t="s">
        <v>242</v>
      </c>
      <c r="C477" s="123" t="s">
        <v>419</v>
      </c>
      <c r="D477" s="247"/>
      <c r="E477" s="75">
        <f t="shared" si="50"/>
        <v>43482</v>
      </c>
      <c r="F477" s="120">
        <f t="shared" si="50"/>
        <v>43486</v>
      </c>
      <c r="G477" s="74">
        <f>F477+5</f>
        <v>43491</v>
      </c>
    </row>
    <row r="478" spans="1:7" s="57" customFormat="1" ht="15.75" customHeight="1">
      <c r="A478" s="89"/>
      <c r="B478" s="79" t="s">
        <v>747</v>
      </c>
      <c r="C478" s="123" t="s">
        <v>419</v>
      </c>
      <c r="D478" s="247"/>
      <c r="E478" s="75">
        <f t="shared" si="50"/>
        <v>43489</v>
      </c>
      <c r="F478" s="120">
        <f t="shared" si="50"/>
        <v>43493</v>
      </c>
      <c r="G478" s="74">
        <f>F478+5</f>
        <v>43498</v>
      </c>
    </row>
    <row r="479" spans="1:7" s="57" customFormat="1" ht="15.75" customHeight="1">
      <c r="A479" s="89"/>
      <c r="B479" s="79" t="s">
        <v>327</v>
      </c>
      <c r="C479" s="123" t="s">
        <v>419</v>
      </c>
      <c r="D479" s="248"/>
      <c r="E479" s="75">
        <f t="shared" si="50"/>
        <v>43496</v>
      </c>
      <c r="F479" s="120">
        <f t="shared" si="50"/>
        <v>43500</v>
      </c>
      <c r="G479" s="74">
        <f>F479+5</f>
        <v>43505</v>
      </c>
    </row>
    <row r="480" spans="1:7" s="57" customFormat="1" ht="15.75" customHeight="1">
      <c r="A480" s="89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89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89"/>
      <c r="B482" s="216" t="s">
        <v>36</v>
      </c>
      <c r="C482" s="216" t="s">
        <v>37</v>
      </c>
      <c r="D482" s="216" t="s">
        <v>38</v>
      </c>
      <c r="E482" s="73" t="s">
        <v>755</v>
      </c>
      <c r="F482" s="73" t="s">
        <v>39</v>
      </c>
      <c r="G482" s="108" t="s">
        <v>879</v>
      </c>
    </row>
    <row r="483" spans="1:7" s="57" customFormat="1" ht="15.75" customHeight="1">
      <c r="A483" s="89"/>
      <c r="B483" s="217"/>
      <c r="C483" s="217"/>
      <c r="D483" s="217"/>
      <c r="E483" s="93" t="s">
        <v>28</v>
      </c>
      <c r="F483" s="109" t="s">
        <v>40</v>
      </c>
      <c r="G483" s="73" t="s">
        <v>41</v>
      </c>
    </row>
    <row r="484" spans="1:7" s="57" customFormat="1" ht="15.75" customHeight="1">
      <c r="A484" s="89"/>
      <c r="B484" s="123" t="s">
        <v>420</v>
      </c>
      <c r="C484" s="123" t="s">
        <v>419</v>
      </c>
      <c r="D484" s="243" t="s">
        <v>880</v>
      </c>
      <c r="E484" s="74">
        <v>43464</v>
      </c>
      <c r="F484" s="74">
        <f>E484+4</f>
        <v>43468</v>
      </c>
      <c r="G484" s="74">
        <f>F484+9</f>
        <v>43477</v>
      </c>
    </row>
    <row r="485" spans="1:7" s="57" customFormat="1" ht="15.75" customHeight="1">
      <c r="A485" s="89"/>
      <c r="B485" s="123" t="s">
        <v>421</v>
      </c>
      <c r="C485" s="123" t="s">
        <v>419</v>
      </c>
      <c r="D485" s="247"/>
      <c r="E485" s="74">
        <f t="shared" ref="E485:F488" si="51">E484+7</f>
        <v>43471</v>
      </c>
      <c r="F485" s="74">
        <f t="shared" si="51"/>
        <v>43475</v>
      </c>
      <c r="G485" s="74">
        <f>F485+9</f>
        <v>43484</v>
      </c>
    </row>
    <row r="486" spans="1:7" s="57" customFormat="1" ht="15.75" customHeight="1">
      <c r="A486" s="89"/>
      <c r="B486" s="123" t="s">
        <v>740</v>
      </c>
      <c r="C486" s="123" t="s">
        <v>419</v>
      </c>
      <c r="D486" s="247"/>
      <c r="E486" s="74">
        <f t="shared" si="51"/>
        <v>43478</v>
      </c>
      <c r="F486" s="74">
        <f t="shared" si="51"/>
        <v>43482</v>
      </c>
      <c r="G486" s="74">
        <f>F486+9</f>
        <v>43491</v>
      </c>
    </row>
    <row r="487" spans="1:7" s="57" customFormat="1" ht="15.75" customHeight="1">
      <c r="A487" s="89"/>
      <c r="B487" s="123" t="s">
        <v>741</v>
      </c>
      <c r="C487" s="123" t="s">
        <v>707</v>
      </c>
      <c r="D487" s="247"/>
      <c r="E487" s="74">
        <f t="shared" si="51"/>
        <v>43485</v>
      </c>
      <c r="F487" s="74">
        <f t="shared" si="51"/>
        <v>43489</v>
      </c>
      <c r="G487" s="74">
        <f>F487+9</f>
        <v>43498</v>
      </c>
    </row>
    <row r="488" spans="1:7" s="57" customFormat="1" ht="15.75" customHeight="1">
      <c r="A488" s="89"/>
      <c r="B488" s="123" t="s">
        <v>742</v>
      </c>
      <c r="C488" s="123" t="s">
        <v>707</v>
      </c>
      <c r="D488" s="248"/>
      <c r="E488" s="74">
        <f t="shared" si="51"/>
        <v>43492</v>
      </c>
      <c r="F488" s="74">
        <f t="shared" si="51"/>
        <v>43496</v>
      </c>
      <c r="G488" s="74">
        <f>F488+9</f>
        <v>43505</v>
      </c>
    </row>
    <row r="489" spans="1:7" s="57" customFormat="1" ht="15.75" customHeight="1">
      <c r="A489" s="89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231" t="s">
        <v>881</v>
      </c>
      <c r="B490" s="231"/>
      <c r="C490" s="17"/>
      <c r="D490" s="18"/>
      <c r="E490" s="18"/>
      <c r="F490" s="19"/>
      <c r="G490" s="19"/>
    </row>
    <row r="491" spans="1:7" s="57" customFormat="1" ht="15.75" customHeight="1">
      <c r="A491" s="89"/>
      <c r="B491" s="216" t="s">
        <v>36</v>
      </c>
      <c r="C491" s="216" t="s">
        <v>37</v>
      </c>
      <c r="D491" s="216"/>
      <c r="E491" s="73" t="s">
        <v>755</v>
      </c>
      <c r="F491" s="73" t="s">
        <v>39</v>
      </c>
      <c r="G491" s="108" t="s">
        <v>118</v>
      </c>
    </row>
    <row r="492" spans="1:7" s="57" customFormat="1" ht="15.75" customHeight="1">
      <c r="A492" s="89"/>
      <c r="B492" s="217"/>
      <c r="C492" s="217"/>
      <c r="D492" s="217"/>
      <c r="E492" s="93" t="s">
        <v>28</v>
      </c>
      <c r="F492" s="109" t="s">
        <v>40</v>
      </c>
      <c r="G492" s="73" t="s">
        <v>41</v>
      </c>
    </row>
    <row r="493" spans="1:7" s="57" customFormat="1" ht="15.75" customHeight="1">
      <c r="A493" s="89"/>
      <c r="B493" s="123" t="s">
        <v>312</v>
      </c>
      <c r="C493" s="156" t="s">
        <v>419</v>
      </c>
      <c r="D493" s="261" t="s">
        <v>882</v>
      </c>
      <c r="E493" s="120">
        <v>43463</v>
      </c>
      <c r="F493" s="120">
        <f>E493+4</f>
        <v>43467</v>
      </c>
      <c r="G493" s="74">
        <f>F493+3</f>
        <v>43470</v>
      </c>
    </row>
    <row r="494" spans="1:7" s="57" customFormat="1" ht="15.75" customHeight="1">
      <c r="A494" s="89"/>
      <c r="B494" s="123" t="s">
        <v>313</v>
      </c>
      <c r="C494" s="156" t="s">
        <v>738</v>
      </c>
      <c r="D494" s="262"/>
      <c r="E494" s="120">
        <f t="shared" ref="E494:G497" si="52">E493+7</f>
        <v>43470</v>
      </c>
      <c r="F494" s="120">
        <f t="shared" si="52"/>
        <v>43474</v>
      </c>
      <c r="G494" s="74">
        <f t="shared" si="52"/>
        <v>43477</v>
      </c>
    </row>
    <row r="495" spans="1:7" s="57" customFormat="1" ht="15.75" customHeight="1">
      <c r="A495" s="89"/>
      <c r="B495" s="123" t="s">
        <v>312</v>
      </c>
      <c r="C495" s="156" t="s">
        <v>707</v>
      </c>
      <c r="D495" s="262"/>
      <c r="E495" s="120">
        <f t="shared" si="52"/>
        <v>43477</v>
      </c>
      <c r="F495" s="120">
        <f t="shared" si="52"/>
        <v>43481</v>
      </c>
      <c r="G495" s="74">
        <f t="shared" si="52"/>
        <v>43484</v>
      </c>
    </row>
    <row r="496" spans="1:7" s="57" customFormat="1" ht="15.75" customHeight="1">
      <c r="A496" s="89"/>
      <c r="B496" s="123" t="s">
        <v>313</v>
      </c>
      <c r="C496" s="156" t="s">
        <v>706</v>
      </c>
      <c r="D496" s="262"/>
      <c r="E496" s="120">
        <f t="shared" si="52"/>
        <v>43484</v>
      </c>
      <c r="F496" s="120">
        <f t="shared" si="52"/>
        <v>43488</v>
      </c>
      <c r="G496" s="74">
        <f t="shared" si="52"/>
        <v>43491</v>
      </c>
    </row>
    <row r="497" spans="1:7" s="57" customFormat="1" ht="15.75" customHeight="1">
      <c r="A497" s="89"/>
      <c r="B497" s="123" t="s">
        <v>312</v>
      </c>
      <c r="C497" s="156" t="s">
        <v>739</v>
      </c>
      <c r="D497" s="263"/>
      <c r="E497" s="120">
        <f t="shared" si="52"/>
        <v>43491</v>
      </c>
      <c r="F497" s="120">
        <f t="shared" si="52"/>
        <v>43495</v>
      </c>
      <c r="G497" s="74">
        <f t="shared" si="52"/>
        <v>43498</v>
      </c>
    </row>
    <row r="498" spans="1:7" s="57" customFormat="1" ht="15.75" customHeight="1">
      <c r="A498" s="89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89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231" t="s">
        <v>883</v>
      </c>
      <c r="B500" s="231"/>
      <c r="C500" s="17"/>
      <c r="D500" s="18"/>
      <c r="E500" s="18"/>
      <c r="F500" s="19"/>
      <c r="G500" s="19"/>
    </row>
    <row r="501" spans="1:7" s="57" customFormat="1" ht="15.75" customHeight="1">
      <c r="A501" s="89"/>
      <c r="B501" s="259" t="s">
        <v>759</v>
      </c>
      <c r="C501" s="133" t="s">
        <v>37</v>
      </c>
      <c r="D501" s="133" t="s">
        <v>38</v>
      </c>
      <c r="E501" s="134" t="s">
        <v>755</v>
      </c>
      <c r="F501" s="134" t="s">
        <v>39</v>
      </c>
      <c r="G501" s="133" t="s">
        <v>120</v>
      </c>
    </row>
    <row r="502" spans="1:7" s="57" customFormat="1" ht="15.75" customHeight="1">
      <c r="A502" s="89"/>
      <c r="B502" s="260"/>
      <c r="C502" s="135"/>
      <c r="D502" s="135"/>
      <c r="E502" s="135" t="s">
        <v>28</v>
      </c>
      <c r="F502" s="136" t="s">
        <v>40</v>
      </c>
      <c r="G502" s="134" t="s">
        <v>41</v>
      </c>
    </row>
    <row r="503" spans="1:7" s="57" customFormat="1" ht="15.75" customHeight="1">
      <c r="A503" s="89"/>
      <c r="B503" s="112" t="s">
        <v>600</v>
      </c>
      <c r="C503" s="157" t="s">
        <v>602</v>
      </c>
      <c r="D503" s="261" t="s">
        <v>884</v>
      </c>
      <c r="E503" s="138">
        <v>43462</v>
      </c>
      <c r="F503" s="138">
        <f>E503+4</f>
        <v>43466</v>
      </c>
      <c r="G503" s="139">
        <f>F503+7</f>
        <v>43473</v>
      </c>
    </row>
    <row r="504" spans="1:7" s="57" customFormat="1" ht="15.75" customHeight="1">
      <c r="A504" s="89"/>
      <c r="B504" s="112" t="s">
        <v>601</v>
      </c>
      <c r="C504" s="157" t="s">
        <v>603</v>
      </c>
      <c r="D504" s="262"/>
      <c r="E504" s="138">
        <f t="shared" ref="E504:F507" si="53">E503+7</f>
        <v>43469</v>
      </c>
      <c r="F504" s="138">
        <f t="shared" si="53"/>
        <v>43473</v>
      </c>
      <c r="G504" s="139">
        <f>F504+7</f>
        <v>43480</v>
      </c>
    </row>
    <row r="505" spans="1:7" s="57" customFormat="1" ht="15.75" customHeight="1">
      <c r="A505" s="89"/>
      <c r="B505" s="112" t="s">
        <v>330</v>
      </c>
      <c r="C505" s="157" t="s">
        <v>12</v>
      </c>
      <c r="D505" s="262"/>
      <c r="E505" s="138">
        <f t="shared" si="53"/>
        <v>43476</v>
      </c>
      <c r="F505" s="138">
        <f t="shared" si="53"/>
        <v>43480</v>
      </c>
      <c r="G505" s="139">
        <f>F505+7</f>
        <v>43487</v>
      </c>
    </row>
    <row r="506" spans="1:7" s="57" customFormat="1" ht="15.75" customHeight="1">
      <c r="A506" s="89"/>
      <c r="B506" s="112" t="s">
        <v>282</v>
      </c>
      <c r="C506" s="157" t="s">
        <v>604</v>
      </c>
      <c r="D506" s="262"/>
      <c r="E506" s="138">
        <f t="shared" si="53"/>
        <v>43483</v>
      </c>
      <c r="F506" s="138">
        <f t="shared" si="53"/>
        <v>43487</v>
      </c>
      <c r="G506" s="139">
        <f>F506+7</f>
        <v>43494</v>
      </c>
    </row>
    <row r="507" spans="1:7" s="57" customFormat="1" ht="15.75" customHeight="1">
      <c r="A507" s="89"/>
      <c r="B507" s="112" t="s">
        <v>341</v>
      </c>
      <c r="C507" s="157" t="s">
        <v>605</v>
      </c>
      <c r="D507" s="263"/>
      <c r="E507" s="138">
        <f t="shared" si="53"/>
        <v>43490</v>
      </c>
      <c r="F507" s="138">
        <f t="shared" si="53"/>
        <v>43494</v>
      </c>
      <c r="G507" s="139">
        <f>F507+7</f>
        <v>43501</v>
      </c>
    </row>
    <row r="508" spans="1:7" s="57" customFormat="1" ht="15.75" customHeight="1">
      <c r="A508" s="89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89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231" t="s">
        <v>885</v>
      </c>
      <c r="B510" s="231"/>
      <c r="C510" s="17"/>
      <c r="D510" s="18"/>
      <c r="E510" s="18"/>
      <c r="F510" s="19"/>
      <c r="G510" s="19"/>
    </row>
    <row r="511" spans="1:7" s="57" customFormat="1" ht="15.75" customHeight="1">
      <c r="A511" s="89"/>
      <c r="B511" s="259" t="s">
        <v>36</v>
      </c>
      <c r="C511" s="134" t="s">
        <v>37</v>
      </c>
      <c r="D511" s="134" t="s">
        <v>38</v>
      </c>
      <c r="E511" s="134" t="s">
        <v>757</v>
      </c>
      <c r="F511" s="134" t="s">
        <v>39</v>
      </c>
      <c r="G511" s="134" t="s">
        <v>121</v>
      </c>
    </row>
    <row r="512" spans="1:7" s="57" customFormat="1" ht="15.75" customHeight="1">
      <c r="A512" s="89"/>
      <c r="B512" s="260"/>
      <c r="C512" s="134"/>
      <c r="D512" s="134"/>
      <c r="E512" s="134" t="s">
        <v>28</v>
      </c>
      <c r="F512" s="134" t="s">
        <v>40</v>
      </c>
      <c r="G512" s="134" t="s">
        <v>41</v>
      </c>
    </row>
    <row r="513" spans="1:7" s="57" customFormat="1" ht="15.75" customHeight="1">
      <c r="A513" s="89"/>
      <c r="B513" s="114" t="s">
        <v>343</v>
      </c>
      <c r="C513" s="156" t="s">
        <v>717</v>
      </c>
      <c r="D513" s="285" t="s">
        <v>886</v>
      </c>
      <c r="E513" s="139">
        <v>43468</v>
      </c>
      <c r="F513" s="139">
        <f>E513+4</f>
        <v>43472</v>
      </c>
      <c r="G513" s="139">
        <f t="shared" ref="G513:G518" si="54">F513+15</f>
        <v>43487</v>
      </c>
    </row>
    <row r="514" spans="1:7" s="57" customFormat="1" ht="15.75" customHeight="1">
      <c r="A514" s="89"/>
      <c r="B514" s="114" t="s">
        <v>423</v>
      </c>
      <c r="C514" s="156" t="s">
        <v>718</v>
      </c>
      <c r="D514" s="286"/>
      <c r="E514" s="139">
        <f>E513+7</f>
        <v>43475</v>
      </c>
      <c r="F514" s="139">
        <f>SUM(F513+7)</f>
        <v>43479</v>
      </c>
      <c r="G514" s="139">
        <f t="shared" si="54"/>
        <v>43494</v>
      </c>
    </row>
    <row r="515" spans="1:7" s="57" customFormat="1" ht="15.75" customHeight="1">
      <c r="A515" s="89"/>
      <c r="B515" s="114" t="s">
        <v>424</v>
      </c>
      <c r="C515" s="156" t="s">
        <v>719</v>
      </c>
      <c r="D515" s="286"/>
      <c r="E515" s="139">
        <f>E514+7</f>
        <v>43482</v>
      </c>
      <c r="F515" s="139">
        <f>F514+7</f>
        <v>43486</v>
      </c>
      <c r="G515" s="139">
        <f t="shared" si="54"/>
        <v>43501</v>
      </c>
    </row>
    <row r="516" spans="1:7" s="57" customFormat="1" ht="15.75" customHeight="1">
      <c r="A516" s="89"/>
      <c r="B516" s="114" t="s">
        <v>333</v>
      </c>
      <c r="C516" s="156" t="s">
        <v>720</v>
      </c>
      <c r="D516" s="286"/>
      <c r="E516" s="139">
        <f>E515+7</f>
        <v>43489</v>
      </c>
      <c r="F516" s="139">
        <f>F515+7</f>
        <v>43493</v>
      </c>
      <c r="G516" s="139">
        <f t="shared" si="54"/>
        <v>43508</v>
      </c>
    </row>
    <row r="517" spans="1:7" s="57" customFormat="1" ht="15.75" customHeight="1">
      <c r="A517" s="89"/>
      <c r="B517" s="114" t="s">
        <v>343</v>
      </c>
      <c r="C517" s="156" t="s">
        <v>721</v>
      </c>
      <c r="D517" s="286"/>
      <c r="E517" s="139">
        <f>E516+7</f>
        <v>43496</v>
      </c>
      <c r="F517" s="139">
        <f>F516+7</f>
        <v>43500</v>
      </c>
      <c r="G517" s="139">
        <f t="shared" si="54"/>
        <v>43515</v>
      </c>
    </row>
    <row r="518" spans="1:7" s="57" customFormat="1" ht="15.75" customHeight="1">
      <c r="A518" s="89"/>
      <c r="B518" s="114"/>
      <c r="C518" s="156"/>
      <c r="D518" s="287"/>
      <c r="E518" s="139">
        <f>E517+7</f>
        <v>43503</v>
      </c>
      <c r="F518" s="139">
        <f>F517+7</f>
        <v>43507</v>
      </c>
      <c r="G518" s="139">
        <f t="shared" si="54"/>
        <v>43522</v>
      </c>
    </row>
    <row r="519" spans="1:7" s="57" customFormat="1" ht="15.75" customHeight="1">
      <c r="A519" s="89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231" t="s">
        <v>887</v>
      </c>
      <c r="B520" s="231"/>
      <c r="C520" s="17"/>
      <c r="D520" s="18"/>
      <c r="E520" s="18"/>
      <c r="F520" s="19"/>
      <c r="G520" s="19"/>
    </row>
    <row r="521" spans="1:7" s="57" customFormat="1" ht="15.75" customHeight="1">
      <c r="A521" s="89"/>
      <c r="B521" s="216" t="s">
        <v>759</v>
      </c>
      <c r="C521" s="108" t="s">
        <v>37</v>
      </c>
      <c r="D521" s="108" t="s">
        <v>38</v>
      </c>
      <c r="E521" s="73" t="s">
        <v>755</v>
      </c>
      <c r="F521" s="73" t="s">
        <v>39</v>
      </c>
      <c r="G521" s="73" t="s">
        <v>122</v>
      </c>
    </row>
    <row r="522" spans="1:7" s="57" customFormat="1" ht="15.75" customHeight="1">
      <c r="A522" s="89"/>
      <c r="B522" s="217"/>
      <c r="C522" s="93"/>
      <c r="D522" s="93"/>
      <c r="E522" s="93" t="s">
        <v>28</v>
      </c>
      <c r="F522" s="73" t="s">
        <v>40</v>
      </c>
      <c r="G522" s="73" t="s">
        <v>41</v>
      </c>
    </row>
    <row r="523" spans="1:7" s="57" customFormat="1" ht="15.75" customHeight="1">
      <c r="A523" s="89"/>
      <c r="B523" s="123" t="s">
        <v>420</v>
      </c>
      <c r="C523" s="123" t="s">
        <v>419</v>
      </c>
      <c r="D523" s="158" t="s">
        <v>123</v>
      </c>
      <c r="E523" s="74">
        <v>43464</v>
      </c>
      <c r="F523" s="74">
        <f>E523+4</f>
        <v>43468</v>
      </c>
      <c r="G523" s="74">
        <f>F523+12</f>
        <v>43480</v>
      </c>
    </row>
    <row r="524" spans="1:7" s="57" customFormat="1" ht="15.75" customHeight="1">
      <c r="A524" s="89"/>
      <c r="B524" s="123" t="s">
        <v>421</v>
      </c>
      <c r="C524" s="123" t="s">
        <v>419</v>
      </c>
      <c r="D524" s="158"/>
      <c r="E524" s="75">
        <f t="shared" ref="E524:F524" si="55">E523+7</f>
        <v>43471</v>
      </c>
      <c r="F524" s="74">
        <f t="shared" si="55"/>
        <v>43475</v>
      </c>
      <c r="G524" s="74">
        <f>F524+12</f>
        <v>43487</v>
      </c>
    </row>
    <row r="525" spans="1:7" s="57" customFormat="1" ht="15.75" customHeight="1">
      <c r="A525" s="89"/>
      <c r="B525" s="123" t="s">
        <v>740</v>
      </c>
      <c r="C525" s="123" t="s">
        <v>419</v>
      </c>
      <c r="D525" s="158"/>
      <c r="E525" s="75">
        <f t="shared" ref="E525:F525" si="56">E524+7</f>
        <v>43478</v>
      </c>
      <c r="F525" s="74">
        <f t="shared" si="56"/>
        <v>43482</v>
      </c>
      <c r="G525" s="74">
        <f>F525+12</f>
        <v>43494</v>
      </c>
    </row>
    <row r="526" spans="1:7" s="57" customFormat="1" ht="15.75" customHeight="1">
      <c r="A526" s="89"/>
      <c r="B526" s="123" t="s">
        <v>741</v>
      </c>
      <c r="C526" s="123" t="s">
        <v>707</v>
      </c>
      <c r="D526" s="158"/>
      <c r="E526" s="75">
        <f t="shared" ref="E526:F526" si="57">E525+7</f>
        <v>43485</v>
      </c>
      <c r="F526" s="74">
        <f t="shared" si="57"/>
        <v>43489</v>
      </c>
      <c r="G526" s="74">
        <f>F526+12</f>
        <v>43501</v>
      </c>
    </row>
    <row r="527" spans="1:7" s="57" customFormat="1" ht="15.75" customHeight="1">
      <c r="A527" s="89"/>
      <c r="B527" s="123" t="s">
        <v>742</v>
      </c>
      <c r="C527" s="123" t="s">
        <v>707</v>
      </c>
      <c r="D527" s="158"/>
      <c r="E527" s="75">
        <f t="shared" ref="E527:F527" si="58">E526+7</f>
        <v>43492</v>
      </c>
      <c r="F527" s="74">
        <f t="shared" si="58"/>
        <v>43496</v>
      </c>
      <c r="G527" s="74">
        <f>F527+12</f>
        <v>43508</v>
      </c>
    </row>
    <row r="528" spans="1:7" s="57" customFormat="1" ht="15.75" customHeight="1">
      <c r="A528" s="89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89"/>
      <c r="B529" s="216" t="s">
        <v>759</v>
      </c>
      <c r="C529" s="108" t="s">
        <v>37</v>
      </c>
      <c r="D529" s="108" t="s">
        <v>38</v>
      </c>
      <c r="E529" s="73" t="s">
        <v>755</v>
      </c>
      <c r="F529" s="73" t="s">
        <v>39</v>
      </c>
      <c r="G529" s="108" t="s">
        <v>888</v>
      </c>
    </row>
    <row r="530" spans="1:7" s="57" customFormat="1" ht="15.75" customHeight="1">
      <c r="A530" s="89"/>
      <c r="B530" s="217"/>
      <c r="C530" s="93"/>
      <c r="D530" s="93"/>
      <c r="E530" s="93" t="s">
        <v>28</v>
      </c>
      <c r="F530" s="109" t="s">
        <v>40</v>
      </c>
      <c r="G530" s="73" t="s">
        <v>41</v>
      </c>
    </row>
    <row r="531" spans="1:7" s="57" customFormat="1" ht="15.75" customHeight="1">
      <c r="A531" s="89"/>
      <c r="B531" s="123" t="s">
        <v>359</v>
      </c>
      <c r="C531" s="123" t="s">
        <v>418</v>
      </c>
      <c r="D531" s="152" t="s">
        <v>889</v>
      </c>
      <c r="E531" s="74">
        <v>43464</v>
      </c>
      <c r="F531" s="74">
        <f>E531+4</f>
        <v>43468</v>
      </c>
      <c r="G531" s="74">
        <f>F531+12</f>
        <v>43480</v>
      </c>
    </row>
    <row r="532" spans="1:7" s="57" customFormat="1" ht="15.75" customHeight="1">
      <c r="A532" s="89"/>
      <c r="B532" s="123" t="s">
        <v>323</v>
      </c>
      <c r="C532" s="123" t="s">
        <v>890</v>
      </c>
      <c r="D532" s="154"/>
      <c r="E532" s="75">
        <f t="shared" ref="E532:F535" si="59">E531+7</f>
        <v>43471</v>
      </c>
      <c r="F532" s="74">
        <f t="shared" si="59"/>
        <v>43475</v>
      </c>
      <c r="G532" s="74">
        <f>F532+12</f>
        <v>43487</v>
      </c>
    </row>
    <row r="533" spans="1:7" s="57" customFormat="1" ht="15.75" customHeight="1">
      <c r="A533" s="89"/>
      <c r="B533" s="123" t="s">
        <v>417</v>
      </c>
      <c r="C533" s="123" t="s">
        <v>891</v>
      </c>
      <c r="D533" s="154"/>
      <c r="E533" s="75">
        <f t="shared" si="59"/>
        <v>43478</v>
      </c>
      <c r="F533" s="74">
        <f t="shared" si="59"/>
        <v>43482</v>
      </c>
      <c r="G533" s="74">
        <f>F533+12</f>
        <v>43494</v>
      </c>
    </row>
    <row r="534" spans="1:7" s="57" customFormat="1" ht="15.75" customHeight="1">
      <c r="A534" s="89"/>
      <c r="B534" s="123" t="s">
        <v>359</v>
      </c>
      <c r="C534" s="123" t="s">
        <v>525</v>
      </c>
      <c r="D534" s="154"/>
      <c r="E534" s="75">
        <f>E533+7</f>
        <v>43485</v>
      </c>
      <c r="F534" s="74">
        <f t="shared" si="59"/>
        <v>43489</v>
      </c>
      <c r="G534" s="74">
        <f>F534+12</f>
        <v>43501</v>
      </c>
    </row>
    <row r="535" spans="1:7" s="57" customFormat="1" ht="15.75" customHeight="1">
      <c r="A535" s="89"/>
      <c r="B535" s="123" t="s">
        <v>323</v>
      </c>
      <c r="C535" s="123" t="s">
        <v>892</v>
      </c>
      <c r="D535" s="155"/>
      <c r="E535" s="75">
        <f t="shared" si="59"/>
        <v>43492</v>
      </c>
      <c r="F535" s="74">
        <f t="shared" si="59"/>
        <v>43496</v>
      </c>
      <c r="G535" s="74">
        <f>F535+12</f>
        <v>43508</v>
      </c>
    </row>
    <row r="536" spans="1:7" s="57" customFormat="1" ht="15.75" customHeight="1">
      <c r="A536" s="89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231" t="s">
        <v>893</v>
      </c>
      <c r="B537" s="231"/>
      <c r="C537" s="17"/>
      <c r="D537" s="18"/>
      <c r="E537" s="18"/>
      <c r="F537" s="19"/>
      <c r="G537" s="19"/>
    </row>
    <row r="538" spans="1:7" s="57" customFormat="1" ht="15.75" customHeight="1">
      <c r="A538" s="89"/>
      <c r="B538" s="108" t="s">
        <v>36</v>
      </c>
      <c r="C538" s="108" t="s">
        <v>37</v>
      </c>
      <c r="D538" s="108" t="s">
        <v>38</v>
      </c>
      <c r="E538" s="73" t="s">
        <v>755</v>
      </c>
      <c r="F538" s="73" t="s">
        <v>39</v>
      </c>
      <c r="G538" s="108" t="s">
        <v>894</v>
      </c>
    </row>
    <row r="539" spans="1:7" s="57" customFormat="1" ht="15.75" customHeight="1">
      <c r="A539" s="89"/>
      <c r="B539" s="93"/>
      <c r="C539" s="93"/>
      <c r="D539" s="93"/>
      <c r="E539" s="93" t="s">
        <v>28</v>
      </c>
      <c r="F539" s="109" t="s">
        <v>40</v>
      </c>
      <c r="G539" s="73" t="s">
        <v>41</v>
      </c>
    </row>
    <row r="540" spans="1:7" s="57" customFormat="1" ht="15.75" customHeight="1">
      <c r="A540" s="89"/>
      <c r="B540" s="129" t="s">
        <v>21</v>
      </c>
      <c r="C540" s="129" t="s">
        <v>895</v>
      </c>
      <c r="D540" s="159" t="s">
        <v>772</v>
      </c>
      <c r="E540" s="120">
        <v>43463</v>
      </c>
      <c r="F540" s="120">
        <f>E540+4</f>
        <v>43467</v>
      </c>
      <c r="G540" s="74">
        <f>F540+5</f>
        <v>43472</v>
      </c>
    </row>
    <row r="541" spans="1:7" s="57" customFormat="1" ht="15.75" customHeight="1">
      <c r="A541" s="89"/>
      <c r="B541" s="129" t="s">
        <v>243</v>
      </c>
      <c r="C541" s="129" t="s">
        <v>896</v>
      </c>
      <c r="D541" s="160" t="s">
        <v>897</v>
      </c>
      <c r="E541" s="120">
        <f t="shared" ref="E541:G544" si="60">E540+7</f>
        <v>43470</v>
      </c>
      <c r="F541" s="120">
        <f t="shared" si="60"/>
        <v>43474</v>
      </c>
      <c r="G541" s="74">
        <f t="shared" si="60"/>
        <v>43479</v>
      </c>
    </row>
    <row r="542" spans="1:7" s="57" customFormat="1" ht="15.75" customHeight="1">
      <c r="A542" s="89"/>
      <c r="B542" s="129" t="s">
        <v>317</v>
      </c>
      <c r="C542" s="129" t="s">
        <v>898</v>
      </c>
      <c r="D542" s="160" t="s">
        <v>772</v>
      </c>
      <c r="E542" s="120">
        <f t="shared" si="60"/>
        <v>43477</v>
      </c>
      <c r="F542" s="120">
        <f t="shared" si="60"/>
        <v>43481</v>
      </c>
      <c r="G542" s="74">
        <f t="shared" si="60"/>
        <v>43486</v>
      </c>
    </row>
    <row r="543" spans="1:7" s="57" customFormat="1" ht="15.75" customHeight="1">
      <c r="A543" s="89"/>
      <c r="B543" s="129" t="s">
        <v>21</v>
      </c>
      <c r="C543" s="129" t="s">
        <v>899</v>
      </c>
      <c r="D543" s="160" t="s">
        <v>772</v>
      </c>
      <c r="E543" s="120">
        <f t="shared" si="60"/>
        <v>43484</v>
      </c>
      <c r="F543" s="120">
        <f t="shared" si="60"/>
        <v>43488</v>
      </c>
      <c r="G543" s="74">
        <f t="shared" si="60"/>
        <v>43493</v>
      </c>
    </row>
    <row r="544" spans="1:7" s="57" customFormat="1" ht="15.75" customHeight="1">
      <c r="A544" s="89"/>
      <c r="B544" s="123" t="s">
        <v>243</v>
      </c>
      <c r="C544" s="123" t="s">
        <v>900</v>
      </c>
      <c r="D544" s="161" t="s">
        <v>772</v>
      </c>
      <c r="E544" s="120">
        <f t="shared" si="60"/>
        <v>43491</v>
      </c>
      <c r="F544" s="120">
        <f t="shared" si="60"/>
        <v>43495</v>
      </c>
      <c r="G544" s="74">
        <f t="shared" si="60"/>
        <v>43500</v>
      </c>
    </row>
    <row r="545" spans="1:7" s="57" customFormat="1" ht="15.75" customHeight="1">
      <c r="A545" s="89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89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89"/>
      <c r="B547" s="282"/>
      <c r="C547" s="282"/>
      <c r="D547" s="282"/>
      <c r="E547" s="282"/>
      <c r="F547" s="282"/>
      <c r="G547" s="282"/>
    </row>
    <row r="548" spans="1:7" s="57" customFormat="1" ht="15.75" customHeight="1">
      <c r="A548" s="89"/>
      <c r="B548" s="283"/>
      <c r="C548" s="283"/>
      <c r="D548" s="283"/>
      <c r="E548" s="283"/>
      <c r="F548" s="283"/>
      <c r="G548" s="283"/>
    </row>
    <row r="549" spans="1:7" s="57" customFormat="1" ht="15.75" customHeight="1">
      <c r="A549" s="89"/>
      <c r="B549" s="216" t="s">
        <v>36</v>
      </c>
      <c r="C549" s="108" t="s">
        <v>37</v>
      </c>
      <c r="D549" s="108" t="s">
        <v>38</v>
      </c>
      <c r="E549" s="73" t="s">
        <v>755</v>
      </c>
      <c r="F549" s="73" t="s">
        <v>39</v>
      </c>
      <c r="G549" s="73" t="s">
        <v>124</v>
      </c>
    </row>
    <row r="550" spans="1:7" s="57" customFormat="1" ht="15.75" customHeight="1">
      <c r="A550" s="89"/>
      <c r="B550" s="217"/>
      <c r="C550" s="93"/>
      <c r="D550" s="93"/>
      <c r="E550" s="93" t="s">
        <v>901</v>
      </c>
      <c r="F550" s="109" t="s">
        <v>40</v>
      </c>
      <c r="G550" s="73" t="s">
        <v>41</v>
      </c>
    </row>
    <row r="551" spans="1:7" s="57" customFormat="1" ht="15.75" customHeight="1">
      <c r="A551" s="89"/>
      <c r="B551" s="123" t="s">
        <v>359</v>
      </c>
      <c r="C551" s="123" t="s">
        <v>418</v>
      </c>
      <c r="D551" s="152" t="s">
        <v>889</v>
      </c>
      <c r="E551" s="74">
        <v>43464</v>
      </c>
      <c r="F551" s="74">
        <f>E551+4</f>
        <v>43468</v>
      </c>
      <c r="G551" s="74">
        <f>F551+12</f>
        <v>43480</v>
      </c>
    </row>
    <row r="552" spans="1:7" s="57" customFormat="1" ht="15.75" customHeight="1">
      <c r="A552" s="89"/>
      <c r="B552" s="123" t="s">
        <v>323</v>
      </c>
      <c r="C552" s="123" t="s">
        <v>890</v>
      </c>
      <c r="D552" s="154"/>
      <c r="E552" s="75">
        <f t="shared" ref="E552:F555" si="61">E551+7</f>
        <v>43471</v>
      </c>
      <c r="F552" s="74">
        <f t="shared" si="61"/>
        <v>43475</v>
      </c>
      <c r="G552" s="74">
        <f>F552+12</f>
        <v>43487</v>
      </c>
    </row>
    <row r="553" spans="1:7" s="57" customFormat="1" ht="15.75" customHeight="1">
      <c r="A553" s="89"/>
      <c r="B553" s="123" t="s">
        <v>417</v>
      </c>
      <c r="C553" s="123" t="s">
        <v>891</v>
      </c>
      <c r="D553" s="154"/>
      <c r="E553" s="75">
        <f t="shared" si="61"/>
        <v>43478</v>
      </c>
      <c r="F553" s="74">
        <f t="shared" si="61"/>
        <v>43482</v>
      </c>
      <c r="G553" s="74">
        <f>F553+12</f>
        <v>43494</v>
      </c>
    </row>
    <row r="554" spans="1:7" s="57" customFormat="1" ht="15.75" customHeight="1">
      <c r="A554" s="89"/>
      <c r="B554" s="123" t="s">
        <v>359</v>
      </c>
      <c r="C554" s="123" t="s">
        <v>525</v>
      </c>
      <c r="D554" s="154"/>
      <c r="E554" s="75">
        <f t="shared" si="61"/>
        <v>43485</v>
      </c>
      <c r="F554" s="74">
        <f t="shared" si="61"/>
        <v>43489</v>
      </c>
      <c r="G554" s="74">
        <f>F554+12</f>
        <v>43501</v>
      </c>
    </row>
    <row r="555" spans="1:7" s="57" customFormat="1" ht="15.75" customHeight="1">
      <c r="A555" s="89"/>
      <c r="B555" s="123" t="s">
        <v>323</v>
      </c>
      <c r="C555" s="123" t="s">
        <v>892</v>
      </c>
      <c r="D555" s="155"/>
      <c r="E555" s="75">
        <f t="shared" si="61"/>
        <v>43492</v>
      </c>
      <c r="F555" s="74">
        <f t="shared" si="61"/>
        <v>43496</v>
      </c>
      <c r="G555" s="74">
        <f>F555+12</f>
        <v>43508</v>
      </c>
    </row>
    <row r="556" spans="1:7" s="57" customFormat="1" ht="15.75" customHeight="1">
      <c r="A556" s="89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231" t="s">
        <v>902</v>
      </c>
      <c r="B557" s="231"/>
      <c r="C557" s="17"/>
      <c r="D557" s="18"/>
      <c r="E557" s="18"/>
      <c r="F557" s="19"/>
      <c r="G557" s="19"/>
    </row>
    <row r="558" spans="1:7" s="57" customFormat="1" ht="15.75" customHeight="1">
      <c r="A558" s="89"/>
      <c r="B558" s="216" t="s">
        <v>36</v>
      </c>
      <c r="C558" s="108" t="s">
        <v>37</v>
      </c>
      <c r="D558" s="108" t="s">
        <v>38</v>
      </c>
      <c r="E558" s="73" t="s">
        <v>755</v>
      </c>
      <c r="F558" s="73" t="s">
        <v>39</v>
      </c>
      <c r="G558" s="108" t="s">
        <v>98</v>
      </c>
    </row>
    <row r="559" spans="1:7" s="57" customFormat="1" ht="15.75" customHeight="1">
      <c r="A559" s="89"/>
      <c r="B559" s="217"/>
      <c r="C559" s="93"/>
      <c r="D559" s="93"/>
      <c r="E559" s="93" t="s">
        <v>28</v>
      </c>
      <c r="F559" s="109" t="s">
        <v>40</v>
      </c>
      <c r="G559" s="73" t="s">
        <v>41</v>
      </c>
    </row>
    <row r="560" spans="1:7" s="57" customFormat="1" ht="15.75" customHeight="1">
      <c r="A560" s="89"/>
      <c r="B560" s="97" t="s">
        <v>395</v>
      </c>
      <c r="C560" s="98" t="s">
        <v>47</v>
      </c>
      <c r="D560" s="243" t="s">
        <v>752</v>
      </c>
      <c r="E560" s="99">
        <v>43461</v>
      </c>
      <c r="F560" s="99">
        <f>E560+5</f>
        <v>43466</v>
      </c>
      <c r="G560" s="74">
        <f>F560+29</f>
        <v>43495</v>
      </c>
    </row>
    <row r="561" spans="1:7" s="57" customFormat="1" ht="15.75" customHeight="1">
      <c r="A561" s="89"/>
      <c r="B561" s="97" t="s">
        <v>527</v>
      </c>
      <c r="C561" s="100" t="s">
        <v>43</v>
      </c>
      <c r="D561" s="247"/>
      <c r="E561" s="101">
        <f t="shared" ref="E561:G564" si="62">E560+7</f>
        <v>43468</v>
      </c>
      <c r="F561" s="99">
        <f t="shared" si="62"/>
        <v>43473</v>
      </c>
      <c r="G561" s="74">
        <f t="shared" si="62"/>
        <v>43502</v>
      </c>
    </row>
    <row r="562" spans="1:7" s="57" customFormat="1" ht="15.75" customHeight="1">
      <c r="A562" s="89"/>
      <c r="B562" s="97" t="s">
        <v>528</v>
      </c>
      <c r="C562" s="102" t="s">
        <v>43</v>
      </c>
      <c r="D562" s="247"/>
      <c r="E562" s="101">
        <f t="shared" si="62"/>
        <v>43475</v>
      </c>
      <c r="F562" s="99">
        <f t="shared" si="62"/>
        <v>43480</v>
      </c>
      <c r="G562" s="74">
        <f t="shared" si="62"/>
        <v>43509</v>
      </c>
    </row>
    <row r="563" spans="1:7" s="57" customFormat="1" ht="15.75" customHeight="1">
      <c r="A563" s="89"/>
      <c r="B563" s="97" t="s">
        <v>529</v>
      </c>
      <c r="C563" s="100" t="s">
        <v>753</v>
      </c>
      <c r="D563" s="247"/>
      <c r="E563" s="101">
        <f t="shared" si="62"/>
        <v>43482</v>
      </c>
      <c r="F563" s="99">
        <f t="shared" si="62"/>
        <v>43487</v>
      </c>
      <c r="G563" s="74">
        <f t="shared" si="62"/>
        <v>43516</v>
      </c>
    </row>
    <row r="564" spans="1:7" s="57" customFormat="1" ht="15.75" customHeight="1">
      <c r="A564" s="89"/>
      <c r="B564" s="97" t="s">
        <v>530</v>
      </c>
      <c r="C564" s="102" t="s">
        <v>47</v>
      </c>
      <c r="D564" s="248"/>
      <c r="E564" s="101">
        <f t="shared" si="62"/>
        <v>43489</v>
      </c>
      <c r="F564" s="99">
        <f t="shared" si="62"/>
        <v>43494</v>
      </c>
      <c r="G564" s="74">
        <f t="shared" si="62"/>
        <v>43523</v>
      </c>
    </row>
    <row r="565" spans="1:7" s="57" customFormat="1" ht="15.75" customHeight="1">
      <c r="A565" s="89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89"/>
      <c r="B566" s="216" t="s">
        <v>759</v>
      </c>
      <c r="C566" s="108" t="s">
        <v>93</v>
      </c>
      <c r="D566" s="108" t="s">
        <v>38</v>
      </c>
      <c r="E566" s="73" t="s">
        <v>755</v>
      </c>
      <c r="F566" s="73" t="s">
        <v>39</v>
      </c>
      <c r="G566" s="108" t="s">
        <v>98</v>
      </c>
    </row>
    <row r="567" spans="1:7" s="57" customFormat="1" ht="15.75" customHeight="1">
      <c r="A567" s="89"/>
      <c r="B567" s="217"/>
      <c r="C567" s="93"/>
      <c r="D567" s="93"/>
      <c r="E567" s="93" t="s">
        <v>28</v>
      </c>
      <c r="F567" s="109" t="s">
        <v>40</v>
      </c>
      <c r="G567" s="73" t="s">
        <v>41</v>
      </c>
    </row>
    <row r="568" spans="1:7" s="57" customFormat="1" ht="15.75" customHeight="1">
      <c r="A568" s="89"/>
      <c r="B568" s="100" t="s">
        <v>441</v>
      </c>
      <c r="C568" s="123" t="s">
        <v>792</v>
      </c>
      <c r="D568" s="261" t="s">
        <v>903</v>
      </c>
      <c r="E568" s="120">
        <v>43464</v>
      </c>
      <c r="F568" s="120">
        <f>E568+4</f>
        <v>43468</v>
      </c>
      <c r="G568" s="74">
        <f>F568+6</f>
        <v>43474</v>
      </c>
    </row>
    <row r="569" spans="1:7" s="57" customFormat="1" ht="15.75" customHeight="1">
      <c r="A569" s="89"/>
      <c r="B569" s="100" t="s">
        <v>442</v>
      </c>
      <c r="C569" s="123" t="s">
        <v>904</v>
      </c>
      <c r="D569" s="262"/>
      <c r="E569" s="120">
        <f t="shared" ref="E569:G572" si="63">E568+7</f>
        <v>43471</v>
      </c>
      <c r="F569" s="120">
        <f t="shared" si="63"/>
        <v>43475</v>
      </c>
      <c r="G569" s="74">
        <f t="shared" si="63"/>
        <v>43481</v>
      </c>
    </row>
    <row r="570" spans="1:7" s="57" customFormat="1" ht="15.75" customHeight="1">
      <c r="A570" s="89"/>
      <c r="B570" s="100" t="s">
        <v>443</v>
      </c>
      <c r="C570" s="123" t="s">
        <v>792</v>
      </c>
      <c r="D570" s="262"/>
      <c r="E570" s="120">
        <f t="shared" si="63"/>
        <v>43478</v>
      </c>
      <c r="F570" s="120">
        <f t="shared" si="63"/>
        <v>43482</v>
      </c>
      <c r="G570" s="74">
        <f t="shared" si="63"/>
        <v>43488</v>
      </c>
    </row>
    <row r="571" spans="1:7" s="57" customFormat="1" ht="15.75" customHeight="1">
      <c r="A571" s="89"/>
      <c r="B571" s="100" t="s">
        <v>444</v>
      </c>
      <c r="C571" s="123" t="s">
        <v>905</v>
      </c>
      <c r="D571" s="262"/>
      <c r="E571" s="120">
        <f t="shared" si="63"/>
        <v>43485</v>
      </c>
      <c r="F571" s="120">
        <f t="shared" si="63"/>
        <v>43489</v>
      </c>
      <c r="G571" s="74">
        <f t="shared" si="63"/>
        <v>43495</v>
      </c>
    </row>
    <row r="572" spans="1:7" s="57" customFormat="1" ht="15.75" customHeight="1">
      <c r="A572" s="89"/>
      <c r="B572" s="123"/>
      <c r="C572" s="123"/>
      <c r="D572" s="263"/>
      <c r="E572" s="120">
        <f t="shared" si="63"/>
        <v>43492</v>
      </c>
      <c r="F572" s="120">
        <f t="shared" si="63"/>
        <v>43496</v>
      </c>
      <c r="G572" s="74">
        <f t="shared" si="63"/>
        <v>43502</v>
      </c>
    </row>
    <row r="573" spans="1:7" s="57" customFormat="1" ht="15.75" customHeight="1">
      <c r="A573" s="89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89" t="s">
        <v>906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89"/>
      <c r="B575" s="108" t="s">
        <v>36</v>
      </c>
      <c r="C575" s="108" t="s">
        <v>37</v>
      </c>
      <c r="D575" s="108" t="s">
        <v>38</v>
      </c>
      <c r="E575" s="73" t="s">
        <v>757</v>
      </c>
      <c r="F575" s="73" t="s">
        <v>39</v>
      </c>
      <c r="G575" s="108" t="s">
        <v>907</v>
      </c>
    </row>
    <row r="576" spans="1:7" s="57" customFormat="1" ht="15.75" customHeight="1">
      <c r="A576" s="89"/>
      <c r="B576" s="93"/>
      <c r="C576" s="93"/>
      <c r="D576" s="93"/>
      <c r="E576" s="93" t="s">
        <v>28</v>
      </c>
      <c r="F576" s="109" t="s">
        <v>40</v>
      </c>
      <c r="G576" s="73" t="s">
        <v>41</v>
      </c>
    </row>
    <row r="577" spans="1:7" s="57" customFormat="1" ht="15.75" customHeight="1">
      <c r="A577" s="89"/>
      <c r="B577" s="129" t="s">
        <v>394</v>
      </c>
      <c r="C577" s="129" t="s">
        <v>356</v>
      </c>
      <c r="D577" s="279" t="s">
        <v>908</v>
      </c>
      <c r="E577" s="120">
        <v>43466</v>
      </c>
      <c r="F577" s="120">
        <f>E577+4</f>
        <v>43470</v>
      </c>
      <c r="G577" s="74">
        <f>F577+6</f>
        <v>43476</v>
      </c>
    </row>
    <row r="578" spans="1:7" s="57" customFormat="1" ht="15.75" customHeight="1">
      <c r="A578" s="89"/>
      <c r="B578" s="129" t="s">
        <v>606</v>
      </c>
      <c r="C578" s="129" t="s">
        <v>234</v>
      </c>
      <c r="D578" s="280"/>
      <c r="E578" s="120">
        <f t="shared" ref="E578:G581" si="64">E577+7</f>
        <v>43473</v>
      </c>
      <c r="F578" s="120">
        <f t="shared" si="64"/>
        <v>43477</v>
      </c>
      <c r="G578" s="74">
        <f t="shared" si="64"/>
        <v>43483</v>
      </c>
    </row>
    <row r="579" spans="1:7" s="57" customFormat="1" ht="15.75" customHeight="1">
      <c r="A579" s="89"/>
      <c r="B579" s="129" t="s">
        <v>329</v>
      </c>
      <c r="C579" s="129" t="s">
        <v>235</v>
      </c>
      <c r="D579" s="280"/>
      <c r="E579" s="120">
        <f t="shared" si="64"/>
        <v>43480</v>
      </c>
      <c r="F579" s="120">
        <f t="shared" si="64"/>
        <v>43484</v>
      </c>
      <c r="G579" s="74">
        <f t="shared" si="64"/>
        <v>43490</v>
      </c>
    </row>
    <row r="580" spans="1:7" s="57" customFormat="1" ht="15.75" customHeight="1">
      <c r="A580" s="89"/>
      <c r="B580" s="129" t="s">
        <v>394</v>
      </c>
      <c r="C580" s="129" t="s">
        <v>11</v>
      </c>
      <c r="D580" s="280"/>
      <c r="E580" s="120">
        <f t="shared" si="64"/>
        <v>43487</v>
      </c>
      <c r="F580" s="120">
        <f t="shared" si="64"/>
        <v>43491</v>
      </c>
      <c r="G580" s="74">
        <f t="shared" si="64"/>
        <v>43497</v>
      </c>
    </row>
    <row r="581" spans="1:7" s="57" customFormat="1" ht="15.75" customHeight="1">
      <c r="A581" s="89"/>
      <c r="B581" s="123"/>
      <c r="C581" s="123"/>
      <c r="D581" s="281"/>
      <c r="E581" s="120">
        <f t="shared" si="64"/>
        <v>43494</v>
      </c>
      <c r="F581" s="120">
        <f t="shared" si="64"/>
        <v>43498</v>
      </c>
      <c r="G581" s="74">
        <f t="shared" si="64"/>
        <v>43504</v>
      </c>
    </row>
    <row r="582" spans="1:7" s="57" customFormat="1" ht="15.75" customHeight="1">
      <c r="A582" s="89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89"/>
      <c r="B583" s="108" t="s">
        <v>36</v>
      </c>
      <c r="C583" s="108" t="s">
        <v>37</v>
      </c>
      <c r="D583" s="108" t="s">
        <v>38</v>
      </c>
      <c r="E583" s="73" t="s">
        <v>755</v>
      </c>
      <c r="F583" s="73" t="s">
        <v>39</v>
      </c>
      <c r="G583" s="108" t="s">
        <v>909</v>
      </c>
    </row>
    <row r="584" spans="1:7" s="57" customFormat="1" ht="15.75" customHeight="1">
      <c r="A584" s="89"/>
      <c r="B584" s="93"/>
      <c r="C584" s="93"/>
      <c r="D584" s="93"/>
      <c r="E584" s="93" t="s">
        <v>28</v>
      </c>
      <c r="F584" s="109" t="s">
        <v>40</v>
      </c>
      <c r="G584" s="73" t="s">
        <v>41</v>
      </c>
    </row>
    <row r="585" spans="1:7" s="57" customFormat="1" ht="15.75" customHeight="1">
      <c r="A585" s="89" t="s">
        <v>910</v>
      </c>
      <c r="B585" s="129" t="s">
        <v>21</v>
      </c>
      <c r="C585" s="129" t="s">
        <v>895</v>
      </c>
      <c r="D585" s="159" t="s">
        <v>772</v>
      </c>
      <c r="E585" s="120">
        <v>43463</v>
      </c>
      <c r="F585" s="120">
        <f>E585+4</f>
        <v>43467</v>
      </c>
      <c r="G585" s="74">
        <f>F585+5</f>
        <v>43472</v>
      </c>
    </row>
    <row r="586" spans="1:7" s="57" customFormat="1" ht="15.75" customHeight="1">
      <c r="A586" s="89"/>
      <c r="B586" s="129" t="s">
        <v>243</v>
      </c>
      <c r="C586" s="129" t="s">
        <v>896</v>
      </c>
      <c r="D586" s="160" t="s">
        <v>897</v>
      </c>
      <c r="E586" s="120">
        <f t="shared" ref="E586:G589" si="65">E585+7</f>
        <v>43470</v>
      </c>
      <c r="F586" s="120">
        <f t="shared" si="65"/>
        <v>43474</v>
      </c>
      <c r="G586" s="74">
        <f t="shared" si="65"/>
        <v>43479</v>
      </c>
    </row>
    <row r="587" spans="1:7" s="57" customFormat="1" ht="15.75" customHeight="1">
      <c r="A587" s="89"/>
      <c r="B587" s="129" t="s">
        <v>317</v>
      </c>
      <c r="C587" s="129" t="s">
        <v>898</v>
      </c>
      <c r="D587" s="160" t="s">
        <v>772</v>
      </c>
      <c r="E587" s="120">
        <f t="shared" si="65"/>
        <v>43477</v>
      </c>
      <c r="F587" s="120">
        <f t="shared" si="65"/>
        <v>43481</v>
      </c>
      <c r="G587" s="74">
        <f t="shared" si="65"/>
        <v>43486</v>
      </c>
    </row>
    <row r="588" spans="1:7" s="57" customFormat="1" ht="15.75" customHeight="1">
      <c r="A588" s="89"/>
      <c r="B588" s="129" t="s">
        <v>21</v>
      </c>
      <c r="C588" s="129" t="s">
        <v>899</v>
      </c>
      <c r="D588" s="160" t="s">
        <v>772</v>
      </c>
      <c r="E588" s="120">
        <f t="shared" si="65"/>
        <v>43484</v>
      </c>
      <c r="F588" s="120">
        <f t="shared" si="65"/>
        <v>43488</v>
      </c>
      <c r="G588" s="74">
        <f t="shared" si="65"/>
        <v>43493</v>
      </c>
    </row>
    <row r="589" spans="1:7" s="57" customFormat="1" ht="15.75" customHeight="1">
      <c r="A589" s="89"/>
      <c r="B589" s="123" t="s">
        <v>243</v>
      </c>
      <c r="C589" s="123" t="s">
        <v>900</v>
      </c>
      <c r="D589" s="161" t="s">
        <v>772</v>
      </c>
      <c r="E589" s="120">
        <f t="shared" si="65"/>
        <v>43491</v>
      </c>
      <c r="F589" s="120">
        <f t="shared" si="65"/>
        <v>43495</v>
      </c>
      <c r="G589" s="74">
        <f t="shared" si="65"/>
        <v>43500</v>
      </c>
    </row>
    <row r="590" spans="1:7" s="57" customFormat="1" ht="15.75" customHeight="1">
      <c r="A590" s="89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89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95" t="s">
        <v>31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284" t="s">
        <v>32</v>
      </c>
      <c r="B593" s="284"/>
      <c r="C593" s="21"/>
      <c r="D593" s="3"/>
      <c r="E593" s="3"/>
      <c r="F593" s="4"/>
      <c r="G593" s="4"/>
    </row>
    <row r="594" spans="1:7" s="57" customFormat="1" ht="15.75" customHeight="1">
      <c r="A594" s="88"/>
      <c r="B594" s="216" t="s">
        <v>759</v>
      </c>
      <c r="C594" s="216" t="s">
        <v>37</v>
      </c>
      <c r="D594" s="216" t="s">
        <v>38</v>
      </c>
      <c r="E594" s="73" t="s">
        <v>755</v>
      </c>
      <c r="F594" s="73" t="s">
        <v>39</v>
      </c>
      <c r="G594" s="73" t="s">
        <v>32</v>
      </c>
    </row>
    <row r="595" spans="1:7" s="57" customFormat="1" ht="15.75" customHeight="1">
      <c r="A595" s="88"/>
      <c r="B595" s="217"/>
      <c r="C595" s="217"/>
      <c r="D595" s="217"/>
      <c r="E595" s="73" t="s">
        <v>28</v>
      </c>
      <c r="F595" s="73" t="s">
        <v>40</v>
      </c>
      <c r="G595" s="73" t="s">
        <v>41</v>
      </c>
    </row>
    <row r="596" spans="1:7" s="57" customFormat="1" ht="15.75" customHeight="1">
      <c r="A596" s="88"/>
      <c r="B596" s="73" t="s">
        <v>119</v>
      </c>
      <c r="C596" s="73" t="s">
        <v>746</v>
      </c>
      <c r="D596" s="225" t="s">
        <v>911</v>
      </c>
      <c r="E596" s="74">
        <v>43466</v>
      </c>
      <c r="F596" s="74">
        <f>E596+3</f>
        <v>43469</v>
      </c>
      <c r="G596" s="74">
        <f>F596+2</f>
        <v>43471</v>
      </c>
    </row>
    <row r="597" spans="1:7" s="57" customFormat="1" ht="15.75" customHeight="1">
      <c r="A597" s="88"/>
      <c r="B597" s="73" t="s">
        <v>737</v>
      </c>
      <c r="C597" s="73" t="s">
        <v>422</v>
      </c>
      <c r="D597" s="226"/>
      <c r="E597" s="74">
        <f t="shared" ref="E597:G600" si="66">E596+7</f>
        <v>43473</v>
      </c>
      <c r="F597" s="74">
        <f t="shared" si="66"/>
        <v>43476</v>
      </c>
      <c r="G597" s="74">
        <f t="shared" si="66"/>
        <v>43478</v>
      </c>
    </row>
    <row r="598" spans="1:7" s="57" customFormat="1" ht="15.75" customHeight="1">
      <c r="A598" s="88"/>
      <c r="B598" s="73" t="s">
        <v>344</v>
      </c>
      <c r="C598" s="73" t="s">
        <v>745</v>
      </c>
      <c r="D598" s="226"/>
      <c r="E598" s="74">
        <f t="shared" si="66"/>
        <v>43480</v>
      </c>
      <c r="F598" s="74">
        <f t="shared" si="66"/>
        <v>43483</v>
      </c>
      <c r="G598" s="74">
        <f t="shared" si="66"/>
        <v>43485</v>
      </c>
    </row>
    <row r="599" spans="1:7" s="57" customFormat="1" ht="15.75" customHeight="1">
      <c r="A599" s="88"/>
      <c r="B599" s="73" t="s">
        <v>321</v>
      </c>
      <c r="C599" s="73" t="s">
        <v>745</v>
      </c>
      <c r="D599" s="226"/>
      <c r="E599" s="74">
        <f t="shared" si="66"/>
        <v>43487</v>
      </c>
      <c r="F599" s="74">
        <f t="shared" si="66"/>
        <v>43490</v>
      </c>
      <c r="G599" s="74">
        <f t="shared" si="66"/>
        <v>43492</v>
      </c>
    </row>
    <row r="600" spans="1:7" s="57" customFormat="1" ht="15.75" customHeight="1">
      <c r="A600" s="88"/>
      <c r="B600" s="73" t="s">
        <v>119</v>
      </c>
      <c r="C600" s="73" t="s">
        <v>745</v>
      </c>
      <c r="D600" s="227"/>
      <c r="E600" s="74">
        <f t="shared" si="66"/>
        <v>43494</v>
      </c>
      <c r="F600" s="74">
        <f t="shared" si="66"/>
        <v>43497</v>
      </c>
      <c r="G600" s="74">
        <f t="shared" si="66"/>
        <v>43499</v>
      </c>
    </row>
    <row r="601" spans="1:7" s="57" customFormat="1" ht="15.75" customHeight="1">
      <c r="A601" s="88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229" t="s">
        <v>130</v>
      </c>
      <c r="B602" s="229"/>
      <c r="C602" s="17"/>
      <c r="D602" s="18"/>
      <c r="E602" s="18"/>
      <c r="F602" s="19"/>
      <c r="G602" s="19"/>
    </row>
    <row r="603" spans="1:7" s="57" customFormat="1" ht="15.75" customHeight="1">
      <c r="A603" s="88"/>
      <c r="B603" s="216" t="s">
        <v>759</v>
      </c>
      <c r="C603" s="216" t="s">
        <v>37</v>
      </c>
      <c r="D603" s="216" t="s">
        <v>38</v>
      </c>
      <c r="E603" s="73" t="s">
        <v>755</v>
      </c>
      <c r="F603" s="73" t="s">
        <v>39</v>
      </c>
      <c r="G603" s="73" t="s">
        <v>130</v>
      </c>
    </row>
    <row r="604" spans="1:7" s="57" customFormat="1" ht="15.75" customHeight="1">
      <c r="A604" s="88"/>
      <c r="B604" s="217"/>
      <c r="C604" s="217"/>
      <c r="D604" s="217"/>
      <c r="E604" s="73" t="s">
        <v>28</v>
      </c>
      <c r="F604" s="73" t="s">
        <v>40</v>
      </c>
      <c r="G604" s="73" t="s">
        <v>41</v>
      </c>
    </row>
    <row r="605" spans="1:7" s="57" customFormat="1" ht="15.75" customHeight="1">
      <c r="A605" s="88"/>
      <c r="B605" s="73" t="s">
        <v>119</v>
      </c>
      <c r="C605" s="73" t="s">
        <v>746</v>
      </c>
      <c r="D605" s="225" t="s">
        <v>911</v>
      </c>
      <c r="E605" s="74">
        <v>43466</v>
      </c>
      <c r="F605" s="74">
        <f>E605+3</f>
        <v>43469</v>
      </c>
      <c r="G605" s="74">
        <f>F605+2</f>
        <v>43471</v>
      </c>
    </row>
    <row r="606" spans="1:7" s="57" customFormat="1" ht="15.75" customHeight="1">
      <c r="A606" s="88"/>
      <c r="B606" s="73" t="s">
        <v>737</v>
      </c>
      <c r="C606" s="73" t="s">
        <v>422</v>
      </c>
      <c r="D606" s="226"/>
      <c r="E606" s="74">
        <f t="shared" ref="E606:G609" si="67">E605+7</f>
        <v>43473</v>
      </c>
      <c r="F606" s="74">
        <f t="shared" si="67"/>
        <v>43476</v>
      </c>
      <c r="G606" s="74">
        <f t="shared" si="67"/>
        <v>43478</v>
      </c>
    </row>
    <row r="607" spans="1:7" s="57" customFormat="1" ht="15.75" customHeight="1">
      <c r="A607" s="88"/>
      <c r="B607" s="73" t="s">
        <v>344</v>
      </c>
      <c r="C607" s="73" t="s">
        <v>745</v>
      </c>
      <c r="D607" s="226"/>
      <c r="E607" s="74">
        <f t="shared" si="67"/>
        <v>43480</v>
      </c>
      <c r="F607" s="74">
        <f t="shared" si="67"/>
        <v>43483</v>
      </c>
      <c r="G607" s="74">
        <f t="shared" si="67"/>
        <v>43485</v>
      </c>
    </row>
    <row r="608" spans="1:7" s="57" customFormat="1" ht="15.75" customHeight="1">
      <c r="A608" s="88"/>
      <c r="B608" s="73" t="s">
        <v>321</v>
      </c>
      <c r="C608" s="73" t="s">
        <v>745</v>
      </c>
      <c r="D608" s="226"/>
      <c r="E608" s="74">
        <f t="shared" si="67"/>
        <v>43487</v>
      </c>
      <c r="F608" s="74">
        <f t="shared" si="67"/>
        <v>43490</v>
      </c>
      <c r="G608" s="74">
        <f t="shared" si="67"/>
        <v>43492</v>
      </c>
    </row>
    <row r="609" spans="1:7" s="57" customFormat="1" ht="15.75" customHeight="1">
      <c r="A609" s="88"/>
      <c r="B609" s="73" t="s">
        <v>119</v>
      </c>
      <c r="C609" s="73" t="s">
        <v>745</v>
      </c>
      <c r="D609" s="227"/>
      <c r="E609" s="74">
        <f t="shared" si="67"/>
        <v>43494</v>
      </c>
      <c r="F609" s="74">
        <f t="shared" si="67"/>
        <v>43497</v>
      </c>
      <c r="G609" s="74">
        <f t="shared" si="67"/>
        <v>43499</v>
      </c>
    </row>
    <row r="610" spans="1:7" s="57" customFormat="1" ht="15.75" customHeight="1">
      <c r="A610" s="88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229" t="s">
        <v>131</v>
      </c>
      <c r="B611" s="229"/>
      <c r="C611" s="17"/>
      <c r="D611" s="18"/>
      <c r="E611" s="18"/>
      <c r="F611" s="19"/>
      <c r="G611" s="19"/>
    </row>
    <row r="612" spans="1:7" s="57" customFormat="1" ht="15.75" customHeight="1">
      <c r="A612" s="88"/>
      <c r="B612" s="214" t="s">
        <v>36</v>
      </c>
      <c r="C612" s="214" t="s">
        <v>37</v>
      </c>
      <c r="D612" s="214" t="s">
        <v>38</v>
      </c>
      <c r="E612" s="80" t="s">
        <v>755</v>
      </c>
      <c r="F612" s="80" t="s">
        <v>39</v>
      </c>
      <c r="G612" s="80" t="s">
        <v>131</v>
      </c>
    </row>
    <row r="613" spans="1:7" s="57" customFormat="1" ht="15.75" customHeight="1">
      <c r="A613" s="88"/>
      <c r="B613" s="215"/>
      <c r="C613" s="215"/>
      <c r="D613" s="215"/>
      <c r="E613" s="81" t="s">
        <v>28</v>
      </c>
      <c r="F613" s="80" t="s">
        <v>40</v>
      </c>
      <c r="G613" s="80" t="s">
        <v>41</v>
      </c>
    </row>
    <row r="614" spans="1:7" s="57" customFormat="1" ht="15.75" customHeight="1">
      <c r="A614" s="88"/>
      <c r="B614" s="80" t="s">
        <v>748</v>
      </c>
      <c r="C614" s="80" t="s">
        <v>750</v>
      </c>
      <c r="D614" s="82" t="s">
        <v>751</v>
      </c>
      <c r="E614" s="83">
        <v>43469</v>
      </c>
      <c r="F614" s="83">
        <f>E614+3</f>
        <v>43472</v>
      </c>
      <c r="G614" s="83">
        <f>F614+3</f>
        <v>43475</v>
      </c>
    </row>
    <row r="615" spans="1:7" s="57" customFormat="1" ht="15.75" customHeight="1">
      <c r="A615" s="88"/>
      <c r="B615" s="80" t="s">
        <v>302</v>
      </c>
      <c r="C615" s="80" t="s">
        <v>750</v>
      </c>
      <c r="D615" s="222"/>
      <c r="E615" s="84">
        <f t="shared" ref="E615:G618" si="68">E614+7</f>
        <v>43476</v>
      </c>
      <c r="F615" s="83">
        <f t="shared" si="68"/>
        <v>43479</v>
      </c>
      <c r="G615" s="83">
        <f t="shared" si="68"/>
        <v>43482</v>
      </c>
    </row>
    <row r="616" spans="1:7" s="57" customFormat="1" ht="15.75" customHeight="1">
      <c r="A616" s="88"/>
      <c r="B616" s="80" t="s">
        <v>749</v>
      </c>
      <c r="C616" s="80" t="s">
        <v>745</v>
      </c>
      <c r="D616" s="222"/>
      <c r="E616" s="84">
        <f t="shared" si="68"/>
        <v>43483</v>
      </c>
      <c r="F616" s="83">
        <f t="shared" si="68"/>
        <v>43486</v>
      </c>
      <c r="G616" s="83">
        <f t="shared" si="68"/>
        <v>43489</v>
      </c>
    </row>
    <row r="617" spans="1:7" s="57" customFormat="1" ht="15.75" customHeight="1">
      <c r="A617" s="88"/>
      <c r="B617" s="80" t="s">
        <v>748</v>
      </c>
      <c r="C617" s="80" t="s">
        <v>745</v>
      </c>
      <c r="D617" s="222"/>
      <c r="E617" s="84">
        <f t="shared" si="68"/>
        <v>43490</v>
      </c>
      <c r="F617" s="83">
        <f t="shared" si="68"/>
        <v>43493</v>
      </c>
      <c r="G617" s="83">
        <f t="shared" si="68"/>
        <v>43496</v>
      </c>
    </row>
    <row r="618" spans="1:7" s="57" customFormat="1" ht="15.75" customHeight="1">
      <c r="A618" s="88"/>
      <c r="B618" s="80" t="s">
        <v>302</v>
      </c>
      <c r="C618" s="80" t="s">
        <v>745</v>
      </c>
      <c r="D618" s="222"/>
      <c r="E618" s="84">
        <f t="shared" si="68"/>
        <v>43497</v>
      </c>
      <c r="F618" s="83">
        <f t="shared" si="68"/>
        <v>43500</v>
      </c>
      <c r="G618" s="83">
        <f t="shared" si="68"/>
        <v>43503</v>
      </c>
    </row>
    <row r="619" spans="1:7" s="57" customFormat="1" ht="15.75" customHeight="1">
      <c r="A619" s="88"/>
      <c r="B619" s="73"/>
      <c r="C619" s="73"/>
      <c r="D619" s="215"/>
      <c r="E619" s="80"/>
      <c r="F619" s="83"/>
      <c r="G619" s="83"/>
    </row>
    <row r="620" spans="1:7" s="57" customFormat="1" ht="15.75" customHeight="1">
      <c r="A620" s="229" t="s">
        <v>912</v>
      </c>
      <c r="B620" s="229"/>
      <c r="C620" s="17"/>
      <c r="D620" s="18"/>
      <c r="E620" s="18"/>
      <c r="F620" s="19"/>
      <c r="G620" s="19"/>
    </row>
    <row r="621" spans="1:7" s="57" customFormat="1" ht="15.75" customHeight="1">
      <c r="A621" s="88"/>
      <c r="B621" s="214" t="s">
        <v>36</v>
      </c>
      <c r="C621" s="214" t="s">
        <v>37</v>
      </c>
      <c r="D621" s="214" t="s">
        <v>38</v>
      </c>
      <c r="E621" s="73" t="s">
        <v>755</v>
      </c>
      <c r="F621" s="73" t="s">
        <v>39</v>
      </c>
      <c r="G621" s="73" t="s">
        <v>132</v>
      </c>
    </row>
    <row r="622" spans="1:7" s="57" customFormat="1" ht="15.75" customHeight="1">
      <c r="A622" s="88"/>
      <c r="B622" s="215"/>
      <c r="C622" s="215"/>
      <c r="D622" s="215"/>
      <c r="E622" s="73" t="s">
        <v>901</v>
      </c>
      <c r="F622" s="73" t="s">
        <v>40</v>
      </c>
      <c r="G622" s="73" t="s">
        <v>41</v>
      </c>
    </row>
    <row r="623" spans="1:7" s="57" customFormat="1" ht="15.75" customHeight="1">
      <c r="A623" s="88"/>
      <c r="B623" s="80" t="s">
        <v>748</v>
      </c>
      <c r="C623" s="80" t="s">
        <v>750</v>
      </c>
      <c r="D623" s="85" t="s">
        <v>751</v>
      </c>
      <c r="E623" s="74">
        <v>43469</v>
      </c>
      <c r="F623" s="74">
        <f>E623+3</f>
        <v>43472</v>
      </c>
      <c r="G623" s="74">
        <f>F623+3</f>
        <v>43475</v>
      </c>
    </row>
    <row r="624" spans="1:7" s="57" customFormat="1" ht="15.75" customHeight="1">
      <c r="A624" s="88"/>
      <c r="B624" s="80" t="s">
        <v>302</v>
      </c>
      <c r="C624" s="80" t="s">
        <v>750</v>
      </c>
      <c r="D624" s="218"/>
      <c r="E624" s="75">
        <f t="shared" ref="E624:G627" si="69">E623+7</f>
        <v>43476</v>
      </c>
      <c r="F624" s="74">
        <f t="shared" si="69"/>
        <v>43479</v>
      </c>
      <c r="G624" s="74">
        <f t="shared" si="69"/>
        <v>43482</v>
      </c>
    </row>
    <row r="625" spans="1:7" s="57" customFormat="1" ht="15.75" customHeight="1">
      <c r="A625" s="88"/>
      <c r="B625" s="80" t="s">
        <v>749</v>
      </c>
      <c r="C625" s="80" t="s">
        <v>745</v>
      </c>
      <c r="D625" s="218"/>
      <c r="E625" s="75">
        <f t="shared" si="69"/>
        <v>43483</v>
      </c>
      <c r="F625" s="74">
        <f t="shared" si="69"/>
        <v>43486</v>
      </c>
      <c r="G625" s="74">
        <f t="shared" si="69"/>
        <v>43489</v>
      </c>
    </row>
    <row r="626" spans="1:7" s="57" customFormat="1" ht="15.75" customHeight="1">
      <c r="A626" s="88"/>
      <c r="B626" s="80" t="s">
        <v>748</v>
      </c>
      <c r="C626" s="80" t="s">
        <v>745</v>
      </c>
      <c r="D626" s="218"/>
      <c r="E626" s="75">
        <f t="shared" si="69"/>
        <v>43490</v>
      </c>
      <c r="F626" s="74">
        <f t="shared" si="69"/>
        <v>43493</v>
      </c>
      <c r="G626" s="74">
        <f t="shared" si="69"/>
        <v>43496</v>
      </c>
    </row>
    <row r="627" spans="1:7" s="57" customFormat="1" ht="15.75" customHeight="1">
      <c r="A627" s="88"/>
      <c r="B627" s="80" t="s">
        <v>302</v>
      </c>
      <c r="C627" s="80" t="s">
        <v>745</v>
      </c>
      <c r="D627" s="218"/>
      <c r="E627" s="75">
        <f t="shared" si="69"/>
        <v>43497</v>
      </c>
      <c r="F627" s="74">
        <f t="shared" si="69"/>
        <v>43500</v>
      </c>
      <c r="G627" s="74">
        <f t="shared" si="69"/>
        <v>43503</v>
      </c>
    </row>
    <row r="628" spans="1:7" s="57" customFormat="1" ht="15.75" customHeight="1">
      <c r="A628" s="88"/>
      <c r="B628" s="73"/>
      <c r="C628" s="73"/>
      <c r="D628" s="217"/>
      <c r="E628" s="73"/>
      <c r="F628" s="74"/>
      <c r="G628" s="74"/>
    </row>
    <row r="629" spans="1:7" s="57" customFormat="1" ht="15.75" customHeight="1">
      <c r="A629" s="229" t="s">
        <v>913</v>
      </c>
      <c r="B629" s="229"/>
      <c r="C629" s="17"/>
      <c r="D629" s="18"/>
      <c r="E629" s="18"/>
      <c r="F629" s="19"/>
      <c r="G629" s="19"/>
    </row>
    <row r="630" spans="1:7" s="57" customFormat="1" ht="15.75" customHeight="1">
      <c r="A630" s="88"/>
      <c r="B630" s="216" t="s">
        <v>36</v>
      </c>
      <c r="C630" s="216" t="s">
        <v>37</v>
      </c>
      <c r="D630" s="216" t="s">
        <v>38</v>
      </c>
      <c r="E630" s="73" t="s">
        <v>757</v>
      </c>
      <c r="F630" s="73" t="s">
        <v>39</v>
      </c>
      <c r="G630" s="73" t="s">
        <v>133</v>
      </c>
    </row>
    <row r="631" spans="1:7" s="57" customFormat="1" ht="15.75" customHeight="1">
      <c r="A631" s="88"/>
      <c r="B631" s="217"/>
      <c r="C631" s="217"/>
      <c r="D631" s="217"/>
      <c r="E631" s="143" t="s">
        <v>28</v>
      </c>
      <c r="F631" s="73" t="s">
        <v>40</v>
      </c>
      <c r="G631" s="73" t="s">
        <v>41</v>
      </c>
    </row>
    <row r="632" spans="1:7" s="57" customFormat="1" ht="15.75" customHeight="1">
      <c r="A632" s="88"/>
      <c r="B632" s="73" t="s">
        <v>318</v>
      </c>
      <c r="C632" s="93" t="s">
        <v>914</v>
      </c>
      <c r="D632" s="225" t="s">
        <v>915</v>
      </c>
      <c r="E632" s="74">
        <v>43468</v>
      </c>
      <c r="F632" s="75">
        <f>E632+3</f>
        <v>43471</v>
      </c>
      <c r="G632" s="74">
        <f>F632+3</f>
        <v>43474</v>
      </c>
    </row>
    <row r="633" spans="1:7" s="57" customFormat="1" ht="15.75" customHeight="1">
      <c r="A633" s="88"/>
      <c r="B633" s="73" t="s">
        <v>318</v>
      </c>
      <c r="C633" s="93" t="s">
        <v>702</v>
      </c>
      <c r="D633" s="226"/>
      <c r="E633" s="75">
        <f t="shared" ref="E633:G636" si="70">E632+7</f>
        <v>43475</v>
      </c>
      <c r="F633" s="75">
        <f t="shared" si="70"/>
        <v>43478</v>
      </c>
      <c r="G633" s="74">
        <f t="shared" si="70"/>
        <v>43481</v>
      </c>
    </row>
    <row r="634" spans="1:7" s="57" customFormat="1" ht="15.75" customHeight="1">
      <c r="A634" s="88"/>
      <c r="B634" s="73" t="s">
        <v>318</v>
      </c>
      <c r="C634" s="93" t="s">
        <v>703</v>
      </c>
      <c r="D634" s="226"/>
      <c r="E634" s="75">
        <f t="shared" si="70"/>
        <v>43482</v>
      </c>
      <c r="F634" s="75">
        <f t="shared" si="70"/>
        <v>43485</v>
      </c>
      <c r="G634" s="74">
        <f t="shared" si="70"/>
        <v>43488</v>
      </c>
    </row>
    <row r="635" spans="1:7" s="57" customFormat="1" ht="15.75" customHeight="1">
      <c r="A635" s="88"/>
      <c r="B635" s="73" t="s">
        <v>318</v>
      </c>
      <c r="C635" s="93" t="s">
        <v>704</v>
      </c>
      <c r="D635" s="226"/>
      <c r="E635" s="75">
        <f t="shared" si="70"/>
        <v>43489</v>
      </c>
      <c r="F635" s="75">
        <f t="shared" si="70"/>
        <v>43492</v>
      </c>
      <c r="G635" s="74">
        <f t="shared" si="70"/>
        <v>43495</v>
      </c>
    </row>
    <row r="636" spans="1:7" s="57" customFormat="1" ht="15.75" customHeight="1">
      <c r="A636" s="88"/>
      <c r="B636" s="73" t="s">
        <v>318</v>
      </c>
      <c r="C636" s="93" t="s">
        <v>705</v>
      </c>
      <c r="D636" s="227"/>
      <c r="E636" s="75">
        <f t="shared" si="70"/>
        <v>43496</v>
      </c>
      <c r="F636" s="75">
        <f t="shared" si="70"/>
        <v>43499</v>
      </c>
      <c r="G636" s="74">
        <f t="shared" si="70"/>
        <v>43502</v>
      </c>
    </row>
    <row r="637" spans="1:7" s="57" customFormat="1" ht="15.75" customHeight="1">
      <c r="A637" s="88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88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88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88"/>
      <c r="B640" s="88"/>
      <c r="C640" s="17"/>
      <c r="D640" s="18"/>
      <c r="E640" s="18"/>
      <c r="F640" s="19"/>
      <c r="G640" s="19"/>
    </row>
    <row r="641" spans="1:7" s="57" customFormat="1" ht="15.75" customHeight="1">
      <c r="A641" s="88"/>
      <c r="B641" s="216" t="s">
        <v>36</v>
      </c>
      <c r="C641" s="216" t="s">
        <v>37</v>
      </c>
      <c r="D641" s="216" t="s">
        <v>38</v>
      </c>
      <c r="E641" s="73" t="s">
        <v>916</v>
      </c>
      <c r="F641" s="73" t="s">
        <v>39</v>
      </c>
      <c r="G641" s="73" t="s">
        <v>135</v>
      </c>
    </row>
    <row r="642" spans="1:7" s="57" customFormat="1" ht="15.75" customHeight="1">
      <c r="A642" s="88"/>
      <c r="B642" s="217"/>
      <c r="C642" s="217"/>
      <c r="D642" s="217"/>
      <c r="E642" s="143" t="s">
        <v>28</v>
      </c>
      <c r="F642" s="73" t="s">
        <v>40</v>
      </c>
      <c r="G642" s="73" t="s">
        <v>41</v>
      </c>
    </row>
    <row r="643" spans="1:7" s="57" customFormat="1" ht="15.75" customHeight="1">
      <c r="A643" s="88"/>
      <c r="B643" s="73" t="s">
        <v>318</v>
      </c>
      <c r="C643" s="93" t="s">
        <v>914</v>
      </c>
      <c r="D643" s="225" t="s">
        <v>917</v>
      </c>
      <c r="E643" s="74">
        <v>43468</v>
      </c>
      <c r="F643" s="75">
        <f>E643+3</f>
        <v>43471</v>
      </c>
      <c r="G643" s="74">
        <f>F643+3</f>
        <v>43474</v>
      </c>
    </row>
    <row r="644" spans="1:7" s="57" customFormat="1" ht="15.75" customHeight="1">
      <c r="A644" s="88"/>
      <c r="B644" s="73" t="s">
        <v>318</v>
      </c>
      <c r="C644" s="93" t="s">
        <v>702</v>
      </c>
      <c r="D644" s="226"/>
      <c r="E644" s="75">
        <f t="shared" ref="E644:G647" si="71">E643+7</f>
        <v>43475</v>
      </c>
      <c r="F644" s="75">
        <f t="shared" si="71"/>
        <v>43478</v>
      </c>
      <c r="G644" s="74">
        <f t="shared" si="71"/>
        <v>43481</v>
      </c>
    </row>
    <row r="645" spans="1:7" s="57" customFormat="1" ht="15.75" customHeight="1">
      <c r="A645" s="88"/>
      <c r="B645" s="73" t="s">
        <v>318</v>
      </c>
      <c r="C645" s="93" t="s">
        <v>703</v>
      </c>
      <c r="D645" s="226"/>
      <c r="E645" s="75">
        <f t="shared" si="71"/>
        <v>43482</v>
      </c>
      <c r="F645" s="75">
        <f t="shared" si="71"/>
        <v>43485</v>
      </c>
      <c r="G645" s="74">
        <f t="shared" si="71"/>
        <v>43488</v>
      </c>
    </row>
    <row r="646" spans="1:7" s="57" customFormat="1" ht="15.75" customHeight="1">
      <c r="A646" s="88"/>
      <c r="B646" s="73" t="s">
        <v>318</v>
      </c>
      <c r="C646" s="93" t="s">
        <v>704</v>
      </c>
      <c r="D646" s="226"/>
      <c r="E646" s="75">
        <f t="shared" si="71"/>
        <v>43489</v>
      </c>
      <c r="F646" s="75">
        <f t="shared" si="71"/>
        <v>43492</v>
      </c>
      <c r="G646" s="74">
        <f t="shared" si="71"/>
        <v>43495</v>
      </c>
    </row>
    <row r="647" spans="1:7" s="57" customFormat="1" ht="15.75" customHeight="1">
      <c r="A647" s="88" t="s">
        <v>918</v>
      </c>
      <c r="B647" s="73" t="s">
        <v>318</v>
      </c>
      <c r="C647" s="93" t="s">
        <v>705</v>
      </c>
      <c r="D647" s="227"/>
      <c r="E647" s="75">
        <f t="shared" si="71"/>
        <v>43496</v>
      </c>
      <c r="F647" s="75">
        <f t="shared" si="71"/>
        <v>43499</v>
      </c>
      <c r="G647" s="74">
        <f t="shared" si="71"/>
        <v>43502</v>
      </c>
    </row>
    <row r="648" spans="1:7" s="57" customFormat="1" ht="15.75" customHeight="1">
      <c r="A648" s="88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88"/>
      <c r="B649" s="88"/>
      <c r="C649" s="17"/>
      <c r="D649" s="18"/>
      <c r="E649" s="18"/>
      <c r="F649" s="19"/>
      <c r="G649" s="19"/>
    </row>
    <row r="650" spans="1:7" s="57" customFormat="1" ht="15.75" customHeight="1">
      <c r="A650" s="88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88"/>
      <c r="B651" s="216" t="s">
        <v>36</v>
      </c>
      <c r="C651" s="216" t="s">
        <v>37</v>
      </c>
      <c r="D651" s="216" t="s">
        <v>38</v>
      </c>
      <c r="E651" s="73" t="s">
        <v>916</v>
      </c>
      <c r="F651" s="73" t="s">
        <v>39</v>
      </c>
      <c r="G651" s="73" t="s">
        <v>136</v>
      </c>
    </row>
    <row r="652" spans="1:7" s="57" customFormat="1" ht="15.75" customHeight="1">
      <c r="A652" s="88"/>
      <c r="B652" s="217"/>
      <c r="C652" s="217"/>
      <c r="D652" s="217"/>
      <c r="E652" s="143" t="s">
        <v>28</v>
      </c>
      <c r="F652" s="73" t="s">
        <v>40</v>
      </c>
      <c r="G652" s="73" t="s">
        <v>41</v>
      </c>
    </row>
    <row r="653" spans="1:7" s="57" customFormat="1" ht="15.75" customHeight="1">
      <c r="A653" s="88"/>
      <c r="B653" s="73" t="s">
        <v>740</v>
      </c>
      <c r="C653" s="93" t="s">
        <v>422</v>
      </c>
      <c r="D653" s="225" t="s">
        <v>919</v>
      </c>
      <c r="E653" s="74">
        <v>43468</v>
      </c>
      <c r="F653" s="75">
        <f>E653+3</f>
        <v>43471</v>
      </c>
      <c r="G653" s="74">
        <f>F653+4</f>
        <v>43475</v>
      </c>
    </row>
    <row r="654" spans="1:7" s="57" customFormat="1" ht="15.75" customHeight="1">
      <c r="A654" s="88"/>
      <c r="B654" s="73" t="s">
        <v>741</v>
      </c>
      <c r="C654" s="93" t="s">
        <v>745</v>
      </c>
      <c r="D654" s="226"/>
      <c r="E654" s="75">
        <f t="shared" ref="E654:G657" si="72">E653+7</f>
        <v>43475</v>
      </c>
      <c r="F654" s="75">
        <f t="shared" si="72"/>
        <v>43478</v>
      </c>
      <c r="G654" s="74">
        <f t="shared" si="72"/>
        <v>43482</v>
      </c>
    </row>
    <row r="655" spans="1:7" s="57" customFormat="1" ht="15.75" customHeight="1">
      <c r="A655" s="88"/>
      <c r="B655" s="73" t="s">
        <v>742</v>
      </c>
      <c r="C655" s="93" t="s">
        <v>745</v>
      </c>
      <c r="D655" s="226"/>
      <c r="E655" s="75">
        <f t="shared" si="72"/>
        <v>43482</v>
      </c>
      <c r="F655" s="75">
        <f t="shared" si="72"/>
        <v>43485</v>
      </c>
      <c r="G655" s="74">
        <f t="shared" si="72"/>
        <v>43489</v>
      </c>
    </row>
    <row r="656" spans="1:7" s="57" customFormat="1" ht="15.75" customHeight="1">
      <c r="A656" s="88" t="s">
        <v>920</v>
      </c>
      <c r="B656" s="73" t="s">
        <v>743</v>
      </c>
      <c r="C656" s="93" t="s">
        <v>745</v>
      </c>
      <c r="D656" s="226"/>
      <c r="E656" s="75">
        <f>E655+7</f>
        <v>43489</v>
      </c>
      <c r="F656" s="75">
        <f t="shared" si="72"/>
        <v>43492</v>
      </c>
      <c r="G656" s="74">
        <f t="shared" si="72"/>
        <v>43496</v>
      </c>
    </row>
    <row r="657" spans="1:7" s="57" customFormat="1" ht="15.75" customHeight="1">
      <c r="A657" s="88"/>
      <c r="B657" s="73" t="s">
        <v>744</v>
      </c>
      <c r="C657" s="93" t="s">
        <v>745</v>
      </c>
      <c r="D657" s="227"/>
      <c r="E657" s="75">
        <f t="shared" si="72"/>
        <v>43496</v>
      </c>
      <c r="F657" s="75">
        <f t="shared" si="72"/>
        <v>43499</v>
      </c>
      <c r="G657" s="74">
        <f t="shared" si="72"/>
        <v>43503</v>
      </c>
    </row>
    <row r="658" spans="1:7" s="57" customFormat="1" ht="15.75" customHeight="1">
      <c r="A658" s="88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88"/>
      <c r="B659" s="88"/>
      <c r="C659" s="17"/>
      <c r="D659" s="18"/>
      <c r="E659" s="18"/>
      <c r="F659" s="19"/>
      <c r="G659" s="19"/>
    </row>
    <row r="660" spans="1:7" s="57" customFormat="1" ht="15.75" customHeight="1">
      <c r="A660" s="88"/>
      <c r="B660" s="216" t="s">
        <v>36</v>
      </c>
      <c r="C660" s="216" t="s">
        <v>37</v>
      </c>
      <c r="D660" s="216" t="s">
        <v>38</v>
      </c>
      <c r="E660" s="73" t="s">
        <v>755</v>
      </c>
      <c r="F660" s="73" t="s">
        <v>39</v>
      </c>
      <c r="G660" s="73" t="s">
        <v>137</v>
      </c>
    </row>
    <row r="661" spans="1:7" s="57" customFormat="1" ht="15.75" customHeight="1">
      <c r="A661" s="88"/>
      <c r="B661" s="217"/>
      <c r="C661" s="217"/>
      <c r="D661" s="217"/>
      <c r="E661" s="143" t="s">
        <v>28</v>
      </c>
      <c r="F661" s="73" t="s">
        <v>40</v>
      </c>
      <c r="G661" s="73" t="s">
        <v>41</v>
      </c>
    </row>
    <row r="662" spans="1:7" s="57" customFormat="1" ht="15.75" customHeight="1">
      <c r="A662" s="88"/>
      <c r="B662" s="73" t="s">
        <v>309</v>
      </c>
      <c r="C662" s="162" t="s">
        <v>921</v>
      </c>
      <c r="D662" s="216" t="s">
        <v>922</v>
      </c>
      <c r="E662" s="74">
        <v>43464</v>
      </c>
      <c r="F662" s="74">
        <f>E662+3</f>
        <v>43467</v>
      </c>
      <c r="G662" s="74">
        <f>F662+3</f>
        <v>43470</v>
      </c>
    </row>
    <row r="663" spans="1:7" s="57" customFormat="1" ht="15.75" customHeight="1">
      <c r="A663" s="88"/>
      <c r="B663" s="73" t="s">
        <v>308</v>
      </c>
      <c r="C663" s="162" t="s">
        <v>921</v>
      </c>
      <c r="D663" s="218"/>
      <c r="E663" s="74">
        <f t="shared" ref="E663:F666" si="73">E662+7</f>
        <v>43471</v>
      </c>
      <c r="F663" s="74">
        <f t="shared" si="73"/>
        <v>43474</v>
      </c>
      <c r="G663" s="74">
        <f>F663+3</f>
        <v>43477</v>
      </c>
    </row>
    <row r="664" spans="1:7" s="57" customFormat="1" ht="15.75" customHeight="1">
      <c r="A664" s="88"/>
      <c r="B664" s="73" t="s">
        <v>309</v>
      </c>
      <c r="C664" s="162" t="s">
        <v>923</v>
      </c>
      <c r="D664" s="218"/>
      <c r="E664" s="74">
        <f t="shared" si="73"/>
        <v>43478</v>
      </c>
      <c r="F664" s="74">
        <f t="shared" si="73"/>
        <v>43481</v>
      </c>
      <c r="G664" s="74">
        <f>F664+3</f>
        <v>43484</v>
      </c>
    </row>
    <row r="665" spans="1:7" s="57" customFormat="1" ht="15.75" customHeight="1">
      <c r="A665" s="88"/>
      <c r="B665" s="73" t="s">
        <v>308</v>
      </c>
      <c r="C665" s="162" t="s">
        <v>924</v>
      </c>
      <c r="D665" s="218"/>
      <c r="E665" s="74">
        <f t="shared" si="73"/>
        <v>43485</v>
      </c>
      <c r="F665" s="74">
        <f t="shared" si="73"/>
        <v>43488</v>
      </c>
      <c r="G665" s="74">
        <f>F665+3</f>
        <v>43491</v>
      </c>
    </row>
    <row r="666" spans="1:7" s="57" customFormat="1" ht="15.75" customHeight="1">
      <c r="A666" s="88" t="s">
        <v>137</v>
      </c>
      <c r="B666" s="73" t="s">
        <v>309</v>
      </c>
      <c r="C666" s="162" t="s">
        <v>925</v>
      </c>
      <c r="D666" s="217"/>
      <c r="E666" s="74">
        <f t="shared" si="73"/>
        <v>43492</v>
      </c>
      <c r="F666" s="74">
        <f t="shared" si="73"/>
        <v>43495</v>
      </c>
      <c r="G666" s="74">
        <f>F666+3</f>
        <v>43498</v>
      </c>
    </row>
    <row r="667" spans="1:7" s="57" customFormat="1" ht="15.75" customHeight="1">
      <c r="A667" s="88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88"/>
      <c r="B668" s="216" t="s">
        <v>36</v>
      </c>
      <c r="C668" s="216" t="s">
        <v>37</v>
      </c>
      <c r="D668" s="216" t="s">
        <v>38</v>
      </c>
      <c r="E668" s="73" t="s">
        <v>757</v>
      </c>
      <c r="F668" s="73" t="s">
        <v>39</v>
      </c>
      <c r="G668" s="73" t="s">
        <v>137</v>
      </c>
    </row>
    <row r="669" spans="1:7" s="57" customFormat="1" ht="15.75" customHeight="1">
      <c r="A669" s="88"/>
      <c r="B669" s="217"/>
      <c r="C669" s="217"/>
      <c r="D669" s="217"/>
      <c r="E669" s="143" t="s">
        <v>28</v>
      </c>
      <c r="F669" s="73" t="s">
        <v>40</v>
      </c>
      <c r="G669" s="73" t="s">
        <v>41</v>
      </c>
    </row>
    <row r="670" spans="1:7" s="57" customFormat="1" ht="15.75" customHeight="1">
      <c r="A670" s="88"/>
      <c r="B670" s="73" t="s">
        <v>0</v>
      </c>
      <c r="C670" s="146" t="s">
        <v>921</v>
      </c>
      <c r="D670" s="216" t="s">
        <v>922</v>
      </c>
      <c r="E670" s="74">
        <v>43465</v>
      </c>
      <c r="F670" s="74">
        <f>E670+3</f>
        <v>43468</v>
      </c>
      <c r="G670" s="74">
        <f>F670+3</f>
        <v>43471</v>
      </c>
    </row>
    <row r="671" spans="1:7" s="57" customFormat="1" ht="15.75" customHeight="1">
      <c r="A671" s="88"/>
      <c r="B671" s="73" t="s">
        <v>0</v>
      </c>
      <c r="C671" s="146" t="s">
        <v>695</v>
      </c>
      <c r="D671" s="218"/>
      <c r="E671" s="74">
        <f t="shared" ref="E671:F674" si="74">E670+7</f>
        <v>43472</v>
      </c>
      <c r="F671" s="74">
        <f t="shared" si="74"/>
        <v>43475</v>
      </c>
      <c r="G671" s="74">
        <f>F671+3</f>
        <v>43478</v>
      </c>
    </row>
    <row r="672" spans="1:7" s="57" customFormat="1" ht="15.75" customHeight="1">
      <c r="A672" s="88"/>
      <c r="B672" s="73" t="s">
        <v>0</v>
      </c>
      <c r="C672" s="146" t="s">
        <v>696</v>
      </c>
      <c r="D672" s="218"/>
      <c r="E672" s="74">
        <f t="shared" si="74"/>
        <v>43479</v>
      </c>
      <c r="F672" s="74">
        <f t="shared" si="74"/>
        <v>43482</v>
      </c>
      <c r="G672" s="74">
        <f>F672+3</f>
        <v>43485</v>
      </c>
    </row>
    <row r="673" spans="1:7" s="57" customFormat="1" ht="15.75" customHeight="1">
      <c r="A673" s="88"/>
      <c r="B673" s="73" t="s">
        <v>0</v>
      </c>
      <c r="C673" s="146" t="s">
        <v>697</v>
      </c>
      <c r="D673" s="218"/>
      <c r="E673" s="74">
        <f t="shared" si="74"/>
        <v>43486</v>
      </c>
      <c r="F673" s="74">
        <f t="shared" si="74"/>
        <v>43489</v>
      </c>
      <c r="G673" s="74">
        <f>F673+3</f>
        <v>43492</v>
      </c>
    </row>
    <row r="674" spans="1:7" s="57" customFormat="1" ht="15.75" customHeight="1">
      <c r="A674" s="88"/>
      <c r="B674" s="73" t="s">
        <v>0</v>
      </c>
      <c r="C674" s="146" t="s">
        <v>698</v>
      </c>
      <c r="D674" s="217"/>
      <c r="E674" s="74">
        <f t="shared" si="74"/>
        <v>43493</v>
      </c>
      <c r="F674" s="74">
        <f t="shared" si="74"/>
        <v>43496</v>
      </c>
      <c r="G674" s="74">
        <f>F674+3</f>
        <v>43499</v>
      </c>
    </row>
    <row r="675" spans="1:7" s="57" customFormat="1" ht="15.75" customHeight="1">
      <c r="A675" s="88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88"/>
      <c r="B676" s="88"/>
      <c r="C676" s="17"/>
      <c r="D676" s="18"/>
      <c r="E676" s="18"/>
      <c r="F676" s="19"/>
      <c r="G676" s="19"/>
    </row>
    <row r="677" spans="1:7" s="57" customFormat="1" ht="15.75" customHeight="1">
      <c r="A677" s="88"/>
      <c r="B677" s="216" t="s">
        <v>36</v>
      </c>
      <c r="C677" s="216" t="s">
        <v>37</v>
      </c>
      <c r="D677" s="216" t="s">
        <v>38</v>
      </c>
      <c r="E677" s="73" t="s">
        <v>755</v>
      </c>
      <c r="F677" s="73" t="s">
        <v>39</v>
      </c>
      <c r="G677" s="73" t="s">
        <v>140</v>
      </c>
    </row>
    <row r="678" spans="1:7" s="57" customFormat="1" ht="15.75" customHeight="1">
      <c r="A678" s="88"/>
      <c r="B678" s="217"/>
      <c r="C678" s="217"/>
      <c r="D678" s="217"/>
      <c r="E678" s="143" t="s">
        <v>28</v>
      </c>
      <c r="F678" s="73" t="s">
        <v>40</v>
      </c>
      <c r="G678" s="73" t="s">
        <v>41</v>
      </c>
    </row>
    <row r="679" spans="1:7" s="57" customFormat="1" ht="15.75" customHeight="1">
      <c r="A679" s="88"/>
      <c r="B679" s="73" t="s">
        <v>926</v>
      </c>
      <c r="C679" s="73" t="s">
        <v>927</v>
      </c>
      <c r="D679" s="216" t="s">
        <v>928</v>
      </c>
      <c r="E679" s="74">
        <v>43464</v>
      </c>
      <c r="F679" s="74">
        <f>E679+3</f>
        <v>43467</v>
      </c>
      <c r="G679" s="74">
        <f>F679+3</f>
        <v>43470</v>
      </c>
    </row>
    <row r="680" spans="1:7" s="57" customFormat="1" ht="15.75" customHeight="1">
      <c r="A680" s="88"/>
      <c r="B680" s="73" t="s">
        <v>926</v>
      </c>
      <c r="C680" s="73" t="s">
        <v>697</v>
      </c>
      <c r="D680" s="218"/>
      <c r="E680" s="74">
        <f t="shared" ref="E680:F683" si="75">E679+7</f>
        <v>43471</v>
      </c>
      <c r="F680" s="74">
        <f t="shared" si="75"/>
        <v>43474</v>
      </c>
      <c r="G680" s="74">
        <f>F680+3</f>
        <v>43477</v>
      </c>
    </row>
    <row r="681" spans="1:7" s="57" customFormat="1" ht="15.75" customHeight="1">
      <c r="A681" s="88"/>
      <c r="B681" s="73" t="s">
        <v>926</v>
      </c>
      <c r="C681" s="73" t="s">
        <v>698</v>
      </c>
      <c r="D681" s="218"/>
      <c r="E681" s="74">
        <f t="shared" si="75"/>
        <v>43478</v>
      </c>
      <c r="F681" s="74">
        <f t="shared" si="75"/>
        <v>43481</v>
      </c>
      <c r="G681" s="74">
        <f>F681+3</f>
        <v>43484</v>
      </c>
    </row>
    <row r="682" spans="1:7" s="57" customFormat="1" ht="15.75" customHeight="1">
      <c r="A682" s="88"/>
      <c r="B682" s="73" t="s">
        <v>926</v>
      </c>
      <c r="C682" s="73" t="s">
        <v>699</v>
      </c>
      <c r="D682" s="218"/>
      <c r="E682" s="74">
        <f t="shared" si="75"/>
        <v>43485</v>
      </c>
      <c r="F682" s="74">
        <f t="shared" si="75"/>
        <v>43488</v>
      </c>
      <c r="G682" s="74">
        <f>F682+3</f>
        <v>43491</v>
      </c>
    </row>
    <row r="683" spans="1:7" s="57" customFormat="1" ht="15.75" customHeight="1">
      <c r="A683" s="88" t="s">
        <v>140</v>
      </c>
      <c r="B683" s="73" t="s">
        <v>926</v>
      </c>
      <c r="C683" s="73" t="s">
        <v>700</v>
      </c>
      <c r="D683" s="217"/>
      <c r="E683" s="74">
        <f t="shared" si="75"/>
        <v>43492</v>
      </c>
      <c r="F683" s="74">
        <f t="shared" si="75"/>
        <v>43495</v>
      </c>
      <c r="G683" s="74">
        <f>F683+3</f>
        <v>43498</v>
      </c>
    </row>
    <row r="684" spans="1:7" s="57" customFormat="1" ht="15.75" customHeight="1">
      <c r="A684" s="88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88"/>
      <c r="B685" s="216" t="s">
        <v>759</v>
      </c>
      <c r="C685" s="216" t="s">
        <v>37</v>
      </c>
      <c r="D685" s="216" t="s">
        <v>38</v>
      </c>
      <c r="E685" s="73" t="s">
        <v>755</v>
      </c>
      <c r="F685" s="73" t="s">
        <v>39</v>
      </c>
      <c r="G685" s="73" t="s">
        <v>140</v>
      </c>
    </row>
    <row r="686" spans="1:7" s="57" customFormat="1" ht="15.75" customHeight="1">
      <c r="A686" s="88"/>
      <c r="B686" s="217"/>
      <c r="C686" s="217"/>
      <c r="D686" s="217"/>
      <c r="E686" s="143" t="s">
        <v>28</v>
      </c>
      <c r="F686" s="73" t="s">
        <v>40</v>
      </c>
      <c r="G686" s="73" t="s">
        <v>41</v>
      </c>
    </row>
    <row r="687" spans="1:7" s="57" customFormat="1" ht="15.75" customHeight="1">
      <c r="A687" s="88"/>
      <c r="B687" s="73" t="s">
        <v>929</v>
      </c>
      <c r="C687" s="146" t="s">
        <v>930</v>
      </c>
      <c r="D687" s="225" t="s">
        <v>931</v>
      </c>
      <c r="E687" s="74">
        <v>43467</v>
      </c>
      <c r="F687" s="74">
        <f>E687+3</f>
        <v>43470</v>
      </c>
      <c r="G687" s="74">
        <f>F687+4</f>
        <v>43474</v>
      </c>
    </row>
    <row r="688" spans="1:7" s="57" customFormat="1" ht="15.75" customHeight="1">
      <c r="A688" s="88"/>
      <c r="B688" s="73" t="s">
        <v>932</v>
      </c>
      <c r="C688" s="146" t="s">
        <v>695</v>
      </c>
      <c r="D688" s="226"/>
      <c r="E688" s="74">
        <f t="shared" ref="E688:F691" si="76">E687+7</f>
        <v>43474</v>
      </c>
      <c r="F688" s="74">
        <f t="shared" si="76"/>
        <v>43477</v>
      </c>
      <c r="G688" s="74">
        <f>F688+4</f>
        <v>43481</v>
      </c>
    </row>
    <row r="689" spans="1:7" s="57" customFormat="1" ht="15.75" customHeight="1">
      <c r="A689" s="88"/>
      <c r="B689" s="73" t="s">
        <v>932</v>
      </c>
      <c r="C689" s="146" t="s">
        <v>696</v>
      </c>
      <c r="D689" s="226"/>
      <c r="E689" s="74">
        <f t="shared" si="76"/>
        <v>43481</v>
      </c>
      <c r="F689" s="74">
        <f t="shared" si="76"/>
        <v>43484</v>
      </c>
      <c r="G689" s="74">
        <f>F689+4</f>
        <v>43488</v>
      </c>
    </row>
    <row r="690" spans="1:7" s="57" customFormat="1" ht="15.75" customHeight="1">
      <c r="A690" s="88"/>
      <c r="B690" s="73" t="s">
        <v>932</v>
      </c>
      <c r="C690" s="146" t="s">
        <v>697</v>
      </c>
      <c r="D690" s="226"/>
      <c r="E690" s="74">
        <f t="shared" si="76"/>
        <v>43488</v>
      </c>
      <c r="F690" s="74">
        <f t="shared" si="76"/>
        <v>43491</v>
      </c>
      <c r="G690" s="74">
        <f>F690+4</f>
        <v>43495</v>
      </c>
    </row>
    <row r="691" spans="1:7" s="57" customFormat="1" ht="15.75" customHeight="1">
      <c r="A691" s="88"/>
      <c r="B691" s="73" t="s">
        <v>932</v>
      </c>
      <c r="C691" s="146" t="s">
        <v>698</v>
      </c>
      <c r="D691" s="227"/>
      <c r="E691" s="74">
        <f t="shared" si="76"/>
        <v>43495</v>
      </c>
      <c r="F691" s="74">
        <f t="shared" si="76"/>
        <v>43498</v>
      </c>
      <c r="G691" s="74">
        <f>F691+4</f>
        <v>43502</v>
      </c>
    </row>
    <row r="692" spans="1:7" s="57" customFormat="1" ht="15.75" customHeight="1">
      <c r="A692" s="88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88"/>
      <c r="B693" s="88"/>
      <c r="C693" s="17"/>
      <c r="D693" s="18"/>
      <c r="E693" s="18"/>
      <c r="F693" s="19"/>
      <c r="G693" s="19"/>
    </row>
    <row r="694" spans="1:7" s="57" customFormat="1" ht="15.75" customHeight="1">
      <c r="A694" s="88"/>
      <c r="B694" s="216" t="s">
        <v>36</v>
      </c>
      <c r="C694" s="216" t="s">
        <v>37</v>
      </c>
      <c r="D694" s="216" t="s">
        <v>38</v>
      </c>
      <c r="E694" s="73" t="s">
        <v>757</v>
      </c>
      <c r="F694" s="73" t="s">
        <v>39</v>
      </c>
      <c r="G694" s="73" t="s">
        <v>142</v>
      </c>
    </row>
    <row r="695" spans="1:7" s="57" customFormat="1" ht="15.75" customHeight="1">
      <c r="A695" s="88"/>
      <c r="B695" s="217"/>
      <c r="C695" s="217"/>
      <c r="D695" s="217"/>
      <c r="E695" s="143" t="s">
        <v>28</v>
      </c>
      <c r="F695" s="73" t="s">
        <v>40</v>
      </c>
      <c r="G695" s="73" t="s">
        <v>41</v>
      </c>
    </row>
    <row r="696" spans="1:7" s="57" customFormat="1" ht="15.75" customHeight="1">
      <c r="A696" s="88"/>
      <c r="B696" s="73" t="s">
        <v>29</v>
      </c>
      <c r="C696" s="116" t="s">
        <v>933</v>
      </c>
      <c r="D696" s="216" t="s">
        <v>934</v>
      </c>
      <c r="E696" s="74">
        <v>43466</v>
      </c>
      <c r="F696" s="74">
        <f t="shared" ref="F696:G700" si="77">E696+4</f>
        <v>43470</v>
      </c>
      <c r="G696" s="74">
        <f t="shared" si="77"/>
        <v>43474</v>
      </c>
    </row>
    <row r="697" spans="1:7" s="57" customFormat="1" ht="15.75" customHeight="1">
      <c r="A697" s="88"/>
      <c r="B697" s="73" t="s">
        <v>29</v>
      </c>
      <c r="C697" s="116" t="s">
        <v>419</v>
      </c>
      <c r="D697" s="218"/>
      <c r="E697" s="74">
        <f>E696+7</f>
        <v>43473</v>
      </c>
      <c r="F697" s="74">
        <f t="shared" si="77"/>
        <v>43477</v>
      </c>
      <c r="G697" s="74">
        <f t="shared" si="77"/>
        <v>43481</v>
      </c>
    </row>
    <row r="698" spans="1:7" s="57" customFormat="1" ht="15.75" customHeight="1">
      <c r="A698" s="88"/>
      <c r="B698" s="73" t="s">
        <v>29</v>
      </c>
      <c r="C698" s="116" t="s">
        <v>706</v>
      </c>
      <c r="D698" s="218"/>
      <c r="E698" s="74">
        <f>E697+7</f>
        <v>43480</v>
      </c>
      <c r="F698" s="74">
        <f t="shared" si="77"/>
        <v>43484</v>
      </c>
      <c r="G698" s="74">
        <f t="shared" si="77"/>
        <v>43488</v>
      </c>
    </row>
    <row r="699" spans="1:7" s="57" customFormat="1" ht="15.75" customHeight="1">
      <c r="A699" s="88"/>
      <c r="B699" s="73" t="s">
        <v>29</v>
      </c>
      <c r="C699" s="116" t="s">
        <v>707</v>
      </c>
      <c r="D699" s="218"/>
      <c r="E699" s="74">
        <f>E698+7</f>
        <v>43487</v>
      </c>
      <c r="F699" s="74">
        <f t="shared" si="77"/>
        <v>43491</v>
      </c>
      <c r="G699" s="74">
        <f t="shared" si="77"/>
        <v>43495</v>
      </c>
    </row>
    <row r="700" spans="1:7" s="57" customFormat="1" ht="15.75" customHeight="1">
      <c r="A700" s="88" t="s">
        <v>141</v>
      </c>
      <c r="B700" s="73" t="s">
        <v>29</v>
      </c>
      <c r="C700" s="116" t="s">
        <v>708</v>
      </c>
      <c r="D700" s="217"/>
      <c r="E700" s="74">
        <f>E699+7</f>
        <v>43494</v>
      </c>
      <c r="F700" s="74">
        <f t="shared" si="77"/>
        <v>43498</v>
      </c>
      <c r="G700" s="74">
        <f t="shared" si="77"/>
        <v>43502</v>
      </c>
    </row>
    <row r="701" spans="1:7" s="57" customFormat="1" ht="15.75" customHeight="1">
      <c r="A701" s="88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88"/>
      <c r="B702" s="88"/>
      <c r="C702" s="17"/>
      <c r="D702" s="18"/>
      <c r="E702" s="18"/>
      <c r="F702" s="19"/>
      <c r="G702" s="19"/>
    </row>
    <row r="703" spans="1:7" s="57" customFormat="1" ht="15.75" customHeight="1">
      <c r="A703" s="88"/>
      <c r="B703" s="214" t="s">
        <v>36</v>
      </c>
      <c r="C703" s="214" t="s">
        <v>37</v>
      </c>
      <c r="D703" s="214" t="s">
        <v>38</v>
      </c>
      <c r="E703" s="73" t="s">
        <v>755</v>
      </c>
      <c r="F703" s="73" t="s">
        <v>39</v>
      </c>
      <c r="G703" s="73" t="s">
        <v>144</v>
      </c>
    </row>
    <row r="704" spans="1:7" s="57" customFormat="1" ht="15.75" customHeight="1">
      <c r="A704" s="88"/>
      <c r="B704" s="215"/>
      <c r="C704" s="215"/>
      <c r="D704" s="215"/>
      <c r="E704" s="73" t="s">
        <v>28</v>
      </c>
      <c r="F704" s="73" t="s">
        <v>40</v>
      </c>
      <c r="G704" s="73" t="s">
        <v>41</v>
      </c>
    </row>
    <row r="705" spans="1:7" s="57" customFormat="1" ht="15.75" customHeight="1">
      <c r="A705" s="88"/>
      <c r="B705" s="73" t="s">
        <v>935</v>
      </c>
      <c r="C705" s="116" t="s">
        <v>936</v>
      </c>
      <c r="D705" s="258" t="s">
        <v>937</v>
      </c>
      <c r="E705" s="74">
        <v>43466</v>
      </c>
      <c r="F705" s="74">
        <f>E705+3</f>
        <v>43469</v>
      </c>
      <c r="G705" s="74">
        <f>F705+5</f>
        <v>43474</v>
      </c>
    </row>
    <row r="706" spans="1:7" s="57" customFormat="1" ht="15.75" customHeight="1">
      <c r="A706" s="88"/>
      <c r="B706" s="73" t="s">
        <v>935</v>
      </c>
      <c r="C706" s="116" t="s">
        <v>938</v>
      </c>
      <c r="D706" s="222"/>
      <c r="E706" s="74">
        <f>E705+7</f>
        <v>43473</v>
      </c>
      <c r="F706" s="74">
        <f t="shared" ref="E706:F709" si="78">F705+7</f>
        <v>43476</v>
      </c>
      <c r="G706" s="74">
        <f>F706+5</f>
        <v>43481</v>
      </c>
    </row>
    <row r="707" spans="1:7" s="57" customFormat="1" ht="15.75" customHeight="1">
      <c r="A707" s="88"/>
      <c r="B707" s="73" t="s">
        <v>935</v>
      </c>
      <c r="C707" s="116" t="s">
        <v>939</v>
      </c>
      <c r="D707" s="222"/>
      <c r="E707" s="74">
        <f t="shared" si="78"/>
        <v>43480</v>
      </c>
      <c r="F707" s="74">
        <f t="shared" si="78"/>
        <v>43483</v>
      </c>
      <c r="G707" s="74">
        <f>F707+5</f>
        <v>43488</v>
      </c>
    </row>
    <row r="708" spans="1:7" s="57" customFormat="1" ht="15.75" customHeight="1">
      <c r="A708" s="88"/>
      <c r="B708" s="73" t="s">
        <v>935</v>
      </c>
      <c r="C708" s="116" t="s">
        <v>940</v>
      </c>
      <c r="D708" s="222"/>
      <c r="E708" s="74">
        <f t="shared" si="78"/>
        <v>43487</v>
      </c>
      <c r="F708" s="74">
        <f t="shared" si="78"/>
        <v>43490</v>
      </c>
      <c r="G708" s="74">
        <f>F708+5</f>
        <v>43495</v>
      </c>
    </row>
    <row r="709" spans="1:7" s="57" customFormat="1" ht="15.75" customHeight="1">
      <c r="A709" s="88" t="s">
        <v>143</v>
      </c>
      <c r="B709" s="73"/>
      <c r="C709" s="116"/>
      <c r="D709" s="215"/>
      <c r="E709" s="74">
        <f t="shared" si="78"/>
        <v>43494</v>
      </c>
      <c r="F709" s="74">
        <f t="shared" si="78"/>
        <v>43497</v>
      </c>
      <c r="G709" s="74">
        <f>F709+5</f>
        <v>43502</v>
      </c>
    </row>
    <row r="710" spans="1:7" s="57" customFormat="1" ht="15.75" customHeight="1">
      <c r="A710" s="88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88"/>
      <c r="B711" s="216" t="s">
        <v>759</v>
      </c>
      <c r="C711" s="216" t="s">
        <v>37</v>
      </c>
      <c r="D711" s="216" t="s">
        <v>38</v>
      </c>
      <c r="E711" s="73" t="s">
        <v>755</v>
      </c>
      <c r="F711" s="73" t="s">
        <v>39</v>
      </c>
      <c r="G711" s="73" t="s">
        <v>144</v>
      </c>
    </row>
    <row r="712" spans="1:7" s="57" customFormat="1" ht="15.75" customHeight="1">
      <c r="A712" s="88"/>
      <c r="B712" s="217"/>
      <c r="C712" s="217"/>
      <c r="D712" s="217"/>
      <c r="E712" s="143" t="s">
        <v>28</v>
      </c>
      <c r="F712" s="73" t="s">
        <v>40</v>
      </c>
      <c r="G712" s="73" t="s">
        <v>41</v>
      </c>
    </row>
    <row r="713" spans="1:7" s="57" customFormat="1" ht="15.75" customHeight="1">
      <c r="A713" s="88"/>
      <c r="B713" s="73" t="s">
        <v>941</v>
      </c>
      <c r="C713" s="116" t="s">
        <v>936</v>
      </c>
      <c r="D713" s="242" t="s">
        <v>942</v>
      </c>
      <c r="E713" s="74">
        <v>43463</v>
      </c>
      <c r="F713" s="74">
        <f t="shared" ref="F713:G717" si="79">E713+3</f>
        <v>43466</v>
      </c>
      <c r="G713" s="74">
        <f t="shared" si="79"/>
        <v>43469</v>
      </c>
    </row>
    <row r="714" spans="1:7" s="57" customFormat="1" ht="15.75" customHeight="1">
      <c r="A714" s="88"/>
      <c r="B714" s="73" t="s">
        <v>941</v>
      </c>
      <c r="C714" s="116" t="s">
        <v>938</v>
      </c>
      <c r="D714" s="218"/>
      <c r="E714" s="74">
        <f>E713+7</f>
        <v>43470</v>
      </c>
      <c r="F714" s="74">
        <f t="shared" si="79"/>
        <v>43473</v>
      </c>
      <c r="G714" s="74">
        <f t="shared" si="79"/>
        <v>43476</v>
      </c>
    </row>
    <row r="715" spans="1:7" s="57" customFormat="1" ht="15.75" customHeight="1">
      <c r="A715" s="88"/>
      <c r="B715" s="73" t="s">
        <v>941</v>
      </c>
      <c r="C715" s="116" t="s">
        <v>939</v>
      </c>
      <c r="D715" s="218"/>
      <c r="E715" s="74">
        <f>E714+7</f>
        <v>43477</v>
      </c>
      <c r="F715" s="74">
        <f t="shared" si="79"/>
        <v>43480</v>
      </c>
      <c r="G715" s="74">
        <f t="shared" si="79"/>
        <v>43483</v>
      </c>
    </row>
    <row r="716" spans="1:7" s="57" customFormat="1" ht="15.75" customHeight="1">
      <c r="A716" s="88"/>
      <c r="B716" s="73" t="s">
        <v>941</v>
      </c>
      <c r="C716" s="116" t="s">
        <v>940</v>
      </c>
      <c r="D716" s="218"/>
      <c r="E716" s="74">
        <f>E715+7</f>
        <v>43484</v>
      </c>
      <c r="F716" s="74">
        <f t="shared" si="79"/>
        <v>43487</v>
      </c>
      <c r="G716" s="74">
        <f t="shared" si="79"/>
        <v>43490</v>
      </c>
    </row>
    <row r="717" spans="1:7" s="57" customFormat="1" ht="15.75" customHeight="1">
      <c r="A717" s="88"/>
      <c r="B717" s="73" t="s">
        <v>701</v>
      </c>
      <c r="C717" s="116" t="s">
        <v>943</v>
      </c>
      <c r="D717" s="217"/>
      <c r="E717" s="74">
        <f>E716+7</f>
        <v>43491</v>
      </c>
      <c r="F717" s="74">
        <f t="shared" si="79"/>
        <v>43494</v>
      </c>
      <c r="G717" s="74">
        <f t="shared" si="79"/>
        <v>43497</v>
      </c>
    </row>
    <row r="718" spans="1:7" s="57" customFormat="1" ht="15.75" customHeight="1">
      <c r="A718" s="88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88"/>
      <c r="B719" s="88"/>
      <c r="C719" s="17"/>
      <c r="D719" s="18"/>
      <c r="E719" s="18"/>
      <c r="F719" s="19"/>
      <c r="G719" s="19"/>
    </row>
    <row r="720" spans="1:7" s="57" customFormat="1" ht="15.75" customHeight="1">
      <c r="A720" s="88"/>
      <c r="B720" s="216" t="s">
        <v>759</v>
      </c>
      <c r="C720" s="216" t="s">
        <v>37</v>
      </c>
      <c r="D720" s="216" t="s">
        <v>38</v>
      </c>
      <c r="E720" s="73" t="s">
        <v>755</v>
      </c>
      <c r="F720" s="73" t="s">
        <v>39</v>
      </c>
      <c r="G720" s="73" t="s">
        <v>145</v>
      </c>
    </row>
    <row r="721" spans="1:7" s="57" customFormat="1" ht="15.75" customHeight="1">
      <c r="A721" s="88"/>
      <c r="B721" s="217"/>
      <c r="C721" s="217"/>
      <c r="D721" s="217"/>
      <c r="E721" s="143" t="s">
        <v>28</v>
      </c>
      <c r="F721" s="73" t="s">
        <v>40</v>
      </c>
      <c r="G721" s="73" t="s">
        <v>41</v>
      </c>
    </row>
    <row r="722" spans="1:7" s="57" customFormat="1" ht="15.75" customHeight="1">
      <c r="A722" s="88"/>
      <c r="B722" s="73" t="s">
        <v>29</v>
      </c>
      <c r="C722" s="116" t="s">
        <v>933</v>
      </c>
      <c r="D722" s="216" t="s">
        <v>934</v>
      </c>
      <c r="E722" s="74">
        <v>43466</v>
      </c>
      <c r="F722" s="74">
        <f t="shared" ref="F722:G726" si="80">E722+4</f>
        <v>43470</v>
      </c>
      <c r="G722" s="74">
        <f t="shared" si="80"/>
        <v>43474</v>
      </c>
    </row>
    <row r="723" spans="1:7" s="57" customFormat="1" ht="15.75" customHeight="1">
      <c r="A723" s="88"/>
      <c r="B723" s="73" t="s">
        <v>29</v>
      </c>
      <c r="C723" s="116" t="s">
        <v>419</v>
      </c>
      <c r="D723" s="218"/>
      <c r="E723" s="74">
        <f>E722+7</f>
        <v>43473</v>
      </c>
      <c r="F723" s="74">
        <f t="shared" si="80"/>
        <v>43477</v>
      </c>
      <c r="G723" s="74">
        <f t="shared" si="80"/>
        <v>43481</v>
      </c>
    </row>
    <row r="724" spans="1:7" s="57" customFormat="1" ht="15.75" customHeight="1">
      <c r="A724" s="88"/>
      <c r="B724" s="73" t="s">
        <v>29</v>
      </c>
      <c r="C724" s="116" t="s">
        <v>706</v>
      </c>
      <c r="D724" s="218"/>
      <c r="E724" s="74">
        <f>E723+7</f>
        <v>43480</v>
      </c>
      <c r="F724" s="74">
        <f t="shared" si="80"/>
        <v>43484</v>
      </c>
      <c r="G724" s="74">
        <f t="shared" si="80"/>
        <v>43488</v>
      </c>
    </row>
    <row r="725" spans="1:7" s="57" customFormat="1" ht="15.75" customHeight="1">
      <c r="A725" s="88"/>
      <c r="B725" s="73" t="s">
        <v>29</v>
      </c>
      <c r="C725" s="116" t="s">
        <v>707</v>
      </c>
      <c r="D725" s="218"/>
      <c r="E725" s="74">
        <f>E724+7</f>
        <v>43487</v>
      </c>
      <c r="F725" s="74">
        <f t="shared" si="80"/>
        <v>43491</v>
      </c>
      <c r="G725" s="74">
        <f t="shared" si="80"/>
        <v>43495</v>
      </c>
    </row>
    <row r="726" spans="1:7" s="57" customFormat="1" ht="15.75" customHeight="1">
      <c r="A726" s="88" t="s">
        <v>944</v>
      </c>
      <c r="B726" s="73" t="s">
        <v>29</v>
      </c>
      <c r="C726" s="116" t="s">
        <v>708</v>
      </c>
      <c r="D726" s="217"/>
      <c r="E726" s="74">
        <f>E725+7</f>
        <v>43494</v>
      </c>
      <c r="F726" s="74">
        <f t="shared" si="80"/>
        <v>43498</v>
      </c>
      <c r="G726" s="74">
        <f t="shared" si="80"/>
        <v>43502</v>
      </c>
    </row>
    <row r="727" spans="1:7" s="57" customFormat="1" ht="15.75" customHeight="1">
      <c r="A727" s="88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30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88"/>
      <c r="B729" s="17"/>
      <c r="C729" s="19"/>
      <c r="D729" s="3"/>
      <c r="E729" s="18"/>
      <c r="F729" s="19"/>
      <c r="G729" s="19"/>
    </row>
    <row r="730" spans="1:7" s="57" customFormat="1" ht="15.75" customHeight="1">
      <c r="A730" s="88"/>
      <c r="B730" s="216" t="s">
        <v>36</v>
      </c>
      <c r="C730" s="108" t="s">
        <v>37</v>
      </c>
      <c r="D730" s="108" t="s">
        <v>38</v>
      </c>
      <c r="E730" s="73" t="s">
        <v>755</v>
      </c>
      <c r="F730" s="73" t="s">
        <v>39</v>
      </c>
      <c r="G730" s="108" t="s">
        <v>945</v>
      </c>
    </row>
    <row r="731" spans="1:7" s="57" customFormat="1" ht="15.75" customHeight="1">
      <c r="A731" s="88"/>
      <c r="B731" s="217"/>
      <c r="C731" s="93"/>
      <c r="D731" s="93"/>
      <c r="E731" s="93" t="s">
        <v>28</v>
      </c>
      <c r="F731" s="109" t="s">
        <v>40</v>
      </c>
      <c r="G731" s="73" t="s">
        <v>41</v>
      </c>
    </row>
    <row r="732" spans="1:7" s="57" customFormat="1" ht="15.75" customHeight="1">
      <c r="A732" s="88"/>
      <c r="B732" s="123" t="s">
        <v>312</v>
      </c>
      <c r="C732" s="156" t="s">
        <v>419</v>
      </c>
      <c r="D732" s="261" t="s">
        <v>882</v>
      </c>
      <c r="E732" s="120">
        <v>43463</v>
      </c>
      <c r="F732" s="120">
        <f>E732+4</f>
        <v>43467</v>
      </c>
      <c r="G732" s="74">
        <f>F732+3</f>
        <v>43470</v>
      </c>
    </row>
    <row r="733" spans="1:7" s="57" customFormat="1" ht="15.75" customHeight="1">
      <c r="A733" s="88"/>
      <c r="B733" s="123" t="s">
        <v>313</v>
      </c>
      <c r="C733" s="156" t="s">
        <v>738</v>
      </c>
      <c r="D733" s="262"/>
      <c r="E733" s="120">
        <f>E732+7</f>
        <v>43470</v>
      </c>
      <c r="F733" s="120">
        <f t="shared" ref="E733:G736" si="81">F732+7</f>
        <v>43474</v>
      </c>
      <c r="G733" s="74">
        <f t="shared" si="81"/>
        <v>43477</v>
      </c>
    </row>
    <row r="734" spans="1:7" s="57" customFormat="1" ht="15.75" customHeight="1">
      <c r="A734" s="88"/>
      <c r="B734" s="123" t="s">
        <v>312</v>
      </c>
      <c r="C734" s="156" t="s">
        <v>707</v>
      </c>
      <c r="D734" s="262"/>
      <c r="E734" s="120">
        <f t="shared" si="81"/>
        <v>43477</v>
      </c>
      <c r="F734" s="120">
        <f t="shared" si="81"/>
        <v>43481</v>
      </c>
      <c r="G734" s="74">
        <f t="shared" si="81"/>
        <v>43484</v>
      </c>
    </row>
    <row r="735" spans="1:7" s="57" customFormat="1" ht="15.75" customHeight="1">
      <c r="A735" s="37"/>
      <c r="B735" s="123" t="s">
        <v>313</v>
      </c>
      <c r="C735" s="156" t="s">
        <v>706</v>
      </c>
      <c r="D735" s="262"/>
      <c r="E735" s="120">
        <f t="shared" si="81"/>
        <v>43484</v>
      </c>
      <c r="F735" s="120">
        <f t="shared" si="81"/>
        <v>43488</v>
      </c>
      <c r="G735" s="74">
        <f t="shared" si="81"/>
        <v>43491</v>
      </c>
    </row>
    <row r="736" spans="1:7" s="57" customFormat="1" ht="15.75" customHeight="1">
      <c r="A736" s="89" t="s">
        <v>946</v>
      </c>
      <c r="B736" s="123" t="s">
        <v>312</v>
      </c>
      <c r="C736" s="156" t="s">
        <v>739</v>
      </c>
      <c r="D736" s="263"/>
      <c r="E736" s="120">
        <f t="shared" si="81"/>
        <v>43491</v>
      </c>
      <c r="F736" s="120">
        <f t="shared" si="81"/>
        <v>43495</v>
      </c>
      <c r="G736" s="74">
        <f t="shared" si="81"/>
        <v>43498</v>
      </c>
    </row>
    <row r="737" spans="1:7" s="57" customFormat="1" ht="15.75" customHeight="1">
      <c r="A737" s="89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89"/>
      <c r="B738" s="216" t="s">
        <v>36</v>
      </c>
      <c r="C738" s="108" t="s">
        <v>37</v>
      </c>
      <c r="D738" s="108" t="s">
        <v>38</v>
      </c>
      <c r="E738" s="73" t="s">
        <v>755</v>
      </c>
      <c r="F738" s="73" t="s">
        <v>39</v>
      </c>
      <c r="G738" s="108" t="s">
        <v>945</v>
      </c>
    </row>
    <row r="739" spans="1:7" s="57" customFormat="1" ht="15.75" customHeight="1">
      <c r="A739" s="89"/>
      <c r="B739" s="217"/>
      <c r="C739" s="93"/>
      <c r="D739" s="93"/>
      <c r="E739" s="93" t="s">
        <v>28</v>
      </c>
      <c r="F739" s="109" t="s">
        <v>40</v>
      </c>
      <c r="G739" s="73" t="s">
        <v>41</v>
      </c>
    </row>
    <row r="740" spans="1:7" s="57" customFormat="1" ht="15.75" customHeight="1">
      <c r="A740" s="89"/>
      <c r="B740" s="100" t="s">
        <v>476</v>
      </c>
      <c r="C740" s="123" t="s">
        <v>607</v>
      </c>
      <c r="D740" s="261" t="s">
        <v>947</v>
      </c>
      <c r="E740" s="120">
        <v>43464</v>
      </c>
      <c r="F740" s="120">
        <f>E740+4</f>
        <v>43468</v>
      </c>
      <c r="G740" s="74">
        <f>F740+3</f>
        <v>43471</v>
      </c>
    </row>
    <row r="741" spans="1:7" s="57" customFormat="1" ht="15.75" customHeight="1">
      <c r="A741" s="89"/>
      <c r="B741" s="100" t="s">
        <v>334</v>
      </c>
      <c r="C741" s="123" t="s">
        <v>293</v>
      </c>
      <c r="D741" s="262"/>
      <c r="E741" s="120">
        <f t="shared" ref="E741:G744" si="82">E740+7</f>
        <v>43471</v>
      </c>
      <c r="F741" s="120">
        <f t="shared" si="82"/>
        <v>43475</v>
      </c>
      <c r="G741" s="74">
        <f t="shared" si="82"/>
        <v>43478</v>
      </c>
    </row>
    <row r="742" spans="1:7" s="57" customFormat="1" ht="15.75" customHeight="1">
      <c r="A742" s="89"/>
      <c r="B742" s="100" t="s">
        <v>386</v>
      </c>
      <c r="C742" s="123" t="s">
        <v>295</v>
      </c>
      <c r="D742" s="262"/>
      <c r="E742" s="120">
        <f t="shared" si="82"/>
        <v>43478</v>
      </c>
      <c r="F742" s="120">
        <f t="shared" si="82"/>
        <v>43482</v>
      </c>
      <c r="G742" s="74">
        <f t="shared" si="82"/>
        <v>43485</v>
      </c>
    </row>
    <row r="743" spans="1:7" s="57" customFormat="1" ht="15.75" customHeight="1">
      <c r="A743" s="89"/>
      <c r="B743" s="100" t="s">
        <v>337</v>
      </c>
      <c r="C743" s="123" t="s">
        <v>608</v>
      </c>
      <c r="D743" s="262"/>
      <c r="E743" s="120">
        <f t="shared" si="82"/>
        <v>43485</v>
      </c>
      <c r="F743" s="120">
        <f t="shared" si="82"/>
        <v>43489</v>
      </c>
      <c r="G743" s="74">
        <f t="shared" si="82"/>
        <v>43492</v>
      </c>
    </row>
    <row r="744" spans="1:7" s="57" customFormat="1" ht="15.75" customHeight="1">
      <c r="A744" s="89"/>
      <c r="B744" s="100" t="s">
        <v>348</v>
      </c>
      <c r="C744" s="123" t="s">
        <v>609</v>
      </c>
      <c r="D744" s="263"/>
      <c r="E744" s="120">
        <f t="shared" si="82"/>
        <v>43492</v>
      </c>
      <c r="F744" s="120">
        <f t="shared" si="82"/>
        <v>43496</v>
      </c>
      <c r="G744" s="74">
        <f t="shared" si="82"/>
        <v>43499</v>
      </c>
    </row>
    <row r="745" spans="1:7" s="57" customFormat="1" ht="15.75" customHeight="1">
      <c r="A745" s="89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89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89"/>
      <c r="B747" s="216" t="s">
        <v>36</v>
      </c>
      <c r="C747" s="108" t="s">
        <v>37</v>
      </c>
      <c r="D747" s="108" t="s">
        <v>38</v>
      </c>
      <c r="E747" s="73" t="s">
        <v>755</v>
      </c>
      <c r="F747" s="73" t="s">
        <v>39</v>
      </c>
      <c r="G747" s="108" t="s">
        <v>945</v>
      </c>
    </row>
    <row r="748" spans="1:7" s="57" customFormat="1" ht="15.75" customHeight="1">
      <c r="A748" s="89"/>
      <c r="B748" s="217"/>
      <c r="C748" s="93"/>
      <c r="D748" s="93"/>
      <c r="E748" s="93" t="s">
        <v>28</v>
      </c>
      <c r="F748" s="109" t="s">
        <v>40</v>
      </c>
      <c r="G748" s="73" t="s">
        <v>41</v>
      </c>
    </row>
    <row r="749" spans="1:7" s="57" customFormat="1" ht="15.75" customHeight="1">
      <c r="A749" s="89"/>
      <c r="B749" s="123" t="s">
        <v>344</v>
      </c>
      <c r="C749" s="163" t="s">
        <v>419</v>
      </c>
      <c r="D749" s="261" t="s">
        <v>948</v>
      </c>
      <c r="E749" s="120">
        <v>43467</v>
      </c>
      <c r="F749" s="120">
        <f>E749+4</f>
        <v>43471</v>
      </c>
      <c r="G749" s="74">
        <f>F749+3</f>
        <v>43474</v>
      </c>
    </row>
    <row r="750" spans="1:7" s="57" customFormat="1" ht="15.75" customHeight="1">
      <c r="A750" s="89"/>
      <c r="B750" s="123" t="s">
        <v>321</v>
      </c>
      <c r="C750" s="164" t="s">
        <v>419</v>
      </c>
      <c r="D750" s="262"/>
      <c r="E750" s="120">
        <f t="shared" ref="E750:G753" si="83">E749+7</f>
        <v>43474</v>
      </c>
      <c r="F750" s="120">
        <f t="shared" si="83"/>
        <v>43478</v>
      </c>
      <c r="G750" s="74">
        <f t="shared" si="83"/>
        <v>43481</v>
      </c>
    </row>
    <row r="751" spans="1:7" s="57" customFormat="1" ht="15.75" customHeight="1">
      <c r="A751" s="89"/>
      <c r="B751" s="123" t="s">
        <v>119</v>
      </c>
      <c r="C751" s="165" t="s">
        <v>419</v>
      </c>
      <c r="D751" s="262"/>
      <c r="E751" s="120">
        <f t="shared" si="83"/>
        <v>43481</v>
      </c>
      <c r="F751" s="120">
        <f t="shared" si="83"/>
        <v>43485</v>
      </c>
      <c r="G751" s="74">
        <f t="shared" si="83"/>
        <v>43488</v>
      </c>
    </row>
    <row r="752" spans="1:7" s="57" customFormat="1" ht="15.75" customHeight="1">
      <c r="A752" s="89"/>
      <c r="B752" s="123" t="s">
        <v>737</v>
      </c>
      <c r="C752" s="164" t="s">
        <v>419</v>
      </c>
      <c r="D752" s="262"/>
      <c r="E752" s="120">
        <f t="shared" si="83"/>
        <v>43488</v>
      </c>
      <c r="F752" s="120">
        <f t="shared" si="83"/>
        <v>43492</v>
      </c>
      <c r="G752" s="74">
        <f t="shared" si="83"/>
        <v>43495</v>
      </c>
    </row>
    <row r="753" spans="1:7" s="57" customFormat="1" ht="15.75" customHeight="1" thickBot="1">
      <c r="A753" s="89"/>
      <c r="B753" s="123" t="s">
        <v>344</v>
      </c>
      <c r="C753" s="166" t="s">
        <v>707</v>
      </c>
      <c r="D753" s="263"/>
      <c r="E753" s="120">
        <f t="shared" si="83"/>
        <v>43495</v>
      </c>
      <c r="F753" s="120">
        <f t="shared" si="83"/>
        <v>43499</v>
      </c>
      <c r="G753" s="74">
        <f t="shared" si="83"/>
        <v>43502</v>
      </c>
    </row>
    <row r="754" spans="1:7" s="57" customFormat="1" ht="15.75" customHeight="1">
      <c r="A754" s="89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95" t="s">
        <v>146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89"/>
      <c r="B756" s="94"/>
      <c r="C756" s="21"/>
      <c r="D756" s="3"/>
      <c r="E756" s="3"/>
      <c r="F756" s="4"/>
      <c r="G756" s="4"/>
    </row>
    <row r="757" spans="1:7" s="57" customFormat="1" ht="15.75" customHeight="1">
      <c r="A757" s="89"/>
      <c r="B757" s="17"/>
      <c r="C757" s="17"/>
      <c r="D757" s="18"/>
      <c r="E757" s="18"/>
      <c r="F757" s="19"/>
      <c r="G757" s="19"/>
    </row>
    <row r="758" spans="1:7" s="57" customFormat="1" ht="15.75" customHeight="1">
      <c r="A758" s="89"/>
      <c r="B758" s="89"/>
      <c r="C758" s="17"/>
      <c r="D758" s="18"/>
      <c r="E758" s="18"/>
      <c r="F758" s="19"/>
      <c r="G758" s="19"/>
    </row>
    <row r="759" spans="1:7" s="57" customFormat="1" ht="15.75" customHeight="1">
      <c r="A759" s="89"/>
      <c r="B759" s="9"/>
      <c r="C759" s="9"/>
      <c r="D759" s="15"/>
      <c r="E759" s="12"/>
      <c r="F759" s="12"/>
      <c r="G759" s="12"/>
    </row>
    <row r="760" spans="1:7" s="57" customFormat="1" ht="15.75" customHeight="1">
      <c r="A760" s="89"/>
      <c r="B760" s="214" t="s">
        <v>36</v>
      </c>
      <c r="C760" s="214" t="s">
        <v>37</v>
      </c>
      <c r="D760" s="214" t="s">
        <v>38</v>
      </c>
      <c r="E760" s="73" t="s">
        <v>755</v>
      </c>
      <c r="F760" s="73" t="s">
        <v>39</v>
      </c>
      <c r="G760" s="73" t="s">
        <v>949</v>
      </c>
    </row>
    <row r="761" spans="1:7" s="57" customFormat="1" ht="15.75" customHeight="1">
      <c r="A761" s="89"/>
      <c r="B761" s="215"/>
      <c r="C761" s="215"/>
      <c r="D761" s="215"/>
      <c r="E761" s="73" t="s">
        <v>28</v>
      </c>
      <c r="F761" s="73" t="s">
        <v>40</v>
      </c>
      <c r="G761" s="73" t="s">
        <v>950</v>
      </c>
    </row>
    <row r="762" spans="1:7" s="57" customFormat="1" ht="15.75" customHeight="1">
      <c r="A762" s="89"/>
      <c r="B762" s="167" t="s">
        <v>204</v>
      </c>
      <c r="C762" s="168" t="s">
        <v>128</v>
      </c>
      <c r="D762" s="243" t="s">
        <v>951</v>
      </c>
      <c r="E762" s="99">
        <v>43463</v>
      </c>
      <c r="F762" s="99">
        <f>E762+4</f>
        <v>43467</v>
      </c>
      <c r="G762" s="74">
        <f>F762+10</f>
        <v>43477</v>
      </c>
    </row>
    <row r="763" spans="1:7" s="57" customFormat="1" ht="15.75" customHeight="1">
      <c r="A763" s="89"/>
      <c r="B763" s="167" t="s">
        <v>332</v>
      </c>
      <c r="C763" s="168" t="s">
        <v>328</v>
      </c>
      <c r="D763" s="247"/>
      <c r="E763" s="75">
        <f t="shared" ref="E763:F766" si="84">E762+7</f>
        <v>43470</v>
      </c>
      <c r="F763" s="99">
        <f t="shared" si="84"/>
        <v>43474</v>
      </c>
      <c r="G763" s="74">
        <f>F763+10</f>
        <v>43484</v>
      </c>
    </row>
    <row r="764" spans="1:7" s="57" customFormat="1" ht="15.75" customHeight="1">
      <c r="A764" s="89"/>
      <c r="B764" s="167" t="s">
        <v>610</v>
      </c>
      <c r="C764" s="168" t="s">
        <v>612</v>
      </c>
      <c r="D764" s="247"/>
      <c r="E764" s="75">
        <f t="shared" si="84"/>
        <v>43477</v>
      </c>
      <c r="F764" s="99">
        <f t="shared" si="84"/>
        <v>43481</v>
      </c>
      <c r="G764" s="74">
        <f>F764+10</f>
        <v>43491</v>
      </c>
    </row>
    <row r="765" spans="1:7" s="57" customFormat="1" ht="15.75" customHeight="1">
      <c r="A765" s="89" t="s">
        <v>952</v>
      </c>
      <c r="B765" s="167" t="s">
        <v>332</v>
      </c>
      <c r="C765" s="168" t="s">
        <v>328</v>
      </c>
      <c r="D765" s="247"/>
      <c r="E765" s="75">
        <f t="shared" si="84"/>
        <v>43484</v>
      </c>
      <c r="F765" s="99">
        <f t="shared" si="84"/>
        <v>43488</v>
      </c>
      <c r="G765" s="74">
        <f>F765+10</f>
        <v>43498</v>
      </c>
    </row>
    <row r="766" spans="1:7" s="57" customFormat="1" ht="15.75" customHeight="1">
      <c r="A766" s="89"/>
      <c r="B766" s="167" t="s">
        <v>611</v>
      </c>
      <c r="C766" s="151" t="s">
        <v>613</v>
      </c>
      <c r="D766" s="248"/>
      <c r="E766" s="75">
        <f t="shared" si="84"/>
        <v>43491</v>
      </c>
      <c r="F766" s="99">
        <f t="shared" si="84"/>
        <v>43495</v>
      </c>
      <c r="G766" s="74">
        <f>F766+10</f>
        <v>43505</v>
      </c>
    </row>
    <row r="767" spans="1:7" s="57" customFormat="1" ht="15.75" customHeight="1">
      <c r="A767" s="89"/>
      <c r="B767" s="17"/>
      <c r="C767" s="17"/>
      <c r="D767" s="18"/>
      <c r="E767" s="18"/>
      <c r="F767" s="19"/>
      <c r="G767" s="19"/>
    </row>
    <row r="768" spans="1:7" s="57" customFormat="1" ht="15.75" customHeight="1">
      <c r="A768" s="89"/>
      <c r="B768" s="17"/>
      <c r="C768" s="17"/>
      <c r="D768" s="18"/>
      <c r="E768" s="18"/>
      <c r="F768" s="19"/>
      <c r="G768" s="19"/>
    </row>
    <row r="769" spans="1:7" s="57" customFormat="1" ht="15.75" customHeight="1">
      <c r="A769" s="89"/>
      <c r="B769" s="89"/>
      <c r="C769" s="19"/>
      <c r="D769" s="18"/>
      <c r="E769" s="18"/>
      <c r="F769" s="19"/>
      <c r="G769" s="19"/>
    </row>
    <row r="770" spans="1:7" s="57" customFormat="1" ht="15.75" customHeight="1">
      <c r="A770" s="89"/>
      <c r="B770" s="216" t="s">
        <v>36</v>
      </c>
      <c r="C770" s="216" t="s">
        <v>37</v>
      </c>
      <c r="D770" s="216" t="s">
        <v>38</v>
      </c>
      <c r="E770" s="73" t="s">
        <v>757</v>
      </c>
      <c r="F770" s="73" t="s">
        <v>39</v>
      </c>
      <c r="G770" s="108" t="s">
        <v>149</v>
      </c>
    </row>
    <row r="771" spans="1:7" s="57" customFormat="1" ht="15.75" customHeight="1">
      <c r="A771" s="89"/>
      <c r="B771" s="217"/>
      <c r="C771" s="217"/>
      <c r="D771" s="217"/>
      <c r="E771" s="143" t="s">
        <v>28</v>
      </c>
      <c r="F771" s="109" t="s">
        <v>40</v>
      </c>
      <c r="G771" s="73" t="s">
        <v>41</v>
      </c>
    </row>
    <row r="772" spans="1:7" s="57" customFormat="1" ht="15.75" customHeight="1">
      <c r="A772" s="89"/>
      <c r="B772" s="100" t="s">
        <v>76</v>
      </c>
      <c r="C772" s="100" t="s">
        <v>393</v>
      </c>
      <c r="D772" s="243" t="s">
        <v>953</v>
      </c>
      <c r="E772" s="120">
        <v>43462</v>
      </c>
      <c r="F772" s="120">
        <f>E772+5</f>
        <v>43467</v>
      </c>
      <c r="G772" s="74">
        <f>F772+19</f>
        <v>43486</v>
      </c>
    </row>
    <row r="773" spans="1:7" s="57" customFormat="1" ht="15.75" customHeight="1">
      <c r="A773" s="89"/>
      <c r="B773" s="100" t="s">
        <v>614</v>
      </c>
      <c r="C773" s="100" t="s">
        <v>615</v>
      </c>
      <c r="D773" s="247"/>
      <c r="E773" s="120">
        <f>E772+7</f>
        <v>43469</v>
      </c>
      <c r="F773" s="120">
        <f>E773+5</f>
        <v>43474</v>
      </c>
      <c r="G773" s="74">
        <f>F773+19</f>
        <v>43493</v>
      </c>
    </row>
    <row r="774" spans="1:7" s="57" customFormat="1" ht="15.75" customHeight="1">
      <c r="A774" s="89"/>
      <c r="B774" s="100" t="s">
        <v>325</v>
      </c>
      <c r="C774" s="100" t="s">
        <v>615</v>
      </c>
      <c r="D774" s="247"/>
      <c r="E774" s="120">
        <f>E773+7</f>
        <v>43476</v>
      </c>
      <c r="F774" s="120">
        <f>E774+5</f>
        <v>43481</v>
      </c>
      <c r="G774" s="74">
        <f>F774+19</f>
        <v>43500</v>
      </c>
    </row>
    <row r="775" spans="1:7" s="57" customFormat="1" ht="15.75" customHeight="1">
      <c r="A775" s="89"/>
      <c r="B775" s="100" t="s">
        <v>392</v>
      </c>
      <c r="C775" s="100" t="s">
        <v>254</v>
      </c>
      <c r="D775" s="247"/>
      <c r="E775" s="120">
        <f>E774+7</f>
        <v>43483</v>
      </c>
      <c r="F775" s="120">
        <f>E775+5</f>
        <v>43488</v>
      </c>
      <c r="G775" s="74">
        <f>F775+19</f>
        <v>43507</v>
      </c>
    </row>
    <row r="776" spans="1:7" s="57" customFormat="1" ht="15.75" customHeight="1">
      <c r="A776" s="89" t="s">
        <v>954</v>
      </c>
      <c r="B776" s="100" t="s">
        <v>355</v>
      </c>
      <c r="C776" s="100" t="s">
        <v>615</v>
      </c>
      <c r="D776" s="248"/>
      <c r="E776" s="120">
        <f>E775+7</f>
        <v>43490</v>
      </c>
      <c r="F776" s="120">
        <f>E776+5</f>
        <v>43495</v>
      </c>
      <c r="G776" s="74">
        <f>F776+19</f>
        <v>43514</v>
      </c>
    </row>
    <row r="777" spans="1:7" s="57" customFormat="1" ht="15.75" customHeight="1">
      <c r="A777" s="89"/>
      <c r="B777" s="17"/>
      <c r="C777" s="19"/>
      <c r="D777" s="18"/>
      <c r="E777" s="18"/>
      <c r="F777" s="19"/>
      <c r="G777" s="19"/>
    </row>
    <row r="778" spans="1:7" s="57" customFormat="1" ht="15.75" customHeight="1">
      <c r="A778" s="89"/>
      <c r="B778" s="89"/>
      <c r="C778" s="17"/>
      <c r="D778" s="18"/>
      <c r="E778" s="18"/>
      <c r="F778" s="19"/>
      <c r="G778" s="19"/>
    </row>
    <row r="779" spans="1:7" s="57" customFormat="1" ht="15.75" customHeight="1">
      <c r="A779" s="89"/>
      <c r="B779" s="216" t="s">
        <v>36</v>
      </c>
      <c r="C779" s="216" t="s">
        <v>37</v>
      </c>
      <c r="D779" s="216" t="s">
        <v>38</v>
      </c>
      <c r="E779" s="73" t="s">
        <v>755</v>
      </c>
      <c r="F779" s="73" t="s">
        <v>39</v>
      </c>
      <c r="G779" s="108" t="s">
        <v>149</v>
      </c>
    </row>
    <row r="780" spans="1:7" s="57" customFormat="1" ht="15.75" customHeight="1">
      <c r="A780" s="89"/>
      <c r="B780" s="217"/>
      <c r="C780" s="217"/>
      <c r="D780" s="217"/>
      <c r="E780" s="143" t="s">
        <v>28</v>
      </c>
      <c r="F780" s="109" t="s">
        <v>40</v>
      </c>
      <c r="G780" s="73" t="s">
        <v>41</v>
      </c>
    </row>
    <row r="781" spans="1:7" s="57" customFormat="1" ht="15.75" customHeight="1">
      <c r="A781" s="89"/>
      <c r="B781" s="105" t="s">
        <v>616</v>
      </c>
      <c r="C781" s="169" t="s">
        <v>618</v>
      </c>
      <c r="D781" s="243" t="s">
        <v>955</v>
      </c>
      <c r="E781" s="99">
        <v>43462</v>
      </c>
      <c r="F781" s="99">
        <f>E781+4</f>
        <v>43466</v>
      </c>
      <c r="G781" s="74">
        <f>F781+10</f>
        <v>43476</v>
      </c>
    </row>
    <row r="782" spans="1:7" s="57" customFormat="1" ht="15.75" customHeight="1">
      <c r="A782" s="89"/>
      <c r="B782" s="105" t="s">
        <v>617</v>
      </c>
      <c r="C782" s="169" t="s">
        <v>619</v>
      </c>
      <c r="D782" s="247"/>
      <c r="E782" s="75">
        <f t="shared" ref="E782:F785" si="85">E781+7</f>
        <v>43469</v>
      </c>
      <c r="F782" s="99">
        <f t="shared" si="85"/>
        <v>43473</v>
      </c>
      <c r="G782" s="74">
        <f>F782+10</f>
        <v>43483</v>
      </c>
    </row>
    <row r="783" spans="1:7" s="57" customFormat="1" ht="15.75" customHeight="1">
      <c r="A783" s="89"/>
      <c r="B783" s="105" t="s">
        <v>391</v>
      </c>
      <c r="C783" s="169" t="s">
        <v>85</v>
      </c>
      <c r="D783" s="247"/>
      <c r="E783" s="75">
        <f t="shared" si="85"/>
        <v>43476</v>
      </c>
      <c r="F783" s="99">
        <f t="shared" si="85"/>
        <v>43480</v>
      </c>
      <c r="G783" s="74">
        <f>F783+10</f>
        <v>43490</v>
      </c>
    </row>
    <row r="784" spans="1:7" s="57" customFormat="1" ht="15.75" customHeight="1">
      <c r="A784" s="89"/>
      <c r="B784" s="105" t="s">
        <v>114</v>
      </c>
      <c r="C784" s="169" t="s">
        <v>620</v>
      </c>
      <c r="D784" s="247"/>
      <c r="E784" s="75">
        <f t="shared" si="85"/>
        <v>43483</v>
      </c>
      <c r="F784" s="99">
        <f t="shared" si="85"/>
        <v>43487</v>
      </c>
      <c r="G784" s="74">
        <f>F784+10</f>
        <v>43497</v>
      </c>
    </row>
    <row r="785" spans="1:7" s="57" customFormat="1" ht="15.75" customHeight="1">
      <c r="A785" s="89" t="s">
        <v>956</v>
      </c>
      <c r="B785" s="105" t="s">
        <v>19</v>
      </c>
      <c r="C785" s="105" t="s">
        <v>621</v>
      </c>
      <c r="D785" s="248"/>
      <c r="E785" s="75">
        <f t="shared" si="85"/>
        <v>43490</v>
      </c>
      <c r="F785" s="99">
        <f t="shared" si="85"/>
        <v>43494</v>
      </c>
      <c r="G785" s="74">
        <f>F785+10</f>
        <v>43504</v>
      </c>
    </row>
    <row r="786" spans="1:7" s="57" customFormat="1" ht="15.75" customHeight="1">
      <c r="A786" s="89"/>
      <c r="B786" s="27"/>
      <c r="C786" s="17"/>
      <c r="D786" s="18"/>
      <c r="E786" s="18"/>
      <c r="F786" s="19"/>
      <c r="G786" s="19"/>
    </row>
    <row r="787" spans="1:7" s="57" customFormat="1" ht="15.75" customHeight="1">
      <c r="A787" s="89"/>
      <c r="B787" s="38"/>
      <c r="C787" s="38"/>
      <c r="D787" s="15"/>
      <c r="E787" s="12"/>
      <c r="F787" s="12"/>
      <c r="G787" s="12"/>
    </row>
    <row r="788" spans="1:7" s="57" customFormat="1" ht="15.75" customHeight="1">
      <c r="A788" s="89"/>
      <c r="B788" s="214" t="s">
        <v>759</v>
      </c>
      <c r="C788" s="214" t="s">
        <v>37</v>
      </c>
      <c r="D788" s="214" t="s">
        <v>38</v>
      </c>
      <c r="E788" s="73" t="s">
        <v>755</v>
      </c>
      <c r="F788" s="73" t="s">
        <v>39</v>
      </c>
      <c r="G788" s="108" t="s">
        <v>149</v>
      </c>
    </row>
    <row r="789" spans="1:7" s="57" customFormat="1" ht="15.75" customHeight="1">
      <c r="A789" s="89"/>
      <c r="B789" s="215"/>
      <c r="C789" s="215"/>
      <c r="D789" s="215"/>
      <c r="E789" s="143" t="s">
        <v>28</v>
      </c>
      <c r="F789" s="109" t="s">
        <v>40</v>
      </c>
      <c r="G789" s="73" t="s">
        <v>41</v>
      </c>
    </row>
    <row r="790" spans="1:7" s="57" customFormat="1" ht="15.75" customHeight="1">
      <c r="A790" s="89"/>
      <c r="B790" s="105" t="s">
        <v>616</v>
      </c>
      <c r="C790" s="169" t="s">
        <v>618</v>
      </c>
      <c r="D790" s="243" t="s">
        <v>957</v>
      </c>
      <c r="E790" s="120">
        <v>43461</v>
      </c>
      <c r="F790" s="120">
        <f>E790+5</f>
        <v>43466</v>
      </c>
      <c r="G790" s="74">
        <f>F790+19</f>
        <v>43485</v>
      </c>
    </row>
    <row r="791" spans="1:7" s="57" customFormat="1" ht="15.75" customHeight="1">
      <c r="A791" s="89"/>
      <c r="B791" s="105" t="s">
        <v>617</v>
      </c>
      <c r="C791" s="169" t="s">
        <v>619</v>
      </c>
      <c r="D791" s="247"/>
      <c r="E791" s="120">
        <f>E790+7</f>
        <v>43468</v>
      </c>
      <c r="F791" s="120">
        <f>E791+5</f>
        <v>43473</v>
      </c>
      <c r="G791" s="74">
        <f>F791+19</f>
        <v>43492</v>
      </c>
    </row>
    <row r="792" spans="1:7" s="57" customFormat="1" ht="15.75" customHeight="1">
      <c r="A792" s="89"/>
      <c r="B792" s="105" t="s">
        <v>391</v>
      </c>
      <c r="C792" s="169" t="s">
        <v>85</v>
      </c>
      <c r="D792" s="247"/>
      <c r="E792" s="120">
        <f>E791+7</f>
        <v>43475</v>
      </c>
      <c r="F792" s="120">
        <f>E792+5</f>
        <v>43480</v>
      </c>
      <c r="G792" s="74">
        <f>F792+19</f>
        <v>43499</v>
      </c>
    </row>
    <row r="793" spans="1:7" s="57" customFormat="1" ht="15.75" customHeight="1">
      <c r="A793" s="89"/>
      <c r="B793" s="105" t="s">
        <v>114</v>
      </c>
      <c r="C793" s="169" t="s">
        <v>620</v>
      </c>
      <c r="D793" s="247"/>
      <c r="E793" s="120">
        <f>E792+7</f>
        <v>43482</v>
      </c>
      <c r="F793" s="120">
        <f>E793+5</f>
        <v>43487</v>
      </c>
      <c r="G793" s="74">
        <f>F793+19</f>
        <v>43506</v>
      </c>
    </row>
    <row r="794" spans="1:7" s="57" customFormat="1" ht="15.75" customHeight="1">
      <c r="A794" s="89"/>
      <c r="B794" s="105" t="s">
        <v>19</v>
      </c>
      <c r="C794" s="105" t="s">
        <v>621</v>
      </c>
      <c r="D794" s="248"/>
      <c r="E794" s="120">
        <f>E793+7</f>
        <v>43489</v>
      </c>
      <c r="F794" s="120">
        <f>E794+5</f>
        <v>43494</v>
      </c>
      <c r="G794" s="74">
        <f>F794+19</f>
        <v>43513</v>
      </c>
    </row>
    <row r="795" spans="1:7" s="57" customFormat="1" ht="15.75" customHeight="1">
      <c r="A795" s="89"/>
      <c r="B795" s="17"/>
      <c r="C795" s="17"/>
      <c r="D795" s="18"/>
      <c r="E795" s="18"/>
      <c r="F795" s="19"/>
      <c r="G795" s="19"/>
    </row>
    <row r="796" spans="1:7" s="57" customFormat="1" ht="15.75" customHeight="1">
      <c r="A796" s="89"/>
      <c r="B796" s="89"/>
      <c r="C796" s="17"/>
      <c r="D796" s="18"/>
      <c r="E796" s="18"/>
      <c r="F796" s="19"/>
      <c r="G796" s="19"/>
    </row>
    <row r="797" spans="1:7" s="57" customFormat="1" ht="15.75" customHeight="1">
      <c r="A797" s="89"/>
      <c r="B797" s="13"/>
      <c r="C797" s="13"/>
      <c r="D797" s="15"/>
      <c r="E797" s="15"/>
      <c r="F797" s="12"/>
      <c r="G797" s="12"/>
    </row>
    <row r="798" spans="1:7" s="57" customFormat="1" ht="15.75" customHeight="1">
      <c r="A798" s="89"/>
      <c r="B798" s="214" t="s">
        <v>36</v>
      </c>
      <c r="C798" s="214" t="s">
        <v>37</v>
      </c>
      <c r="D798" s="214" t="s">
        <v>754</v>
      </c>
      <c r="E798" s="73" t="s">
        <v>755</v>
      </c>
      <c r="F798" s="73" t="s">
        <v>39</v>
      </c>
      <c r="G798" s="73" t="s">
        <v>151</v>
      </c>
    </row>
    <row r="799" spans="1:7" s="57" customFormat="1" ht="15.75" customHeight="1">
      <c r="A799" s="89"/>
      <c r="B799" s="215"/>
      <c r="C799" s="215"/>
      <c r="D799" s="215"/>
      <c r="E799" s="73" t="s">
        <v>28</v>
      </c>
      <c r="F799" s="73" t="s">
        <v>40</v>
      </c>
      <c r="G799" s="73" t="s">
        <v>41</v>
      </c>
    </row>
    <row r="800" spans="1:7" s="57" customFormat="1" ht="15.75" customHeight="1">
      <c r="A800" s="89"/>
      <c r="B800" s="105" t="s">
        <v>387</v>
      </c>
      <c r="C800" s="105" t="s">
        <v>389</v>
      </c>
      <c r="D800" s="243" t="s">
        <v>958</v>
      </c>
      <c r="E800" s="120">
        <v>43461</v>
      </c>
      <c r="F800" s="120">
        <f t="shared" ref="F800:F805" si="86">E800+5</f>
        <v>43466</v>
      </c>
      <c r="G800" s="74">
        <f t="shared" ref="G800:G805" si="87">F800+19</f>
        <v>43485</v>
      </c>
    </row>
    <row r="801" spans="1:7" s="57" customFormat="1" ht="15.75" customHeight="1">
      <c r="A801" s="89"/>
      <c r="B801" s="105" t="s">
        <v>388</v>
      </c>
      <c r="C801" s="105" t="s">
        <v>390</v>
      </c>
      <c r="D801" s="247"/>
      <c r="E801" s="120">
        <f>E800+7</f>
        <v>43468</v>
      </c>
      <c r="F801" s="120">
        <f t="shared" si="86"/>
        <v>43473</v>
      </c>
      <c r="G801" s="74">
        <f t="shared" si="87"/>
        <v>43492</v>
      </c>
    </row>
    <row r="802" spans="1:7" s="57" customFormat="1" ht="15.75" customHeight="1">
      <c r="A802" s="89"/>
      <c r="B802" s="105" t="s">
        <v>548</v>
      </c>
      <c r="C802" s="105" t="s">
        <v>551</v>
      </c>
      <c r="D802" s="247"/>
      <c r="E802" s="120">
        <f>E801+7</f>
        <v>43475</v>
      </c>
      <c r="F802" s="120">
        <f t="shared" si="86"/>
        <v>43480</v>
      </c>
      <c r="G802" s="74">
        <f t="shared" si="87"/>
        <v>43499</v>
      </c>
    </row>
    <row r="803" spans="1:7" s="57" customFormat="1" ht="15.75" customHeight="1">
      <c r="A803" s="89" t="s">
        <v>959</v>
      </c>
      <c r="B803" s="105" t="s">
        <v>549</v>
      </c>
      <c r="C803" s="105" t="s">
        <v>552</v>
      </c>
      <c r="D803" s="247"/>
      <c r="E803" s="120">
        <f>E802+7</f>
        <v>43482</v>
      </c>
      <c r="F803" s="120">
        <f t="shared" si="86"/>
        <v>43487</v>
      </c>
      <c r="G803" s="74">
        <f t="shared" si="87"/>
        <v>43506</v>
      </c>
    </row>
    <row r="804" spans="1:7" s="57" customFormat="1" ht="15.75" customHeight="1">
      <c r="A804" s="89"/>
      <c r="B804" s="105" t="s">
        <v>550</v>
      </c>
      <c r="C804" s="105" t="s">
        <v>553</v>
      </c>
      <c r="D804" s="248"/>
      <c r="E804" s="120">
        <f>E803+7</f>
        <v>43489</v>
      </c>
      <c r="F804" s="120">
        <f t="shared" si="86"/>
        <v>43494</v>
      </c>
      <c r="G804" s="74">
        <f t="shared" si="87"/>
        <v>43513</v>
      </c>
    </row>
    <row r="805" spans="1:7" s="57" customFormat="1" ht="15.75" customHeight="1">
      <c r="A805" s="89"/>
      <c r="B805" s="170"/>
      <c r="C805" s="171"/>
      <c r="D805" s="158"/>
      <c r="E805" s="120">
        <f>E804+7</f>
        <v>43496</v>
      </c>
      <c r="F805" s="120">
        <f t="shared" si="86"/>
        <v>43501</v>
      </c>
      <c r="G805" s="74">
        <f t="shared" si="87"/>
        <v>43520</v>
      </c>
    </row>
    <row r="806" spans="1:7" s="57" customFormat="1" ht="15.75" customHeight="1">
      <c r="A806" s="89"/>
      <c r="B806" s="13"/>
      <c r="C806" s="13"/>
      <c r="D806" s="15"/>
      <c r="E806" s="12"/>
      <c r="F806" s="12"/>
      <c r="G806" s="12"/>
    </row>
    <row r="807" spans="1:7" s="57" customFormat="1" ht="15.75" customHeight="1">
      <c r="A807" s="89"/>
      <c r="B807" s="216" t="s">
        <v>36</v>
      </c>
      <c r="C807" s="216" t="s">
        <v>37</v>
      </c>
      <c r="D807" s="216" t="s">
        <v>960</v>
      </c>
      <c r="E807" s="73" t="s">
        <v>757</v>
      </c>
      <c r="F807" s="73" t="s">
        <v>39</v>
      </c>
      <c r="G807" s="73" t="s">
        <v>151</v>
      </c>
    </row>
    <row r="808" spans="1:7" s="57" customFormat="1" ht="15.75" customHeight="1">
      <c r="A808" s="89"/>
      <c r="B808" s="217"/>
      <c r="C808" s="217"/>
      <c r="D808" s="217"/>
      <c r="E808" s="143" t="s">
        <v>28</v>
      </c>
      <c r="F808" s="109" t="s">
        <v>40</v>
      </c>
      <c r="G808" s="73" t="s">
        <v>41</v>
      </c>
    </row>
    <row r="809" spans="1:7" s="57" customFormat="1" ht="15.75" customHeight="1">
      <c r="A809" s="89"/>
      <c r="B809" s="100" t="s">
        <v>367</v>
      </c>
      <c r="C809" s="123" t="s">
        <v>760</v>
      </c>
      <c r="D809" s="243" t="s">
        <v>961</v>
      </c>
      <c r="E809" s="120">
        <v>43464</v>
      </c>
      <c r="F809" s="120">
        <f>E809+4</f>
        <v>43468</v>
      </c>
      <c r="G809" s="74">
        <f>F809+14</f>
        <v>43482</v>
      </c>
    </row>
    <row r="810" spans="1:7" s="57" customFormat="1" ht="15.75" customHeight="1">
      <c r="A810" s="89"/>
      <c r="B810" s="100" t="s">
        <v>508</v>
      </c>
      <c r="C810" s="123" t="s">
        <v>489</v>
      </c>
      <c r="D810" s="247"/>
      <c r="E810" s="120">
        <f t="shared" ref="E810:F813" si="88">E809+7</f>
        <v>43471</v>
      </c>
      <c r="F810" s="120">
        <f t="shared" si="88"/>
        <v>43475</v>
      </c>
      <c r="G810" s="74">
        <f>F810+14</f>
        <v>43489</v>
      </c>
    </row>
    <row r="811" spans="1:7" s="57" customFormat="1" ht="15.75" customHeight="1">
      <c r="A811" s="89"/>
      <c r="B811" s="100" t="s">
        <v>509</v>
      </c>
      <c r="C811" s="123" t="s">
        <v>490</v>
      </c>
      <c r="D811" s="247"/>
      <c r="E811" s="120">
        <f t="shared" si="88"/>
        <v>43478</v>
      </c>
      <c r="F811" s="120">
        <f t="shared" si="88"/>
        <v>43482</v>
      </c>
      <c r="G811" s="74">
        <f>F811+14</f>
        <v>43496</v>
      </c>
    </row>
    <row r="812" spans="1:7" s="57" customFormat="1" ht="15.75" customHeight="1">
      <c r="A812" s="89"/>
      <c r="B812" s="100" t="s">
        <v>510</v>
      </c>
      <c r="C812" s="123" t="s">
        <v>491</v>
      </c>
      <c r="D812" s="247"/>
      <c r="E812" s="120">
        <f t="shared" si="88"/>
        <v>43485</v>
      </c>
      <c r="F812" s="120">
        <f t="shared" si="88"/>
        <v>43489</v>
      </c>
      <c r="G812" s="74">
        <f>F812+14</f>
        <v>43503</v>
      </c>
    </row>
    <row r="813" spans="1:7" s="57" customFormat="1" ht="15.75" customHeight="1">
      <c r="A813" s="89"/>
      <c r="B813" s="123" t="s">
        <v>511</v>
      </c>
      <c r="C813" s="123" t="s">
        <v>492</v>
      </c>
      <c r="D813" s="248"/>
      <c r="E813" s="120">
        <f t="shared" si="88"/>
        <v>43492</v>
      </c>
      <c r="F813" s="120">
        <f t="shared" si="88"/>
        <v>43496</v>
      </c>
      <c r="G813" s="74">
        <f>F813+14</f>
        <v>43510</v>
      </c>
    </row>
    <row r="814" spans="1:7" s="57" customFormat="1" ht="15.75" customHeight="1">
      <c r="A814" s="89"/>
      <c r="B814" s="13"/>
      <c r="C814" s="13"/>
      <c r="D814" s="15"/>
      <c r="E814" s="15"/>
      <c r="F814" s="12"/>
      <c r="G814" s="12"/>
    </row>
    <row r="815" spans="1:7" s="57" customFormat="1" ht="15.75" customHeight="1">
      <c r="A815" s="89"/>
      <c r="B815" s="89"/>
      <c r="C815" s="17"/>
      <c r="D815" s="18"/>
      <c r="E815" s="18"/>
      <c r="F815" s="19"/>
      <c r="G815" s="19"/>
    </row>
    <row r="816" spans="1:7" s="57" customFormat="1" ht="15.75" customHeight="1">
      <c r="A816" s="89"/>
      <c r="B816" s="216" t="s">
        <v>36</v>
      </c>
      <c r="C816" s="216" t="s">
        <v>37</v>
      </c>
      <c r="D816" s="216" t="s">
        <v>38</v>
      </c>
      <c r="E816" s="73" t="s">
        <v>755</v>
      </c>
      <c r="F816" s="73" t="s">
        <v>39</v>
      </c>
      <c r="G816" s="108" t="s">
        <v>962</v>
      </c>
    </row>
    <row r="817" spans="1:7" s="57" customFormat="1" ht="15.75" customHeight="1">
      <c r="A817" s="89"/>
      <c r="B817" s="217"/>
      <c r="C817" s="217"/>
      <c r="D817" s="217"/>
      <c r="E817" s="143" t="s">
        <v>28</v>
      </c>
      <c r="F817" s="109" t="s">
        <v>40</v>
      </c>
      <c r="G817" s="73" t="s">
        <v>41</v>
      </c>
    </row>
    <row r="818" spans="1:7" s="57" customFormat="1" ht="15.75" customHeight="1">
      <c r="A818" s="89"/>
      <c r="B818" s="113" t="s">
        <v>709</v>
      </c>
      <c r="C818" s="172" t="s">
        <v>713</v>
      </c>
      <c r="D818" s="243" t="s">
        <v>963</v>
      </c>
      <c r="E818" s="120">
        <v>43466</v>
      </c>
      <c r="F818" s="120">
        <f>E818+4</f>
        <v>43470</v>
      </c>
      <c r="G818" s="74">
        <f>F818+13</f>
        <v>43483</v>
      </c>
    </row>
    <row r="819" spans="1:7" s="57" customFormat="1" ht="15.75" customHeight="1">
      <c r="A819" s="89"/>
      <c r="B819" s="113" t="s">
        <v>710</v>
      </c>
      <c r="C819" s="172" t="s">
        <v>714</v>
      </c>
      <c r="D819" s="247"/>
      <c r="E819" s="120">
        <f t="shared" ref="E819:F822" si="89">E818+7</f>
        <v>43473</v>
      </c>
      <c r="F819" s="120">
        <f t="shared" si="89"/>
        <v>43477</v>
      </c>
      <c r="G819" s="74">
        <f>F819+13</f>
        <v>43490</v>
      </c>
    </row>
    <row r="820" spans="1:7" s="57" customFormat="1" ht="15.75" customHeight="1">
      <c r="A820" s="89"/>
      <c r="B820" s="113" t="s">
        <v>711</v>
      </c>
      <c r="C820" s="172" t="s">
        <v>715</v>
      </c>
      <c r="D820" s="247"/>
      <c r="E820" s="120">
        <f t="shared" si="89"/>
        <v>43480</v>
      </c>
      <c r="F820" s="120">
        <f t="shared" si="89"/>
        <v>43484</v>
      </c>
      <c r="G820" s="74">
        <f>F820+13</f>
        <v>43497</v>
      </c>
    </row>
    <row r="821" spans="1:7" s="57" customFormat="1" ht="15.75" customHeight="1">
      <c r="A821" s="89"/>
      <c r="B821" s="113" t="s">
        <v>712</v>
      </c>
      <c r="C821" s="172" t="s">
        <v>714</v>
      </c>
      <c r="D821" s="247"/>
      <c r="E821" s="120">
        <f t="shared" si="89"/>
        <v>43487</v>
      </c>
      <c r="F821" s="120">
        <f t="shared" si="89"/>
        <v>43491</v>
      </c>
      <c r="G821" s="74">
        <f>F821+13</f>
        <v>43504</v>
      </c>
    </row>
    <row r="822" spans="1:7" s="57" customFormat="1" ht="15.75" customHeight="1">
      <c r="A822" s="89" t="s">
        <v>962</v>
      </c>
      <c r="B822" s="113" t="s">
        <v>372</v>
      </c>
      <c r="C822" s="172" t="s">
        <v>716</v>
      </c>
      <c r="D822" s="248"/>
      <c r="E822" s="120">
        <f t="shared" si="89"/>
        <v>43494</v>
      </c>
      <c r="F822" s="120">
        <f t="shared" si="89"/>
        <v>43498</v>
      </c>
      <c r="G822" s="74">
        <f>F822+13</f>
        <v>43511</v>
      </c>
    </row>
    <row r="823" spans="1:7" s="57" customFormat="1" ht="15.75" customHeight="1">
      <c r="A823" s="89"/>
      <c r="B823" s="13"/>
      <c r="C823" s="13"/>
      <c r="D823" s="15"/>
      <c r="E823" s="12"/>
      <c r="F823" s="12"/>
      <c r="G823" s="12"/>
    </row>
    <row r="824" spans="1:7" s="57" customFormat="1" ht="15.75" customHeight="1">
      <c r="A824" s="89"/>
      <c r="B824" s="13"/>
      <c r="C824" s="19"/>
      <c r="D824" s="3"/>
      <c r="E824" s="18"/>
      <c r="F824" s="19"/>
      <c r="G824" s="19"/>
    </row>
    <row r="825" spans="1:7" s="57" customFormat="1" ht="15.75" customHeight="1">
      <c r="A825" s="89"/>
      <c r="B825" s="216" t="s">
        <v>36</v>
      </c>
      <c r="C825" s="216" t="s">
        <v>37</v>
      </c>
      <c r="D825" s="216" t="s">
        <v>38</v>
      </c>
      <c r="E825" s="73" t="s">
        <v>755</v>
      </c>
      <c r="F825" s="73" t="s">
        <v>39</v>
      </c>
      <c r="G825" s="108" t="s">
        <v>949</v>
      </c>
    </row>
    <row r="826" spans="1:7" s="57" customFormat="1" ht="15.75" customHeight="1">
      <c r="A826" s="89"/>
      <c r="B826" s="217"/>
      <c r="C826" s="217"/>
      <c r="D826" s="217"/>
      <c r="E826" s="143" t="s">
        <v>28</v>
      </c>
      <c r="F826" s="109" t="s">
        <v>40</v>
      </c>
      <c r="G826" s="73" t="s">
        <v>41</v>
      </c>
    </row>
    <row r="827" spans="1:7" s="57" customFormat="1" ht="15.75" customHeight="1">
      <c r="A827" s="89"/>
      <c r="B827" s="100" t="s">
        <v>622</v>
      </c>
      <c r="C827" s="123" t="s">
        <v>628</v>
      </c>
      <c r="D827" s="152" t="s">
        <v>964</v>
      </c>
      <c r="E827" s="120">
        <v>43461</v>
      </c>
      <c r="F827" s="120">
        <f>E827+5</f>
        <v>43466</v>
      </c>
      <c r="G827" s="74">
        <f>F827+17</f>
        <v>43483</v>
      </c>
    </row>
    <row r="828" spans="1:7" s="57" customFormat="1" ht="15.75" customHeight="1">
      <c r="A828" s="89"/>
      <c r="B828" s="100" t="s">
        <v>623</v>
      </c>
      <c r="C828" s="123" t="s">
        <v>624</v>
      </c>
      <c r="D828" s="154"/>
      <c r="E828" s="120">
        <f t="shared" ref="E828:F831" si="90">E827+7</f>
        <v>43468</v>
      </c>
      <c r="F828" s="120">
        <f t="shared" si="90"/>
        <v>43473</v>
      </c>
      <c r="G828" s="74">
        <f>F828+17</f>
        <v>43490</v>
      </c>
    </row>
    <row r="829" spans="1:7" s="57" customFormat="1" ht="15.75" customHeight="1">
      <c r="A829" s="89"/>
      <c r="B829" s="100" t="s">
        <v>332</v>
      </c>
      <c r="C829" s="123" t="s">
        <v>625</v>
      </c>
      <c r="D829" s="154"/>
      <c r="E829" s="120">
        <f t="shared" si="90"/>
        <v>43475</v>
      </c>
      <c r="F829" s="120">
        <f t="shared" si="90"/>
        <v>43480</v>
      </c>
      <c r="G829" s="74">
        <f>F829+17</f>
        <v>43497</v>
      </c>
    </row>
    <row r="830" spans="1:7" s="57" customFormat="1" ht="15.75" customHeight="1">
      <c r="A830" s="89"/>
      <c r="B830" s="100" t="s">
        <v>425</v>
      </c>
      <c r="C830" s="123" t="s">
        <v>626</v>
      </c>
      <c r="D830" s="154"/>
      <c r="E830" s="120">
        <f t="shared" si="90"/>
        <v>43482</v>
      </c>
      <c r="F830" s="120">
        <f t="shared" si="90"/>
        <v>43487</v>
      </c>
      <c r="G830" s="74">
        <f>F830+17</f>
        <v>43504</v>
      </c>
    </row>
    <row r="831" spans="1:7" s="57" customFormat="1" ht="15.75" customHeight="1">
      <c r="A831" s="89"/>
      <c r="B831" s="123" t="s">
        <v>215</v>
      </c>
      <c r="C831" s="123" t="s">
        <v>627</v>
      </c>
      <c r="D831" s="155"/>
      <c r="E831" s="120">
        <f t="shared" si="90"/>
        <v>43489</v>
      </c>
      <c r="F831" s="120">
        <f t="shared" si="90"/>
        <v>43494</v>
      </c>
      <c r="G831" s="74">
        <f>F831+17</f>
        <v>43511</v>
      </c>
    </row>
    <row r="832" spans="1:7" s="57" customFormat="1" ht="15.75" customHeight="1">
      <c r="A832" s="89"/>
      <c r="B832" s="13"/>
      <c r="C832" s="19"/>
      <c r="D832" s="3"/>
      <c r="E832" s="18"/>
      <c r="F832" s="19"/>
      <c r="G832" s="19"/>
    </row>
    <row r="833" spans="1:7" s="57" customFormat="1" ht="15.75" customHeight="1">
      <c r="A833" s="89"/>
      <c r="B833" s="17"/>
      <c r="C833" s="13"/>
      <c r="D833" s="15"/>
      <c r="E833" s="12"/>
      <c r="F833" s="12"/>
      <c r="G833" s="12"/>
    </row>
    <row r="834" spans="1:7" s="57" customFormat="1" ht="15.75" customHeight="1">
      <c r="A834" s="95" t="s">
        <v>153</v>
      </c>
      <c r="B834" s="32"/>
      <c r="C834" s="32"/>
      <c r="D834" s="32"/>
      <c r="E834" s="32"/>
      <c r="F834" s="32"/>
      <c r="G834" s="32"/>
    </row>
    <row r="835" spans="1:7" s="57" customFormat="1" ht="15.75" customHeight="1">
      <c r="A835" s="89"/>
      <c r="B835" s="4" t="s">
        <v>772</v>
      </c>
      <c r="C835" s="39"/>
      <c r="D835" s="3"/>
      <c r="E835" s="3"/>
      <c r="F835" s="4"/>
      <c r="G835" s="40"/>
    </row>
    <row r="836" spans="1:7" s="57" customFormat="1" ht="15.75" customHeight="1">
      <c r="A836" s="89"/>
      <c r="B836" s="216" t="s">
        <v>36</v>
      </c>
      <c r="C836" s="108" t="s">
        <v>37</v>
      </c>
      <c r="D836" s="108" t="s">
        <v>38</v>
      </c>
      <c r="E836" s="73" t="s">
        <v>755</v>
      </c>
      <c r="F836" s="73" t="s">
        <v>39</v>
      </c>
      <c r="G836" s="108" t="s">
        <v>155</v>
      </c>
    </row>
    <row r="837" spans="1:7" s="57" customFormat="1" ht="15.75" customHeight="1">
      <c r="A837" s="89"/>
      <c r="B837" s="217"/>
      <c r="C837" s="93"/>
      <c r="D837" s="93"/>
      <c r="E837" s="143" t="s">
        <v>28</v>
      </c>
      <c r="F837" s="109" t="s">
        <v>40</v>
      </c>
      <c r="G837" s="73" t="s">
        <v>41</v>
      </c>
    </row>
    <row r="838" spans="1:7" s="57" customFormat="1" ht="15.75" customHeight="1">
      <c r="A838" s="89"/>
      <c r="B838" s="100" t="s">
        <v>622</v>
      </c>
      <c r="C838" s="123" t="s">
        <v>628</v>
      </c>
      <c r="D838" s="152" t="s">
        <v>964</v>
      </c>
      <c r="E838" s="120">
        <v>43462</v>
      </c>
      <c r="F838" s="120">
        <f>E838+5</f>
        <v>43467</v>
      </c>
      <c r="G838" s="74">
        <f>F838+17</f>
        <v>43484</v>
      </c>
    </row>
    <row r="839" spans="1:7" s="57" customFormat="1" ht="15.75" customHeight="1">
      <c r="A839" s="89"/>
      <c r="B839" s="100" t="s">
        <v>623</v>
      </c>
      <c r="C839" s="123" t="s">
        <v>624</v>
      </c>
      <c r="D839" s="154"/>
      <c r="E839" s="120">
        <f t="shared" ref="E839:F842" si="91">E838+7</f>
        <v>43469</v>
      </c>
      <c r="F839" s="120">
        <f t="shared" si="91"/>
        <v>43474</v>
      </c>
      <c r="G839" s="74">
        <f>F839+17</f>
        <v>43491</v>
      </c>
    </row>
    <row r="840" spans="1:7" s="57" customFormat="1" ht="15.75" customHeight="1">
      <c r="A840" s="88"/>
      <c r="B840" s="100" t="s">
        <v>332</v>
      </c>
      <c r="C840" s="123" t="s">
        <v>625</v>
      </c>
      <c r="D840" s="154"/>
      <c r="E840" s="120">
        <f t="shared" si="91"/>
        <v>43476</v>
      </c>
      <c r="F840" s="120">
        <f t="shared" si="91"/>
        <v>43481</v>
      </c>
      <c r="G840" s="74">
        <f>F840+17</f>
        <v>43498</v>
      </c>
    </row>
    <row r="841" spans="1:7" s="57" customFormat="1" ht="15.75" customHeight="1">
      <c r="A841" s="37"/>
      <c r="B841" s="100" t="s">
        <v>425</v>
      </c>
      <c r="C841" s="123" t="s">
        <v>626</v>
      </c>
      <c r="D841" s="154"/>
      <c r="E841" s="120">
        <f t="shared" si="91"/>
        <v>43483</v>
      </c>
      <c r="F841" s="120">
        <f t="shared" si="91"/>
        <v>43488</v>
      </c>
      <c r="G841" s="74">
        <f>F841+17</f>
        <v>43505</v>
      </c>
    </row>
    <row r="842" spans="1:7" s="57" customFormat="1" ht="15.75" customHeight="1">
      <c r="A842" s="94" t="s">
        <v>965</v>
      </c>
      <c r="B842" s="123" t="s">
        <v>215</v>
      </c>
      <c r="C842" s="123" t="s">
        <v>627</v>
      </c>
      <c r="D842" s="155"/>
      <c r="E842" s="120">
        <f t="shared" si="91"/>
        <v>43490</v>
      </c>
      <c r="F842" s="120">
        <f t="shared" si="91"/>
        <v>43495</v>
      </c>
      <c r="G842" s="74">
        <f>F842+17</f>
        <v>43512</v>
      </c>
    </row>
    <row r="843" spans="1:7" s="57" customFormat="1" ht="15.75" customHeight="1">
      <c r="A843" s="89"/>
      <c r="B843" s="41"/>
      <c r="C843" s="41"/>
      <c r="D843" s="18"/>
      <c r="E843" s="18"/>
      <c r="F843" s="19"/>
      <c r="G843" s="42"/>
    </row>
    <row r="844" spans="1:7" s="57" customFormat="1" ht="15.75" customHeight="1">
      <c r="A844" s="89"/>
      <c r="B844" s="216" t="s">
        <v>966</v>
      </c>
      <c r="C844" s="216" t="s">
        <v>37</v>
      </c>
      <c r="D844" s="73" t="s">
        <v>38</v>
      </c>
      <c r="E844" s="73" t="s">
        <v>757</v>
      </c>
      <c r="F844" s="73" t="s">
        <v>39</v>
      </c>
      <c r="G844" s="73" t="s">
        <v>155</v>
      </c>
    </row>
    <row r="845" spans="1:7" s="57" customFormat="1" ht="15.75" customHeight="1">
      <c r="A845" s="89"/>
      <c r="B845" s="217"/>
      <c r="C845" s="217"/>
      <c r="D845" s="243" t="s">
        <v>967</v>
      </c>
      <c r="E845" s="73" t="s">
        <v>28</v>
      </c>
      <c r="F845" s="73" t="s">
        <v>40</v>
      </c>
      <c r="G845" s="73" t="s">
        <v>41</v>
      </c>
    </row>
    <row r="846" spans="1:7" s="57" customFormat="1" ht="15.75" customHeight="1">
      <c r="A846" s="89"/>
      <c r="B846" s="100" t="s">
        <v>465</v>
      </c>
      <c r="C846" s="100" t="s">
        <v>871</v>
      </c>
      <c r="D846" s="247"/>
      <c r="E846" s="74">
        <v>43466</v>
      </c>
      <c r="F846" s="74">
        <f>E846+3</f>
        <v>43469</v>
      </c>
      <c r="G846" s="74">
        <f>F846+15</f>
        <v>43484</v>
      </c>
    </row>
    <row r="847" spans="1:7" s="57" customFormat="1" ht="15.75" customHeight="1">
      <c r="A847" s="89"/>
      <c r="B847" s="153" t="s">
        <v>335</v>
      </c>
      <c r="C847" s="100" t="s">
        <v>968</v>
      </c>
      <c r="D847" s="247"/>
      <c r="E847" s="74">
        <f t="shared" ref="E847:F850" si="92">E846+7</f>
        <v>43473</v>
      </c>
      <c r="F847" s="74">
        <f t="shared" si="92"/>
        <v>43476</v>
      </c>
      <c r="G847" s="74">
        <f>F847+15</f>
        <v>43491</v>
      </c>
    </row>
    <row r="848" spans="1:7" s="57" customFormat="1" ht="15.75" customHeight="1">
      <c r="A848" s="89"/>
      <c r="B848" s="100" t="s">
        <v>415</v>
      </c>
      <c r="C848" s="100" t="s">
        <v>969</v>
      </c>
      <c r="D848" s="247"/>
      <c r="E848" s="74">
        <f t="shared" si="92"/>
        <v>43480</v>
      </c>
      <c r="F848" s="74">
        <f t="shared" si="92"/>
        <v>43483</v>
      </c>
      <c r="G848" s="74">
        <f>F848+15</f>
        <v>43498</v>
      </c>
    </row>
    <row r="849" spans="1:7" s="57" customFormat="1" ht="15.75" customHeight="1">
      <c r="A849" s="89"/>
      <c r="B849" s="100" t="s">
        <v>342</v>
      </c>
      <c r="C849" s="100" t="s">
        <v>970</v>
      </c>
      <c r="D849" s="247"/>
      <c r="E849" s="74">
        <f t="shared" si="92"/>
        <v>43487</v>
      </c>
      <c r="F849" s="74">
        <f t="shared" si="92"/>
        <v>43490</v>
      </c>
      <c r="G849" s="74">
        <f>F849+15</f>
        <v>43505</v>
      </c>
    </row>
    <row r="850" spans="1:7" s="57" customFormat="1" ht="15.75" customHeight="1">
      <c r="A850" s="89"/>
      <c r="B850" s="100" t="s">
        <v>360</v>
      </c>
      <c r="C850" s="100" t="s">
        <v>971</v>
      </c>
      <c r="D850" s="248"/>
      <c r="E850" s="74">
        <f t="shared" si="92"/>
        <v>43494</v>
      </c>
      <c r="F850" s="74">
        <f t="shared" si="92"/>
        <v>43497</v>
      </c>
      <c r="G850" s="74">
        <f>F850+15</f>
        <v>43512</v>
      </c>
    </row>
    <row r="851" spans="1:7" s="57" customFormat="1" ht="15.75" customHeight="1">
      <c r="A851" s="89"/>
      <c r="B851" s="13"/>
      <c r="C851" s="9"/>
      <c r="D851" s="15"/>
      <c r="E851" s="12"/>
      <c r="F851" s="12"/>
      <c r="G851" s="12"/>
    </row>
    <row r="852" spans="1:7" s="57" customFormat="1" ht="15.75" customHeight="1">
      <c r="A852" s="89"/>
      <c r="B852" s="41"/>
      <c r="C852" s="41"/>
      <c r="D852" s="18"/>
      <c r="E852" s="18"/>
      <c r="F852" s="19"/>
      <c r="G852" s="42"/>
    </row>
    <row r="853" spans="1:7" s="57" customFormat="1" ht="15.75" customHeight="1">
      <c r="A853" s="89"/>
      <c r="B853" s="19"/>
      <c r="C853" s="41"/>
      <c r="D853" s="18"/>
      <c r="E853" s="18"/>
      <c r="F853" s="42"/>
      <c r="G853" s="42"/>
    </row>
    <row r="854" spans="1:7" s="57" customFormat="1" ht="15.75" customHeight="1">
      <c r="A854" s="89"/>
      <c r="B854" s="214" t="s">
        <v>759</v>
      </c>
      <c r="C854" s="73" t="s">
        <v>37</v>
      </c>
      <c r="D854" s="73" t="s">
        <v>38</v>
      </c>
      <c r="E854" s="73" t="s">
        <v>755</v>
      </c>
      <c r="F854" s="73" t="s">
        <v>39</v>
      </c>
      <c r="G854" s="173" t="s">
        <v>263</v>
      </c>
    </row>
    <row r="855" spans="1:7" s="57" customFormat="1" ht="15.75" customHeight="1">
      <c r="A855" s="89"/>
      <c r="B855" s="215"/>
      <c r="C855" s="73"/>
      <c r="D855" s="243" t="s">
        <v>972</v>
      </c>
      <c r="E855" s="74" t="s">
        <v>28</v>
      </c>
      <c r="F855" s="73" t="s">
        <v>40</v>
      </c>
      <c r="G855" s="73" t="s">
        <v>41</v>
      </c>
    </row>
    <row r="856" spans="1:7" s="57" customFormat="1" ht="15.75" customHeight="1">
      <c r="A856" s="89"/>
      <c r="B856" s="174" t="s">
        <v>476</v>
      </c>
      <c r="C856" s="105" t="s">
        <v>607</v>
      </c>
      <c r="D856" s="247"/>
      <c r="E856" s="74">
        <v>43463</v>
      </c>
      <c r="F856" s="74">
        <f>E856+5</f>
        <v>43468</v>
      </c>
      <c r="G856" s="74">
        <f>F856+12</f>
        <v>43480</v>
      </c>
    </row>
    <row r="857" spans="1:7" s="57" customFormat="1" ht="15.75" customHeight="1">
      <c r="A857" s="89"/>
      <c r="B857" s="174" t="s">
        <v>334</v>
      </c>
      <c r="C857" s="105" t="s">
        <v>293</v>
      </c>
      <c r="D857" s="247"/>
      <c r="E857" s="74">
        <f t="shared" ref="E857:F860" si="93">E856+7</f>
        <v>43470</v>
      </c>
      <c r="F857" s="74">
        <f t="shared" si="93"/>
        <v>43475</v>
      </c>
      <c r="G857" s="74">
        <f>F857+12</f>
        <v>43487</v>
      </c>
    </row>
    <row r="858" spans="1:7" s="57" customFormat="1" ht="15.75" customHeight="1">
      <c r="A858" s="89"/>
      <c r="B858" s="174" t="s">
        <v>386</v>
      </c>
      <c r="C858" s="105" t="s">
        <v>295</v>
      </c>
      <c r="D858" s="247"/>
      <c r="E858" s="74">
        <f t="shared" si="93"/>
        <v>43477</v>
      </c>
      <c r="F858" s="74">
        <f t="shared" si="93"/>
        <v>43482</v>
      </c>
      <c r="G858" s="74">
        <f>F858+12</f>
        <v>43494</v>
      </c>
    </row>
    <row r="859" spans="1:7" s="57" customFormat="1" ht="15.75" customHeight="1">
      <c r="A859" s="89"/>
      <c r="B859" s="129" t="s">
        <v>337</v>
      </c>
      <c r="C859" s="105" t="s">
        <v>608</v>
      </c>
      <c r="D859" s="247"/>
      <c r="E859" s="74">
        <f t="shared" si="93"/>
        <v>43484</v>
      </c>
      <c r="F859" s="74">
        <f t="shared" si="93"/>
        <v>43489</v>
      </c>
      <c r="G859" s="74">
        <f>F859+12</f>
        <v>43501</v>
      </c>
    </row>
    <row r="860" spans="1:7" s="57" customFormat="1" ht="15.75" customHeight="1">
      <c r="A860" s="89" t="s">
        <v>973</v>
      </c>
      <c r="B860" s="129" t="s">
        <v>348</v>
      </c>
      <c r="C860" s="105" t="s">
        <v>609</v>
      </c>
      <c r="D860" s="248"/>
      <c r="E860" s="74">
        <f t="shared" si="93"/>
        <v>43491</v>
      </c>
      <c r="F860" s="74">
        <f t="shared" si="93"/>
        <v>43496</v>
      </c>
      <c r="G860" s="74">
        <f>F860+12</f>
        <v>43508</v>
      </c>
    </row>
    <row r="861" spans="1:7" s="57" customFormat="1" ht="15.75" customHeight="1">
      <c r="A861" s="89"/>
      <c r="B861" s="13"/>
      <c r="C861" s="13"/>
      <c r="D861" s="15"/>
      <c r="E861" s="12"/>
      <c r="F861" s="12"/>
      <c r="G861" s="12"/>
    </row>
    <row r="862" spans="1:7" s="57" customFormat="1" ht="15.75" customHeight="1">
      <c r="A862" s="89"/>
      <c r="B862" s="13"/>
      <c r="C862" s="13"/>
      <c r="D862" s="15"/>
      <c r="E862" s="12"/>
      <c r="F862" s="12"/>
      <c r="G862" s="12"/>
    </row>
    <row r="863" spans="1:7" s="57" customFormat="1" ht="15.75" customHeight="1">
      <c r="A863" s="89"/>
      <c r="B863" s="19"/>
      <c r="C863" s="41"/>
      <c r="D863" s="18"/>
      <c r="E863" s="18"/>
      <c r="F863" s="19"/>
      <c r="G863" s="42"/>
    </row>
    <row r="864" spans="1:7" s="57" customFormat="1" ht="15.75" customHeight="1">
      <c r="A864" s="89"/>
      <c r="B864" s="216" t="s">
        <v>36</v>
      </c>
      <c r="C864" s="108" t="s">
        <v>37</v>
      </c>
      <c r="D864" s="108" t="s">
        <v>38</v>
      </c>
      <c r="E864" s="73" t="s">
        <v>755</v>
      </c>
      <c r="F864" s="73" t="s">
        <v>39</v>
      </c>
      <c r="G864" s="108" t="s">
        <v>155</v>
      </c>
    </row>
    <row r="865" spans="1:7" s="57" customFormat="1" ht="15.75" customHeight="1">
      <c r="A865" s="89"/>
      <c r="B865" s="217"/>
      <c r="C865" s="93"/>
      <c r="D865" s="93"/>
      <c r="E865" s="143" t="s">
        <v>28</v>
      </c>
      <c r="F865" s="109" t="s">
        <v>40</v>
      </c>
      <c r="G865" s="73" t="s">
        <v>41</v>
      </c>
    </row>
    <row r="866" spans="1:7" s="57" customFormat="1" ht="15.75" customHeight="1">
      <c r="A866" s="89"/>
      <c r="B866" s="100" t="s">
        <v>622</v>
      </c>
      <c r="C866" s="123" t="s">
        <v>628</v>
      </c>
      <c r="D866" s="152" t="s">
        <v>974</v>
      </c>
      <c r="E866" s="120">
        <v>43462</v>
      </c>
      <c r="F866" s="120">
        <f>E866+5</f>
        <v>43467</v>
      </c>
      <c r="G866" s="74">
        <f>F866+17</f>
        <v>43484</v>
      </c>
    </row>
    <row r="867" spans="1:7" s="57" customFormat="1" ht="15.75" customHeight="1">
      <c r="A867" s="89"/>
      <c r="B867" s="100" t="s">
        <v>623</v>
      </c>
      <c r="C867" s="123" t="s">
        <v>624</v>
      </c>
      <c r="D867" s="154"/>
      <c r="E867" s="120">
        <f t="shared" ref="E867:F870" si="94">E866+7</f>
        <v>43469</v>
      </c>
      <c r="F867" s="120">
        <f t="shared" si="94"/>
        <v>43474</v>
      </c>
      <c r="G867" s="74">
        <f>F867+17</f>
        <v>43491</v>
      </c>
    </row>
    <row r="868" spans="1:7" s="57" customFormat="1" ht="15.75" customHeight="1">
      <c r="A868" s="89"/>
      <c r="B868" s="100" t="s">
        <v>332</v>
      </c>
      <c r="C868" s="123" t="s">
        <v>625</v>
      </c>
      <c r="D868" s="154"/>
      <c r="E868" s="120">
        <f t="shared" si="94"/>
        <v>43476</v>
      </c>
      <c r="F868" s="120">
        <f t="shared" si="94"/>
        <v>43481</v>
      </c>
      <c r="G868" s="74">
        <f>F868+17</f>
        <v>43498</v>
      </c>
    </row>
    <row r="869" spans="1:7" s="57" customFormat="1" ht="15.75" customHeight="1">
      <c r="A869" s="89"/>
      <c r="B869" s="100" t="s">
        <v>425</v>
      </c>
      <c r="C869" s="123" t="s">
        <v>626</v>
      </c>
      <c r="D869" s="154"/>
      <c r="E869" s="120">
        <f t="shared" si="94"/>
        <v>43483</v>
      </c>
      <c r="F869" s="120">
        <f t="shared" si="94"/>
        <v>43488</v>
      </c>
      <c r="G869" s="74">
        <f>F869+17</f>
        <v>43505</v>
      </c>
    </row>
    <row r="870" spans="1:7" s="57" customFormat="1" ht="15.75" customHeight="1">
      <c r="A870" s="89" t="s">
        <v>975</v>
      </c>
      <c r="B870" s="123" t="s">
        <v>215</v>
      </c>
      <c r="C870" s="123" t="s">
        <v>627</v>
      </c>
      <c r="D870" s="155"/>
      <c r="E870" s="120">
        <f t="shared" si="94"/>
        <v>43490</v>
      </c>
      <c r="F870" s="120">
        <f t="shared" si="94"/>
        <v>43495</v>
      </c>
      <c r="G870" s="74">
        <f>F870+17</f>
        <v>43512</v>
      </c>
    </row>
    <row r="871" spans="1:7" s="57" customFormat="1" ht="15.75" customHeight="1">
      <c r="A871" s="89"/>
      <c r="B871" s="43"/>
      <c r="C871" s="41"/>
      <c r="D871" s="18"/>
      <c r="E871" s="18"/>
      <c r="F871" s="19"/>
      <c r="G871" s="42"/>
    </row>
    <row r="872" spans="1:7" s="57" customFormat="1" ht="15.75" customHeight="1">
      <c r="A872" s="89"/>
      <c r="B872" s="19"/>
      <c r="C872" s="41"/>
      <c r="D872" s="18"/>
      <c r="E872" s="18"/>
      <c r="F872" s="19"/>
      <c r="G872" s="42"/>
    </row>
    <row r="873" spans="1:7" s="57" customFormat="1" ht="15.75" customHeight="1">
      <c r="A873" s="89"/>
      <c r="B873" s="216" t="s">
        <v>36</v>
      </c>
      <c r="C873" s="108" t="s">
        <v>37</v>
      </c>
      <c r="D873" s="108" t="s">
        <v>38</v>
      </c>
      <c r="E873" s="73" t="s">
        <v>755</v>
      </c>
      <c r="F873" s="73" t="s">
        <v>39</v>
      </c>
      <c r="G873" s="73" t="s">
        <v>157</v>
      </c>
    </row>
    <row r="874" spans="1:7" s="57" customFormat="1" ht="15.75" customHeight="1">
      <c r="A874" s="89"/>
      <c r="B874" s="217"/>
      <c r="C874" s="93"/>
      <c r="D874" s="93"/>
      <c r="E874" s="143" t="s">
        <v>28</v>
      </c>
      <c r="F874" s="109" t="s">
        <v>40</v>
      </c>
      <c r="G874" s="73" t="s">
        <v>41</v>
      </c>
    </row>
    <row r="875" spans="1:7" s="57" customFormat="1" ht="15.75" customHeight="1">
      <c r="A875" s="89"/>
      <c r="B875" s="167" t="s">
        <v>204</v>
      </c>
      <c r="C875" s="168" t="s">
        <v>128</v>
      </c>
      <c r="D875" s="152" t="s">
        <v>976</v>
      </c>
      <c r="E875" s="120">
        <v>43463</v>
      </c>
      <c r="F875" s="120">
        <f>E875+4</f>
        <v>43467</v>
      </c>
      <c r="G875" s="74">
        <f>F875+30</f>
        <v>43497</v>
      </c>
    </row>
    <row r="876" spans="1:7" s="57" customFormat="1" ht="15.75" customHeight="1">
      <c r="A876" s="89"/>
      <c r="B876" s="167" t="s">
        <v>332</v>
      </c>
      <c r="C876" s="168" t="s">
        <v>328</v>
      </c>
      <c r="D876" s="154"/>
      <c r="E876" s="120">
        <f t="shared" ref="E876:F879" si="95">E875+7</f>
        <v>43470</v>
      </c>
      <c r="F876" s="120">
        <f t="shared" si="95"/>
        <v>43474</v>
      </c>
      <c r="G876" s="74">
        <f>F876+30</f>
        <v>43504</v>
      </c>
    </row>
    <row r="877" spans="1:7" s="57" customFormat="1" ht="15.75" customHeight="1">
      <c r="A877" s="89"/>
      <c r="B877" s="167" t="s">
        <v>610</v>
      </c>
      <c r="C877" s="168" t="s">
        <v>612</v>
      </c>
      <c r="D877" s="154"/>
      <c r="E877" s="120">
        <f t="shared" si="95"/>
        <v>43477</v>
      </c>
      <c r="F877" s="120">
        <f t="shared" si="95"/>
        <v>43481</v>
      </c>
      <c r="G877" s="74">
        <f>F877+30</f>
        <v>43511</v>
      </c>
    </row>
    <row r="878" spans="1:7" s="57" customFormat="1" ht="15.75" customHeight="1">
      <c r="A878" s="89"/>
      <c r="B878" s="167" t="s">
        <v>332</v>
      </c>
      <c r="C878" s="168" t="s">
        <v>328</v>
      </c>
      <c r="D878" s="154"/>
      <c r="E878" s="120">
        <f t="shared" si="95"/>
        <v>43484</v>
      </c>
      <c r="F878" s="120">
        <f t="shared" si="95"/>
        <v>43488</v>
      </c>
      <c r="G878" s="74">
        <f>F878+30</f>
        <v>43518</v>
      </c>
    </row>
    <row r="879" spans="1:7" s="57" customFormat="1" ht="15.75" customHeight="1">
      <c r="A879" s="89" t="s">
        <v>157</v>
      </c>
      <c r="B879" s="167" t="s">
        <v>611</v>
      </c>
      <c r="C879" s="151" t="s">
        <v>613</v>
      </c>
      <c r="D879" s="155"/>
      <c r="E879" s="120">
        <f t="shared" si="95"/>
        <v>43491</v>
      </c>
      <c r="F879" s="120">
        <f t="shared" si="95"/>
        <v>43495</v>
      </c>
      <c r="G879" s="74">
        <f>F879+30</f>
        <v>43525</v>
      </c>
    </row>
    <row r="880" spans="1:7" s="57" customFormat="1" ht="15.75" customHeight="1">
      <c r="A880" s="89"/>
      <c r="B880" s="13"/>
      <c r="C880" s="19"/>
      <c r="D880" s="15"/>
      <c r="E880" s="15"/>
      <c r="F880" s="76"/>
      <c r="G880" s="12"/>
    </row>
    <row r="881" spans="1:7" s="57" customFormat="1" ht="15.75" customHeight="1">
      <c r="A881" s="89"/>
      <c r="B881" s="19"/>
      <c r="C881" s="41"/>
      <c r="D881" s="42"/>
      <c r="E881" s="42"/>
      <c r="F881" s="19"/>
      <c r="G881" s="42"/>
    </row>
    <row r="882" spans="1:7" s="57" customFormat="1" ht="15.75" customHeight="1">
      <c r="A882" s="89"/>
      <c r="B882" s="216" t="s">
        <v>36</v>
      </c>
      <c r="C882" s="108" t="s">
        <v>37</v>
      </c>
      <c r="D882" s="108" t="s">
        <v>38</v>
      </c>
      <c r="E882" s="73" t="s">
        <v>755</v>
      </c>
      <c r="F882" s="73" t="s">
        <v>39</v>
      </c>
      <c r="G882" s="108" t="s">
        <v>158</v>
      </c>
    </row>
    <row r="883" spans="1:7" s="57" customFormat="1" ht="15.75" customHeight="1">
      <c r="A883" s="89"/>
      <c r="B883" s="217"/>
      <c r="C883" s="93"/>
      <c r="D883" s="93"/>
      <c r="E883" s="143" t="s">
        <v>28</v>
      </c>
      <c r="F883" s="109" t="s">
        <v>40</v>
      </c>
      <c r="G883" s="73" t="s">
        <v>41</v>
      </c>
    </row>
    <row r="884" spans="1:7" s="57" customFormat="1" ht="15.75" customHeight="1">
      <c r="A884" s="89"/>
      <c r="B884" s="167" t="s">
        <v>204</v>
      </c>
      <c r="C884" s="168" t="s">
        <v>128</v>
      </c>
      <c r="D884" s="152" t="s">
        <v>976</v>
      </c>
      <c r="E884" s="120">
        <v>43463</v>
      </c>
      <c r="F884" s="120">
        <f>E884+4</f>
        <v>43467</v>
      </c>
      <c r="G884" s="74">
        <f>F884+30</f>
        <v>43497</v>
      </c>
    </row>
    <row r="885" spans="1:7" s="57" customFormat="1" ht="15.75" customHeight="1">
      <c r="A885" s="89"/>
      <c r="B885" s="167" t="s">
        <v>332</v>
      </c>
      <c r="C885" s="168" t="s">
        <v>328</v>
      </c>
      <c r="D885" s="154"/>
      <c r="E885" s="120">
        <f t="shared" ref="E885:F888" si="96">E884+7</f>
        <v>43470</v>
      </c>
      <c r="F885" s="120">
        <f t="shared" si="96"/>
        <v>43474</v>
      </c>
      <c r="G885" s="74">
        <f>F885+30</f>
        <v>43504</v>
      </c>
    </row>
    <row r="886" spans="1:7" s="57" customFormat="1" ht="15.75" customHeight="1">
      <c r="A886" s="89"/>
      <c r="B886" s="167" t="s">
        <v>610</v>
      </c>
      <c r="C886" s="168" t="s">
        <v>612</v>
      </c>
      <c r="D886" s="154"/>
      <c r="E886" s="120">
        <f t="shared" si="96"/>
        <v>43477</v>
      </c>
      <c r="F886" s="120">
        <f t="shared" si="96"/>
        <v>43481</v>
      </c>
      <c r="G886" s="74">
        <f>F886+30</f>
        <v>43511</v>
      </c>
    </row>
    <row r="887" spans="1:7" s="57" customFormat="1" ht="15.75" customHeight="1">
      <c r="A887" s="89"/>
      <c r="B887" s="167" t="s">
        <v>332</v>
      </c>
      <c r="C887" s="168" t="s">
        <v>328</v>
      </c>
      <c r="D887" s="154"/>
      <c r="E887" s="120">
        <f t="shared" si="96"/>
        <v>43484</v>
      </c>
      <c r="F887" s="120">
        <f t="shared" si="96"/>
        <v>43488</v>
      </c>
      <c r="G887" s="74">
        <f>F887+30</f>
        <v>43518</v>
      </c>
    </row>
    <row r="888" spans="1:7" s="57" customFormat="1" ht="15.75" customHeight="1">
      <c r="A888" s="89" t="s">
        <v>158</v>
      </c>
      <c r="B888" s="167" t="s">
        <v>611</v>
      </c>
      <c r="C888" s="151" t="s">
        <v>613</v>
      </c>
      <c r="D888" s="155"/>
      <c r="E888" s="120">
        <f t="shared" si="96"/>
        <v>43491</v>
      </c>
      <c r="F888" s="120">
        <f t="shared" si="96"/>
        <v>43495</v>
      </c>
      <c r="G888" s="74">
        <f>F888+30</f>
        <v>43525</v>
      </c>
    </row>
    <row r="889" spans="1:7" s="57" customFormat="1" ht="15.75" customHeight="1">
      <c r="A889" s="89"/>
      <c r="B889" s="13"/>
      <c r="C889" s="13"/>
      <c r="D889" s="15"/>
      <c r="E889" s="15"/>
      <c r="F889" s="12"/>
      <c r="G889" s="12"/>
    </row>
    <row r="890" spans="1:7" s="57" customFormat="1" ht="15.75" customHeight="1">
      <c r="A890" s="89"/>
      <c r="B890" s="19"/>
      <c r="C890" s="41"/>
      <c r="D890" s="18"/>
      <c r="E890" s="18"/>
      <c r="F890" s="19"/>
      <c r="G890" s="42"/>
    </row>
    <row r="891" spans="1:7" s="57" customFormat="1" ht="15.75" customHeight="1">
      <c r="A891" s="89"/>
      <c r="B891" s="216" t="s">
        <v>36</v>
      </c>
      <c r="C891" s="108" t="s">
        <v>37</v>
      </c>
      <c r="D891" s="108" t="s">
        <v>38</v>
      </c>
      <c r="E891" s="73" t="s">
        <v>755</v>
      </c>
      <c r="F891" s="73" t="s">
        <v>39</v>
      </c>
      <c r="G891" s="73" t="s">
        <v>1</v>
      </c>
    </row>
    <row r="892" spans="1:7" s="57" customFormat="1" ht="15.75" customHeight="1">
      <c r="A892" s="89"/>
      <c r="B892" s="217"/>
      <c r="C892" s="93"/>
      <c r="D892" s="93"/>
      <c r="E892" s="143" t="s">
        <v>28</v>
      </c>
      <c r="F892" s="109" t="s">
        <v>40</v>
      </c>
      <c r="G892" s="73" t="s">
        <v>41</v>
      </c>
    </row>
    <row r="893" spans="1:7" s="57" customFormat="1" ht="15.75" customHeight="1">
      <c r="A893" s="89"/>
      <c r="B893" s="100" t="s">
        <v>629</v>
      </c>
      <c r="C893" s="123" t="s">
        <v>630</v>
      </c>
      <c r="D893" s="152" t="s">
        <v>977</v>
      </c>
      <c r="E893" s="120">
        <v>43466</v>
      </c>
      <c r="F893" s="120">
        <f>E893+5</f>
        <v>43471</v>
      </c>
      <c r="G893" s="74">
        <f>F893+17</f>
        <v>43488</v>
      </c>
    </row>
    <row r="894" spans="1:7" s="57" customFormat="1" ht="15.75" customHeight="1">
      <c r="A894" s="89"/>
      <c r="B894" s="100" t="s">
        <v>218</v>
      </c>
      <c r="C894" s="123" t="s">
        <v>288</v>
      </c>
      <c r="D894" s="154"/>
      <c r="E894" s="120">
        <f t="shared" ref="E894:F897" si="97">E893+7</f>
        <v>43473</v>
      </c>
      <c r="F894" s="120">
        <f t="shared" si="97"/>
        <v>43478</v>
      </c>
      <c r="G894" s="74">
        <f>F894+17</f>
        <v>43495</v>
      </c>
    </row>
    <row r="895" spans="1:7" s="57" customFormat="1" ht="15.75" customHeight="1">
      <c r="A895" s="89"/>
      <c r="B895" s="100" t="s">
        <v>339</v>
      </c>
      <c r="C895" s="123" t="s">
        <v>44</v>
      </c>
      <c r="D895" s="154"/>
      <c r="E895" s="120">
        <f t="shared" si="97"/>
        <v>43480</v>
      </c>
      <c r="F895" s="120">
        <f t="shared" si="97"/>
        <v>43485</v>
      </c>
      <c r="G895" s="74">
        <f>F895+17</f>
        <v>43502</v>
      </c>
    </row>
    <row r="896" spans="1:7" s="57" customFormat="1" ht="15.75" customHeight="1">
      <c r="A896" s="89"/>
      <c r="B896" s="100" t="s">
        <v>374</v>
      </c>
      <c r="C896" s="123" t="s">
        <v>127</v>
      </c>
      <c r="D896" s="154"/>
      <c r="E896" s="120">
        <f t="shared" si="97"/>
        <v>43487</v>
      </c>
      <c r="F896" s="120">
        <f t="shared" si="97"/>
        <v>43492</v>
      </c>
      <c r="G896" s="74">
        <f>F896+17</f>
        <v>43509</v>
      </c>
    </row>
    <row r="897" spans="1:7" s="57" customFormat="1" ht="15.75" customHeight="1">
      <c r="A897" s="89" t="s">
        <v>978</v>
      </c>
      <c r="B897" s="123" t="s">
        <v>354</v>
      </c>
      <c r="C897" s="123" t="s">
        <v>631</v>
      </c>
      <c r="D897" s="155"/>
      <c r="E897" s="120">
        <f t="shared" si="97"/>
        <v>43494</v>
      </c>
      <c r="F897" s="120">
        <f t="shared" si="97"/>
        <v>43499</v>
      </c>
      <c r="G897" s="74">
        <f>F897+17</f>
        <v>43516</v>
      </c>
    </row>
    <row r="898" spans="1:7" s="57" customFormat="1" ht="15.75" customHeight="1">
      <c r="A898" s="89"/>
      <c r="B898" s="13"/>
      <c r="C898" s="13"/>
      <c r="D898" s="15"/>
      <c r="E898" s="12"/>
      <c r="F898" s="12"/>
      <c r="G898" s="12"/>
    </row>
    <row r="899" spans="1:7" s="57" customFormat="1" ht="15.75" customHeight="1">
      <c r="A899" s="89"/>
      <c r="B899" s="19"/>
      <c r="C899" s="41"/>
      <c r="D899" s="18"/>
      <c r="E899" s="18"/>
      <c r="F899" s="19"/>
      <c r="G899" s="42"/>
    </row>
    <row r="900" spans="1:7" s="57" customFormat="1" ht="15.75" customHeight="1">
      <c r="A900" s="89"/>
      <c r="B900" s="19"/>
      <c r="C900" s="41"/>
      <c r="D900" s="18"/>
      <c r="E900" s="18"/>
      <c r="F900" s="19"/>
      <c r="G900" s="42"/>
    </row>
    <row r="901" spans="1:7" s="57" customFormat="1" ht="15.75" customHeight="1">
      <c r="A901" s="89"/>
      <c r="B901" s="216" t="s">
        <v>36</v>
      </c>
      <c r="C901" s="108" t="s">
        <v>37</v>
      </c>
      <c r="D901" s="108" t="s">
        <v>38</v>
      </c>
      <c r="E901" s="73" t="s">
        <v>755</v>
      </c>
      <c r="F901" s="73" t="s">
        <v>39</v>
      </c>
      <c r="G901" s="73" t="s">
        <v>1</v>
      </c>
    </row>
    <row r="902" spans="1:7" s="57" customFormat="1" ht="15.75" customHeight="1">
      <c r="A902" s="89"/>
      <c r="B902" s="217"/>
      <c r="C902" s="93"/>
      <c r="D902" s="93"/>
      <c r="E902" s="143" t="s">
        <v>28</v>
      </c>
      <c r="F902" s="109" t="s">
        <v>40</v>
      </c>
      <c r="G902" s="73" t="s">
        <v>41</v>
      </c>
    </row>
    <row r="903" spans="1:7" s="57" customFormat="1" ht="15.75" customHeight="1">
      <c r="A903" s="89"/>
      <c r="B903" s="100" t="s">
        <v>629</v>
      </c>
      <c r="C903" s="123" t="s">
        <v>630</v>
      </c>
      <c r="D903" s="152" t="s">
        <v>977</v>
      </c>
      <c r="E903" s="120">
        <v>43466</v>
      </c>
      <c r="F903" s="120">
        <f>E903+5</f>
        <v>43471</v>
      </c>
      <c r="G903" s="74">
        <f>F903+17</f>
        <v>43488</v>
      </c>
    </row>
    <row r="904" spans="1:7" s="57" customFormat="1" ht="15.75" customHeight="1">
      <c r="A904" s="89"/>
      <c r="B904" s="100" t="s">
        <v>218</v>
      </c>
      <c r="C904" s="123" t="s">
        <v>288</v>
      </c>
      <c r="D904" s="154"/>
      <c r="E904" s="120">
        <f t="shared" ref="E904:F907" si="98">E903+7</f>
        <v>43473</v>
      </c>
      <c r="F904" s="120">
        <f t="shared" si="98"/>
        <v>43478</v>
      </c>
      <c r="G904" s="74">
        <f>F904+17</f>
        <v>43495</v>
      </c>
    </row>
    <row r="905" spans="1:7" s="57" customFormat="1" ht="15.75" customHeight="1">
      <c r="A905" s="89"/>
      <c r="B905" s="100" t="s">
        <v>339</v>
      </c>
      <c r="C905" s="123" t="s">
        <v>44</v>
      </c>
      <c r="D905" s="154"/>
      <c r="E905" s="120">
        <f t="shared" si="98"/>
        <v>43480</v>
      </c>
      <c r="F905" s="120">
        <f t="shared" si="98"/>
        <v>43485</v>
      </c>
      <c r="G905" s="74">
        <f>F905+17</f>
        <v>43502</v>
      </c>
    </row>
    <row r="906" spans="1:7" s="57" customFormat="1" ht="15.75" customHeight="1">
      <c r="A906" s="89"/>
      <c r="B906" s="100" t="s">
        <v>374</v>
      </c>
      <c r="C906" s="123" t="s">
        <v>127</v>
      </c>
      <c r="D906" s="154"/>
      <c r="E906" s="120">
        <f t="shared" si="98"/>
        <v>43487</v>
      </c>
      <c r="F906" s="120">
        <f t="shared" si="98"/>
        <v>43492</v>
      </c>
      <c r="G906" s="74">
        <f>F906+17</f>
        <v>43509</v>
      </c>
    </row>
    <row r="907" spans="1:7" s="57" customFormat="1" ht="15.75" customHeight="1">
      <c r="A907" s="89" t="s">
        <v>159</v>
      </c>
      <c r="B907" s="123" t="s">
        <v>354</v>
      </c>
      <c r="C907" s="123" t="s">
        <v>631</v>
      </c>
      <c r="D907" s="155"/>
      <c r="E907" s="120">
        <f t="shared" si="98"/>
        <v>43494</v>
      </c>
      <c r="F907" s="120">
        <f t="shared" si="98"/>
        <v>43499</v>
      </c>
      <c r="G907" s="74">
        <f>F907+17</f>
        <v>43516</v>
      </c>
    </row>
    <row r="908" spans="1:7" s="57" customFormat="1" ht="15.75" customHeight="1">
      <c r="A908" s="89"/>
      <c r="B908" s="13"/>
      <c r="C908" s="13"/>
      <c r="D908" s="15"/>
      <c r="E908" s="12"/>
      <c r="F908" s="12"/>
      <c r="G908" s="12"/>
    </row>
    <row r="909" spans="1:7" s="57" customFormat="1" ht="15.75" customHeight="1">
      <c r="A909" s="89"/>
      <c r="B909" s="19" t="s">
        <v>772</v>
      </c>
      <c r="C909" s="43"/>
      <c r="D909" s="18"/>
      <c r="E909" s="18"/>
      <c r="F909" s="19"/>
      <c r="G909" s="42"/>
    </row>
    <row r="910" spans="1:7" s="57" customFormat="1" ht="15.75" customHeight="1">
      <c r="A910" s="89"/>
      <c r="B910" s="13"/>
      <c r="C910" s="9"/>
      <c r="D910" s="15"/>
      <c r="E910" s="12"/>
      <c r="F910" s="12"/>
      <c r="G910" s="12"/>
    </row>
    <row r="911" spans="1:7" s="57" customFormat="1" ht="15.75" customHeight="1">
      <c r="A911" s="89"/>
      <c r="B911" s="216" t="s">
        <v>36</v>
      </c>
      <c r="C911" s="108" t="s">
        <v>37</v>
      </c>
      <c r="D911" s="108" t="s">
        <v>38</v>
      </c>
      <c r="E911" s="73" t="s">
        <v>755</v>
      </c>
      <c r="F911" s="73" t="s">
        <v>39</v>
      </c>
      <c r="G911" s="108" t="s">
        <v>155</v>
      </c>
    </row>
    <row r="912" spans="1:7" s="57" customFormat="1" ht="15.75" customHeight="1">
      <c r="A912" s="89"/>
      <c r="B912" s="217"/>
      <c r="C912" s="93"/>
      <c r="D912" s="93"/>
      <c r="E912" s="143" t="s">
        <v>28</v>
      </c>
      <c r="F912" s="109" t="s">
        <v>40</v>
      </c>
      <c r="G912" s="73" t="s">
        <v>41</v>
      </c>
    </row>
    <row r="913" spans="1:7" s="57" customFormat="1" ht="15.75" customHeight="1">
      <c r="A913" s="89"/>
      <c r="B913" s="100" t="s">
        <v>629</v>
      </c>
      <c r="C913" s="123" t="s">
        <v>630</v>
      </c>
      <c r="D913" s="152" t="s">
        <v>977</v>
      </c>
      <c r="E913" s="120">
        <v>43466</v>
      </c>
      <c r="F913" s="120">
        <f>E913+5</f>
        <v>43471</v>
      </c>
      <c r="G913" s="74">
        <f>F913+17</f>
        <v>43488</v>
      </c>
    </row>
    <row r="914" spans="1:7" s="57" customFormat="1" ht="15.75" customHeight="1">
      <c r="A914" s="89"/>
      <c r="B914" s="100" t="s">
        <v>218</v>
      </c>
      <c r="C914" s="123" t="s">
        <v>288</v>
      </c>
      <c r="D914" s="154"/>
      <c r="E914" s="120">
        <f t="shared" ref="E914:F917" si="99">E913+7</f>
        <v>43473</v>
      </c>
      <c r="F914" s="120">
        <f t="shared" si="99"/>
        <v>43478</v>
      </c>
      <c r="G914" s="74">
        <f>F914+17</f>
        <v>43495</v>
      </c>
    </row>
    <row r="915" spans="1:7" s="57" customFormat="1" ht="15.75" customHeight="1">
      <c r="A915" s="89"/>
      <c r="B915" s="100" t="s">
        <v>339</v>
      </c>
      <c r="C915" s="123" t="s">
        <v>44</v>
      </c>
      <c r="D915" s="154"/>
      <c r="E915" s="120">
        <f t="shared" si="99"/>
        <v>43480</v>
      </c>
      <c r="F915" s="120">
        <f t="shared" si="99"/>
        <v>43485</v>
      </c>
      <c r="G915" s="74">
        <f>F915+17</f>
        <v>43502</v>
      </c>
    </row>
    <row r="916" spans="1:7" s="57" customFormat="1" ht="15.75" customHeight="1">
      <c r="A916" s="89" t="s">
        <v>160</v>
      </c>
      <c r="B916" s="100" t="s">
        <v>374</v>
      </c>
      <c r="C916" s="123" t="s">
        <v>127</v>
      </c>
      <c r="D916" s="154"/>
      <c r="E916" s="120">
        <f t="shared" si="99"/>
        <v>43487</v>
      </c>
      <c r="F916" s="120">
        <f t="shared" si="99"/>
        <v>43492</v>
      </c>
      <c r="G916" s="74">
        <f>F916+17</f>
        <v>43509</v>
      </c>
    </row>
    <row r="917" spans="1:7" s="57" customFormat="1" ht="15.75" customHeight="1">
      <c r="A917" s="89"/>
      <c r="B917" s="123" t="s">
        <v>354</v>
      </c>
      <c r="C917" s="123" t="s">
        <v>631</v>
      </c>
      <c r="D917" s="155"/>
      <c r="E917" s="120">
        <f t="shared" si="99"/>
        <v>43494</v>
      </c>
      <c r="F917" s="120">
        <f t="shared" si="99"/>
        <v>43499</v>
      </c>
      <c r="G917" s="74">
        <f>F917+17</f>
        <v>43516</v>
      </c>
    </row>
    <row r="918" spans="1:7" s="57" customFormat="1" ht="15.75" customHeight="1">
      <c r="A918" s="89"/>
      <c r="B918" s="13"/>
      <c r="C918" s="9"/>
      <c r="D918" s="15"/>
      <c r="E918" s="12"/>
      <c r="F918" s="12"/>
      <c r="G918" s="12"/>
    </row>
    <row r="919" spans="1:7" s="57" customFormat="1" ht="15.75" customHeight="1">
      <c r="A919" s="89"/>
      <c r="B919" s="228" t="s">
        <v>36</v>
      </c>
      <c r="C919" s="73" t="s">
        <v>37</v>
      </c>
      <c r="D919" s="73" t="s">
        <v>38</v>
      </c>
      <c r="E919" s="73" t="s">
        <v>755</v>
      </c>
      <c r="F919" s="73" t="s">
        <v>39</v>
      </c>
      <c r="G919" s="73" t="s">
        <v>155</v>
      </c>
    </row>
    <row r="920" spans="1:7" s="57" customFormat="1" ht="15.75" customHeight="1">
      <c r="A920" s="89"/>
      <c r="B920" s="228"/>
      <c r="C920" s="73"/>
      <c r="D920" s="73"/>
      <c r="E920" s="73" t="s">
        <v>28</v>
      </c>
      <c r="F920" s="73" t="s">
        <v>40</v>
      </c>
      <c r="G920" s="73" t="s">
        <v>979</v>
      </c>
    </row>
    <row r="921" spans="1:7" s="57" customFormat="1" ht="15.75" customHeight="1">
      <c r="A921" s="89"/>
      <c r="B921" s="175" t="s">
        <v>267</v>
      </c>
      <c r="C921" s="140" t="s">
        <v>980</v>
      </c>
      <c r="D921" s="241" t="s">
        <v>981</v>
      </c>
      <c r="E921" s="74">
        <v>43466</v>
      </c>
      <c r="F921" s="74">
        <f>E921+3</f>
        <v>43469</v>
      </c>
      <c r="G921" s="74">
        <f>F921+17</f>
        <v>43486</v>
      </c>
    </row>
    <row r="922" spans="1:7" s="57" customFormat="1" ht="15.75" customHeight="1">
      <c r="A922" s="89"/>
      <c r="B922" s="175" t="s">
        <v>336</v>
      </c>
      <c r="C922" s="140" t="s">
        <v>982</v>
      </c>
      <c r="D922" s="241"/>
      <c r="E922" s="74">
        <f>E921+7</f>
        <v>43473</v>
      </c>
      <c r="F922" s="74">
        <f t="shared" ref="E922:F925" si="100">F921+7</f>
        <v>43476</v>
      </c>
      <c r="G922" s="74">
        <f>F922+17</f>
        <v>43493</v>
      </c>
    </row>
    <row r="923" spans="1:7" s="57" customFormat="1" ht="15.75" customHeight="1">
      <c r="A923" s="89"/>
      <c r="B923" s="175" t="s">
        <v>58</v>
      </c>
      <c r="C923" s="140" t="s">
        <v>983</v>
      </c>
      <c r="D923" s="241"/>
      <c r="E923" s="74">
        <f t="shared" si="100"/>
        <v>43480</v>
      </c>
      <c r="F923" s="74">
        <f t="shared" si="100"/>
        <v>43483</v>
      </c>
      <c r="G923" s="74">
        <f>F923+17</f>
        <v>43500</v>
      </c>
    </row>
    <row r="924" spans="1:7" s="57" customFormat="1" ht="15.75" customHeight="1">
      <c r="A924" s="89"/>
      <c r="B924" s="175" t="s">
        <v>368</v>
      </c>
      <c r="C924" s="140" t="s">
        <v>982</v>
      </c>
      <c r="D924" s="241"/>
      <c r="E924" s="74">
        <f t="shared" si="100"/>
        <v>43487</v>
      </c>
      <c r="F924" s="74">
        <f t="shared" si="100"/>
        <v>43490</v>
      </c>
      <c r="G924" s="74">
        <f>F924+17</f>
        <v>43507</v>
      </c>
    </row>
    <row r="925" spans="1:7" s="57" customFormat="1" ht="15.75" customHeight="1">
      <c r="A925" s="89"/>
      <c r="B925" s="176"/>
      <c r="C925" s="176"/>
      <c r="D925" s="241"/>
      <c r="E925" s="74">
        <f t="shared" si="100"/>
        <v>43494</v>
      </c>
      <c r="F925" s="74">
        <f t="shared" si="100"/>
        <v>43497</v>
      </c>
      <c r="G925" s="74">
        <f>F925+17</f>
        <v>43514</v>
      </c>
    </row>
    <row r="926" spans="1:7" s="57" customFormat="1" ht="15.75" customHeight="1">
      <c r="A926" s="89"/>
      <c r="B926" s="13"/>
      <c r="C926" s="13"/>
      <c r="D926" s="15"/>
      <c r="E926" s="12"/>
      <c r="F926" s="12"/>
      <c r="G926" s="12"/>
    </row>
    <row r="927" spans="1:7" s="57" customFormat="1" ht="15.75" customHeight="1">
      <c r="A927" s="89"/>
      <c r="B927" s="13" t="s">
        <v>984</v>
      </c>
      <c r="C927" s="13"/>
      <c r="D927" s="15"/>
      <c r="E927" s="12"/>
      <c r="F927" s="12"/>
      <c r="G927" s="12"/>
    </row>
    <row r="928" spans="1:7" s="57" customFormat="1" ht="15.75" customHeight="1">
      <c r="A928" s="89"/>
      <c r="B928" s="13"/>
      <c r="C928" s="9"/>
      <c r="D928" s="15"/>
      <c r="E928" s="12"/>
      <c r="F928" s="12"/>
      <c r="G928" s="12"/>
    </row>
    <row r="929" spans="1:7" s="57" customFormat="1" ht="15.75" customHeight="1">
      <c r="A929" s="89"/>
      <c r="B929" s="13"/>
      <c r="C929" s="13"/>
      <c r="D929" s="15"/>
      <c r="E929" s="12"/>
      <c r="F929" s="12"/>
      <c r="G929" s="12"/>
    </row>
    <row r="930" spans="1:7" s="57" customFormat="1" ht="15.75" customHeight="1">
      <c r="A930" s="95" t="s">
        <v>985</v>
      </c>
      <c r="B930" s="44"/>
      <c r="C930" s="44"/>
      <c r="D930" s="44"/>
      <c r="E930" s="44"/>
      <c r="F930" s="44"/>
      <c r="G930" s="44"/>
    </row>
    <row r="931" spans="1:7" s="57" customFormat="1" ht="15.75" customHeight="1">
      <c r="A931" s="89"/>
      <c r="B931" s="26"/>
      <c r="C931" s="26"/>
      <c r="D931" s="26"/>
      <c r="E931" s="26"/>
      <c r="F931" s="12"/>
      <c r="G931" s="12"/>
    </row>
    <row r="932" spans="1:7" s="57" customFormat="1" ht="15.75" customHeight="1">
      <c r="A932" s="89"/>
      <c r="B932" s="88"/>
      <c r="C932" s="17"/>
      <c r="D932" s="18"/>
      <c r="E932" s="18"/>
      <c r="F932" s="19"/>
      <c r="G932" s="19"/>
    </row>
    <row r="933" spans="1:7" s="57" customFormat="1" ht="15.75" customHeight="1">
      <c r="A933" s="88" t="s">
        <v>986</v>
      </c>
      <c r="B933" s="216" t="s">
        <v>36</v>
      </c>
      <c r="C933" s="108" t="s">
        <v>37</v>
      </c>
      <c r="D933" s="108" t="s">
        <v>987</v>
      </c>
      <c r="E933" s="73" t="s">
        <v>988</v>
      </c>
      <c r="F933" s="73" t="s">
        <v>39</v>
      </c>
      <c r="G933" s="73" t="s">
        <v>989</v>
      </c>
    </row>
    <row r="934" spans="1:7" s="57" customFormat="1" ht="15.75" customHeight="1">
      <c r="A934" s="89"/>
      <c r="B934" s="217"/>
      <c r="C934" s="93"/>
      <c r="D934" s="93"/>
      <c r="E934" s="143" t="s">
        <v>990</v>
      </c>
      <c r="F934" s="73" t="s">
        <v>40</v>
      </c>
      <c r="G934" s="73" t="s">
        <v>41</v>
      </c>
    </row>
    <row r="935" spans="1:7" s="57" customFormat="1" ht="15.75" customHeight="1">
      <c r="A935" s="89"/>
      <c r="B935" s="73" t="s">
        <v>726</v>
      </c>
      <c r="C935" s="73" t="s">
        <v>991</v>
      </c>
      <c r="D935" s="216" t="s">
        <v>992</v>
      </c>
      <c r="E935" s="75">
        <v>43463</v>
      </c>
      <c r="F935" s="74">
        <f>E935+5</f>
        <v>43468</v>
      </c>
      <c r="G935" s="74">
        <f>F935+42</f>
        <v>43510</v>
      </c>
    </row>
    <row r="936" spans="1:7" s="57" customFormat="1" ht="15.75" customHeight="1">
      <c r="A936" s="88"/>
      <c r="B936" s="73" t="s">
        <v>727</v>
      </c>
      <c r="C936" s="73" t="s">
        <v>760</v>
      </c>
      <c r="D936" s="218"/>
      <c r="E936" s="75">
        <f t="shared" ref="E936:F939" si="101">E935+7</f>
        <v>43470</v>
      </c>
      <c r="F936" s="75">
        <f t="shared" si="101"/>
        <v>43475</v>
      </c>
      <c r="G936" s="74">
        <f t="shared" ref="G936:G939" si="102">F936+42</f>
        <v>43517</v>
      </c>
    </row>
    <row r="937" spans="1:7" s="57" customFormat="1" ht="15.75" customHeight="1">
      <c r="A937" s="37"/>
      <c r="B937" s="73" t="s">
        <v>993</v>
      </c>
      <c r="C937" s="73" t="s">
        <v>489</v>
      </c>
      <c r="D937" s="218"/>
      <c r="E937" s="75">
        <f t="shared" si="101"/>
        <v>43477</v>
      </c>
      <c r="F937" s="75">
        <f t="shared" si="101"/>
        <v>43482</v>
      </c>
      <c r="G937" s="74">
        <f t="shared" si="102"/>
        <v>43524</v>
      </c>
    </row>
    <row r="938" spans="1:7" s="57" customFormat="1" ht="15.75" customHeight="1">
      <c r="A938" s="88"/>
      <c r="B938" s="73" t="s">
        <v>728</v>
      </c>
      <c r="C938" s="73" t="s">
        <v>490</v>
      </c>
      <c r="D938" s="218"/>
      <c r="E938" s="75">
        <f t="shared" si="101"/>
        <v>43484</v>
      </c>
      <c r="F938" s="75">
        <f t="shared" si="101"/>
        <v>43489</v>
      </c>
      <c r="G938" s="74">
        <f t="shared" si="102"/>
        <v>43531</v>
      </c>
    </row>
    <row r="939" spans="1:7" s="57" customFormat="1" ht="15.75" customHeight="1">
      <c r="A939" s="88"/>
      <c r="B939" s="73" t="s">
        <v>729</v>
      </c>
      <c r="C939" s="73" t="s">
        <v>491</v>
      </c>
      <c r="D939" s="217"/>
      <c r="E939" s="75">
        <f t="shared" si="101"/>
        <v>43491</v>
      </c>
      <c r="F939" s="75">
        <f t="shared" si="101"/>
        <v>43496</v>
      </c>
      <c r="G939" s="74">
        <f t="shared" si="102"/>
        <v>43538</v>
      </c>
    </row>
    <row r="940" spans="1:7" s="57" customFormat="1" ht="15.75" customHeight="1">
      <c r="A940" s="88"/>
      <c r="B940" s="26"/>
      <c r="C940" s="26"/>
      <c r="D940" s="26"/>
      <c r="E940" s="26"/>
      <c r="F940" s="12"/>
      <c r="G940" s="12"/>
    </row>
    <row r="941" spans="1:7" s="57" customFormat="1" ht="15.75" customHeight="1">
      <c r="A941" s="88" t="s">
        <v>772</v>
      </c>
      <c r="B941" s="216" t="s">
        <v>36</v>
      </c>
      <c r="C941" s="108" t="s">
        <v>37</v>
      </c>
      <c r="D941" s="108" t="s">
        <v>754</v>
      </c>
      <c r="E941" s="73" t="s">
        <v>755</v>
      </c>
      <c r="F941" s="73" t="s">
        <v>39</v>
      </c>
      <c r="G941" s="73" t="s">
        <v>994</v>
      </c>
    </row>
    <row r="942" spans="1:7" s="57" customFormat="1" ht="15.75" customHeight="1">
      <c r="A942" s="89"/>
      <c r="B942" s="217"/>
      <c r="C942" s="93"/>
      <c r="D942" s="93"/>
      <c r="E942" s="143" t="s">
        <v>901</v>
      </c>
      <c r="F942" s="73" t="s">
        <v>40</v>
      </c>
      <c r="G942" s="73" t="s">
        <v>41</v>
      </c>
    </row>
    <row r="943" spans="1:7" s="57" customFormat="1" ht="15.75" customHeight="1">
      <c r="A943" s="89"/>
      <c r="B943" s="73" t="s">
        <v>730</v>
      </c>
      <c r="C943" s="73" t="s">
        <v>731</v>
      </c>
      <c r="D943" s="216" t="s">
        <v>995</v>
      </c>
      <c r="E943" s="75">
        <v>43102</v>
      </c>
      <c r="F943" s="74">
        <f>E943+5</f>
        <v>43107</v>
      </c>
      <c r="G943" s="74">
        <f>F943+41</f>
        <v>43148</v>
      </c>
    </row>
    <row r="944" spans="1:7" s="57" customFormat="1" ht="15.75" customHeight="1">
      <c r="A944" s="88"/>
      <c r="B944" s="73" t="s">
        <v>732</v>
      </c>
      <c r="C944" s="73" t="s">
        <v>733</v>
      </c>
      <c r="D944" s="218"/>
      <c r="E944" s="75">
        <f t="shared" ref="E944:F944" si="103">E943+7</f>
        <v>43109</v>
      </c>
      <c r="F944" s="75">
        <f t="shared" si="103"/>
        <v>43114</v>
      </c>
      <c r="G944" s="74">
        <f t="shared" ref="G944:G947" si="104">F944+41</f>
        <v>43155</v>
      </c>
    </row>
    <row r="945" spans="1:7" s="57" customFormat="1" ht="15.75" customHeight="1">
      <c r="A945" s="37"/>
      <c r="B945" s="73" t="s">
        <v>734</v>
      </c>
      <c r="C945" s="73" t="s">
        <v>99</v>
      </c>
      <c r="D945" s="218"/>
      <c r="E945" s="75">
        <f t="shared" ref="E945:F945" si="105">E944+7</f>
        <v>43116</v>
      </c>
      <c r="F945" s="75">
        <f t="shared" si="105"/>
        <v>43121</v>
      </c>
      <c r="G945" s="74">
        <f t="shared" si="104"/>
        <v>43162</v>
      </c>
    </row>
    <row r="946" spans="1:7" s="57" customFormat="1" ht="15.75" customHeight="1">
      <c r="A946" s="88"/>
      <c r="B946" s="73" t="s">
        <v>735</v>
      </c>
      <c r="C946" s="73" t="s">
        <v>736</v>
      </c>
      <c r="D946" s="218"/>
      <c r="E946" s="75">
        <f t="shared" ref="E946:F946" si="106">E945+7</f>
        <v>43123</v>
      </c>
      <c r="F946" s="75">
        <f t="shared" si="106"/>
        <v>43128</v>
      </c>
      <c r="G946" s="74">
        <f t="shared" si="104"/>
        <v>43169</v>
      </c>
    </row>
    <row r="947" spans="1:7" s="57" customFormat="1" ht="15.75" customHeight="1">
      <c r="A947" s="88"/>
      <c r="B947" s="73" t="s">
        <v>863</v>
      </c>
      <c r="C947" s="73" t="s">
        <v>863</v>
      </c>
      <c r="D947" s="217"/>
      <c r="E947" s="75">
        <f t="shared" ref="E947:F947" si="107">E946+7</f>
        <v>43130</v>
      </c>
      <c r="F947" s="75">
        <f t="shared" si="107"/>
        <v>43135</v>
      </c>
      <c r="G947" s="74">
        <f t="shared" si="104"/>
        <v>43176</v>
      </c>
    </row>
    <row r="948" spans="1:7" s="57" customFormat="1" ht="15.75" customHeight="1">
      <c r="A948" s="88"/>
      <c r="B948" s="26"/>
      <c r="C948" s="26"/>
      <c r="D948" s="26"/>
      <c r="E948" s="26"/>
      <c r="F948" s="12"/>
      <c r="G948" s="12"/>
    </row>
    <row r="949" spans="1:7" s="57" customFormat="1" ht="15.75" customHeight="1">
      <c r="A949" s="88"/>
      <c r="B949" s="88"/>
      <c r="C949" s="17"/>
      <c r="D949" s="18"/>
      <c r="E949" s="18"/>
      <c r="F949" s="19"/>
      <c r="G949" s="19"/>
    </row>
    <row r="950" spans="1:7" s="57" customFormat="1" ht="15.75" customHeight="1">
      <c r="A950" s="88"/>
      <c r="B950" s="26"/>
      <c r="C950" s="26"/>
      <c r="D950" s="26"/>
      <c r="E950" s="11"/>
      <c r="F950" s="11"/>
      <c r="G950" s="12"/>
    </row>
    <row r="951" spans="1:7" s="57" customFormat="1" ht="15.75" customHeight="1">
      <c r="A951" s="88"/>
      <c r="B951" s="242" t="s">
        <v>36</v>
      </c>
      <c r="C951" s="108" t="s">
        <v>37</v>
      </c>
      <c r="D951" s="108" t="s">
        <v>960</v>
      </c>
      <c r="E951" s="73" t="s">
        <v>757</v>
      </c>
      <c r="F951" s="73" t="s">
        <v>39</v>
      </c>
      <c r="G951" s="73" t="s">
        <v>996</v>
      </c>
    </row>
    <row r="952" spans="1:7" s="57" customFormat="1" ht="15.75" customHeight="1">
      <c r="A952" s="88"/>
      <c r="B952" s="217"/>
      <c r="C952" s="93"/>
      <c r="D952" s="93"/>
      <c r="E952" s="143" t="s">
        <v>850</v>
      </c>
      <c r="F952" s="73" t="s">
        <v>40</v>
      </c>
      <c r="G952" s="73" t="s">
        <v>41</v>
      </c>
    </row>
    <row r="953" spans="1:7" s="57" customFormat="1" ht="15.75" customHeight="1">
      <c r="A953" s="88"/>
      <c r="B953" s="73" t="s">
        <v>726</v>
      </c>
      <c r="C953" s="73" t="s">
        <v>991</v>
      </c>
      <c r="D953" s="216" t="s">
        <v>992</v>
      </c>
      <c r="E953" s="75">
        <v>43463</v>
      </c>
      <c r="F953" s="74">
        <f>E953+5</f>
        <v>43468</v>
      </c>
      <c r="G953" s="74">
        <f>F953+39</f>
        <v>43507</v>
      </c>
    </row>
    <row r="954" spans="1:7" s="57" customFormat="1" ht="15.75" customHeight="1">
      <c r="A954" s="88"/>
      <c r="B954" s="73" t="s">
        <v>727</v>
      </c>
      <c r="C954" s="73" t="s">
        <v>760</v>
      </c>
      <c r="D954" s="218"/>
      <c r="E954" s="75">
        <f>E953+7</f>
        <v>43470</v>
      </c>
      <c r="F954" s="75">
        <f t="shared" ref="E954:F957" si="108">F953+7</f>
        <v>43475</v>
      </c>
      <c r="G954" s="74">
        <f t="shared" ref="G954:G957" si="109">F954+39</f>
        <v>43514</v>
      </c>
    </row>
    <row r="955" spans="1:7" s="57" customFormat="1" ht="15.75" customHeight="1">
      <c r="A955" s="88"/>
      <c r="B955" s="73" t="s">
        <v>993</v>
      </c>
      <c r="C955" s="73" t="s">
        <v>489</v>
      </c>
      <c r="D955" s="218"/>
      <c r="E955" s="75">
        <f t="shared" si="108"/>
        <v>43477</v>
      </c>
      <c r="F955" s="75">
        <f t="shared" si="108"/>
        <v>43482</v>
      </c>
      <c r="G955" s="74">
        <f t="shared" si="109"/>
        <v>43521</v>
      </c>
    </row>
    <row r="956" spans="1:7" s="57" customFormat="1" ht="15.75" customHeight="1">
      <c r="A956" s="88"/>
      <c r="B956" s="73" t="s">
        <v>728</v>
      </c>
      <c r="C956" s="73" t="s">
        <v>490</v>
      </c>
      <c r="D956" s="218"/>
      <c r="E956" s="75">
        <f t="shared" si="108"/>
        <v>43484</v>
      </c>
      <c r="F956" s="75">
        <f t="shared" si="108"/>
        <v>43489</v>
      </c>
      <c r="G956" s="74">
        <f t="shared" si="109"/>
        <v>43528</v>
      </c>
    </row>
    <row r="957" spans="1:7" s="57" customFormat="1" ht="15.75" customHeight="1">
      <c r="A957" s="88"/>
      <c r="B957" s="73" t="s">
        <v>729</v>
      </c>
      <c r="C957" s="73" t="s">
        <v>491</v>
      </c>
      <c r="D957" s="217"/>
      <c r="E957" s="75">
        <f t="shared" si="108"/>
        <v>43491</v>
      </c>
      <c r="F957" s="75">
        <f t="shared" si="108"/>
        <v>43496</v>
      </c>
      <c r="G957" s="74">
        <f t="shared" si="109"/>
        <v>43535</v>
      </c>
    </row>
    <row r="958" spans="1:7" s="57" customFormat="1" ht="15.75" customHeight="1">
      <c r="A958" s="88" t="s">
        <v>997</v>
      </c>
      <c r="B958" s="26"/>
      <c r="C958" s="26"/>
      <c r="D958" s="26"/>
      <c r="E958" s="26"/>
      <c r="F958" s="12"/>
      <c r="G958" s="12"/>
    </row>
    <row r="959" spans="1:7" s="57" customFormat="1" ht="15.75" customHeight="1">
      <c r="A959" s="88"/>
      <c r="B959" s="216" t="s">
        <v>759</v>
      </c>
      <c r="C959" s="108" t="s">
        <v>37</v>
      </c>
      <c r="D959" s="108" t="s">
        <v>754</v>
      </c>
      <c r="E959" s="73" t="s">
        <v>755</v>
      </c>
      <c r="F959" s="73" t="s">
        <v>39</v>
      </c>
      <c r="G959" s="73" t="s">
        <v>998</v>
      </c>
    </row>
    <row r="960" spans="1:7" s="57" customFormat="1" ht="15.75" customHeight="1">
      <c r="A960" s="88"/>
      <c r="B960" s="217"/>
      <c r="C960" s="93"/>
      <c r="D960" s="93"/>
      <c r="E960" s="143" t="s">
        <v>901</v>
      </c>
      <c r="F960" s="73" t="s">
        <v>40</v>
      </c>
      <c r="G960" s="73" t="s">
        <v>41</v>
      </c>
    </row>
    <row r="961" spans="1:7" s="57" customFormat="1" ht="15.75" customHeight="1">
      <c r="A961" s="88"/>
      <c r="B961" s="73" t="s">
        <v>730</v>
      </c>
      <c r="C961" s="73" t="s">
        <v>731</v>
      </c>
      <c r="D961" s="216" t="s">
        <v>995</v>
      </c>
      <c r="E961" s="75">
        <v>43102</v>
      </c>
      <c r="F961" s="74">
        <f>E961+5</f>
        <v>43107</v>
      </c>
      <c r="G961" s="74">
        <f>F961+38</f>
        <v>43145</v>
      </c>
    </row>
    <row r="962" spans="1:7" s="57" customFormat="1" ht="15.75" customHeight="1">
      <c r="A962" s="88"/>
      <c r="B962" s="73" t="s">
        <v>732</v>
      </c>
      <c r="C962" s="73" t="s">
        <v>733</v>
      </c>
      <c r="D962" s="218"/>
      <c r="E962" s="75">
        <f t="shared" ref="E962:F962" si="110">E961+7</f>
        <v>43109</v>
      </c>
      <c r="F962" s="75">
        <f t="shared" si="110"/>
        <v>43114</v>
      </c>
      <c r="G962" s="74">
        <f t="shared" ref="G962:G965" si="111">F962+38</f>
        <v>43152</v>
      </c>
    </row>
    <row r="963" spans="1:7" s="57" customFormat="1" ht="15.75" customHeight="1">
      <c r="A963" s="88"/>
      <c r="B963" s="73" t="s">
        <v>734</v>
      </c>
      <c r="C963" s="73" t="s">
        <v>99</v>
      </c>
      <c r="D963" s="218"/>
      <c r="E963" s="75">
        <f t="shared" ref="E963:F963" si="112">E962+7</f>
        <v>43116</v>
      </c>
      <c r="F963" s="75">
        <f t="shared" si="112"/>
        <v>43121</v>
      </c>
      <c r="G963" s="74">
        <f t="shared" si="111"/>
        <v>43159</v>
      </c>
    </row>
    <row r="964" spans="1:7" s="57" customFormat="1" ht="15.75" customHeight="1">
      <c r="A964" s="88" t="s">
        <v>772</v>
      </c>
      <c r="B964" s="73" t="s">
        <v>735</v>
      </c>
      <c r="C964" s="73" t="s">
        <v>736</v>
      </c>
      <c r="D964" s="218"/>
      <c r="E964" s="75">
        <f t="shared" ref="E964:F964" si="113">E963+7</f>
        <v>43123</v>
      </c>
      <c r="F964" s="75">
        <f t="shared" si="113"/>
        <v>43128</v>
      </c>
      <c r="G964" s="74">
        <f t="shared" si="111"/>
        <v>43166</v>
      </c>
    </row>
    <row r="965" spans="1:7" s="57" customFormat="1" ht="15.75" customHeight="1">
      <c r="A965" s="88"/>
      <c r="B965" s="73" t="s">
        <v>772</v>
      </c>
      <c r="C965" s="73" t="s">
        <v>772</v>
      </c>
      <c r="D965" s="217"/>
      <c r="E965" s="75">
        <f>E964+7</f>
        <v>43130</v>
      </c>
      <c r="F965" s="75">
        <f t="shared" ref="F965" si="114">F964+7</f>
        <v>43135</v>
      </c>
      <c r="G965" s="74">
        <f t="shared" si="111"/>
        <v>43173</v>
      </c>
    </row>
    <row r="966" spans="1:7" s="57" customFormat="1" ht="15.75" customHeight="1">
      <c r="A966" s="88"/>
      <c r="B966" s="88"/>
      <c r="C966" s="17"/>
      <c r="D966" s="18"/>
      <c r="E966" s="18"/>
      <c r="F966" s="19"/>
      <c r="G966" s="19"/>
    </row>
    <row r="967" spans="1:7" s="57" customFormat="1" ht="15.75" customHeight="1">
      <c r="A967" s="88"/>
      <c r="B967" s="26"/>
      <c r="C967" s="26"/>
      <c r="D967" s="26"/>
      <c r="E967" s="11"/>
      <c r="F967" s="11"/>
      <c r="G967" s="12"/>
    </row>
    <row r="968" spans="1:7" s="57" customFormat="1" ht="15.75" customHeight="1">
      <c r="A968" s="88"/>
      <c r="B968" s="216" t="s">
        <v>36</v>
      </c>
      <c r="C968" s="108" t="s">
        <v>37</v>
      </c>
      <c r="D968" s="108" t="s">
        <v>754</v>
      </c>
      <c r="E968" s="73" t="s">
        <v>755</v>
      </c>
      <c r="F968" s="73" t="s">
        <v>39</v>
      </c>
      <c r="G968" s="73" t="s">
        <v>999</v>
      </c>
    </row>
    <row r="969" spans="1:7" s="57" customFormat="1" ht="15.75" customHeight="1">
      <c r="A969" s="88" t="s">
        <v>1000</v>
      </c>
      <c r="B969" s="217"/>
      <c r="C969" s="93"/>
      <c r="D969" s="93"/>
      <c r="E969" s="143" t="s">
        <v>901</v>
      </c>
      <c r="F969" s="73" t="s">
        <v>40</v>
      </c>
      <c r="G969" s="73" t="s">
        <v>41</v>
      </c>
    </row>
    <row r="970" spans="1:7" s="57" customFormat="1" ht="15.75" customHeight="1">
      <c r="A970" s="88"/>
      <c r="B970" s="73" t="s">
        <v>726</v>
      </c>
      <c r="C970" s="73" t="s">
        <v>991</v>
      </c>
      <c r="D970" s="216" t="s">
        <v>992</v>
      </c>
      <c r="E970" s="75">
        <v>43463</v>
      </c>
      <c r="F970" s="74">
        <f>E970+5</f>
        <v>43468</v>
      </c>
      <c r="G970" s="74">
        <f>F970+33</f>
        <v>43501</v>
      </c>
    </row>
    <row r="971" spans="1:7" s="57" customFormat="1" ht="15.75" customHeight="1">
      <c r="A971" s="88"/>
      <c r="B971" s="73" t="s">
        <v>727</v>
      </c>
      <c r="C971" s="73" t="s">
        <v>760</v>
      </c>
      <c r="D971" s="218"/>
      <c r="E971" s="75">
        <f t="shared" ref="E971:F974" si="115">E970+7</f>
        <v>43470</v>
      </c>
      <c r="F971" s="75">
        <f t="shared" si="115"/>
        <v>43475</v>
      </c>
      <c r="G971" s="74">
        <f t="shared" ref="G971:G974" si="116">F971+33</f>
        <v>43508</v>
      </c>
    </row>
    <row r="972" spans="1:7" s="57" customFormat="1" ht="15.75" customHeight="1">
      <c r="A972" s="88"/>
      <c r="B972" s="73" t="s">
        <v>993</v>
      </c>
      <c r="C972" s="73" t="s">
        <v>489</v>
      </c>
      <c r="D972" s="218"/>
      <c r="E972" s="75">
        <f t="shared" si="115"/>
        <v>43477</v>
      </c>
      <c r="F972" s="75">
        <f t="shared" si="115"/>
        <v>43482</v>
      </c>
      <c r="G972" s="74">
        <f t="shared" si="116"/>
        <v>43515</v>
      </c>
    </row>
    <row r="973" spans="1:7" s="57" customFormat="1" ht="15.75" customHeight="1">
      <c r="A973" s="88"/>
      <c r="B973" s="73" t="s">
        <v>728</v>
      </c>
      <c r="C973" s="73" t="s">
        <v>490</v>
      </c>
      <c r="D973" s="218"/>
      <c r="E973" s="75">
        <f t="shared" si="115"/>
        <v>43484</v>
      </c>
      <c r="F973" s="75">
        <f t="shared" si="115"/>
        <v>43489</v>
      </c>
      <c r="G973" s="74">
        <f t="shared" si="116"/>
        <v>43522</v>
      </c>
    </row>
    <row r="974" spans="1:7" s="57" customFormat="1" ht="15.75" customHeight="1">
      <c r="A974" s="88"/>
      <c r="B974" s="73" t="s">
        <v>729</v>
      </c>
      <c r="C974" s="73" t="s">
        <v>491</v>
      </c>
      <c r="D974" s="217"/>
      <c r="E974" s="75">
        <f t="shared" si="115"/>
        <v>43491</v>
      </c>
      <c r="F974" s="75">
        <f t="shared" si="115"/>
        <v>43496</v>
      </c>
      <c r="G974" s="74">
        <f t="shared" si="116"/>
        <v>43529</v>
      </c>
    </row>
    <row r="975" spans="1:7" s="57" customFormat="1" ht="15.75" customHeight="1">
      <c r="A975" s="88"/>
      <c r="B975" s="26"/>
      <c r="C975" s="26"/>
      <c r="D975" s="26"/>
      <c r="E975" s="11"/>
      <c r="F975" s="11"/>
      <c r="G975" s="11"/>
    </row>
    <row r="976" spans="1:7" s="57" customFormat="1" ht="15.75" customHeight="1">
      <c r="A976" s="88"/>
      <c r="B976" s="216" t="s">
        <v>759</v>
      </c>
      <c r="C976" s="108" t="s">
        <v>37</v>
      </c>
      <c r="D976" s="108" t="s">
        <v>754</v>
      </c>
      <c r="E976" s="73" t="s">
        <v>755</v>
      </c>
      <c r="F976" s="73" t="s">
        <v>39</v>
      </c>
      <c r="G976" s="73" t="s">
        <v>999</v>
      </c>
    </row>
    <row r="977" spans="1:7" s="57" customFormat="1" ht="15.75" customHeight="1">
      <c r="A977" s="88"/>
      <c r="B977" s="217"/>
      <c r="C977" s="93"/>
      <c r="D977" s="93"/>
      <c r="E977" s="143" t="s">
        <v>901</v>
      </c>
      <c r="F977" s="73" t="s">
        <v>40</v>
      </c>
      <c r="G977" s="73" t="s">
        <v>41</v>
      </c>
    </row>
    <row r="978" spans="1:7" s="57" customFormat="1" ht="15.75" customHeight="1">
      <c r="A978" s="88"/>
      <c r="B978" s="73" t="s">
        <v>730</v>
      </c>
      <c r="C978" s="73" t="s">
        <v>731</v>
      </c>
      <c r="D978" s="216" t="s">
        <v>995</v>
      </c>
      <c r="E978" s="75">
        <v>43102</v>
      </c>
      <c r="F978" s="74">
        <f>E978+5</f>
        <v>43107</v>
      </c>
      <c r="G978" s="74">
        <f>F978+32</f>
        <v>43139</v>
      </c>
    </row>
    <row r="979" spans="1:7" s="57" customFormat="1" ht="15.75" customHeight="1">
      <c r="A979" s="88"/>
      <c r="B979" s="73" t="s">
        <v>732</v>
      </c>
      <c r="C979" s="73" t="s">
        <v>733</v>
      </c>
      <c r="D979" s="218"/>
      <c r="E979" s="75">
        <f t="shared" ref="E979:F979" si="117">E978+7</f>
        <v>43109</v>
      </c>
      <c r="F979" s="75">
        <f t="shared" si="117"/>
        <v>43114</v>
      </c>
      <c r="G979" s="74">
        <f t="shared" ref="G979:G982" si="118">F979+32</f>
        <v>43146</v>
      </c>
    </row>
    <row r="980" spans="1:7" s="57" customFormat="1" ht="15.75" customHeight="1">
      <c r="A980" s="88"/>
      <c r="B980" s="73" t="s">
        <v>734</v>
      </c>
      <c r="C980" s="73" t="s">
        <v>99</v>
      </c>
      <c r="D980" s="218"/>
      <c r="E980" s="75">
        <f t="shared" ref="E980:F980" si="119">E979+7</f>
        <v>43116</v>
      </c>
      <c r="F980" s="75">
        <f t="shared" si="119"/>
        <v>43121</v>
      </c>
      <c r="G980" s="74">
        <f t="shared" si="118"/>
        <v>43153</v>
      </c>
    </row>
    <row r="981" spans="1:7" s="57" customFormat="1" ht="15.75" customHeight="1">
      <c r="A981" s="88" t="s">
        <v>772</v>
      </c>
      <c r="B981" s="73" t="s">
        <v>735</v>
      </c>
      <c r="C981" s="73" t="s">
        <v>736</v>
      </c>
      <c r="D981" s="218"/>
      <c r="E981" s="75">
        <f t="shared" ref="E981:F982" si="120">E980+7</f>
        <v>43123</v>
      </c>
      <c r="F981" s="75">
        <f t="shared" si="120"/>
        <v>43128</v>
      </c>
      <c r="G981" s="74">
        <f t="shared" si="118"/>
        <v>43160</v>
      </c>
    </row>
    <row r="982" spans="1:7" s="57" customFormat="1" ht="15.75" customHeight="1">
      <c r="A982" s="88"/>
      <c r="B982" s="73" t="s">
        <v>772</v>
      </c>
      <c r="C982" s="73" t="s">
        <v>772</v>
      </c>
      <c r="D982" s="217"/>
      <c r="E982" s="75">
        <f>E981+7</f>
        <v>43130</v>
      </c>
      <c r="F982" s="75">
        <f t="shared" si="120"/>
        <v>43135</v>
      </c>
      <c r="G982" s="74">
        <f t="shared" si="118"/>
        <v>43167</v>
      </c>
    </row>
    <row r="983" spans="1:7" s="57" customFormat="1" ht="15.75" customHeight="1">
      <c r="A983" s="88"/>
      <c r="B983" s="26"/>
      <c r="C983" s="26"/>
      <c r="D983" s="26"/>
      <c r="E983" s="26"/>
      <c r="F983" s="12"/>
      <c r="G983" s="12"/>
    </row>
    <row r="984" spans="1:7" s="57" customFormat="1" ht="15.75" customHeight="1">
      <c r="A984" s="88"/>
      <c r="B984" s="88"/>
      <c r="C984" s="17"/>
      <c r="D984" s="18"/>
      <c r="E984" s="18"/>
      <c r="F984" s="19"/>
      <c r="G984" s="19"/>
    </row>
    <row r="985" spans="1:7" s="57" customFormat="1" ht="15.75" customHeight="1">
      <c r="A985" s="88"/>
      <c r="B985" s="242" t="s">
        <v>36</v>
      </c>
      <c r="C985" s="108" t="s">
        <v>37</v>
      </c>
      <c r="D985" s="108" t="s">
        <v>38</v>
      </c>
      <c r="E985" s="73" t="s">
        <v>755</v>
      </c>
      <c r="F985" s="73" t="s">
        <v>39</v>
      </c>
      <c r="G985" s="73" t="s">
        <v>169</v>
      </c>
    </row>
    <row r="986" spans="1:7" s="57" customFormat="1" ht="15.75" customHeight="1">
      <c r="A986" s="88"/>
      <c r="B986" s="217"/>
      <c r="C986" s="177"/>
      <c r="D986" s="177"/>
      <c r="E986" s="143" t="s">
        <v>28</v>
      </c>
      <c r="F986" s="73" t="s">
        <v>40</v>
      </c>
      <c r="G986" s="73" t="s">
        <v>41</v>
      </c>
    </row>
    <row r="987" spans="1:7" s="57" customFormat="1" ht="15.75" customHeight="1">
      <c r="A987" s="88" t="s">
        <v>1001</v>
      </c>
      <c r="B987" s="73" t="s">
        <v>726</v>
      </c>
      <c r="C987" s="73" t="s">
        <v>991</v>
      </c>
      <c r="D987" s="216" t="s">
        <v>992</v>
      </c>
      <c r="E987" s="75">
        <v>43463</v>
      </c>
      <c r="F987" s="74">
        <f>E987+5</f>
        <v>43468</v>
      </c>
      <c r="G987" s="74">
        <f>F987+37</f>
        <v>43505</v>
      </c>
    </row>
    <row r="988" spans="1:7" s="57" customFormat="1" ht="15.75" customHeight="1">
      <c r="A988" s="88"/>
      <c r="B988" s="73" t="s">
        <v>727</v>
      </c>
      <c r="C988" s="73" t="s">
        <v>760</v>
      </c>
      <c r="D988" s="218"/>
      <c r="E988" s="75">
        <f t="shared" ref="E988:F991" si="121">E987+7</f>
        <v>43470</v>
      </c>
      <c r="F988" s="75">
        <f t="shared" si="121"/>
        <v>43475</v>
      </c>
      <c r="G988" s="74">
        <f t="shared" ref="G988:G991" si="122">F988+37</f>
        <v>43512</v>
      </c>
    </row>
    <row r="989" spans="1:7" s="57" customFormat="1" ht="15.75" customHeight="1">
      <c r="A989" s="88"/>
      <c r="B989" s="73" t="s">
        <v>993</v>
      </c>
      <c r="C989" s="73" t="s">
        <v>489</v>
      </c>
      <c r="D989" s="218"/>
      <c r="E989" s="75">
        <f t="shared" si="121"/>
        <v>43477</v>
      </c>
      <c r="F989" s="75">
        <f t="shared" si="121"/>
        <v>43482</v>
      </c>
      <c r="G989" s="74">
        <f t="shared" si="122"/>
        <v>43519</v>
      </c>
    </row>
    <row r="990" spans="1:7" s="57" customFormat="1" ht="15.75" customHeight="1">
      <c r="A990" s="88"/>
      <c r="B990" s="73" t="s">
        <v>728</v>
      </c>
      <c r="C990" s="73" t="s">
        <v>490</v>
      </c>
      <c r="D990" s="218"/>
      <c r="E990" s="75">
        <f t="shared" si="121"/>
        <v>43484</v>
      </c>
      <c r="F990" s="75">
        <f t="shared" si="121"/>
        <v>43489</v>
      </c>
      <c r="G990" s="74">
        <f t="shared" si="122"/>
        <v>43526</v>
      </c>
    </row>
    <row r="991" spans="1:7" s="57" customFormat="1" ht="15.75" customHeight="1">
      <c r="A991" s="88"/>
      <c r="B991" s="73" t="s">
        <v>729</v>
      </c>
      <c r="C991" s="73" t="s">
        <v>491</v>
      </c>
      <c r="D991" s="217"/>
      <c r="E991" s="75">
        <f t="shared" si="121"/>
        <v>43491</v>
      </c>
      <c r="F991" s="75">
        <f t="shared" si="121"/>
        <v>43496</v>
      </c>
      <c r="G991" s="74">
        <f t="shared" si="122"/>
        <v>43533</v>
      </c>
    </row>
    <row r="992" spans="1:7" s="57" customFormat="1" ht="15.75" customHeight="1">
      <c r="A992" s="88"/>
      <c r="B992" s="26"/>
      <c r="C992" s="26"/>
      <c r="D992" s="26"/>
      <c r="E992" s="11"/>
      <c r="F992" s="11"/>
      <c r="G992" s="12"/>
    </row>
    <row r="993" spans="1:7" s="57" customFormat="1" ht="15.75" customHeight="1">
      <c r="A993" s="88"/>
      <c r="B993" s="26"/>
      <c r="C993" s="26"/>
      <c r="D993" s="26"/>
      <c r="E993" s="26"/>
      <c r="F993" s="12"/>
      <c r="G993" s="12"/>
    </row>
    <row r="994" spans="1:7" s="57" customFormat="1" ht="15.75" customHeight="1">
      <c r="A994" s="88"/>
      <c r="B994" s="88"/>
      <c r="C994" s="17"/>
      <c r="D994" s="18"/>
      <c r="E994" s="18"/>
      <c r="F994" s="19"/>
      <c r="G994" s="19"/>
    </row>
    <row r="995" spans="1:7" s="57" customFormat="1" ht="15.75" customHeight="1">
      <c r="A995" s="88"/>
      <c r="B995" s="216" t="s">
        <v>36</v>
      </c>
      <c r="C995" s="108" t="s">
        <v>37</v>
      </c>
      <c r="D995" s="108" t="s">
        <v>38</v>
      </c>
      <c r="E995" s="73" t="s">
        <v>755</v>
      </c>
      <c r="F995" s="73" t="s">
        <v>39</v>
      </c>
      <c r="G995" s="73" t="s">
        <v>170</v>
      </c>
    </row>
    <row r="996" spans="1:7" s="57" customFormat="1" ht="15.75" customHeight="1">
      <c r="A996" s="88"/>
      <c r="B996" s="217"/>
      <c r="C996" s="177"/>
      <c r="D996" s="177"/>
      <c r="E996" s="143" t="s">
        <v>28</v>
      </c>
      <c r="F996" s="73" t="s">
        <v>40</v>
      </c>
      <c r="G996" s="73" t="s">
        <v>41</v>
      </c>
    </row>
    <row r="997" spans="1:7" s="57" customFormat="1" ht="15.75" customHeight="1">
      <c r="A997" s="88" t="s">
        <v>1002</v>
      </c>
      <c r="B997" s="73" t="s">
        <v>726</v>
      </c>
      <c r="C997" s="73" t="s">
        <v>991</v>
      </c>
      <c r="D997" s="216" t="s">
        <v>1003</v>
      </c>
      <c r="E997" s="75">
        <v>43463</v>
      </c>
      <c r="F997" s="74">
        <f>E997+5</f>
        <v>43468</v>
      </c>
      <c r="G997" s="74">
        <f>F997+34</f>
        <v>43502</v>
      </c>
    </row>
    <row r="998" spans="1:7" s="57" customFormat="1" ht="15.75" customHeight="1">
      <c r="A998" s="88"/>
      <c r="B998" s="73" t="s">
        <v>727</v>
      </c>
      <c r="C998" s="73" t="s">
        <v>760</v>
      </c>
      <c r="D998" s="218"/>
      <c r="E998" s="75">
        <f t="shared" ref="E998:F1001" si="123">E997+7</f>
        <v>43470</v>
      </c>
      <c r="F998" s="75">
        <f t="shared" si="123"/>
        <v>43475</v>
      </c>
      <c r="G998" s="74">
        <f t="shared" ref="G998:G1001" si="124">F998+34</f>
        <v>43509</v>
      </c>
    </row>
    <row r="999" spans="1:7" s="57" customFormat="1" ht="15.75" customHeight="1">
      <c r="A999" s="88"/>
      <c r="B999" s="73" t="s">
        <v>993</v>
      </c>
      <c r="C999" s="73" t="s">
        <v>489</v>
      </c>
      <c r="D999" s="218"/>
      <c r="E999" s="75">
        <f t="shared" si="123"/>
        <v>43477</v>
      </c>
      <c r="F999" s="75">
        <f t="shared" si="123"/>
        <v>43482</v>
      </c>
      <c r="G999" s="74">
        <f t="shared" si="124"/>
        <v>43516</v>
      </c>
    </row>
    <row r="1000" spans="1:7" s="57" customFormat="1" ht="15.75" customHeight="1">
      <c r="A1000" s="88"/>
      <c r="B1000" s="73" t="s">
        <v>728</v>
      </c>
      <c r="C1000" s="73" t="s">
        <v>490</v>
      </c>
      <c r="D1000" s="218"/>
      <c r="E1000" s="75">
        <f t="shared" si="123"/>
        <v>43484</v>
      </c>
      <c r="F1000" s="75">
        <f t="shared" si="123"/>
        <v>43489</v>
      </c>
      <c r="G1000" s="74">
        <f t="shared" si="124"/>
        <v>43523</v>
      </c>
    </row>
    <row r="1001" spans="1:7" s="57" customFormat="1" ht="15.75" customHeight="1">
      <c r="A1001" s="88"/>
      <c r="B1001" s="73" t="s">
        <v>729</v>
      </c>
      <c r="C1001" s="73" t="s">
        <v>491</v>
      </c>
      <c r="D1001" s="217"/>
      <c r="E1001" s="75">
        <f t="shared" si="123"/>
        <v>43491</v>
      </c>
      <c r="F1001" s="75">
        <f t="shared" si="123"/>
        <v>43496</v>
      </c>
      <c r="G1001" s="74">
        <f t="shared" si="124"/>
        <v>43530</v>
      </c>
    </row>
    <row r="1002" spans="1:7" s="57" customFormat="1" ht="15.75" customHeight="1">
      <c r="A1002" s="88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88"/>
      <c r="B1003" s="26"/>
      <c r="C1003" s="26"/>
      <c r="D1003" s="26"/>
      <c r="E1003" s="26"/>
      <c r="F1003" s="12"/>
      <c r="G1003" s="12"/>
    </row>
    <row r="1004" spans="1:7" s="57" customFormat="1" ht="15.75" customHeight="1">
      <c r="A1004" s="88"/>
      <c r="B1004" s="88"/>
      <c r="C1004" s="17"/>
      <c r="D1004" s="18"/>
      <c r="E1004" s="18"/>
      <c r="F1004" s="19"/>
      <c r="G1004" s="19"/>
    </row>
    <row r="1005" spans="1:7" s="57" customFormat="1" ht="15.75" customHeight="1">
      <c r="A1005" s="88"/>
      <c r="B1005" s="214" t="s">
        <v>36</v>
      </c>
      <c r="C1005" s="178" t="s">
        <v>37</v>
      </c>
      <c r="D1005" s="108" t="s">
        <v>38</v>
      </c>
      <c r="E1005" s="73" t="s">
        <v>755</v>
      </c>
      <c r="F1005" s="73" t="s">
        <v>39</v>
      </c>
      <c r="G1005" s="73" t="s">
        <v>171</v>
      </c>
    </row>
    <row r="1006" spans="1:7" s="57" customFormat="1" ht="15.75" customHeight="1">
      <c r="A1006" s="88"/>
      <c r="B1006" s="215"/>
      <c r="C1006" s="179"/>
      <c r="D1006" s="177"/>
      <c r="E1006" s="143" t="s">
        <v>28</v>
      </c>
      <c r="F1006" s="73" t="s">
        <v>40</v>
      </c>
      <c r="G1006" s="73" t="s">
        <v>41</v>
      </c>
    </row>
    <row r="1007" spans="1:7" s="57" customFormat="1" ht="15.75" customHeight="1">
      <c r="A1007" s="88"/>
      <c r="B1007" s="100" t="s">
        <v>445</v>
      </c>
      <c r="C1007" s="100" t="s">
        <v>1004</v>
      </c>
      <c r="D1007" s="108" t="s">
        <v>1005</v>
      </c>
      <c r="E1007" s="74">
        <v>43464</v>
      </c>
      <c r="F1007" s="74">
        <f>E1007+4</f>
        <v>43468</v>
      </c>
      <c r="G1007" s="74">
        <f>F1007+27</f>
        <v>43495</v>
      </c>
    </row>
    <row r="1008" spans="1:7" s="57" customFormat="1" ht="15.75" customHeight="1">
      <c r="A1008" s="88"/>
      <c r="B1008" s="100" t="s">
        <v>447</v>
      </c>
      <c r="C1008" s="100" t="s">
        <v>1006</v>
      </c>
      <c r="D1008" s="96"/>
      <c r="E1008" s="74">
        <f t="shared" ref="E1008:E1011" si="125">E1007+7</f>
        <v>43471</v>
      </c>
      <c r="F1008" s="74">
        <f t="shared" ref="F1008:F1011" si="126">E1008+4</f>
        <v>43475</v>
      </c>
      <c r="G1008" s="74">
        <f t="shared" ref="G1008:G1011" si="127">F1008+27</f>
        <v>43502</v>
      </c>
    </row>
    <row r="1009" spans="1:7" s="57" customFormat="1" ht="15.75" customHeight="1">
      <c r="A1009" s="88"/>
      <c r="B1009" s="100" t="s">
        <v>448</v>
      </c>
      <c r="C1009" s="100" t="s">
        <v>1007</v>
      </c>
      <c r="D1009" s="180"/>
      <c r="E1009" s="74">
        <f t="shared" si="125"/>
        <v>43478</v>
      </c>
      <c r="F1009" s="74">
        <f t="shared" si="126"/>
        <v>43482</v>
      </c>
      <c r="G1009" s="74">
        <f t="shared" si="127"/>
        <v>43509</v>
      </c>
    </row>
    <row r="1010" spans="1:7" s="57" customFormat="1" ht="15.75" customHeight="1">
      <c r="A1010" s="88"/>
      <c r="B1010" s="100" t="s">
        <v>449</v>
      </c>
      <c r="C1010" s="100" t="s">
        <v>1008</v>
      </c>
      <c r="D1010" s="180"/>
      <c r="E1010" s="74">
        <f t="shared" si="125"/>
        <v>43485</v>
      </c>
      <c r="F1010" s="74">
        <f t="shared" si="126"/>
        <v>43489</v>
      </c>
      <c r="G1010" s="74">
        <f t="shared" si="127"/>
        <v>43516</v>
      </c>
    </row>
    <row r="1011" spans="1:7" s="57" customFormat="1" ht="15.75" customHeight="1">
      <c r="A1011" s="88" t="s">
        <v>1009</v>
      </c>
      <c r="B1011" s="100" t="s">
        <v>450</v>
      </c>
      <c r="C1011" s="100" t="s">
        <v>1010</v>
      </c>
      <c r="D1011" s="181"/>
      <c r="E1011" s="74">
        <f t="shared" si="125"/>
        <v>43492</v>
      </c>
      <c r="F1011" s="74">
        <f t="shared" si="126"/>
        <v>43496</v>
      </c>
      <c r="G1011" s="74">
        <f t="shared" si="127"/>
        <v>43523</v>
      </c>
    </row>
    <row r="1012" spans="1:7" s="57" customFormat="1" ht="15.75" customHeight="1">
      <c r="A1012" s="88"/>
      <c r="B1012" s="26"/>
      <c r="C1012" s="26"/>
      <c r="D1012" s="20"/>
      <c r="E1012" s="12"/>
      <c r="F1012" s="12"/>
      <c r="G1012" s="12"/>
    </row>
    <row r="1013" spans="1:7" s="57" customFormat="1" ht="15.75" customHeight="1">
      <c r="A1013" s="88"/>
      <c r="B1013" s="216" t="s">
        <v>36</v>
      </c>
      <c r="C1013" s="108" t="s">
        <v>37</v>
      </c>
      <c r="D1013" s="108" t="s">
        <v>38</v>
      </c>
      <c r="E1013" s="73" t="s">
        <v>757</v>
      </c>
      <c r="F1013" s="73" t="s">
        <v>39</v>
      </c>
      <c r="G1013" s="73" t="s">
        <v>171</v>
      </c>
    </row>
    <row r="1014" spans="1:7" s="57" customFormat="1" ht="15.75" customHeight="1">
      <c r="A1014" s="88"/>
      <c r="B1014" s="217"/>
      <c r="C1014" s="93"/>
      <c r="D1014" s="93"/>
      <c r="E1014" s="143" t="s">
        <v>28</v>
      </c>
      <c r="F1014" s="73" t="s">
        <v>40</v>
      </c>
      <c r="G1014" s="73" t="s">
        <v>41</v>
      </c>
    </row>
    <row r="1015" spans="1:7" s="57" customFormat="1" ht="15.75" customHeight="1">
      <c r="A1015" s="88"/>
      <c r="B1015" s="100" t="s">
        <v>451</v>
      </c>
      <c r="C1015" s="182" t="s">
        <v>446</v>
      </c>
      <c r="D1015" s="108" t="s">
        <v>1011</v>
      </c>
      <c r="E1015" s="74">
        <v>43465</v>
      </c>
      <c r="F1015" s="74">
        <f>E1015+5</f>
        <v>43470</v>
      </c>
      <c r="G1015" s="74">
        <f>F1015+28</f>
        <v>43498</v>
      </c>
    </row>
    <row r="1016" spans="1:7" s="57" customFormat="1" ht="15.75" customHeight="1">
      <c r="A1016" s="88"/>
      <c r="B1016" s="183" t="s">
        <v>452</v>
      </c>
      <c r="C1016" s="182" t="s">
        <v>1012</v>
      </c>
      <c r="D1016" s="96" t="s">
        <v>772</v>
      </c>
      <c r="E1016" s="74">
        <f t="shared" ref="E1016:E1019" si="128">E1015+7</f>
        <v>43472</v>
      </c>
      <c r="F1016" s="74">
        <f t="shared" ref="F1016:F1019" si="129">E1016+5</f>
        <v>43477</v>
      </c>
      <c r="G1016" s="74">
        <f t="shared" ref="G1016:G1019" si="130">F1016+28</f>
        <v>43505</v>
      </c>
    </row>
    <row r="1017" spans="1:7" s="57" customFormat="1" ht="15.75" customHeight="1">
      <c r="A1017" s="88"/>
      <c r="B1017" s="100" t="s">
        <v>453</v>
      </c>
      <c r="C1017" s="182" t="s">
        <v>456</v>
      </c>
      <c r="D1017" s="180"/>
      <c r="E1017" s="74">
        <f t="shared" si="128"/>
        <v>43479</v>
      </c>
      <c r="F1017" s="74">
        <f t="shared" si="129"/>
        <v>43484</v>
      </c>
      <c r="G1017" s="74">
        <f t="shared" si="130"/>
        <v>43512</v>
      </c>
    </row>
    <row r="1018" spans="1:7" s="57" customFormat="1" ht="15.75" customHeight="1">
      <c r="A1018" s="88"/>
      <c r="B1018" s="100" t="s">
        <v>454</v>
      </c>
      <c r="C1018" s="182" t="s">
        <v>457</v>
      </c>
      <c r="D1018" s="180"/>
      <c r="E1018" s="74">
        <f t="shared" si="128"/>
        <v>43486</v>
      </c>
      <c r="F1018" s="74">
        <f t="shared" si="129"/>
        <v>43491</v>
      </c>
      <c r="G1018" s="74">
        <f t="shared" si="130"/>
        <v>43519</v>
      </c>
    </row>
    <row r="1019" spans="1:7" s="57" customFormat="1" ht="15.75" customHeight="1">
      <c r="A1019" s="88"/>
      <c r="B1019" s="100" t="s">
        <v>455</v>
      </c>
      <c r="C1019" s="182" t="s">
        <v>458</v>
      </c>
      <c r="D1019" s="181"/>
      <c r="E1019" s="74">
        <f t="shared" si="128"/>
        <v>43493</v>
      </c>
      <c r="F1019" s="74">
        <f t="shared" si="129"/>
        <v>43498</v>
      </c>
      <c r="G1019" s="74">
        <f t="shared" si="130"/>
        <v>43526</v>
      </c>
    </row>
    <row r="1020" spans="1:7" s="57" customFormat="1" ht="15.75" customHeight="1">
      <c r="A1020" s="88"/>
      <c r="B1020" s="26"/>
      <c r="C1020" s="45"/>
      <c r="D1020" s="20"/>
      <c r="E1020" s="12"/>
      <c r="F1020" s="12"/>
      <c r="G1020" s="12"/>
    </row>
    <row r="1021" spans="1:7" s="57" customFormat="1" ht="15.75" customHeight="1">
      <c r="A1021" s="88"/>
      <c r="B1021" s="26"/>
      <c r="C1021" s="26"/>
      <c r="D1021" s="20"/>
      <c r="E1021" s="12"/>
      <c r="F1021" s="12"/>
      <c r="G1021" s="12"/>
    </row>
    <row r="1022" spans="1:7" s="57" customFormat="1" ht="15.75" customHeight="1">
      <c r="A1022" s="88"/>
      <c r="B1022" s="88"/>
      <c r="C1022" s="17"/>
      <c r="D1022" s="18"/>
      <c r="E1022" s="18"/>
      <c r="F1022" s="19"/>
      <c r="G1022" s="19"/>
    </row>
    <row r="1023" spans="1:7" s="57" customFormat="1" ht="15.75" customHeight="1">
      <c r="A1023" s="88"/>
      <c r="B1023" s="26"/>
      <c r="C1023" s="26"/>
      <c r="D1023" s="26"/>
      <c r="E1023" s="26"/>
      <c r="F1023" s="12"/>
      <c r="G1023" s="12"/>
    </row>
    <row r="1024" spans="1:7" s="57" customFormat="1" ht="15.75" customHeight="1">
      <c r="A1024" s="88"/>
      <c r="B1024" s="216" t="s">
        <v>36</v>
      </c>
      <c r="C1024" s="108" t="s">
        <v>37</v>
      </c>
      <c r="D1024" s="108" t="s">
        <v>38</v>
      </c>
      <c r="E1024" s="73" t="s">
        <v>755</v>
      </c>
      <c r="F1024" s="73" t="s">
        <v>39</v>
      </c>
      <c r="G1024" s="73" t="s">
        <v>1013</v>
      </c>
    </row>
    <row r="1025" spans="1:7" s="57" customFormat="1" ht="15.75" customHeight="1">
      <c r="A1025" s="88"/>
      <c r="B1025" s="217"/>
      <c r="C1025" s="177"/>
      <c r="D1025" s="177"/>
      <c r="E1025" s="143" t="s">
        <v>28</v>
      </c>
      <c r="F1025" s="73" t="s">
        <v>40</v>
      </c>
      <c r="G1025" s="73" t="s">
        <v>1014</v>
      </c>
    </row>
    <row r="1026" spans="1:7" s="57" customFormat="1" ht="15.75" customHeight="1">
      <c r="A1026" s="88"/>
      <c r="B1026" s="105" t="s">
        <v>384</v>
      </c>
      <c r="C1026" s="100" t="s">
        <v>385</v>
      </c>
      <c r="D1026" s="108" t="s">
        <v>1015</v>
      </c>
      <c r="E1026" s="74">
        <v>43463</v>
      </c>
      <c r="F1026" s="74">
        <f>E1026+5</f>
        <v>43468</v>
      </c>
      <c r="G1026" s="74">
        <f>F1026+32</f>
        <v>43500</v>
      </c>
    </row>
    <row r="1027" spans="1:7" s="57" customFormat="1" ht="15.75" customHeight="1">
      <c r="A1027" s="88"/>
      <c r="B1027" s="105" t="s">
        <v>632</v>
      </c>
      <c r="C1027" s="100" t="s">
        <v>279</v>
      </c>
      <c r="D1027" s="96"/>
      <c r="E1027" s="74">
        <f t="shared" ref="E1027:F1030" si="131">E1026+7</f>
        <v>43470</v>
      </c>
      <c r="F1027" s="74">
        <f t="shared" si="131"/>
        <v>43475</v>
      </c>
      <c r="G1027" s="74">
        <f>F1027+32</f>
        <v>43507</v>
      </c>
    </row>
    <row r="1028" spans="1:7" s="57" customFormat="1" ht="15.75" customHeight="1">
      <c r="A1028" s="88"/>
      <c r="B1028" s="105" t="s">
        <v>633</v>
      </c>
      <c r="C1028" s="100" t="s">
        <v>6</v>
      </c>
      <c r="D1028" s="180"/>
      <c r="E1028" s="74">
        <f t="shared" si="131"/>
        <v>43477</v>
      </c>
      <c r="F1028" s="74">
        <f t="shared" si="131"/>
        <v>43482</v>
      </c>
      <c r="G1028" s="74">
        <f>F1028+32</f>
        <v>43514</v>
      </c>
    </row>
    <row r="1029" spans="1:7" s="57" customFormat="1" ht="15.75" customHeight="1">
      <c r="A1029" s="88" t="s">
        <v>1016</v>
      </c>
      <c r="B1029" s="105" t="s">
        <v>634</v>
      </c>
      <c r="C1029" s="100" t="s">
        <v>636</v>
      </c>
      <c r="D1029" s="180"/>
      <c r="E1029" s="74">
        <f t="shared" si="131"/>
        <v>43484</v>
      </c>
      <c r="F1029" s="74">
        <f t="shared" si="131"/>
        <v>43489</v>
      </c>
      <c r="G1029" s="74">
        <f>F1029+32</f>
        <v>43521</v>
      </c>
    </row>
    <row r="1030" spans="1:7" s="57" customFormat="1" ht="15.75" customHeight="1">
      <c r="A1030" s="88"/>
      <c r="B1030" s="105" t="s">
        <v>635</v>
      </c>
      <c r="C1030" s="100" t="s">
        <v>637</v>
      </c>
      <c r="D1030" s="181"/>
      <c r="E1030" s="74">
        <f t="shared" si="131"/>
        <v>43491</v>
      </c>
      <c r="F1030" s="74">
        <f t="shared" si="131"/>
        <v>43496</v>
      </c>
      <c r="G1030" s="74">
        <f>F1030+32</f>
        <v>43528</v>
      </c>
    </row>
    <row r="1031" spans="1:7" s="57" customFormat="1" ht="15.75" customHeight="1">
      <c r="A1031" s="88"/>
      <c r="B1031" s="26"/>
      <c r="C1031" s="26"/>
      <c r="D1031" s="26"/>
      <c r="E1031" s="26"/>
      <c r="F1031" s="12"/>
      <c r="G1031" s="12"/>
    </row>
    <row r="1032" spans="1:7" s="57" customFormat="1" ht="15.75" customHeight="1">
      <c r="A1032" s="88"/>
      <c r="B1032" s="9"/>
      <c r="C1032" s="26"/>
      <c r="D1032" s="20"/>
      <c r="E1032" s="12"/>
      <c r="F1032" s="12"/>
      <c r="G1032" s="12"/>
    </row>
    <row r="1033" spans="1:7" s="57" customFormat="1" ht="15.75" customHeight="1">
      <c r="A1033" s="88"/>
      <c r="B1033" s="88"/>
      <c r="C1033" s="17"/>
      <c r="D1033" s="18"/>
      <c r="E1033" s="18"/>
      <c r="F1033" s="19"/>
      <c r="G1033" s="19"/>
    </row>
    <row r="1034" spans="1:7" s="57" customFormat="1" ht="15.75" customHeight="1">
      <c r="A1034" s="88"/>
      <c r="B1034" s="223" t="s">
        <v>36</v>
      </c>
      <c r="C1034" s="108" t="s">
        <v>37</v>
      </c>
      <c r="D1034" s="108" t="s">
        <v>38</v>
      </c>
      <c r="E1034" s="73" t="s">
        <v>988</v>
      </c>
      <c r="F1034" s="73" t="s">
        <v>39</v>
      </c>
      <c r="G1034" s="73" t="s">
        <v>173</v>
      </c>
    </row>
    <row r="1035" spans="1:7" s="57" customFormat="1" ht="15.75" customHeight="1">
      <c r="A1035" s="88"/>
      <c r="B1035" s="217"/>
      <c r="C1035" s="177"/>
      <c r="D1035" s="177"/>
      <c r="E1035" s="143" t="s">
        <v>28</v>
      </c>
      <c r="F1035" s="73" t="s">
        <v>40</v>
      </c>
      <c r="G1035" s="73" t="s">
        <v>41</v>
      </c>
    </row>
    <row r="1036" spans="1:7" s="57" customFormat="1" ht="15.75" customHeight="1">
      <c r="A1036" s="88" t="s">
        <v>1017</v>
      </c>
      <c r="B1036" s="100" t="s">
        <v>412</v>
      </c>
      <c r="C1036" s="100" t="s">
        <v>1004</v>
      </c>
      <c r="D1036" s="108" t="s">
        <v>1018</v>
      </c>
      <c r="E1036" s="74">
        <v>43464</v>
      </c>
      <c r="F1036" s="74">
        <f>E1036+4</f>
        <v>43468</v>
      </c>
      <c r="G1036" s="74">
        <f>F1036+36</f>
        <v>43504</v>
      </c>
    </row>
    <row r="1037" spans="1:7" s="57" customFormat="1" ht="15.75" customHeight="1">
      <c r="A1037" s="88"/>
      <c r="B1037" s="100" t="s">
        <v>725</v>
      </c>
      <c r="C1037" s="100" t="s">
        <v>1019</v>
      </c>
      <c r="D1037" s="96"/>
      <c r="E1037" s="74">
        <f t="shared" ref="E1037:F1040" si="132">E1036+7</f>
        <v>43471</v>
      </c>
      <c r="F1037" s="74">
        <f t="shared" si="132"/>
        <v>43475</v>
      </c>
      <c r="G1037" s="74">
        <f>F1037+36</f>
        <v>43511</v>
      </c>
    </row>
    <row r="1038" spans="1:7" s="57" customFormat="1" ht="15.75" customHeight="1">
      <c r="A1038" s="88"/>
      <c r="B1038" s="100" t="s">
        <v>834</v>
      </c>
      <c r="C1038" s="100"/>
      <c r="D1038" s="180"/>
      <c r="E1038" s="74">
        <f t="shared" si="132"/>
        <v>43478</v>
      </c>
      <c r="F1038" s="74">
        <f t="shared" si="132"/>
        <v>43482</v>
      </c>
      <c r="G1038" s="74">
        <f>F1038+36</f>
        <v>43518</v>
      </c>
    </row>
    <row r="1039" spans="1:7" s="57" customFormat="1" ht="15.75" customHeight="1">
      <c r="A1039" s="88"/>
      <c r="B1039" s="100" t="s">
        <v>834</v>
      </c>
      <c r="C1039" s="100"/>
      <c r="D1039" s="180"/>
      <c r="E1039" s="74">
        <f t="shared" si="132"/>
        <v>43485</v>
      </c>
      <c r="F1039" s="74">
        <f t="shared" si="132"/>
        <v>43489</v>
      </c>
      <c r="G1039" s="74">
        <f>F1039+36</f>
        <v>43525</v>
      </c>
    </row>
    <row r="1040" spans="1:7" s="57" customFormat="1" ht="15.75" customHeight="1">
      <c r="A1040" s="88"/>
      <c r="B1040" s="100" t="s">
        <v>834</v>
      </c>
      <c r="C1040" s="100"/>
      <c r="D1040" s="181"/>
      <c r="E1040" s="74">
        <f t="shared" si="132"/>
        <v>43492</v>
      </c>
      <c r="F1040" s="74">
        <f t="shared" si="132"/>
        <v>43496</v>
      </c>
      <c r="G1040" s="74">
        <f>F1040+36</f>
        <v>43532</v>
      </c>
    </row>
    <row r="1041" spans="1:7" s="57" customFormat="1" ht="15.75" customHeight="1">
      <c r="A1041" s="88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88"/>
      <c r="B1042" s="26"/>
      <c r="C1042" s="26"/>
      <c r="D1042" s="20"/>
      <c r="E1042" s="12"/>
      <c r="F1042" s="12"/>
      <c r="G1042" s="12"/>
    </row>
    <row r="1043" spans="1:7" s="57" customFormat="1" ht="15.75" customHeight="1">
      <c r="A1043" s="88"/>
      <c r="B1043" s="26"/>
      <c r="C1043" s="26"/>
      <c r="D1043" s="26"/>
      <c r="E1043" s="26"/>
      <c r="F1043" s="12"/>
      <c r="G1043" s="12"/>
    </row>
    <row r="1044" spans="1:7" s="57" customFormat="1" ht="15.75" customHeight="1">
      <c r="A1044" s="88"/>
      <c r="B1044" s="88"/>
      <c r="C1044" s="17"/>
      <c r="D1044" s="18"/>
      <c r="E1044" s="18"/>
      <c r="F1044" s="19"/>
      <c r="G1044" s="19"/>
    </row>
    <row r="1045" spans="1:7" s="57" customFormat="1" ht="15.75" customHeight="1">
      <c r="A1045" s="88"/>
      <c r="B1045" s="216" t="s">
        <v>36</v>
      </c>
      <c r="C1045" s="108" t="s">
        <v>37</v>
      </c>
      <c r="D1045" s="108" t="s">
        <v>38</v>
      </c>
      <c r="E1045" s="73" t="s">
        <v>755</v>
      </c>
      <c r="F1045" s="73" t="s">
        <v>39</v>
      </c>
      <c r="G1045" s="73" t="s">
        <v>162</v>
      </c>
    </row>
    <row r="1046" spans="1:7" s="57" customFormat="1" ht="15.75" customHeight="1">
      <c r="A1046" s="88"/>
      <c r="B1046" s="217"/>
      <c r="C1046" s="177"/>
      <c r="D1046" s="177"/>
      <c r="E1046" s="143" t="s">
        <v>28</v>
      </c>
      <c r="F1046" s="73" t="s">
        <v>40</v>
      </c>
      <c r="G1046" s="73" t="s">
        <v>41</v>
      </c>
    </row>
    <row r="1047" spans="1:7" s="57" customFormat="1" ht="15.75" customHeight="1">
      <c r="A1047" s="88"/>
      <c r="B1047" s="105" t="s">
        <v>109</v>
      </c>
      <c r="C1047" s="100" t="s">
        <v>1020</v>
      </c>
      <c r="D1047" s="108" t="s">
        <v>1021</v>
      </c>
      <c r="E1047" s="74">
        <v>43468</v>
      </c>
      <c r="F1047" s="74">
        <f>E1047+4</f>
        <v>43472</v>
      </c>
      <c r="G1047" s="74">
        <f>F1047+27</f>
        <v>43499</v>
      </c>
    </row>
    <row r="1048" spans="1:7" s="57" customFormat="1" ht="15.75" customHeight="1">
      <c r="A1048" s="88" t="s">
        <v>1022</v>
      </c>
      <c r="B1048" s="105" t="s">
        <v>722</v>
      </c>
      <c r="C1048" s="100" t="s">
        <v>408</v>
      </c>
      <c r="D1048" s="96"/>
      <c r="E1048" s="74">
        <f t="shared" ref="E1048:E1051" si="133">E1047+7</f>
        <v>43475</v>
      </c>
      <c r="F1048" s="74">
        <f t="shared" ref="F1048:F1051" si="134">E1048+4</f>
        <v>43479</v>
      </c>
      <c r="G1048" s="74">
        <f t="shared" ref="G1048:G1051" si="135">F1048+27</f>
        <v>43506</v>
      </c>
    </row>
    <row r="1049" spans="1:7" s="57" customFormat="1" ht="15.75" customHeight="1">
      <c r="A1049" s="88"/>
      <c r="B1049" s="105" t="s">
        <v>723</v>
      </c>
      <c r="C1049" s="100" t="s">
        <v>409</v>
      </c>
      <c r="D1049" s="96"/>
      <c r="E1049" s="74">
        <f t="shared" si="133"/>
        <v>43482</v>
      </c>
      <c r="F1049" s="74">
        <f t="shared" si="134"/>
        <v>43486</v>
      </c>
      <c r="G1049" s="74">
        <f t="shared" si="135"/>
        <v>43513</v>
      </c>
    </row>
    <row r="1050" spans="1:7" s="57" customFormat="1" ht="15.75" customHeight="1">
      <c r="A1050" s="88"/>
      <c r="B1050" s="105" t="s">
        <v>724</v>
      </c>
      <c r="C1050" s="100" t="s">
        <v>410</v>
      </c>
      <c r="D1050" s="96"/>
      <c r="E1050" s="74">
        <f t="shared" si="133"/>
        <v>43489</v>
      </c>
      <c r="F1050" s="74">
        <f t="shared" si="134"/>
        <v>43493</v>
      </c>
      <c r="G1050" s="74">
        <f t="shared" si="135"/>
        <v>43520</v>
      </c>
    </row>
    <row r="1051" spans="1:7" s="57" customFormat="1" ht="15.75" customHeight="1">
      <c r="A1051" s="88"/>
      <c r="B1051" s="105" t="s">
        <v>109</v>
      </c>
      <c r="C1051" s="100" t="s">
        <v>411</v>
      </c>
      <c r="D1051" s="93"/>
      <c r="E1051" s="74">
        <f t="shared" si="133"/>
        <v>43496</v>
      </c>
      <c r="F1051" s="74">
        <f t="shared" si="134"/>
        <v>43500</v>
      </c>
      <c r="G1051" s="74">
        <f t="shared" si="135"/>
        <v>43527</v>
      </c>
    </row>
    <row r="1052" spans="1:7" s="57" customFormat="1" ht="15.75" customHeight="1">
      <c r="A1052" s="88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88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88"/>
      <c r="B1054" s="26"/>
      <c r="C1054" s="26"/>
      <c r="D1054" s="20"/>
      <c r="E1054" s="12"/>
      <c r="F1054" s="12"/>
      <c r="G1054" s="12"/>
    </row>
    <row r="1055" spans="1:7" s="57" customFormat="1" ht="15.75" customHeight="1">
      <c r="A1055" s="88"/>
      <c r="B1055" s="88"/>
      <c r="C1055" s="17"/>
      <c r="D1055" s="18"/>
      <c r="E1055" s="18"/>
      <c r="F1055" s="19"/>
      <c r="G1055" s="19"/>
    </row>
    <row r="1056" spans="1:7" s="57" customFormat="1" ht="15.75" customHeight="1">
      <c r="A1056" s="88"/>
      <c r="B1056" s="216" t="s">
        <v>36</v>
      </c>
      <c r="C1056" s="108" t="s">
        <v>37</v>
      </c>
      <c r="D1056" s="108" t="s">
        <v>38</v>
      </c>
      <c r="E1056" s="73" t="s">
        <v>1023</v>
      </c>
      <c r="F1056" s="73" t="s">
        <v>39</v>
      </c>
      <c r="G1056" s="73" t="s">
        <v>174</v>
      </c>
    </row>
    <row r="1057" spans="1:7" s="57" customFormat="1" ht="15.75" customHeight="1">
      <c r="A1057" s="88"/>
      <c r="B1057" s="217"/>
      <c r="C1057" s="93"/>
      <c r="D1057" s="93"/>
      <c r="E1057" s="143" t="s">
        <v>28</v>
      </c>
      <c r="F1057" s="73" t="s">
        <v>40</v>
      </c>
      <c r="G1057" s="73" t="s">
        <v>41</v>
      </c>
    </row>
    <row r="1058" spans="1:7" s="57" customFormat="1" ht="15.75" customHeight="1">
      <c r="A1058" s="88"/>
      <c r="B1058" s="100" t="s">
        <v>445</v>
      </c>
      <c r="C1058" s="100" t="s">
        <v>1004</v>
      </c>
      <c r="D1058" s="108" t="s">
        <v>1024</v>
      </c>
      <c r="E1058" s="74">
        <v>43464</v>
      </c>
      <c r="F1058" s="74">
        <f>E1058+4</f>
        <v>43468</v>
      </c>
      <c r="G1058" s="74">
        <f>F1058+31</f>
        <v>43499</v>
      </c>
    </row>
    <row r="1059" spans="1:7" s="57" customFormat="1" ht="15.75" customHeight="1">
      <c r="A1059" s="88" t="s">
        <v>1025</v>
      </c>
      <c r="B1059" s="100" t="s">
        <v>447</v>
      </c>
      <c r="C1059" s="100" t="s">
        <v>1006</v>
      </c>
      <c r="D1059" s="96"/>
      <c r="E1059" s="74">
        <f t="shared" ref="E1059:E1062" si="136">E1058+7</f>
        <v>43471</v>
      </c>
      <c r="F1059" s="74">
        <f t="shared" ref="F1059:F1062" si="137">E1059+4</f>
        <v>43475</v>
      </c>
      <c r="G1059" s="74">
        <f t="shared" ref="G1059:G1062" si="138">F1059+31</f>
        <v>43506</v>
      </c>
    </row>
    <row r="1060" spans="1:7" s="57" customFormat="1" ht="15.75" customHeight="1">
      <c r="A1060" s="88"/>
      <c r="B1060" s="100" t="s">
        <v>448</v>
      </c>
      <c r="C1060" s="100" t="s">
        <v>1007</v>
      </c>
      <c r="D1060" s="180"/>
      <c r="E1060" s="74">
        <f t="shared" si="136"/>
        <v>43478</v>
      </c>
      <c r="F1060" s="74">
        <f t="shared" si="137"/>
        <v>43482</v>
      </c>
      <c r="G1060" s="74">
        <f t="shared" si="138"/>
        <v>43513</v>
      </c>
    </row>
    <row r="1061" spans="1:7" s="57" customFormat="1" ht="15.75" customHeight="1">
      <c r="A1061" s="88"/>
      <c r="B1061" s="100" t="s">
        <v>449</v>
      </c>
      <c r="C1061" s="100" t="s">
        <v>1008</v>
      </c>
      <c r="D1061" s="180"/>
      <c r="E1061" s="74">
        <f t="shared" si="136"/>
        <v>43485</v>
      </c>
      <c r="F1061" s="74">
        <f t="shared" si="137"/>
        <v>43489</v>
      </c>
      <c r="G1061" s="74">
        <f t="shared" si="138"/>
        <v>43520</v>
      </c>
    </row>
    <row r="1062" spans="1:7" s="57" customFormat="1" ht="15.75" customHeight="1">
      <c r="A1062" s="88"/>
      <c r="B1062" s="100" t="s">
        <v>450</v>
      </c>
      <c r="C1062" s="100" t="s">
        <v>1010</v>
      </c>
      <c r="D1062" s="181"/>
      <c r="E1062" s="74">
        <f t="shared" si="136"/>
        <v>43492</v>
      </c>
      <c r="F1062" s="74">
        <f t="shared" si="137"/>
        <v>43496</v>
      </c>
      <c r="G1062" s="74">
        <f t="shared" si="138"/>
        <v>43527</v>
      </c>
    </row>
    <row r="1063" spans="1:7" s="57" customFormat="1" ht="15.75" customHeight="1">
      <c r="A1063" s="88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88"/>
      <c r="B1064" s="26"/>
      <c r="C1064" s="26"/>
      <c r="D1064" s="26"/>
      <c r="E1064" s="26"/>
      <c r="F1064" s="12"/>
      <c r="G1064" s="12"/>
    </row>
    <row r="1065" spans="1:7" s="57" customFormat="1" ht="15.75" customHeight="1">
      <c r="A1065" s="88"/>
      <c r="B1065" s="88"/>
      <c r="C1065" s="17"/>
      <c r="D1065" s="18"/>
      <c r="E1065" s="18"/>
      <c r="F1065" s="19"/>
      <c r="G1065" s="19"/>
    </row>
    <row r="1066" spans="1:7" s="57" customFormat="1" ht="15.75" customHeight="1">
      <c r="A1066" s="88"/>
      <c r="B1066" s="216" t="s">
        <v>36</v>
      </c>
      <c r="C1066" s="108" t="s">
        <v>37</v>
      </c>
      <c r="D1066" s="108" t="s">
        <v>38</v>
      </c>
      <c r="E1066" s="73" t="s">
        <v>757</v>
      </c>
      <c r="F1066" s="73" t="s">
        <v>39</v>
      </c>
      <c r="G1066" s="73" t="s">
        <v>175</v>
      </c>
    </row>
    <row r="1067" spans="1:7" s="57" customFormat="1" ht="15.75" customHeight="1">
      <c r="A1067" s="88"/>
      <c r="B1067" s="217"/>
      <c r="C1067" s="93"/>
      <c r="D1067" s="93"/>
      <c r="E1067" s="143" t="s">
        <v>28</v>
      </c>
      <c r="F1067" s="73" t="s">
        <v>40</v>
      </c>
      <c r="G1067" s="73" t="s">
        <v>41</v>
      </c>
    </row>
    <row r="1068" spans="1:7" s="57" customFormat="1" ht="15.75" customHeight="1">
      <c r="A1068" s="88"/>
      <c r="B1068" s="105" t="s">
        <v>384</v>
      </c>
      <c r="C1068" s="100" t="s">
        <v>385</v>
      </c>
      <c r="D1068" s="108" t="s">
        <v>1026</v>
      </c>
      <c r="E1068" s="74">
        <v>43464</v>
      </c>
      <c r="F1068" s="74">
        <f>E1068+4</f>
        <v>43468</v>
      </c>
      <c r="G1068" s="74">
        <f>F1068+24</f>
        <v>43492</v>
      </c>
    </row>
    <row r="1069" spans="1:7" s="57" customFormat="1" ht="15.75" customHeight="1">
      <c r="A1069" s="88"/>
      <c r="B1069" s="105" t="s">
        <v>632</v>
      </c>
      <c r="C1069" s="100" t="s">
        <v>279</v>
      </c>
      <c r="D1069" s="96"/>
      <c r="E1069" s="74">
        <f t="shared" ref="E1069:E1072" si="139">E1068+7</f>
        <v>43471</v>
      </c>
      <c r="F1069" s="74">
        <f t="shared" ref="F1069:F1072" si="140">E1069+4</f>
        <v>43475</v>
      </c>
      <c r="G1069" s="74">
        <f t="shared" ref="G1069:G1072" si="141">F1069+24</f>
        <v>43499</v>
      </c>
    </row>
    <row r="1070" spans="1:7" s="57" customFormat="1" ht="15.75" customHeight="1">
      <c r="A1070" s="88"/>
      <c r="B1070" s="105" t="s">
        <v>633</v>
      </c>
      <c r="C1070" s="100" t="s">
        <v>6</v>
      </c>
      <c r="D1070" s="96"/>
      <c r="E1070" s="74">
        <f t="shared" si="139"/>
        <v>43478</v>
      </c>
      <c r="F1070" s="74">
        <f t="shared" si="140"/>
        <v>43482</v>
      </c>
      <c r="G1070" s="74">
        <f t="shared" si="141"/>
        <v>43506</v>
      </c>
    </row>
    <row r="1071" spans="1:7" s="57" customFormat="1" ht="15.75" customHeight="1">
      <c r="A1071" s="88"/>
      <c r="B1071" s="105" t="s">
        <v>634</v>
      </c>
      <c r="C1071" s="100" t="s">
        <v>636</v>
      </c>
      <c r="D1071" s="96"/>
      <c r="E1071" s="74">
        <f t="shared" si="139"/>
        <v>43485</v>
      </c>
      <c r="F1071" s="74">
        <f t="shared" si="140"/>
        <v>43489</v>
      </c>
      <c r="G1071" s="74">
        <f t="shared" si="141"/>
        <v>43513</v>
      </c>
    </row>
    <row r="1072" spans="1:7" s="57" customFormat="1" ht="15.75" customHeight="1">
      <c r="A1072" s="88" t="s">
        <v>1027</v>
      </c>
      <c r="B1072" s="105" t="s">
        <v>635</v>
      </c>
      <c r="C1072" s="100" t="s">
        <v>637</v>
      </c>
      <c r="D1072" s="93"/>
      <c r="E1072" s="74">
        <f t="shared" si="139"/>
        <v>43492</v>
      </c>
      <c r="F1072" s="74">
        <f t="shared" si="140"/>
        <v>43496</v>
      </c>
      <c r="G1072" s="74">
        <f t="shared" si="141"/>
        <v>43520</v>
      </c>
    </row>
    <row r="1073" spans="1:7" s="57" customFormat="1" ht="15.75" customHeight="1">
      <c r="A1073" s="88"/>
      <c r="B1073" s="46"/>
      <c r="C1073" s="17"/>
      <c r="D1073" s="18"/>
      <c r="E1073" s="18"/>
      <c r="F1073" s="19"/>
      <c r="G1073" s="19"/>
    </row>
    <row r="1074" spans="1:7" s="57" customFormat="1" ht="15.75" customHeight="1">
      <c r="A1074" s="88"/>
      <c r="B1074" s="216" t="s">
        <v>36</v>
      </c>
      <c r="C1074" s="108" t="s">
        <v>37</v>
      </c>
      <c r="D1074" s="108" t="s">
        <v>38</v>
      </c>
      <c r="E1074" s="73" t="s">
        <v>757</v>
      </c>
      <c r="F1074" s="73" t="s">
        <v>39</v>
      </c>
      <c r="G1074" s="73" t="s">
        <v>175</v>
      </c>
    </row>
    <row r="1075" spans="1:7" s="57" customFormat="1" ht="15.75" customHeight="1">
      <c r="A1075" s="88"/>
      <c r="B1075" s="217"/>
      <c r="C1075" s="93"/>
      <c r="D1075" s="93"/>
      <c r="E1075" s="143" t="s">
        <v>28</v>
      </c>
      <c r="F1075" s="73" t="s">
        <v>40</v>
      </c>
      <c r="G1075" s="73" t="s">
        <v>41</v>
      </c>
    </row>
    <row r="1076" spans="1:7" s="57" customFormat="1" ht="15.75" customHeight="1">
      <c r="A1076" s="88"/>
      <c r="B1076" s="100" t="s">
        <v>383</v>
      </c>
      <c r="C1076" s="184" t="s">
        <v>340</v>
      </c>
      <c r="D1076" s="108" t="s">
        <v>1028</v>
      </c>
      <c r="E1076" s="74">
        <v>43459</v>
      </c>
      <c r="F1076" s="74">
        <f>E1076+5</f>
        <v>43464</v>
      </c>
      <c r="G1076" s="74">
        <f>F1076+23</f>
        <v>43487</v>
      </c>
    </row>
    <row r="1077" spans="1:7" s="57" customFormat="1" ht="15.75" customHeight="1">
      <c r="A1077" s="88"/>
      <c r="B1077" s="183" t="s">
        <v>214</v>
      </c>
      <c r="C1077" s="184" t="s">
        <v>641</v>
      </c>
      <c r="D1077" s="96" t="s">
        <v>1029</v>
      </c>
      <c r="E1077" s="74">
        <f t="shared" ref="E1077:E1080" si="142">E1076+7</f>
        <v>43466</v>
      </c>
      <c r="F1077" s="74">
        <f t="shared" ref="F1077:F1080" si="143">E1077+5</f>
        <v>43471</v>
      </c>
      <c r="G1077" s="74">
        <f t="shared" ref="G1077:G1080" si="144">F1077+23</f>
        <v>43494</v>
      </c>
    </row>
    <row r="1078" spans="1:7" s="57" customFormat="1" ht="15.75" customHeight="1">
      <c r="A1078" s="88"/>
      <c r="B1078" s="100" t="s">
        <v>638</v>
      </c>
      <c r="C1078" s="184" t="s">
        <v>642</v>
      </c>
      <c r="D1078" s="180"/>
      <c r="E1078" s="74">
        <f t="shared" si="142"/>
        <v>43473</v>
      </c>
      <c r="F1078" s="74">
        <f t="shared" si="143"/>
        <v>43478</v>
      </c>
      <c r="G1078" s="74">
        <f t="shared" si="144"/>
        <v>43501</v>
      </c>
    </row>
    <row r="1079" spans="1:7" s="57" customFormat="1" ht="15.75" customHeight="1">
      <c r="A1079" s="88"/>
      <c r="B1079" s="100" t="s">
        <v>639</v>
      </c>
      <c r="C1079" s="184" t="s">
        <v>643</v>
      </c>
      <c r="D1079" s="180"/>
      <c r="E1079" s="74">
        <f t="shared" si="142"/>
        <v>43480</v>
      </c>
      <c r="F1079" s="74">
        <f t="shared" si="143"/>
        <v>43485</v>
      </c>
      <c r="G1079" s="74">
        <f t="shared" si="144"/>
        <v>43508</v>
      </c>
    </row>
    <row r="1080" spans="1:7" s="57" customFormat="1" ht="15.75" customHeight="1">
      <c r="A1080" s="88"/>
      <c r="B1080" s="100" t="s">
        <v>640</v>
      </c>
      <c r="C1080" s="185" t="s">
        <v>644</v>
      </c>
      <c r="D1080" s="181"/>
      <c r="E1080" s="74">
        <f t="shared" si="142"/>
        <v>43487</v>
      </c>
      <c r="F1080" s="74">
        <f t="shared" si="143"/>
        <v>43492</v>
      </c>
      <c r="G1080" s="74">
        <f t="shared" si="144"/>
        <v>43515</v>
      </c>
    </row>
    <row r="1081" spans="1:7" s="57" customFormat="1" ht="15.75" customHeight="1">
      <c r="A1081" s="88"/>
      <c r="B1081" s="46"/>
      <c r="C1081" s="17"/>
      <c r="D1081" s="18"/>
      <c r="E1081" s="18"/>
      <c r="F1081" s="19"/>
      <c r="G1081" s="19"/>
    </row>
    <row r="1082" spans="1:7" s="57" customFormat="1" ht="15.75" customHeight="1">
      <c r="A1082" s="88"/>
      <c r="B1082" s="26"/>
      <c r="C1082" s="26"/>
      <c r="D1082" s="20"/>
      <c r="E1082" s="12"/>
      <c r="F1082" s="12"/>
      <c r="G1082" s="12"/>
    </row>
    <row r="1083" spans="1:7" s="57" customFormat="1" ht="15.75" customHeight="1">
      <c r="A1083" s="88"/>
      <c r="B1083" s="88"/>
      <c r="C1083" s="17"/>
      <c r="D1083" s="18"/>
      <c r="E1083" s="18"/>
      <c r="F1083" s="19"/>
      <c r="G1083" s="19"/>
    </row>
    <row r="1084" spans="1:7" s="57" customFormat="1" ht="15.75" customHeight="1">
      <c r="A1084" s="88"/>
      <c r="B1084" s="26"/>
      <c r="C1084" s="26"/>
      <c r="D1084" s="26"/>
      <c r="E1084" s="26"/>
      <c r="F1084" s="12"/>
      <c r="G1084" s="12"/>
    </row>
    <row r="1085" spans="1:7" s="57" customFormat="1" ht="15.75" customHeight="1">
      <c r="A1085" s="88"/>
      <c r="B1085" s="216" t="s">
        <v>36</v>
      </c>
      <c r="C1085" s="108" t="s">
        <v>37</v>
      </c>
      <c r="D1085" s="108" t="s">
        <v>38</v>
      </c>
      <c r="E1085" s="73" t="s">
        <v>755</v>
      </c>
      <c r="F1085" s="73" t="s">
        <v>39</v>
      </c>
      <c r="G1085" s="73" t="s">
        <v>1030</v>
      </c>
    </row>
    <row r="1086" spans="1:7" s="57" customFormat="1" ht="15.75" customHeight="1">
      <c r="A1086" s="88"/>
      <c r="B1086" s="217"/>
      <c r="C1086" s="177"/>
      <c r="D1086" s="177"/>
      <c r="E1086" s="143" t="s">
        <v>28</v>
      </c>
      <c r="F1086" s="73" t="s">
        <v>40</v>
      </c>
      <c r="G1086" s="73" t="s">
        <v>41</v>
      </c>
    </row>
    <row r="1087" spans="1:7" s="57" customFormat="1" ht="15.75" customHeight="1">
      <c r="A1087" s="88"/>
      <c r="B1087" s="131" t="s">
        <v>477</v>
      </c>
      <c r="C1087" s="131">
        <v>18</v>
      </c>
      <c r="D1087" s="214" t="s">
        <v>1031</v>
      </c>
      <c r="E1087" s="74">
        <v>43465</v>
      </c>
      <c r="F1087" s="74">
        <f>E1087+4</f>
        <v>43469</v>
      </c>
      <c r="G1087" s="74">
        <f>F1087+35</f>
        <v>43504</v>
      </c>
    </row>
    <row r="1088" spans="1:7" s="57" customFormat="1" ht="15.75" customHeight="1">
      <c r="A1088" s="88" t="s">
        <v>1032</v>
      </c>
      <c r="B1088" s="131" t="s">
        <v>478</v>
      </c>
      <c r="C1088" s="131" t="s">
        <v>482</v>
      </c>
      <c r="D1088" s="222"/>
      <c r="E1088" s="74">
        <f t="shared" ref="E1088:F1091" si="145">E1087+7</f>
        <v>43472</v>
      </c>
      <c r="F1088" s="74">
        <f t="shared" si="145"/>
        <v>43476</v>
      </c>
      <c r="G1088" s="74">
        <f>F1088+35</f>
        <v>43511</v>
      </c>
    </row>
    <row r="1089" spans="1:7" s="57" customFormat="1" ht="15.75" customHeight="1">
      <c r="A1089" s="88"/>
      <c r="B1089" s="186" t="s">
        <v>479</v>
      </c>
      <c r="C1089" s="131" t="s">
        <v>483</v>
      </c>
      <c r="D1089" s="222"/>
      <c r="E1089" s="74">
        <f t="shared" si="145"/>
        <v>43479</v>
      </c>
      <c r="F1089" s="74">
        <f t="shared" si="145"/>
        <v>43483</v>
      </c>
      <c r="G1089" s="74">
        <f>F1089+35</f>
        <v>43518</v>
      </c>
    </row>
    <row r="1090" spans="1:7" s="57" customFormat="1" ht="15.75" customHeight="1">
      <c r="A1090" s="88"/>
      <c r="B1090" s="186" t="s">
        <v>480</v>
      </c>
      <c r="C1090" s="131" t="s">
        <v>484</v>
      </c>
      <c r="D1090" s="222"/>
      <c r="E1090" s="74">
        <f t="shared" si="145"/>
        <v>43486</v>
      </c>
      <c r="F1090" s="74">
        <f t="shared" si="145"/>
        <v>43490</v>
      </c>
      <c r="G1090" s="74">
        <f>F1090+35</f>
        <v>43525</v>
      </c>
    </row>
    <row r="1091" spans="1:7" s="57" customFormat="1" ht="15.75" customHeight="1">
      <c r="A1091" s="88"/>
      <c r="B1091" s="186" t="s">
        <v>481</v>
      </c>
      <c r="C1091" s="131" t="s">
        <v>485</v>
      </c>
      <c r="D1091" s="215"/>
      <c r="E1091" s="74">
        <f t="shared" si="145"/>
        <v>43493</v>
      </c>
      <c r="F1091" s="74">
        <f t="shared" si="145"/>
        <v>43497</v>
      </c>
      <c r="G1091" s="74">
        <f>F1091+35</f>
        <v>43532</v>
      </c>
    </row>
    <row r="1092" spans="1:7" s="57" customFormat="1" ht="15.75" customHeight="1">
      <c r="A1092" s="88"/>
      <c r="B1092" s="26"/>
      <c r="C1092" s="26"/>
      <c r="D1092" s="26"/>
      <c r="E1092" s="12"/>
      <c r="F1092" s="12"/>
      <c r="G1092" s="12"/>
    </row>
    <row r="1093" spans="1:7" s="57" customFormat="1" ht="15.75" customHeight="1">
      <c r="A1093" s="88"/>
      <c r="B1093" s="26"/>
      <c r="C1093" s="26"/>
      <c r="D1093" s="26"/>
      <c r="E1093" s="26"/>
      <c r="F1093" s="12"/>
      <c r="G1093" s="12"/>
    </row>
    <row r="1094" spans="1:7" s="57" customFormat="1" ht="15.75" customHeight="1">
      <c r="A1094" s="88"/>
      <c r="B1094" s="88"/>
      <c r="C1094" s="17"/>
      <c r="D1094" s="18"/>
      <c r="E1094" s="18"/>
      <c r="F1094" s="19"/>
      <c r="G1094" s="19"/>
    </row>
    <row r="1095" spans="1:7" s="57" customFormat="1" ht="15.75" customHeight="1">
      <c r="A1095" s="88"/>
      <c r="B1095" s="214" t="s">
        <v>759</v>
      </c>
      <c r="C1095" s="73" t="s">
        <v>37</v>
      </c>
      <c r="D1095" s="73" t="s">
        <v>38</v>
      </c>
      <c r="E1095" s="73" t="s">
        <v>755</v>
      </c>
      <c r="F1095" s="73" t="s">
        <v>39</v>
      </c>
      <c r="G1095" s="73" t="s">
        <v>1033</v>
      </c>
    </row>
    <row r="1096" spans="1:7" s="57" customFormat="1" ht="15.75" customHeight="1">
      <c r="A1096" s="88"/>
      <c r="B1096" s="215"/>
      <c r="C1096" s="187"/>
      <c r="D1096" s="187"/>
      <c r="E1096" s="73" t="s">
        <v>28</v>
      </c>
      <c r="F1096" s="73" t="s">
        <v>40</v>
      </c>
      <c r="G1096" s="73" t="s">
        <v>41</v>
      </c>
    </row>
    <row r="1097" spans="1:7" s="57" customFormat="1" ht="15.75" customHeight="1">
      <c r="A1097" s="88"/>
      <c r="B1097" s="131" t="s">
        <v>477</v>
      </c>
      <c r="C1097" s="131">
        <v>18</v>
      </c>
      <c r="D1097" s="214" t="s">
        <v>1034</v>
      </c>
      <c r="E1097" s="74">
        <v>43465</v>
      </c>
      <c r="F1097" s="74">
        <f>E1097+4</f>
        <v>43469</v>
      </c>
      <c r="G1097" s="74">
        <f>F1097+25</f>
        <v>43494</v>
      </c>
    </row>
    <row r="1098" spans="1:7" s="57" customFormat="1" ht="15.75" customHeight="1">
      <c r="A1098" s="88" t="s">
        <v>1035</v>
      </c>
      <c r="B1098" s="131" t="s">
        <v>478</v>
      </c>
      <c r="C1098" s="131" t="s">
        <v>482</v>
      </c>
      <c r="D1098" s="222"/>
      <c r="E1098" s="74">
        <f t="shared" ref="E1098:F1101" si="146">E1097+7</f>
        <v>43472</v>
      </c>
      <c r="F1098" s="74">
        <f t="shared" si="146"/>
        <v>43476</v>
      </c>
      <c r="G1098" s="74">
        <f>F1098+25</f>
        <v>43501</v>
      </c>
    </row>
    <row r="1099" spans="1:7" s="57" customFormat="1" ht="15.75" customHeight="1">
      <c r="A1099" s="88"/>
      <c r="B1099" s="186" t="s">
        <v>479</v>
      </c>
      <c r="C1099" s="131" t="s">
        <v>483</v>
      </c>
      <c r="D1099" s="222"/>
      <c r="E1099" s="74">
        <f t="shared" si="146"/>
        <v>43479</v>
      </c>
      <c r="F1099" s="74">
        <f t="shared" si="146"/>
        <v>43483</v>
      </c>
      <c r="G1099" s="74">
        <f>F1099+25</f>
        <v>43508</v>
      </c>
    </row>
    <row r="1100" spans="1:7" s="57" customFormat="1" ht="15.75" customHeight="1">
      <c r="A1100" s="88"/>
      <c r="B1100" s="186" t="s">
        <v>480</v>
      </c>
      <c r="C1100" s="131" t="s">
        <v>484</v>
      </c>
      <c r="D1100" s="222"/>
      <c r="E1100" s="74">
        <f t="shared" si="146"/>
        <v>43486</v>
      </c>
      <c r="F1100" s="74">
        <f t="shared" si="146"/>
        <v>43490</v>
      </c>
      <c r="G1100" s="74">
        <f>F1100+25</f>
        <v>43515</v>
      </c>
    </row>
    <row r="1101" spans="1:7" s="57" customFormat="1" ht="15.75" customHeight="1">
      <c r="A1101" s="88"/>
      <c r="B1101" s="186" t="s">
        <v>481</v>
      </c>
      <c r="C1101" s="131" t="s">
        <v>485</v>
      </c>
      <c r="D1101" s="215"/>
      <c r="E1101" s="74">
        <f t="shared" si="146"/>
        <v>43493</v>
      </c>
      <c r="F1101" s="74">
        <f t="shared" si="146"/>
        <v>43497</v>
      </c>
      <c r="G1101" s="74">
        <f>F1101+25</f>
        <v>43522</v>
      </c>
    </row>
    <row r="1102" spans="1:7" s="57" customFormat="1" ht="15.75" customHeight="1">
      <c r="A1102" s="88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88"/>
      <c r="B1103" s="26"/>
      <c r="C1103" s="26"/>
      <c r="D1103" s="26"/>
      <c r="E1103" s="26"/>
      <c r="F1103" s="47"/>
      <c r="G1103" s="47"/>
    </row>
    <row r="1104" spans="1:7" s="57" customFormat="1" ht="15.75" customHeight="1">
      <c r="A1104" s="88"/>
      <c r="B1104" s="26"/>
      <c r="C1104" s="26"/>
      <c r="D1104" s="26"/>
      <c r="E1104" s="26"/>
      <c r="F1104" s="12"/>
      <c r="G1104" s="12"/>
    </row>
    <row r="1105" spans="1:7" s="57" customFormat="1" ht="15.75" customHeight="1">
      <c r="A1105" s="88"/>
      <c r="B1105" s="88"/>
      <c r="C1105" s="17"/>
      <c r="D1105" s="18"/>
      <c r="E1105" s="18"/>
      <c r="F1105" s="19"/>
      <c r="G1105" s="19"/>
    </row>
    <row r="1106" spans="1:7" s="57" customFormat="1" ht="15.75" customHeight="1">
      <c r="A1106" s="88"/>
      <c r="B1106" s="214" t="s">
        <v>36</v>
      </c>
      <c r="C1106" s="73" t="s">
        <v>37</v>
      </c>
      <c r="D1106" s="73" t="s">
        <v>754</v>
      </c>
      <c r="E1106" s="73" t="s">
        <v>755</v>
      </c>
      <c r="F1106" s="73" t="s">
        <v>755</v>
      </c>
      <c r="G1106" s="73" t="s">
        <v>1036</v>
      </c>
    </row>
    <row r="1107" spans="1:7" s="57" customFormat="1" ht="15.75" customHeight="1">
      <c r="A1107" s="88"/>
      <c r="B1107" s="215"/>
      <c r="C1107" s="187"/>
      <c r="D1107" s="187"/>
      <c r="E1107" s="73" t="s">
        <v>28</v>
      </c>
      <c r="F1107" s="73" t="s">
        <v>40</v>
      </c>
      <c r="G1107" s="73" t="s">
        <v>41</v>
      </c>
    </row>
    <row r="1108" spans="1:7" s="57" customFormat="1" ht="15.75" customHeight="1">
      <c r="A1108" s="88"/>
      <c r="B1108" s="131" t="s">
        <v>477</v>
      </c>
      <c r="C1108" s="131">
        <v>18</v>
      </c>
      <c r="D1108" s="214" t="s">
        <v>1037</v>
      </c>
      <c r="E1108" s="74">
        <v>43465</v>
      </c>
      <c r="F1108" s="74">
        <f>E1108+4</f>
        <v>43469</v>
      </c>
      <c r="G1108" s="74">
        <f>F1108+34</f>
        <v>43503</v>
      </c>
    </row>
    <row r="1109" spans="1:7" s="57" customFormat="1" ht="15.75" customHeight="1">
      <c r="A1109" s="88" t="s">
        <v>1038</v>
      </c>
      <c r="B1109" s="131" t="s">
        <v>478</v>
      </c>
      <c r="C1109" s="131" t="s">
        <v>482</v>
      </c>
      <c r="D1109" s="222"/>
      <c r="E1109" s="74">
        <f t="shared" ref="E1109:E1112" si="147">E1108+7</f>
        <v>43472</v>
      </c>
      <c r="F1109" s="74">
        <f t="shared" ref="F1109:F1112" si="148">E1109+4</f>
        <v>43476</v>
      </c>
      <c r="G1109" s="74">
        <f t="shared" ref="G1109:G1112" si="149">F1109+34</f>
        <v>43510</v>
      </c>
    </row>
    <row r="1110" spans="1:7" s="57" customFormat="1" ht="15.75" customHeight="1">
      <c r="A1110" s="88"/>
      <c r="B1110" s="186" t="s">
        <v>479</v>
      </c>
      <c r="C1110" s="131" t="s">
        <v>483</v>
      </c>
      <c r="D1110" s="222"/>
      <c r="E1110" s="74">
        <f t="shared" si="147"/>
        <v>43479</v>
      </c>
      <c r="F1110" s="74">
        <f t="shared" si="148"/>
        <v>43483</v>
      </c>
      <c r="G1110" s="74">
        <f t="shared" si="149"/>
        <v>43517</v>
      </c>
    </row>
    <row r="1111" spans="1:7" s="57" customFormat="1" ht="15.75" customHeight="1">
      <c r="A1111" s="88"/>
      <c r="B1111" s="186" t="s">
        <v>480</v>
      </c>
      <c r="C1111" s="131" t="s">
        <v>484</v>
      </c>
      <c r="D1111" s="222"/>
      <c r="E1111" s="74">
        <f t="shared" si="147"/>
        <v>43486</v>
      </c>
      <c r="F1111" s="74">
        <f t="shared" si="148"/>
        <v>43490</v>
      </c>
      <c r="G1111" s="74">
        <f t="shared" si="149"/>
        <v>43524</v>
      </c>
    </row>
    <row r="1112" spans="1:7" s="57" customFormat="1" ht="15.75" customHeight="1">
      <c r="A1112" s="88"/>
      <c r="B1112" s="186" t="s">
        <v>481</v>
      </c>
      <c r="C1112" s="131" t="s">
        <v>485</v>
      </c>
      <c r="D1112" s="215"/>
      <c r="E1112" s="74">
        <f t="shared" si="147"/>
        <v>43493</v>
      </c>
      <c r="F1112" s="74">
        <f t="shared" si="148"/>
        <v>43497</v>
      </c>
      <c r="G1112" s="74">
        <f t="shared" si="149"/>
        <v>43531</v>
      </c>
    </row>
    <row r="1113" spans="1:7" s="57" customFormat="1" ht="15.75" customHeight="1">
      <c r="A1113" s="88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88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88"/>
      <c r="B1115" s="88"/>
      <c r="C1115" s="17"/>
      <c r="D1115" s="18"/>
      <c r="E1115" s="18"/>
      <c r="F1115" s="19"/>
      <c r="G1115" s="19"/>
    </row>
    <row r="1116" spans="1:7" s="57" customFormat="1" ht="15.75" customHeight="1">
      <c r="A1116" s="88" t="s">
        <v>176</v>
      </c>
      <c r="B1116" s="26"/>
      <c r="C1116" s="26"/>
      <c r="D1116" s="26"/>
      <c r="E1116" s="12"/>
      <c r="F1116" s="12"/>
      <c r="G1116" s="12"/>
    </row>
    <row r="1117" spans="1:7" s="57" customFormat="1" ht="15.75" customHeight="1">
      <c r="A1117" s="88"/>
      <c r="B1117" s="214" t="s">
        <v>36</v>
      </c>
      <c r="C1117" s="73" t="s">
        <v>37</v>
      </c>
      <c r="D1117" s="73" t="s">
        <v>38</v>
      </c>
      <c r="E1117" s="73" t="s">
        <v>755</v>
      </c>
      <c r="F1117" s="73" t="s">
        <v>39</v>
      </c>
      <c r="G1117" s="73" t="s">
        <v>177</v>
      </c>
    </row>
    <row r="1118" spans="1:7" s="57" customFormat="1" ht="15.75" customHeight="1">
      <c r="A1118" s="88"/>
      <c r="B1118" s="215"/>
      <c r="C1118" s="187"/>
      <c r="D1118" s="187"/>
      <c r="E1118" s="73" t="s">
        <v>28</v>
      </c>
      <c r="F1118" s="73" t="s">
        <v>40</v>
      </c>
      <c r="G1118" s="73" t="s">
        <v>41</v>
      </c>
    </row>
    <row r="1119" spans="1:7" s="57" customFormat="1" ht="15.75" customHeight="1">
      <c r="A1119" s="88"/>
      <c r="B1119" s="131" t="s">
        <v>477</v>
      </c>
      <c r="C1119" s="131">
        <v>18</v>
      </c>
      <c r="D1119" s="214" t="s">
        <v>1039</v>
      </c>
      <c r="E1119" s="74">
        <v>43465</v>
      </c>
      <c r="F1119" s="74">
        <f>E1119+4</f>
        <v>43469</v>
      </c>
      <c r="G1119" s="74">
        <f>F1119+35</f>
        <v>43504</v>
      </c>
    </row>
    <row r="1120" spans="1:7" s="57" customFormat="1" ht="15.75" customHeight="1">
      <c r="A1120" s="88" t="s">
        <v>772</v>
      </c>
      <c r="B1120" s="131" t="s">
        <v>478</v>
      </c>
      <c r="C1120" s="131" t="s">
        <v>482</v>
      </c>
      <c r="D1120" s="222"/>
      <c r="E1120" s="74">
        <f t="shared" ref="E1120:F1123" si="150">E1119+7</f>
        <v>43472</v>
      </c>
      <c r="F1120" s="74">
        <f t="shared" si="150"/>
        <v>43476</v>
      </c>
      <c r="G1120" s="74">
        <f>F1120+35</f>
        <v>43511</v>
      </c>
    </row>
    <row r="1121" spans="1:7" s="57" customFormat="1" ht="15.75" customHeight="1">
      <c r="A1121" s="88"/>
      <c r="B1121" s="186" t="s">
        <v>479</v>
      </c>
      <c r="C1121" s="131" t="s">
        <v>483</v>
      </c>
      <c r="D1121" s="222"/>
      <c r="E1121" s="74">
        <f t="shared" si="150"/>
        <v>43479</v>
      </c>
      <c r="F1121" s="74">
        <f t="shared" si="150"/>
        <v>43483</v>
      </c>
      <c r="G1121" s="74">
        <f>F1121+35</f>
        <v>43518</v>
      </c>
    </row>
    <row r="1122" spans="1:7" s="57" customFormat="1" ht="15.75" customHeight="1">
      <c r="A1122" s="88"/>
      <c r="B1122" s="186" t="s">
        <v>480</v>
      </c>
      <c r="C1122" s="131" t="s">
        <v>484</v>
      </c>
      <c r="D1122" s="222"/>
      <c r="E1122" s="74">
        <f t="shared" si="150"/>
        <v>43486</v>
      </c>
      <c r="F1122" s="74">
        <f t="shared" si="150"/>
        <v>43490</v>
      </c>
      <c r="G1122" s="74">
        <f>F1122+35</f>
        <v>43525</v>
      </c>
    </row>
    <row r="1123" spans="1:7" s="57" customFormat="1" ht="15.75" customHeight="1">
      <c r="A1123" s="37"/>
      <c r="B1123" s="186" t="s">
        <v>481</v>
      </c>
      <c r="C1123" s="131" t="s">
        <v>485</v>
      </c>
      <c r="D1123" s="215"/>
      <c r="E1123" s="74">
        <f t="shared" si="150"/>
        <v>43493</v>
      </c>
      <c r="F1123" s="74">
        <f t="shared" si="150"/>
        <v>43497</v>
      </c>
      <c r="G1123" s="74">
        <f>F1123+35</f>
        <v>43532</v>
      </c>
    </row>
    <row r="1124" spans="1:7" s="57" customFormat="1" ht="15.75" customHeight="1">
      <c r="A1124" s="88"/>
      <c r="B1124" s="26"/>
      <c r="C1124" s="26"/>
      <c r="D1124" s="26"/>
      <c r="E1124" s="12"/>
      <c r="F1124" s="12"/>
      <c r="G1124" s="12"/>
    </row>
    <row r="1125" spans="1:7" s="57" customFormat="1" ht="15.75" customHeight="1">
      <c r="A1125" s="88"/>
      <c r="B1125" s="26"/>
      <c r="C1125" s="26"/>
      <c r="D1125" s="26"/>
      <c r="E1125" s="26"/>
      <c r="F1125" s="12"/>
      <c r="G1125" s="12"/>
    </row>
    <row r="1126" spans="1:7" s="57" customFormat="1" ht="15.75" customHeight="1">
      <c r="A1126" s="88"/>
      <c r="B1126" s="88"/>
      <c r="C1126" s="17"/>
      <c r="D1126" s="18"/>
      <c r="E1126" s="18"/>
      <c r="F1126" s="19"/>
      <c r="G1126" s="19"/>
    </row>
    <row r="1127" spans="1:7" s="57" customFormat="1" ht="15.75" customHeight="1">
      <c r="A1127" s="88"/>
      <c r="B1127" s="214" t="s">
        <v>36</v>
      </c>
      <c r="C1127" s="80" t="s">
        <v>37</v>
      </c>
      <c r="D1127" s="80" t="s">
        <v>38</v>
      </c>
      <c r="E1127" s="80" t="s">
        <v>755</v>
      </c>
      <c r="F1127" s="80" t="s">
        <v>39</v>
      </c>
      <c r="G1127" s="80" t="s">
        <v>1033</v>
      </c>
    </row>
    <row r="1128" spans="1:7" s="57" customFormat="1" ht="15.75" customHeight="1">
      <c r="A1128" s="88"/>
      <c r="B1128" s="215"/>
      <c r="C1128" s="188"/>
      <c r="D1128" s="188"/>
      <c r="E1128" s="80" t="s">
        <v>28</v>
      </c>
      <c r="F1128" s="80" t="s">
        <v>40</v>
      </c>
      <c r="G1128" s="80" t="s">
        <v>41</v>
      </c>
    </row>
    <row r="1129" spans="1:7" s="57" customFormat="1" ht="15.75" customHeight="1">
      <c r="A1129" s="88"/>
      <c r="B1129" s="105" t="s">
        <v>109</v>
      </c>
      <c r="C1129" s="100" t="s">
        <v>1020</v>
      </c>
      <c r="D1129" s="108" t="s">
        <v>1021</v>
      </c>
      <c r="E1129" s="74">
        <v>43468</v>
      </c>
      <c r="F1129" s="74">
        <f>E1129+4</f>
        <v>43472</v>
      </c>
      <c r="G1129" s="74">
        <f>F1129+30</f>
        <v>43502</v>
      </c>
    </row>
    <row r="1130" spans="1:7" s="57" customFormat="1" ht="15.75" customHeight="1">
      <c r="A1130" s="37"/>
      <c r="B1130" s="105" t="s">
        <v>722</v>
      </c>
      <c r="C1130" s="100" t="s">
        <v>408</v>
      </c>
      <c r="D1130" s="96"/>
      <c r="E1130" s="74">
        <f t="shared" ref="E1130:E1133" si="151">E1129+7</f>
        <v>43475</v>
      </c>
      <c r="F1130" s="74">
        <f t="shared" ref="F1130:F1133" si="152">E1130+4</f>
        <v>43479</v>
      </c>
      <c r="G1130" s="74">
        <f t="shared" ref="G1130:G1133" si="153">F1130+30</f>
        <v>43509</v>
      </c>
    </row>
    <row r="1131" spans="1:7" s="57" customFormat="1" ht="15.75" customHeight="1">
      <c r="A1131" s="88"/>
      <c r="B1131" s="105" t="s">
        <v>723</v>
      </c>
      <c r="C1131" s="100" t="s">
        <v>409</v>
      </c>
      <c r="D1131" s="96"/>
      <c r="E1131" s="74">
        <f t="shared" si="151"/>
        <v>43482</v>
      </c>
      <c r="F1131" s="74">
        <f t="shared" si="152"/>
        <v>43486</v>
      </c>
      <c r="G1131" s="74">
        <f t="shared" si="153"/>
        <v>43516</v>
      </c>
    </row>
    <row r="1132" spans="1:7" s="57" customFormat="1" ht="15.75" customHeight="1">
      <c r="A1132" s="88"/>
      <c r="B1132" s="105" t="s">
        <v>724</v>
      </c>
      <c r="C1132" s="100" t="s">
        <v>410</v>
      </c>
      <c r="D1132" s="96"/>
      <c r="E1132" s="74">
        <f t="shared" si="151"/>
        <v>43489</v>
      </c>
      <c r="F1132" s="74">
        <f t="shared" si="152"/>
        <v>43493</v>
      </c>
      <c r="G1132" s="74">
        <f t="shared" si="153"/>
        <v>43523</v>
      </c>
    </row>
    <row r="1133" spans="1:7" s="57" customFormat="1" ht="15.75" customHeight="1">
      <c r="A1133" s="37"/>
      <c r="B1133" s="105" t="s">
        <v>109</v>
      </c>
      <c r="C1133" s="100" t="s">
        <v>411</v>
      </c>
      <c r="D1133" s="93"/>
      <c r="E1133" s="74">
        <f t="shared" si="151"/>
        <v>43496</v>
      </c>
      <c r="F1133" s="74">
        <f t="shared" si="152"/>
        <v>43500</v>
      </c>
      <c r="G1133" s="74">
        <f t="shared" si="153"/>
        <v>43530</v>
      </c>
    </row>
    <row r="1134" spans="1:7" s="57" customFormat="1" ht="15.75" customHeight="1">
      <c r="A1134" s="88" t="s">
        <v>1040</v>
      </c>
      <c r="B1134" s="26"/>
      <c r="C1134" s="26"/>
      <c r="D1134" s="26"/>
      <c r="E1134" s="12"/>
      <c r="F1134" s="12"/>
      <c r="G1134" s="12"/>
    </row>
    <row r="1135" spans="1:7" s="57" customFormat="1" ht="15.75" customHeight="1">
      <c r="A1135" s="88"/>
      <c r="B1135" s="216" t="s">
        <v>36</v>
      </c>
      <c r="C1135" s="108" t="s">
        <v>37</v>
      </c>
      <c r="D1135" s="108" t="s">
        <v>38</v>
      </c>
      <c r="E1135" s="73" t="s">
        <v>1023</v>
      </c>
      <c r="F1135" s="73" t="s">
        <v>39</v>
      </c>
      <c r="G1135" s="73" t="s">
        <v>1041</v>
      </c>
    </row>
    <row r="1136" spans="1:7" s="57" customFormat="1" ht="15.75" customHeight="1">
      <c r="A1136" s="88"/>
      <c r="B1136" s="217"/>
      <c r="C1136" s="177"/>
      <c r="D1136" s="177"/>
      <c r="E1136" s="143" t="s">
        <v>28</v>
      </c>
      <c r="F1136" s="73" t="s">
        <v>40</v>
      </c>
      <c r="G1136" s="73" t="s">
        <v>41</v>
      </c>
    </row>
    <row r="1137" spans="1:7" s="57" customFormat="1" ht="15.75" customHeight="1">
      <c r="A1137" s="88"/>
      <c r="B1137" s="131" t="s">
        <v>477</v>
      </c>
      <c r="C1137" s="131">
        <v>18</v>
      </c>
      <c r="D1137" s="108" t="s">
        <v>1039</v>
      </c>
      <c r="E1137" s="74">
        <v>43465</v>
      </c>
      <c r="F1137" s="74">
        <f>E1137+4</f>
        <v>43469</v>
      </c>
      <c r="G1137" s="74">
        <f>F1137+28</f>
        <v>43497</v>
      </c>
    </row>
    <row r="1138" spans="1:7" s="57" customFormat="1" ht="15.75" customHeight="1">
      <c r="A1138" s="88"/>
      <c r="B1138" s="131" t="s">
        <v>478</v>
      </c>
      <c r="C1138" s="131" t="s">
        <v>482</v>
      </c>
      <c r="D1138" s="96"/>
      <c r="E1138" s="74">
        <f t="shared" ref="E1138:F1141" si="154">E1137+7</f>
        <v>43472</v>
      </c>
      <c r="F1138" s="74">
        <f t="shared" si="154"/>
        <v>43476</v>
      </c>
      <c r="G1138" s="74">
        <f>F1138+28</f>
        <v>43504</v>
      </c>
    </row>
    <row r="1139" spans="1:7" s="57" customFormat="1" ht="15.75" customHeight="1">
      <c r="A1139" s="88"/>
      <c r="B1139" s="186" t="s">
        <v>479</v>
      </c>
      <c r="C1139" s="131" t="s">
        <v>483</v>
      </c>
      <c r="D1139" s="96"/>
      <c r="E1139" s="74">
        <f t="shared" si="154"/>
        <v>43479</v>
      </c>
      <c r="F1139" s="74">
        <f t="shared" si="154"/>
        <v>43483</v>
      </c>
      <c r="G1139" s="74">
        <f>F1139+28</f>
        <v>43511</v>
      </c>
    </row>
    <row r="1140" spans="1:7" s="57" customFormat="1" ht="15.75" customHeight="1">
      <c r="A1140" s="88"/>
      <c r="B1140" s="186" t="s">
        <v>480</v>
      </c>
      <c r="C1140" s="131" t="s">
        <v>484</v>
      </c>
      <c r="D1140" s="96"/>
      <c r="E1140" s="74">
        <f t="shared" si="154"/>
        <v>43486</v>
      </c>
      <c r="F1140" s="74">
        <f t="shared" si="154"/>
        <v>43490</v>
      </c>
      <c r="G1140" s="74">
        <f>F1140+28</f>
        <v>43518</v>
      </c>
    </row>
    <row r="1141" spans="1:7" s="57" customFormat="1" ht="15.75" customHeight="1">
      <c r="A1141" s="88"/>
      <c r="B1141" s="186" t="s">
        <v>481</v>
      </c>
      <c r="C1141" s="131" t="s">
        <v>485</v>
      </c>
      <c r="D1141" s="93"/>
      <c r="E1141" s="74">
        <f t="shared" si="154"/>
        <v>43493</v>
      </c>
      <c r="F1141" s="74">
        <f t="shared" si="154"/>
        <v>43497</v>
      </c>
      <c r="G1141" s="74">
        <f>F1141+28</f>
        <v>43525</v>
      </c>
    </row>
    <row r="1142" spans="1:7" s="57" customFormat="1" ht="15.75" customHeight="1">
      <c r="A1142" s="88"/>
      <c r="B1142" s="26"/>
      <c r="C1142" s="26"/>
      <c r="D1142" s="26"/>
      <c r="E1142" s="12"/>
      <c r="F1142" s="12"/>
      <c r="G1142" s="12"/>
    </row>
    <row r="1143" spans="1:7" s="57" customFormat="1" ht="15.75" customHeight="1">
      <c r="A1143" s="88"/>
      <c r="B1143" s="26"/>
      <c r="C1143" s="26"/>
      <c r="D1143" s="26"/>
      <c r="E1143" s="26"/>
      <c r="F1143" s="12"/>
      <c r="G1143" s="12"/>
    </row>
    <row r="1144" spans="1:7" s="57" customFormat="1" ht="15.75" customHeight="1">
      <c r="A1144" s="88"/>
      <c r="B1144" s="88"/>
      <c r="C1144" s="17"/>
      <c r="D1144" s="18"/>
      <c r="E1144" s="18"/>
      <c r="F1144" s="19"/>
      <c r="G1144" s="19"/>
    </row>
    <row r="1145" spans="1:7" s="57" customFormat="1" ht="15.75" customHeight="1">
      <c r="A1145" s="88"/>
      <c r="B1145" s="214" t="s">
        <v>36</v>
      </c>
      <c r="C1145" s="73" t="s">
        <v>37</v>
      </c>
      <c r="D1145" s="73" t="s">
        <v>38</v>
      </c>
      <c r="E1145" s="73" t="s">
        <v>755</v>
      </c>
      <c r="F1145" s="73" t="s">
        <v>39</v>
      </c>
      <c r="G1145" s="73" t="s">
        <v>1042</v>
      </c>
    </row>
    <row r="1146" spans="1:7" s="57" customFormat="1" ht="15.75" customHeight="1">
      <c r="A1146" s="88"/>
      <c r="B1146" s="215"/>
      <c r="C1146" s="187"/>
      <c r="D1146" s="187"/>
      <c r="E1146" s="73" t="s">
        <v>28</v>
      </c>
      <c r="F1146" s="73" t="s">
        <v>40</v>
      </c>
      <c r="G1146" s="73" t="s">
        <v>41</v>
      </c>
    </row>
    <row r="1147" spans="1:7" s="57" customFormat="1" ht="15.75" customHeight="1">
      <c r="A1147" s="88" t="s">
        <v>178</v>
      </c>
      <c r="B1147" s="131" t="s">
        <v>477</v>
      </c>
      <c r="C1147" s="131">
        <v>18</v>
      </c>
      <c r="D1147" s="214" t="s">
        <v>1039</v>
      </c>
      <c r="E1147" s="74">
        <v>43465</v>
      </c>
      <c r="F1147" s="74">
        <f>E1147+4</f>
        <v>43469</v>
      </c>
      <c r="G1147" s="74">
        <f>F1147+35</f>
        <v>43504</v>
      </c>
    </row>
    <row r="1148" spans="1:7" s="57" customFormat="1" ht="15.75" customHeight="1">
      <c r="A1148" s="88"/>
      <c r="B1148" s="131" t="s">
        <v>478</v>
      </c>
      <c r="C1148" s="131" t="s">
        <v>482</v>
      </c>
      <c r="D1148" s="222"/>
      <c r="E1148" s="74">
        <f>E1147+7</f>
        <v>43472</v>
      </c>
      <c r="F1148" s="74">
        <f t="shared" ref="E1148:F1151" si="155">F1147+7</f>
        <v>43476</v>
      </c>
      <c r="G1148" s="74">
        <f>F1148+35</f>
        <v>43511</v>
      </c>
    </row>
    <row r="1149" spans="1:7" s="57" customFormat="1" ht="15.75" customHeight="1">
      <c r="A1149" s="88"/>
      <c r="B1149" s="186" t="s">
        <v>479</v>
      </c>
      <c r="C1149" s="131" t="s">
        <v>483</v>
      </c>
      <c r="D1149" s="222"/>
      <c r="E1149" s="74">
        <f t="shared" si="155"/>
        <v>43479</v>
      </c>
      <c r="F1149" s="74">
        <f t="shared" si="155"/>
        <v>43483</v>
      </c>
      <c r="G1149" s="74">
        <f>F1149+35</f>
        <v>43518</v>
      </c>
    </row>
    <row r="1150" spans="1:7" s="57" customFormat="1" ht="15.75" customHeight="1">
      <c r="A1150" s="88"/>
      <c r="B1150" s="186" t="s">
        <v>480</v>
      </c>
      <c r="C1150" s="131" t="s">
        <v>484</v>
      </c>
      <c r="D1150" s="222"/>
      <c r="E1150" s="74">
        <f t="shared" si="155"/>
        <v>43486</v>
      </c>
      <c r="F1150" s="74">
        <f t="shared" si="155"/>
        <v>43490</v>
      </c>
      <c r="G1150" s="74">
        <f>F1150+35</f>
        <v>43525</v>
      </c>
    </row>
    <row r="1151" spans="1:7" s="57" customFormat="1" ht="15.75" customHeight="1">
      <c r="A1151" s="37"/>
      <c r="B1151" s="186" t="s">
        <v>481</v>
      </c>
      <c r="C1151" s="131" t="s">
        <v>485</v>
      </c>
      <c r="D1151" s="215"/>
      <c r="E1151" s="74">
        <f t="shared" si="155"/>
        <v>43493</v>
      </c>
      <c r="F1151" s="74">
        <f t="shared" si="155"/>
        <v>43497</v>
      </c>
      <c r="G1151" s="74">
        <f>F1151+35</f>
        <v>43532</v>
      </c>
    </row>
    <row r="1152" spans="1:7" s="57" customFormat="1" ht="15.75" customHeight="1">
      <c r="A1152" s="88"/>
      <c r="B1152" s="48"/>
      <c r="C1152" s="23"/>
      <c r="D1152" s="49"/>
      <c r="E1152" s="12"/>
      <c r="F1152" s="12"/>
      <c r="G1152" s="12"/>
    </row>
    <row r="1153" spans="1:7" s="57" customFormat="1" ht="15.75" customHeight="1">
      <c r="A1153" s="88"/>
      <c r="B1153" s="26"/>
      <c r="C1153" s="26"/>
      <c r="D1153" s="26"/>
      <c r="E1153" s="12"/>
      <c r="F1153" s="12"/>
      <c r="G1153" s="12"/>
    </row>
    <row r="1154" spans="1:7" s="57" customFormat="1" ht="15.75" customHeight="1">
      <c r="A1154" s="95" t="s">
        <v>179</v>
      </c>
      <c r="B1154" s="44"/>
      <c r="C1154" s="44"/>
      <c r="D1154" s="44"/>
      <c r="E1154" s="44"/>
      <c r="F1154" s="44"/>
      <c r="G1154" s="44"/>
    </row>
    <row r="1155" spans="1:7" s="57" customFormat="1" ht="15.75" customHeight="1">
      <c r="A1155" s="88"/>
      <c r="B1155" s="88"/>
      <c r="C1155" s="17"/>
      <c r="D1155" s="18"/>
      <c r="E1155" s="18"/>
      <c r="F1155" s="19"/>
      <c r="G1155" s="19"/>
    </row>
    <row r="1156" spans="1:7" s="57" customFormat="1" ht="15.75" customHeight="1">
      <c r="A1156" s="88"/>
      <c r="B1156" s="216" t="s">
        <v>36</v>
      </c>
      <c r="C1156" s="216" t="s">
        <v>37</v>
      </c>
      <c r="D1156" s="216" t="s">
        <v>38</v>
      </c>
      <c r="E1156" s="73" t="s">
        <v>755</v>
      </c>
      <c r="F1156" s="73" t="s">
        <v>39</v>
      </c>
      <c r="G1156" s="73" t="s">
        <v>181</v>
      </c>
    </row>
    <row r="1157" spans="1:7" s="57" customFormat="1" ht="15.75" customHeight="1">
      <c r="A1157" s="88"/>
      <c r="B1157" s="217"/>
      <c r="C1157" s="217"/>
      <c r="D1157" s="217"/>
      <c r="E1157" s="143" t="s">
        <v>28</v>
      </c>
      <c r="F1157" s="73" t="s">
        <v>40</v>
      </c>
      <c r="G1157" s="73" t="s">
        <v>41</v>
      </c>
    </row>
    <row r="1158" spans="1:7" s="57" customFormat="1" ht="15.75" customHeight="1">
      <c r="A1158" s="88"/>
      <c r="B1158" s="73" t="s">
        <v>70</v>
      </c>
      <c r="C1158" s="189" t="s">
        <v>870</v>
      </c>
      <c r="D1158" s="225" t="s">
        <v>1043</v>
      </c>
      <c r="E1158" s="74">
        <v>43465</v>
      </c>
      <c r="F1158" s="74">
        <f>E1158+4</f>
        <v>43469</v>
      </c>
      <c r="G1158" s="75">
        <f>F1158+12</f>
        <v>43481</v>
      </c>
    </row>
    <row r="1159" spans="1:7" s="57" customFormat="1" ht="15.75" customHeight="1">
      <c r="A1159" s="88"/>
      <c r="B1159" s="73" t="s">
        <v>459</v>
      </c>
      <c r="C1159" s="190" t="s">
        <v>1044</v>
      </c>
      <c r="D1159" s="226"/>
      <c r="E1159" s="74">
        <f t="shared" ref="E1159:G1162" si="156">E1158+7</f>
        <v>43472</v>
      </c>
      <c r="F1159" s="74">
        <f t="shared" si="156"/>
        <v>43476</v>
      </c>
      <c r="G1159" s="74">
        <f t="shared" si="156"/>
        <v>43488</v>
      </c>
    </row>
    <row r="1160" spans="1:7" s="57" customFormat="1" ht="15.75" customHeight="1">
      <c r="A1160" s="88"/>
      <c r="B1160" s="73" t="s">
        <v>362</v>
      </c>
      <c r="C1160" s="190" t="s">
        <v>914</v>
      </c>
      <c r="D1160" s="226"/>
      <c r="E1160" s="74">
        <f t="shared" si="156"/>
        <v>43479</v>
      </c>
      <c r="F1160" s="74">
        <f t="shared" si="156"/>
        <v>43483</v>
      </c>
      <c r="G1160" s="74">
        <f t="shared" si="156"/>
        <v>43495</v>
      </c>
    </row>
    <row r="1161" spans="1:7" s="57" customFormat="1" ht="15.75" customHeight="1">
      <c r="A1161" s="37"/>
      <c r="B1161" s="175" t="s">
        <v>347</v>
      </c>
      <c r="C1161" s="191" t="s">
        <v>1045</v>
      </c>
      <c r="D1161" s="226"/>
      <c r="E1161" s="74">
        <f t="shared" si="156"/>
        <v>43486</v>
      </c>
      <c r="F1161" s="74">
        <f t="shared" si="156"/>
        <v>43490</v>
      </c>
      <c r="G1161" s="74">
        <f t="shared" si="156"/>
        <v>43502</v>
      </c>
    </row>
    <row r="1162" spans="1:7" s="57" customFormat="1" ht="15.75" customHeight="1">
      <c r="A1162" s="88" t="s">
        <v>180</v>
      </c>
      <c r="B1162" s="175"/>
      <c r="C1162" s="73"/>
      <c r="D1162" s="227"/>
      <c r="E1162" s="74">
        <f t="shared" si="156"/>
        <v>43493</v>
      </c>
      <c r="F1162" s="74">
        <f t="shared" si="156"/>
        <v>43497</v>
      </c>
      <c r="G1162" s="74">
        <f t="shared" si="156"/>
        <v>43509</v>
      </c>
    </row>
    <row r="1163" spans="1:7" s="57" customFormat="1" ht="15.75" customHeight="1">
      <c r="A1163" s="88"/>
      <c r="B1163" s="5"/>
      <c r="C1163" s="26"/>
      <c r="D1163" s="26"/>
      <c r="E1163" s="12"/>
      <c r="F1163" s="12"/>
      <c r="G1163" s="12"/>
    </row>
    <row r="1164" spans="1:7" s="57" customFormat="1" ht="15.75" customHeight="1">
      <c r="A1164" s="88"/>
      <c r="B1164" s="88"/>
      <c r="C1164" s="64"/>
      <c r="D1164" s="18"/>
      <c r="E1164" s="18"/>
      <c r="F1164" s="65"/>
      <c r="G1164" s="19"/>
    </row>
    <row r="1165" spans="1:7" s="57" customFormat="1" ht="15.75" customHeight="1">
      <c r="A1165" s="88"/>
      <c r="B1165" s="224" t="s">
        <v>36</v>
      </c>
      <c r="C1165" s="224" t="s">
        <v>37</v>
      </c>
      <c r="D1165" s="224" t="s">
        <v>38</v>
      </c>
      <c r="E1165" s="134" t="s">
        <v>755</v>
      </c>
      <c r="F1165" s="134" t="s">
        <v>39</v>
      </c>
      <c r="G1165" s="134" t="s">
        <v>183</v>
      </c>
    </row>
    <row r="1166" spans="1:7" s="57" customFormat="1" ht="15.75" customHeight="1">
      <c r="A1166" s="88"/>
      <c r="B1166" s="224"/>
      <c r="C1166" s="224"/>
      <c r="D1166" s="224"/>
      <c r="E1166" s="134" t="s">
        <v>28</v>
      </c>
      <c r="F1166" s="134" t="s">
        <v>40</v>
      </c>
      <c r="G1166" s="134" t="s">
        <v>41</v>
      </c>
    </row>
    <row r="1167" spans="1:7" s="57" customFormat="1" ht="15.75" customHeight="1">
      <c r="A1167" s="88"/>
      <c r="B1167" s="192" t="s">
        <v>645</v>
      </c>
      <c r="C1167" s="190">
        <v>55</v>
      </c>
      <c r="D1167" s="240" t="s">
        <v>1046</v>
      </c>
      <c r="E1167" s="74">
        <v>43468</v>
      </c>
      <c r="F1167" s="74">
        <f>E1167+4</f>
        <v>43472</v>
      </c>
      <c r="G1167" s="75">
        <f>F1167+12</f>
        <v>43484</v>
      </c>
    </row>
    <row r="1168" spans="1:7" s="57" customFormat="1" ht="15.75" customHeight="1">
      <c r="A1168" s="88"/>
      <c r="B1168" s="192" t="s">
        <v>646</v>
      </c>
      <c r="C1168" s="191" t="s">
        <v>647</v>
      </c>
      <c r="D1168" s="240"/>
      <c r="E1168" s="74">
        <f t="shared" ref="E1168:G1172" si="157">E1167+7</f>
        <v>43475</v>
      </c>
      <c r="F1168" s="74">
        <f t="shared" si="157"/>
        <v>43479</v>
      </c>
      <c r="G1168" s="74">
        <f t="shared" si="157"/>
        <v>43491</v>
      </c>
    </row>
    <row r="1169" spans="1:7" s="57" customFormat="1" ht="15.75" customHeight="1">
      <c r="A1169" s="88"/>
      <c r="B1169" s="192" t="s">
        <v>376</v>
      </c>
      <c r="C1169" s="73" t="s">
        <v>648</v>
      </c>
      <c r="D1169" s="240"/>
      <c r="E1169" s="74">
        <f t="shared" si="157"/>
        <v>43482</v>
      </c>
      <c r="F1169" s="74">
        <f t="shared" si="157"/>
        <v>43486</v>
      </c>
      <c r="G1169" s="74">
        <f t="shared" si="157"/>
        <v>43498</v>
      </c>
    </row>
    <row r="1170" spans="1:7" s="57" customFormat="1" ht="15.75" customHeight="1">
      <c r="A1170" s="88"/>
      <c r="B1170" s="192" t="s">
        <v>331</v>
      </c>
      <c r="C1170" s="123" t="s">
        <v>1047</v>
      </c>
      <c r="D1170" s="240"/>
      <c r="E1170" s="74">
        <f t="shared" si="157"/>
        <v>43489</v>
      </c>
      <c r="F1170" s="74">
        <f t="shared" si="157"/>
        <v>43493</v>
      </c>
      <c r="G1170" s="74">
        <f t="shared" si="157"/>
        <v>43505</v>
      </c>
    </row>
    <row r="1171" spans="1:7" s="57" customFormat="1" ht="15.75" customHeight="1">
      <c r="A1171" s="88" t="s">
        <v>1048</v>
      </c>
      <c r="B1171" s="192" t="s">
        <v>352</v>
      </c>
      <c r="C1171" s="193" t="s">
        <v>1049</v>
      </c>
      <c r="D1171" s="240"/>
      <c r="E1171" s="74">
        <f t="shared" si="157"/>
        <v>43496</v>
      </c>
      <c r="F1171" s="74">
        <f t="shared" si="157"/>
        <v>43500</v>
      </c>
      <c r="G1171" s="74">
        <f t="shared" si="157"/>
        <v>43512</v>
      </c>
    </row>
    <row r="1172" spans="1:7" s="57" customFormat="1" ht="15.75" customHeight="1">
      <c r="A1172" s="88"/>
      <c r="B1172" s="194"/>
      <c r="C1172" s="194"/>
      <c r="D1172" s="195"/>
      <c r="E1172" s="74">
        <f t="shared" si="157"/>
        <v>43503</v>
      </c>
      <c r="F1172" s="74">
        <f t="shared" si="157"/>
        <v>43507</v>
      </c>
      <c r="G1172" s="74">
        <f t="shared" si="157"/>
        <v>43519</v>
      </c>
    </row>
    <row r="1173" spans="1:7" s="57" customFormat="1" ht="15.75" customHeight="1">
      <c r="A1173" s="88"/>
      <c r="B1173" s="50"/>
      <c r="C1173" s="51"/>
      <c r="D1173" s="26"/>
      <c r="E1173" s="26"/>
      <c r="F1173" s="52"/>
      <c r="G1173" s="52"/>
    </row>
    <row r="1174" spans="1:7" s="57" customFormat="1" ht="15.75" customHeight="1">
      <c r="A1174" s="88"/>
      <c r="B1174" s="214" t="s">
        <v>759</v>
      </c>
      <c r="C1174" s="214" t="s">
        <v>37</v>
      </c>
      <c r="D1174" s="214" t="s">
        <v>38</v>
      </c>
      <c r="E1174" s="80" t="s">
        <v>755</v>
      </c>
      <c r="F1174" s="80" t="s">
        <v>39</v>
      </c>
      <c r="G1174" s="80" t="s">
        <v>183</v>
      </c>
    </row>
    <row r="1175" spans="1:7" s="57" customFormat="1" ht="15.75" customHeight="1">
      <c r="A1175" s="88"/>
      <c r="B1175" s="215"/>
      <c r="C1175" s="215"/>
      <c r="D1175" s="215"/>
      <c r="E1175" s="81" t="s">
        <v>28</v>
      </c>
      <c r="F1175" s="80" t="s">
        <v>40</v>
      </c>
      <c r="G1175" s="80" t="s">
        <v>41</v>
      </c>
    </row>
    <row r="1176" spans="1:7" s="57" customFormat="1" ht="15.75" customHeight="1">
      <c r="A1176" s="88"/>
      <c r="B1176" s="196" t="s">
        <v>416</v>
      </c>
      <c r="C1176" s="197" t="s">
        <v>515</v>
      </c>
      <c r="D1176" s="251" t="s">
        <v>1050</v>
      </c>
      <c r="E1176" s="83">
        <v>43463</v>
      </c>
      <c r="F1176" s="83">
        <f>E1176+4</f>
        <v>43467</v>
      </c>
      <c r="G1176" s="83">
        <f>F1176+13</f>
        <v>43480</v>
      </c>
    </row>
    <row r="1177" spans="1:7" s="57" customFormat="1" ht="15.75" customHeight="1">
      <c r="A1177" s="88"/>
      <c r="B1177" s="196" t="s">
        <v>512</v>
      </c>
      <c r="C1177" s="197" t="s">
        <v>516</v>
      </c>
      <c r="D1177" s="252"/>
      <c r="E1177" s="83">
        <f>E1176+7</f>
        <v>43470</v>
      </c>
      <c r="F1177" s="83">
        <f>E1177+4</f>
        <v>43474</v>
      </c>
      <c r="G1177" s="83">
        <f>G1176+7</f>
        <v>43487</v>
      </c>
    </row>
    <row r="1178" spans="1:7" s="57" customFormat="1" ht="15.75" customHeight="1">
      <c r="A1178" s="88"/>
      <c r="B1178" s="196" t="s">
        <v>74</v>
      </c>
      <c r="C1178" s="197" t="s">
        <v>517</v>
      </c>
      <c r="D1178" s="252"/>
      <c r="E1178" s="83">
        <f>E1177+7</f>
        <v>43477</v>
      </c>
      <c r="F1178" s="83">
        <f>E1178+4</f>
        <v>43481</v>
      </c>
      <c r="G1178" s="83">
        <f>G1177+7</f>
        <v>43494</v>
      </c>
    </row>
    <row r="1179" spans="1:7" s="57" customFormat="1" ht="15.75" customHeight="1">
      <c r="A1179" s="88"/>
      <c r="B1179" s="196" t="s">
        <v>513</v>
      </c>
      <c r="C1179" s="197" t="s">
        <v>518</v>
      </c>
      <c r="D1179" s="252"/>
      <c r="E1179" s="83">
        <f>E1178+7</f>
        <v>43484</v>
      </c>
      <c r="F1179" s="83">
        <f>E1179+4</f>
        <v>43488</v>
      </c>
      <c r="G1179" s="83">
        <f>G1178+7</f>
        <v>43501</v>
      </c>
    </row>
    <row r="1180" spans="1:7" s="57" customFormat="1" ht="15.75" customHeight="1">
      <c r="A1180" s="88"/>
      <c r="B1180" s="196" t="s">
        <v>514</v>
      </c>
      <c r="C1180" s="197" t="s">
        <v>519</v>
      </c>
      <c r="D1180" s="253"/>
      <c r="E1180" s="83">
        <f>E1179+7</f>
        <v>43491</v>
      </c>
      <c r="F1180" s="83">
        <f>E1180+4</f>
        <v>43495</v>
      </c>
      <c r="G1180" s="83">
        <f>G1179+7</f>
        <v>43508</v>
      </c>
    </row>
    <row r="1181" spans="1:7" s="57" customFormat="1" ht="15.75" customHeight="1">
      <c r="A1181" s="88"/>
      <c r="B1181" s="9"/>
      <c r="C1181" s="66"/>
      <c r="D1181" s="67"/>
      <c r="E1181" s="25"/>
      <c r="F1181" s="25"/>
      <c r="G1181" s="12"/>
    </row>
    <row r="1182" spans="1:7" s="57" customFormat="1" ht="15.75" customHeight="1">
      <c r="A1182" s="88"/>
      <c r="B1182" s="50"/>
      <c r="C1182" s="51"/>
      <c r="D1182" s="26"/>
      <c r="E1182" s="26"/>
      <c r="F1182" s="52"/>
      <c r="G1182" s="52"/>
    </row>
    <row r="1183" spans="1:7" s="57" customFormat="1" ht="15.75" customHeight="1">
      <c r="A1183" s="88"/>
      <c r="B1183" s="216" t="s">
        <v>36</v>
      </c>
      <c r="C1183" s="216" t="s">
        <v>37</v>
      </c>
      <c r="D1183" s="216" t="s">
        <v>38</v>
      </c>
      <c r="E1183" s="73" t="s">
        <v>755</v>
      </c>
      <c r="F1183" s="73" t="s">
        <v>39</v>
      </c>
      <c r="G1183" s="73" t="s">
        <v>183</v>
      </c>
    </row>
    <row r="1184" spans="1:7" s="57" customFormat="1" ht="15.75" customHeight="1">
      <c r="A1184" s="88"/>
      <c r="B1184" s="217"/>
      <c r="C1184" s="217"/>
      <c r="D1184" s="217"/>
      <c r="E1184" s="143" t="s">
        <v>28</v>
      </c>
      <c r="F1184" s="73" t="s">
        <v>40</v>
      </c>
      <c r="G1184" s="73" t="s">
        <v>41</v>
      </c>
    </row>
    <row r="1185" spans="1:8" s="57" customFormat="1" ht="15.75" customHeight="1">
      <c r="A1185" s="88"/>
      <c r="B1185" s="73" t="s">
        <v>381</v>
      </c>
      <c r="C1185" s="73" t="s">
        <v>382</v>
      </c>
      <c r="D1185" s="219" t="s">
        <v>1051</v>
      </c>
      <c r="E1185" s="139">
        <v>43464</v>
      </c>
      <c r="F1185" s="139">
        <f t="shared" ref="F1185:F1190" si="158">E1185+4</f>
        <v>43468</v>
      </c>
      <c r="G1185" s="139">
        <f>F1185+12</f>
        <v>43480</v>
      </c>
    </row>
    <row r="1186" spans="1:8" s="57" customFormat="1" ht="15.75" customHeight="1">
      <c r="A1186" s="88"/>
      <c r="B1186" s="73" t="s">
        <v>649</v>
      </c>
      <c r="C1186" s="73" t="s">
        <v>642</v>
      </c>
      <c r="D1186" s="220"/>
      <c r="E1186" s="139">
        <f>E1185+7</f>
        <v>43471</v>
      </c>
      <c r="F1186" s="139">
        <f t="shared" si="158"/>
        <v>43475</v>
      </c>
      <c r="G1186" s="74">
        <f>G1185+7</f>
        <v>43487</v>
      </c>
    </row>
    <row r="1187" spans="1:8" s="57" customFormat="1" ht="15.75" customHeight="1">
      <c r="A1187" s="88"/>
      <c r="B1187" s="73" t="s">
        <v>650</v>
      </c>
      <c r="C1187" s="73" t="s">
        <v>653</v>
      </c>
      <c r="D1187" s="220"/>
      <c r="E1187" s="139">
        <f>E1186+7</f>
        <v>43478</v>
      </c>
      <c r="F1187" s="139">
        <f t="shared" si="158"/>
        <v>43482</v>
      </c>
      <c r="G1187" s="74">
        <f>G1186+7</f>
        <v>43494</v>
      </c>
    </row>
    <row r="1188" spans="1:8" s="57" customFormat="1" ht="15.75" customHeight="1">
      <c r="A1188" s="88"/>
      <c r="B1188" s="73" t="s">
        <v>651</v>
      </c>
      <c r="C1188" s="73" t="s">
        <v>101</v>
      </c>
      <c r="D1188" s="220"/>
      <c r="E1188" s="139">
        <f>E1187+7</f>
        <v>43485</v>
      </c>
      <c r="F1188" s="139">
        <f t="shared" si="158"/>
        <v>43489</v>
      </c>
      <c r="G1188" s="74">
        <f>G1187+7</f>
        <v>43501</v>
      </c>
    </row>
    <row r="1189" spans="1:8" s="57" customFormat="1" ht="15.75" customHeight="1">
      <c r="A1189" s="88"/>
      <c r="B1189" s="73" t="s">
        <v>652</v>
      </c>
      <c r="C1189" s="73" t="s">
        <v>653</v>
      </c>
      <c r="D1189" s="221"/>
      <c r="E1189" s="139">
        <f>E1188+7</f>
        <v>43492</v>
      </c>
      <c r="F1189" s="139">
        <f t="shared" si="158"/>
        <v>43496</v>
      </c>
      <c r="G1189" s="74">
        <f>G1188+7</f>
        <v>43508</v>
      </c>
    </row>
    <row r="1190" spans="1:8" s="57" customFormat="1" ht="15.75" customHeight="1">
      <c r="A1190" s="88"/>
      <c r="B1190" s="73"/>
      <c r="C1190" s="73"/>
      <c r="D1190" s="198"/>
      <c r="E1190" s="139">
        <f>E1189+7</f>
        <v>43499</v>
      </c>
      <c r="F1190" s="139">
        <f t="shared" si="158"/>
        <v>43503</v>
      </c>
      <c r="G1190" s="74">
        <f>G1189+7</f>
        <v>43515</v>
      </c>
    </row>
    <row r="1191" spans="1:8" s="57" customFormat="1" ht="15.75" customHeight="1">
      <c r="A1191" s="88"/>
      <c r="B1191" s="26"/>
      <c r="C1191" s="26"/>
      <c r="D1191" s="26"/>
      <c r="E1191" s="26"/>
      <c r="F1191" s="12"/>
      <c r="G1191" s="12"/>
    </row>
    <row r="1192" spans="1:8" s="57" customFormat="1" ht="15.75" customHeight="1">
      <c r="A1192" s="88"/>
      <c r="B1192" s="214" t="s">
        <v>36</v>
      </c>
      <c r="C1192" s="214" t="s">
        <v>37</v>
      </c>
      <c r="D1192" s="214" t="s">
        <v>38</v>
      </c>
      <c r="E1192" s="73" t="s">
        <v>755</v>
      </c>
      <c r="F1192" s="73" t="s">
        <v>39</v>
      </c>
      <c r="G1192" s="134" t="s">
        <v>183</v>
      </c>
    </row>
    <row r="1193" spans="1:8" s="57" customFormat="1" ht="15.75" customHeight="1">
      <c r="A1193" s="88"/>
      <c r="B1193" s="215"/>
      <c r="C1193" s="215"/>
      <c r="D1193" s="215"/>
      <c r="E1193" s="73" t="s">
        <v>28</v>
      </c>
      <c r="F1193" s="73" t="s">
        <v>40</v>
      </c>
      <c r="G1193" s="73" t="s">
        <v>41</v>
      </c>
    </row>
    <row r="1194" spans="1:8" s="57" customFormat="1" ht="15.75" customHeight="1">
      <c r="A1194" s="88"/>
      <c r="B1194" s="199" t="s">
        <v>460</v>
      </c>
      <c r="C1194" s="200" t="s">
        <v>1052</v>
      </c>
      <c r="D1194" s="219" t="s">
        <v>1053</v>
      </c>
      <c r="E1194" s="139">
        <v>43467</v>
      </c>
      <c r="F1194" s="139">
        <f>E1194+4</f>
        <v>43471</v>
      </c>
      <c r="G1194" s="139">
        <f>F1194+11</f>
        <v>43482</v>
      </c>
    </row>
    <row r="1195" spans="1:8" s="57" customFormat="1" ht="15.75" customHeight="1">
      <c r="A1195" s="88"/>
      <c r="B1195" s="199" t="s">
        <v>73</v>
      </c>
      <c r="C1195" s="200" t="s">
        <v>1054</v>
      </c>
      <c r="D1195" s="220"/>
      <c r="E1195" s="139">
        <f t="shared" ref="E1195:G1196" si="159">E1194+7</f>
        <v>43474</v>
      </c>
      <c r="F1195" s="74">
        <f t="shared" si="159"/>
        <v>43478</v>
      </c>
      <c r="G1195" s="74">
        <f t="shared" si="159"/>
        <v>43489</v>
      </c>
    </row>
    <row r="1196" spans="1:8" s="57" customFormat="1" ht="15.75" customHeight="1">
      <c r="A1196" s="88"/>
      <c r="B1196" s="199" t="s">
        <v>361</v>
      </c>
      <c r="C1196" s="200" t="s">
        <v>1055</v>
      </c>
      <c r="D1196" s="220"/>
      <c r="E1196" s="139">
        <f t="shared" si="159"/>
        <v>43481</v>
      </c>
      <c r="F1196" s="74">
        <f t="shared" si="159"/>
        <v>43485</v>
      </c>
      <c r="G1196" s="74">
        <f t="shared" si="159"/>
        <v>43496</v>
      </c>
    </row>
    <row r="1197" spans="1:8" s="57" customFormat="1" ht="15.75" customHeight="1">
      <c r="A1197" s="88"/>
      <c r="B1197" s="199" t="s">
        <v>346</v>
      </c>
      <c r="C1197" s="200" t="s">
        <v>1056</v>
      </c>
      <c r="D1197" s="220"/>
      <c r="E1197" s="139">
        <f>E1195+7</f>
        <v>43481</v>
      </c>
      <c r="F1197" s="74">
        <f>F1195+7</f>
        <v>43485</v>
      </c>
      <c r="G1197" s="74">
        <f>G1195+7</f>
        <v>43496</v>
      </c>
    </row>
    <row r="1198" spans="1:8" s="57" customFormat="1" ht="15.75" customHeight="1">
      <c r="A1198" s="88"/>
      <c r="B1198" s="199"/>
      <c r="C1198" s="200"/>
      <c r="D1198" s="220"/>
      <c r="E1198" s="139">
        <f t="shared" ref="E1198:G1199" si="160">E1197+7</f>
        <v>43488</v>
      </c>
      <c r="F1198" s="74">
        <f t="shared" si="160"/>
        <v>43492</v>
      </c>
      <c r="G1198" s="74">
        <f t="shared" si="160"/>
        <v>43503</v>
      </c>
    </row>
    <row r="1199" spans="1:8" s="57" customFormat="1" ht="15.75" customHeight="1">
      <c r="A1199" s="88"/>
      <c r="B1199" s="199"/>
      <c r="C1199" s="200"/>
      <c r="D1199" s="221"/>
      <c r="E1199" s="139">
        <f t="shared" si="160"/>
        <v>43495</v>
      </c>
      <c r="F1199" s="74">
        <f t="shared" si="160"/>
        <v>43499</v>
      </c>
      <c r="G1199" s="74">
        <f t="shared" si="160"/>
        <v>43510</v>
      </c>
    </row>
    <row r="1200" spans="1:8" s="57" customFormat="1" ht="15.75" customHeight="1">
      <c r="A1200" s="229"/>
      <c r="B1200" s="230"/>
      <c r="C1200" s="230"/>
      <c r="D1200" s="230"/>
      <c r="E1200" s="230"/>
      <c r="F1200" s="230"/>
      <c r="G1200" s="230"/>
      <c r="H1200" s="230"/>
    </row>
    <row r="1201" spans="1:9" s="57" customFormat="1" ht="15.75" customHeight="1">
      <c r="A1201" s="230"/>
      <c r="B1201" s="230"/>
      <c r="C1201" s="230"/>
      <c r="D1201" s="230"/>
      <c r="E1201" s="230"/>
      <c r="F1201" s="230"/>
      <c r="G1201" s="230"/>
      <c r="H1201" s="230"/>
    </row>
    <row r="1202" spans="1:9" s="57" customFormat="1" ht="15.75" customHeight="1">
      <c r="A1202" s="229"/>
      <c r="B1202" s="233"/>
      <c r="C1202" s="233"/>
      <c r="D1202" s="233"/>
      <c r="E1202" s="233"/>
      <c r="F1202" s="233"/>
      <c r="G1202" s="234"/>
      <c r="H1202" s="230"/>
      <c r="I1202" s="230"/>
    </row>
    <row r="1203" spans="1:9" s="57" customFormat="1" ht="15.75" customHeight="1">
      <c r="A1203" s="233"/>
      <c r="B1203" s="233"/>
      <c r="C1203" s="233"/>
      <c r="D1203" s="233"/>
      <c r="E1203" s="233"/>
      <c r="F1203" s="233"/>
      <c r="G1203" s="234"/>
      <c r="H1203" s="230"/>
      <c r="I1203" s="230"/>
    </row>
    <row r="1204" spans="1:9" s="57" customFormat="1" ht="15.75" customHeight="1">
      <c r="A1204" s="88"/>
      <c r="B1204" s="201" t="s">
        <v>36</v>
      </c>
      <c r="C1204" s="202" t="s">
        <v>37</v>
      </c>
      <c r="D1204" s="158" t="s">
        <v>754</v>
      </c>
      <c r="E1204" s="74" t="s">
        <v>1057</v>
      </c>
      <c r="F1204" s="74" t="s">
        <v>39</v>
      </c>
      <c r="G1204" s="74" t="s">
        <v>183</v>
      </c>
    </row>
    <row r="1205" spans="1:9" s="57" customFormat="1" ht="15.75" customHeight="1">
      <c r="A1205" s="88"/>
      <c r="B1205" s="201"/>
      <c r="C1205" s="202"/>
      <c r="D1205" s="158"/>
      <c r="E1205" s="74" t="s">
        <v>28</v>
      </c>
      <c r="F1205" s="74" t="s">
        <v>40</v>
      </c>
      <c r="G1205" s="74" t="s">
        <v>41</v>
      </c>
    </row>
    <row r="1206" spans="1:9" s="57" customFormat="1" ht="15.75" customHeight="1">
      <c r="A1206" s="88"/>
      <c r="B1206" s="201" t="s">
        <v>199</v>
      </c>
      <c r="C1206" s="202">
        <v>837</v>
      </c>
      <c r="D1206" s="225" t="s">
        <v>1058</v>
      </c>
      <c r="E1206" s="74">
        <v>43469</v>
      </c>
      <c r="F1206" s="74">
        <f>E1206+5</f>
        <v>43474</v>
      </c>
      <c r="G1206" s="74">
        <f t="shared" ref="G1206:G1211" si="161">F1206+17</f>
        <v>43491</v>
      </c>
    </row>
    <row r="1207" spans="1:9" s="57" customFormat="1" ht="15.75" customHeight="1">
      <c r="A1207" s="88"/>
      <c r="B1207" s="201" t="s">
        <v>654</v>
      </c>
      <c r="C1207" s="202">
        <v>838</v>
      </c>
      <c r="D1207" s="237"/>
      <c r="E1207" s="74">
        <f t="shared" ref="E1207:F1208" si="162">E1206+7</f>
        <v>43476</v>
      </c>
      <c r="F1207" s="74">
        <f t="shared" si="162"/>
        <v>43481</v>
      </c>
      <c r="G1207" s="74">
        <f t="shared" si="161"/>
        <v>43498</v>
      </c>
    </row>
    <row r="1208" spans="1:9" s="57" customFormat="1" ht="15.75" customHeight="1">
      <c r="A1208" s="88"/>
      <c r="B1208" s="201" t="s">
        <v>379</v>
      </c>
      <c r="C1208" s="202">
        <v>839</v>
      </c>
      <c r="D1208" s="237"/>
      <c r="E1208" s="74">
        <f t="shared" si="162"/>
        <v>43483</v>
      </c>
      <c r="F1208" s="74">
        <f t="shared" si="162"/>
        <v>43488</v>
      </c>
      <c r="G1208" s="74">
        <f t="shared" si="161"/>
        <v>43505</v>
      </c>
    </row>
    <row r="1209" spans="1:9" s="57" customFormat="1" ht="15.75" customHeight="1">
      <c r="A1209" s="88"/>
      <c r="B1209" s="73" t="s">
        <v>200</v>
      </c>
      <c r="C1209" s="73">
        <v>840</v>
      </c>
      <c r="D1209" s="237"/>
      <c r="E1209" s="74">
        <f t="shared" ref="E1209:F1211" si="163">E1208+7</f>
        <v>43490</v>
      </c>
      <c r="F1209" s="74">
        <f t="shared" si="163"/>
        <v>43495</v>
      </c>
      <c r="G1209" s="74">
        <f t="shared" si="161"/>
        <v>43512</v>
      </c>
    </row>
    <row r="1210" spans="1:9" s="57" customFormat="1" ht="15.75" customHeight="1">
      <c r="A1210" s="88"/>
      <c r="B1210" s="173" t="s">
        <v>380</v>
      </c>
      <c r="C1210" s="78">
        <v>841</v>
      </c>
      <c r="D1210" s="237"/>
      <c r="E1210" s="86">
        <f t="shared" si="163"/>
        <v>43497</v>
      </c>
      <c r="F1210" s="86">
        <f t="shared" si="163"/>
        <v>43502</v>
      </c>
      <c r="G1210" s="86">
        <f t="shared" si="161"/>
        <v>43519</v>
      </c>
    </row>
    <row r="1211" spans="1:9" s="57" customFormat="1" ht="15.75" customHeight="1">
      <c r="A1211" s="88"/>
      <c r="B1211" s="73"/>
      <c r="C1211" s="73"/>
      <c r="D1211" s="238"/>
      <c r="E1211" s="86">
        <f t="shared" si="163"/>
        <v>43504</v>
      </c>
      <c r="F1211" s="86">
        <f t="shared" si="163"/>
        <v>43509</v>
      </c>
      <c r="G1211" s="86">
        <f t="shared" si="161"/>
        <v>43526</v>
      </c>
    </row>
    <row r="1212" spans="1:9" s="57" customFormat="1" ht="15.75" customHeight="1">
      <c r="A1212" s="91"/>
      <c r="B1212" s="73"/>
      <c r="C1212" s="73"/>
      <c r="D1212" s="91"/>
      <c r="E1212" s="91"/>
      <c r="F1212" s="91"/>
      <c r="G1212" s="92"/>
    </row>
    <row r="1213" spans="1:9" s="57" customFormat="1" ht="15.75" customHeight="1">
      <c r="A1213" s="88"/>
      <c r="B1213" s="73" t="s">
        <v>759</v>
      </c>
      <c r="C1213" s="203" t="s">
        <v>37</v>
      </c>
      <c r="D1213" s="195" t="s">
        <v>754</v>
      </c>
      <c r="E1213" s="74" t="s">
        <v>1057</v>
      </c>
      <c r="F1213" s="74" t="s">
        <v>39</v>
      </c>
      <c r="G1213" s="75" t="s">
        <v>183</v>
      </c>
    </row>
    <row r="1214" spans="1:9" s="57" customFormat="1" ht="15.75" customHeight="1">
      <c r="A1214" s="88"/>
      <c r="B1214" s="73"/>
      <c r="C1214" s="189"/>
      <c r="D1214" s="195"/>
      <c r="E1214" s="74" t="s">
        <v>28</v>
      </c>
      <c r="F1214" s="74" t="s">
        <v>40</v>
      </c>
      <c r="G1214" s="74" t="s">
        <v>41</v>
      </c>
    </row>
    <row r="1215" spans="1:9" s="57" customFormat="1" ht="15.75" customHeight="1">
      <c r="A1215" s="88"/>
      <c r="B1215" s="192" t="s">
        <v>645</v>
      </c>
      <c r="C1215" s="190">
        <v>55</v>
      </c>
      <c r="D1215" s="225" t="s">
        <v>1059</v>
      </c>
      <c r="E1215" s="74">
        <v>43468</v>
      </c>
      <c r="F1215" s="74">
        <f>E1215+4</f>
        <v>43472</v>
      </c>
      <c r="G1215" s="74">
        <f>F1215+12</f>
        <v>43484</v>
      </c>
    </row>
    <row r="1216" spans="1:9" s="57" customFormat="1" ht="15.75" customHeight="1">
      <c r="A1216" s="88"/>
      <c r="B1216" s="192" t="s">
        <v>646</v>
      </c>
      <c r="C1216" s="191" t="s">
        <v>647</v>
      </c>
      <c r="D1216" s="235"/>
      <c r="E1216" s="74">
        <f t="shared" ref="E1216:G1220" si="164">E1215+7</f>
        <v>43475</v>
      </c>
      <c r="F1216" s="74">
        <f t="shared" si="164"/>
        <v>43479</v>
      </c>
      <c r="G1216" s="74">
        <f t="shared" si="164"/>
        <v>43491</v>
      </c>
    </row>
    <row r="1217" spans="1:8" s="57" customFormat="1" ht="15.75" customHeight="1">
      <c r="A1217" s="88"/>
      <c r="B1217" s="192" t="s">
        <v>376</v>
      </c>
      <c r="C1217" s="73" t="s">
        <v>648</v>
      </c>
      <c r="D1217" s="235"/>
      <c r="E1217" s="74">
        <f t="shared" si="164"/>
        <v>43482</v>
      </c>
      <c r="F1217" s="74">
        <f t="shared" si="164"/>
        <v>43486</v>
      </c>
      <c r="G1217" s="74">
        <f t="shared" si="164"/>
        <v>43498</v>
      </c>
    </row>
    <row r="1218" spans="1:8" s="57" customFormat="1" ht="15.75" customHeight="1">
      <c r="A1218" s="88"/>
      <c r="B1218" s="192" t="s">
        <v>331</v>
      </c>
      <c r="C1218" s="123" t="s">
        <v>1047</v>
      </c>
      <c r="D1218" s="235"/>
      <c r="E1218" s="75">
        <f>E1217+7</f>
        <v>43489</v>
      </c>
      <c r="F1218" s="74">
        <f t="shared" si="164"/>
        <v>43493</v>
      </c>
      <c r="G1218" s="74">
        <f t="shared" si="164"/>
        <v>43505</v>
      </c>
    </row>
    <row r="1219" spans="1:8" s="57" customFormat="1" ht="15.75" customHeight="1">
      <c r="A1219" s="88" t="s">
        <v>1060</v>
      </c>
      <c r="B1219" s="192" t="s">
        <v>352</v>
      </c>
      <c r="C1219" s="193" t="s">
        <v>1049</v>
      </c>
      <c r="D1219" s="235"/>
      <c r="E1219" s="86">
        <f>E1218+7</f>
        <v>43496</v>
      </c>
      <c r="F1219" s="86">
        <f>F1218+7</f>
        <v>43500</v>
      </c>
      <c r="G1219" s="86">
        <f t="shared" si="164"/>
        <v>43512</v>
      </c>
    </row>
    <row r="1220" spans="1:8" s="57" customFormat="1" ht="15.75" customHeight="1">
      <c r="A1220" s="88"/>
      <c r="B1220" s="194"/>
      <c r="C1220" s="194"/>
      <c r="D1220" s="236"/>
      <c r="E1220" s="86">
        <f>E1219+7</f>
        <v>43503</v>
      </c>
      <c r="F1220" s="86">
        <f>F1219+7</f>
        <v>43507</v>
      </c>
      <c r="G1220" s="86">
        <f t="shared" si="164"/>
        <v>43519</v>
      </c>
      <c r="H1220" s="90"/>
    </row>
    <row r="1221" spans="1:8" s="57" customFormat="1" ht="15.75" customHeight="1">
      <c r="A1221" s="90"/>
      <c r="B1221" s="90"/>
      <c r="C1221" s="90"/>
      <c r="D1221" s="90"/>
      <c r="E1221" s="90"/>
      <c r="F1221" s="90"/>
      <c r="G1221" s="90"/>
      <c r="H1221" s="90"/>
    </row>
    <row r="1222" spans="1:8" s="57" customFormat="1" ht="15.75" customHeight="1">
      <c r="A1222" s="88"/>
      <c r="B1222" s="201" t="s">
        <v>759</v>
      </c>
      <c r="C1222" s="202" t="s">
        <v>37</v>
      </c>
      <c r="D1222" s="158" t="s">
        <v>754</v>
      </c>
      <c r="E1222" s="74" t="s">
        <v>1057</v>
      </c>
      <c r="F1222" s="74" t="s">
        <v>39</v>
      </c>
      <c r="G1222" s="74" t="s">
        <v>187</v>
      </c>
    </row>
    <row r="1223" spans="1:8" s="57" customFormat="1" ht="15.75" customHeight="1">
      <c r="A1223" s="88"/>
      <c r="B1223" s="201"/>
      <c r="C1223" s="202"/>
      <c r="D1223" s="158"/>
      <c r="E1223" s="74" t="s">
        <v>28</v>
      </c>
      <c r="F1223" s="74" t="s">
        <v>40</v>
      </c>
      <c r="G1223" s="74" t="s">
        <v>41</v>
      </c>
    </row>
    <row r="1224" spans="1:8" s="57" customFormat="1" ht="15.75" customHeight="1">
      <c r="A1224" s="88"/>
      <c r="B1224" s="201" t="s">
        <v>199</v>
      </c>
      <c r="C1224" s="202">
        <v>837</v>
      </c>
      <c r="D1224" s="225" t="s">
        <v>1058</v>
      </c>
      <c r="E1224" s="74">
        <v>43469</v>
      </c>
      <c r="F1224" s="74">
        <f>E1224+5</f>
        <v>43474</v>
      </c>
      <c r="G1224" s="74">
        <f>F1224+17</f>
        <v>43491</v>
      </c>
    </row>
    <row r="1225" spans="1:8" s="57" customFormat="1" ht="15.75" customHeight="1">
      <c r="A1225" s="88"/>
      <c r="B1225" s="201" t="s">
        <v>654</v>
      </c>
      <c r="C1225" s="202">
        <v>838</v>
      </c>
      <c r="D1225" s="235"/>
      <c r="E1225" s="74">
        <f t="shared" ref="E1225:F1227" si="165">E1224+7</f>
        <v>43476</v>
      </c>
      <c r="F1225" s="74">
        <f t="shared" si="165"/>
        <v>43481</v>
      </c>
      <c r="G1225" s="74">
        <f>F1225+17</f>
        <v>43498</v>
      </c>
    </row>
    <row r="1226" spans="1:8" s="57" customFormat="1" ht="15.75" customHeight="1">
      <c r="A1226" s="88"/>
      <c r="B1226" s="201" t="s">
        <v>379</v>
      </c>
      <c r="C1226" s="202">
        <v>839</v>
      </c>
      <c r="D1226" s="235"/>
      <c r="E1226" s="74">
        <f t="shared" si="165"/>
        <v>43483</v>
      </c>
      <c r="F1226" s="74">
        <f t="shared" si="165"/>
        <v>43488</v>
      </c>
      <c r="G1226" s="74">
        <f>F1226+17</f>
        <v>43505</v>
      </c>
    </row>
    <row r="1227" spans="1:8" s="57" customFormat="1" ht="15.75" customHeight="1">
      <c r="A1227" s="88"/>
      <c r="B1227" s="73" t="s">
        <v>200</v>
      </c>
      <c r="C1227" s="73">
        <v>840</v>
      </c>
      <c r="D1227" s="235"/>
      <c r="E1227" s="74">
        <f>E1226+7</f>
        <v>43490</v>
      </c>
      <c r="F1227" s="74">
        <f t="shared" si="165"/>
        <v>43495</v>
      </c>
      <c r="G1227" s="74">
        <f>F1227+17</f>
        <v>43512</v>
      </c>
    </row>
    <row r="1228" spans="1:8" s="57" customFormat="1" ht="15.75" customHeight="1">
      <c r="A1228" s="88" t="s">
        <v>1061</v>
      </c>
      <c r="B1228" s="173" t="s">
        <v>380</v>
      </c>
      <c r="C1228" s="78">
        <v>841</v>
      </c>
      <c r="D1228" s="235"/>
      <c r="E1228" s="86">
        <f>E1227+7</f>
        <v>43497</v>
      </c>
      <c r="F1228" s="86">
        <f>F1227+7</f>
        <v>43502</v>
      </c>
      <c r="G1228" s="86">
        <f>F1228+17</f>
        <v>43519</v>
      </c>
    </row>
    <row r="1229" spans="1:8" s="57" customFormat="1" ht="15.75" customHeight="1">
      <c r="A1229" s="88"/>
      <c r="B1229" s="73"/>
      <c r="C1229" s="73"/>
      <c r="D1229" s="235"/>
      <c r="E1229" s="75">
        <f>E1228+7</f>
        <v>43504</v>
      </c>
      <c r="F1229" s="75">
        <f>F1228+7</f>
        <v>43509</v>
      </c>
      <c r="G1229" s="75">
        <f>G1228+E12573</f>
        <v>43519</v>
      </c>
    </row>
    <row r="1230" spans="1:8" s="57" customFormat="1" ht="15.75" customHeight="1">
      <c r="A1230" s="88"/>
      <c r="B1230" s="73"/>
      <c r="C1230" s="73"/>
      <c r="D1230" s="249"/>
      <c r="E1230" s="73"/>
      <c r="F1230" s="73"/>
      <c r="G1230" s="73"/>
    </row>
    <row r="1231" spans="1:8" s="57" customFormat="1" ht="15.75" customHeight="1">
      <c r="A1231" s="229"/>
      <c r="B1231" s="232"/>
      <c r="C1231" s="232"/>
      <c r="D1231" s="232"/>
      <c r="E1231" s="232"/>
      <c r="F1231" s="232"/>
      <c r="G1231" s="232"/>
      <c r="H1231" s="232"/>
    </row>
    <row r="1232" spans="1:8" s="57" customFormat="1" ht="15.75" customHeight="1">
      <c r="A1232" s="88"/>
      <c r="B1232" s="201" t="s">
        <v>36</v>
      </c>
      <c r="C1232" s="202" t="s">
        <v>37</v>
      </c>
      <c r="D1232" s="158" t="s">
        <v>754</v>
      </c>
      <c r="E1232" s="74" t="s">
        <v>1057</v>
      </c>
      <c r="F1232" s="74" t="s">
        <v>39</v>
      </c>
      <c r="G1232" s="74" t="s">
        <v>1062</v>
      </c>
    </row>
    <row r="1233" spans="1:7" s="57" customFormat="1" ht="15.75" customHeight="1">
      <c r="A1233" s="88"/>
      <c r="B1233" s="201"/>
      <c r="C1233" s="202"/>
      <c r="D1233" s="158"/>
      <c r="E1233" s="74" t="s">
        <v>28</v>
      </c>
      <c r="F1233" s="74" t="s">
        <v>40</v>
      </c>
      <c r="G1233" s="74" t="s">
        <v>41</v>
      </c>
    </row>
    <row r="1234" spans="1:7" s="57" customFormat="1" ht="15.75" customHeight="1">
      <c r="A1234" s="88"/>
      <c r="B1234" s="201" t="s">
        <v>655</v>
      </c>
      <c r="C1234" s="202" t="s">
        <v>375</v>
      </c>
      <c r="D1234" s="225" t="s">
        <v>1063</v>
      </c>
      <c r="E1234" s="74">
        <v>43465</v>
      </c>
      <c r="F1234" s="74">
        <f>E1234+5</f>
        <v>43470</v>
      </c>
      <c r="G1234" s="74">
        <f>F1234+17</f>
        <v>43487</v>
      </c>
    </row>
    <row r="1235" spans="1:7" s="57" customFormat="1" ht="15.75" customHeight="1">
      <c r="A1235" s="88"/>
      <c r="B1235" s="201" t="s">
        <v>656</v>
      </c>
      <c r="C1235" s="202" t="s">
        <v>660</v>
      </c>
      <c r="D1235" s="235"/>
      <c r="E1235" s="74">
        <f t="shared" ref="E1235:F1236" si="166">E1234+7</f>
        <v>43472</v>
      </c>
      <c r="F1235" s="74">
        <f t="shared" si="166"/>
        <v>43477</v>
      </c>
      <c r="G1235" s="74">
        <f>F1235+17</f>
        <v>43494</v>
      </c>
    </row>
    <row r="1236" spans="1:7" s="57" customFormat="1" ht="15.75" customHeight="1">
      <c r="A1236" s="88"/>
      <c r="B1236" s="201" t="s">
        <v>657</v>
      </c>
      <c r="C1236" s="202" t="s">
        <v>661</v>
      </c>
      <c r="D1236" s="235"/>
      <c r="E1236" s="74">
        <f t="shared" si="166"/>
        <v>43479</v>
      </c>
      <c r="F1236" s="74">
        <f t="shared" si="166"/>
        <v>43484</v>
      </c>
      <c r="G1236" s="74">
        <f>F1236+17</f>
        <v>43501</v>
      </c>
    </row>
    <row r="1237" spans="1:7" s="57" customFormat="1" ht="15.75" customHeight="1">
      <c r="A1237" s="88"/>
      <c r="B1237" s="100" t="s">
        <v>659</v>
      </c>
      <c r="C1237" s="100" t="s">
        <v>663</v>
      </c>
      <c r="D1237" s="235"/>
      <c r="E1237" s="75">
        <f>E1236+7</f>
        <v>43486</v>
      </c>
      <c r="F1237" s="204">
        <f>F1236+7</f>
        <v>43491</v>
      </c>
      <c r="G1237" s="204">
        <f>F1237+17</f>
        <v>43508</v>
      </c>
    </row>
    <row r="1238" spans="1:7" s="57" customFormat="1" ht="15.75" customHeight="1">
      <c r="A1238" s="88" t="s">
        <v>188</v>
      </c>
      <c r="B1238" s="73" t="s">
        <v>658</v>
      </c>
      <c r="C1238" s="73" t="s">
        <v>662</v>
      </c>
      <c r="D1238" s="235"/>
      <c r="E1238" s="75">
        <f>E1237+7</f>
        <v>43493</v>
      </c>
      <c r="F1238" s="75">
        <f>F1237+7</f>
        <v>43498</v>
      </c>
      <c r="G1238" s="75">
        <f>F1238+17</f>
        <v>43515</v>
      </c>
    </row>
    <row r="1239" spans="1:7" s="57" customFormat="1" ht="15.75" customHeight="1">
      <c r="A1239" s="88"/>
      <c r="B1239" s="73"/>
      <c r="C1239" s="73"/>
      <c r="D1239" s="249"/>
      <c r="E1239" s="73"/>
      <c r="F1239" s="73"/>
      <c r="G1239" s="73"/>
    </row>
    <row r="1240" spans="1:7" s="232" customFormat="1" ht="15.75" customHeight="1">
      <c r="A1240" s="229"/>
    </row>
    <row r="1241" spans="1:7" s="57" customFormat="1" ht="15.75" customHeight="1">
      <c r="A1241" s="88"/>
      <c r="B1241" s="195" t="s">
        <v>36</v>
      </c>
      <c r="C1241" s="191" t="s">
        <v>37</v>
      </c>
      <c r="D1241" s="205" t="s">
        <v>754</v>
      </c>
      <c r="E1241" s="74" t="s">
        <v>1057</v>
      </c>
      <c r="F1241" s="74" t="s">
        <v>39</v>
      </c>
      <c r="G1241" s="75" t="s">
        <v>188</v>
      </c>
    </row>
    <row r="1242" spans="1:7" s="57" customFormat="1" ht="15.75" customHeight="1">
      <c r="A1242" s="88"/>
      <c r="B1242" s="73"/>
      <c r="C1242" s="191"/>
      <c r="D1242" s="219" t="s">
        <v>1064</v>
      </c>
      <c r="E1242" s="74" t="s">
        <v>901</v>
      </c>
      <c r="F1242" s="74" t="s">
        <v>40</v>
      </c>
      <c r="G1242" s="74" t="s">
        <v>41</v>
      </c>
    </row>
    <row r="1243" spans="1:7" s="57" customFormat="1" ht="15.75" customHeight="1">
      <c r="A1243" s="88"/>
      <c r="B1243" s="73" t="s">
        <v>13</v>
      </c>
      <c r="C1243" s="191" t="s">
        <v>377</v>
      </c>
      <c r="D1243" s="235"/>
      <c r="E1243" s="74">
        <v>43464</v>
      </c>
      <c r="F1243" s="74">
        <f>E1243+4</f>
        <v>43468</v>
      </c>
      <c r="G1243" s="74">
        <f>F1243+29</f>
        <v>43497</v>
      </c>
    </row>
    <row r="1244" spans="1:7" s="57" customFormat="1" ht="15.75" customHeight="1">
      <c r="A1244" s="88"/>
      <c r="B1244" s="73" t="s">
        <v>664</v>
      </c>
      <c r="C1244" s="191" t="s">
        <v>353</v>
      </c>
      <c r="D1244" s="235"/>
      <c r="E1244" s="74">
        <f t="shared" ref="E1244:G1248" si="167">E1243+7</f>
        <v>43471</v>
      </c>
      <c r="F1244" s="74">
        <f t="shared" si="167"/>
        <v>43475</v>
      </c>
      <c r="G1244" s="74">
        <f t="shared" si="167"/>
        <v>43504</v>
      </c>
    </row>
    <row r="1245" spans="1:7" s="57" customFormat="1" ht="15.75" customHeight="1">
      <c r="A1245" s="88"/>
      <c r="B1245" s="195" t="s">
        <v>665</v>
      </c>
      <c r="C1245" s="73" t="s">
        <v>668</v>
      </c>
      <c r="D1245" s="235"/>
      <c r="E1245" s="74">
        <f t="shared" si="167"/>
        <v>43478</v>
      </c>
      <c r="F1245" s="74">
        <f t="shared" si="167"/>
        <v>43482</v>
      </c>
      <c r="G1245" s="74">
        <f t="shared" si="167"/>
        <v>43511</v>
      </c>
    </row>
    <row r="1246" spans="1:7" s="57" customFormat="1" ht="15.75" customHeight="1">
      <c r="A1246" s="88"/>
      <c r="B1246" s="73" t="s">
        <v>666</v>
      </c>
      <c r="C1246" s="73" t="s">
        <v>278</v>
      </c>
      <c r="D1246" s="235"/>
      <c r="E1246" s="74">
        <f t="shared" si="167"/>
        <v>43485</v>
      </c>
      <c r="F1246" s="74">
        <f t="shared" si="167"/>
        <v>43489</v>
      </c>
      <c r="G1246" s="74">
        <f t="shared" si="167"/>
        <v>43518</v>
      </c>
    </row>
    <row r="1247" spans="1:7" s="57" customFormat="1" ht="15.75" customHeight="1">
      <c r="A1247" s="88"/>
      <c r="B1247" s="176" t="s">
        <v>667</v>
      </c>
      <c r="C1247" s="73" t="s">
        <v>669</v>
      </c>
      <c r="D1247" s="235"/>
      <c r="E1247" s="74">
        <f t="shared" si="167"/>
        <v>43492</v>
      </c>
      <c r="F1247" s="74">
        <f t="shared" si="167"/>
        <v>43496</v>
      </c>
      <c r="G1247" s="74">
        <f t="shared" si="167"/>
        <v>43525</v>
      </c>
    </row>
    <row r="1248" spans="1:7" s="57" customFormat="1" ht="15.75" customHeight="1">
      <c r="A1248" s="88"/>
      <c r="B1248" s="173"/>
      <c r="C1248" s="78"/>
      <c r="D1248" s="249"/>
      <c r="E1248" s="75">
        <f>E1247+7</f>
        <v>43499</v>
      </c>
      <c r="F1248" s="204">
        <f t="shared" si="167"/>
        <v>43503</v>
      </c>
      <c r="G1248" s="204">
        <f t="shared" si="167"/>
        <v>43532</v>
      </c>
    </row>
    <row r="1249" spans="1:8" s="57" customFormat="1" ht="15.75" customHeight="1">
      <c r="A1249" s="229"/>
      <c r="B1249" s="232"/>
      <c r="C1249" s="232"/>
      <c r="D1249" s="232"/>
      <c r="E1249" s="232"/>
      <c r="F1249" s="232"/>
      <c r="G1249" s="232"/>
      <c r="H1249" s="232"/>
    </row>
    <row r="1250" spans="1:8" s="57" customFormat="1" ht="15.75" customHeight="1">
      <c r="A1250" s="232"/>
      <c r="B1250" s="232"/>
      <c r="C1250" s="232"/>
      <c r="D1250" s="232"/>
      <c r="E1250" s="232"/>
      <c r="F1250" s="232"/>
      <c r="G1250" s="232"/>
      <c r="H1250" s="232"/>
    </row>
    <row r="1251" spans="1:8" s="57" customFormat="1" ht="15.75" customHeight="1">
      <c r="A1251" s="88"/>
      <c r="B1251" s="195" t="s">
        <v>759</v>
      </c>
      <c r="C1251" s="206" t="s">
        <v>37</v>
      </c>
      <c r="D1251" s="205" t="s">
        <v>754</v>
      </c>
      <c r="E1251" s="74" t="s">
        <v>1057</v>
      </c>
      <c r="F1251" s="74" t="s">
        <v>1057</v>
      </c>
      <c r="G1251" s="75" t="s">
        <v>1065</v>
      </c>
    </row>
    <row r="1252" spans="1:8" s="57" customFormat="1" ht="15.75" customHeight="1">
      <c r="A1252" s="88"/>
      <c r="B1252" s="73"/>
      <c r="C1252" s="206"/>
      <c r="D1252" s="205"/>
      <c r="E1252" s="74" t="s">
        <v>28</v>
      </c>
      <c r="F1252" s="74" t="s">
        <v>1066</v>
      </c>
      <c r="G1252" s="74" t="s">
        <v>1067</v>
      </c>
    </row>
    <row r="1253" spans="1:8" s="57" customFormat="1" ht="15.75" customHeight="1">
      <c r="A1253" s="88"/>
      <c r="B1253" s="73" t="s">
        <v>670</v>
      </c>
      <c r="C1253" s="206" t="s">
        <v>675</v>
      </c>
      <c r="D1253" s="219" t="s">
        <v>1068</v>
      </c>
      <c r="E1253" s="74">
        <v>43466</v>
      </c>
      <c r="F1253" s="74">
        <f>E1253+4</f>
        <v>43470</v>
      </c>
      <c r="G1253" s="74">
        <f>F1253+27</f>
        <v>43497</v>
      </c>
    </row>
    <row r="1254" spans="1:8" s="57" customFormat="1" ht="15.75" customHeight="1">
      <c r="A1254" s="88"/>
      <c r="B1254" s="73" t="s">
        <v>671</v>
      </c>
      <c r="C1254" s="206" t="s">
        <v>676</v>
      </c>
      <c r="D1254" s="235"/>
      <c r="E1254" s="74">
        <f t="shared" ref="E1254:G1256" si="168">E1253+7</f>
        <v>43473</v>
      </c>
      <c r="F1254" s="74">
        <f t="shared" si="168"/>
        <v>43477</v>
      </c>
      <c r="G1254" s="74">
        <f t="shared" si="168"/>
        <v>43504</v>
      </c>
    </row>
    <row r="1255" spans="1:8" s="57" customFormat="1" ht="15.75" customHeight="1">
      <c r="A1255" s="88"/>
      <c r="B1255" s="195" t="s">
        <v>672</v>
      </c>
      <c r="C1255" s="206" t="s">
        <v>677</v>
      </c>
      <c r="D1255" s="235"/>
      <c r="E1255" s="74">
        <f t="shared" si="168"/>
        <v>43480</v>
      </c>
      <c r="F1255" s="74">
        <f t="shared" si="168"/>
        <v>43484</v>
      </c>
      <c r="G1255" s="74">
        <f t="shared" si="168"/>
        <v>43511</v>
      </c>
    </row>
    <row r="1256" spans="1:8" s="57" customFormat="1" ht="15.75" customHeight="1">
      <c r="A1256" s="88"/>
      <c r="B1256" s="73" t="s">
        <v>338</v>
      </c>
      <c r="C1256" s="73" t="s">
        <v>678</v>
      </c>
      <c r="D1256" s="235"/>
      <c r="E1256" s="75">
        <f>E1255+7</f>
        <v>43487</v>
      </c>
      <c r="F1256" s="74">
        <f t="shared" si="168"/>
        <v>43491</v>
      </c>
      <c r="G1256" s="74">
        <f t="shared" si="168"/>
        <v>43518</v>
      </c>
    </row>
    <row r="1257" spans="1:8" s="57" customFormat="1" ht="15.75" customHeight="1">
      <c r="A1257" s="88"/>
      <c r="B1257" s="87" t="s">
        <v>673</v>
      </c>
      <c r="C1257" s="207" t="s">
        <v>674</v>
      </c>
      <c r="D1257" s="249"/>
      <c r="E1257" s="86">
        <f>E1256+7</f>
        <v>43494</v>
      </c>
      <c r="F1257" s="86">
        <f>F1256+7</f>
        <v>43498</v>
      </c>
      <c r="G1257" s="86">
        <f>G1256+7</f>
        <v>43525</v>
      </c>
    </row>
    <row r="1258" spans="1:8" s="57" customFormat="1" ht="15.75" customHeight="1">
      <c r="A1258" s="229"/>
      <c r="B1258" s="254"/>
      <c r="C1258" s="254"/>
      <c r="D1258" s="254"/>
      <c r="E1258" s="254"/>
      <c r="F1258" s="254"/>
      <c r="G1258" s="255"/>
      <c r="H1258" s="232"/>
    </row>
    <row r="1259" spans="1:8" s="57" customFormat="1" ht="15.75" customHeight="1">
      <c r="A1259" s="254"/>
      <c r="B1259" s="254"/>
      <c r="C1259" s="254"/>
      <c r="D1259" s="254"/>
      <c r="E1259" s="254"/>
      <c r="F1259" s="254"/>
      <c r="G1259" s="255"/>
      <c r="H1259" s="232"/>
    </row>
    <row r="1260" spans="1:8" s="57" customFormat="1" ht="15.75" customHeight="1">
      <c r="A1260" s="88"/>
      <c r="B1260" s="195" t="s">
        <v>36</v>
      </c>
      <c r="C1260" s="191" t="s">
        <v>37</v>
      </c>
      <c r="D1260" s="205" t="s">
        <v>754</v>
      </c>
      <c r="E1260" s="74" t="s">
        <v>1057</v>
      </c>
      <c r="F1260" s="74" t="s">
        <v>39</v>
      </c>
      <c r="G1260" s="75" t="s">
        <v>1069</v>
      </c>
    </row>
    <row r="1261" spans="1:8" s="57" customFormat="1" ht="15.75" customHeight="1">
      <c r="A1261" s="88"/>
      <c r="B1261" s="73"/>
      <c r="C1261" s="191"/>
      <c r="D1261" s="205"/>
      <c r="E1261" s="74" t="s">
        <v>28</v>
      </c>
      <c r="F1261" s="74" t="s">
        <v>40</v>
      </c>
      <c r="G1261" s="74" t="s">
        <v>41</v>
      </c>
    </row>
    <row r="1262" spans="1:8" s="57" customFormat="1" ht="15.75" customHeight="1">
      <c r="A1262" s="88"/>
      <c r="B1262" s="73" t="s">
        <v>13</v>
      </c>
      <c r="C1262" s="191" t="s">
        <v>377</v>
      </c>
      <c r="D1262" s="250" t="s">
        <v>1064</v>
      </c>
      <c r="E1262" s="74">
        <v>43464</v>
      </c>
      <c r="F1262" s="74">
        <f>E1262+4</f>
        <v>43468</v>
      </c>
      <c r="G1262" s="74">
        <f>F1262+29</f>
        <v>43497</v>
      </c>
    </row>
    <row r="1263" spans="1:8" s="57" customFormat="1" ht="15.75" customHeight="1">
      <c r="A1263" s="88"/>
      <c r="B1263" s="73" t="s">
        <v>664</v>
      </c>
      <c r="C1263" s="191" t="s">
        <v>353</v>
      </c>
      <c r="D1263" s="220"/>
      <c r="E1263" s="74">
        <f t="shared" ref="E1263:G1266" si="169">E1262+7</f>
        <v>43471</v>
      </c>
      <c r="F1263" s="74">
        <f t="shared" si="169"/>
        <v>43475</v>
      </c>
      <c r="G1263" s="74">
        <f t="shared" si="169"/>
        <v>43504</v>
      </c>
    </row>
    <row r="1264" spans="1:8" s="57" customFormat="1" ht="15.75" customHeight="1">
      <c r="A1264" s="88"/>
      <c r="B1264" s="195" t="s">
        <v>665</v>
      </c>
      <c r="C1264" s="73" t="s">
        <v>668</v>
      </c>
      <c r="D1264" s="220"/>
      <c r="E1264" s="74">
        <f t="shared" si="169"/>
        <v>43478</v>
      </c>
      <c r="F1264" s="74">
        <f t="shared" si="169"/>
        <v>43482</v>
      </c>
      <c r="G1264" s="74">
        <f t="shared" si="169"/>
        <v>43511</v>
      </c>
    </row>
    <row r="1265" spans="1:8" s="57" customFormat="1" ht="15.75" customHeight="1">
      <c r="A1265" s="88"/>
      <c r="B1265" s="73" t="s">
        <v>666</v>
      </c>
      <c r="C1265" s="73" t="s">
        <v>278</v>
      </c>
      <c r="D1265" s="220"/>
      <c r="E1265" s="74">
        <f>E1264+7</f>
        <v>43485</v>
      </c>
      <c r="F1265" s="74">
        <f t="shared" si="169"/>
        <v>43489</v>
      </c>
      <c r="G1265" s="74">
        <f t="shared" si="169"/>
        <v>43518</v>
      </c>
    </row>
    <row r="1266" spans="1:8" s="57" customFormat="1" ht="15.75" customHeight="1">
      <c r="A1266" s="88" t="s">
        <v>1069</v>
      </c>
      <c r="B1266" s="176" t="s">
        <v>667</v>
      </c>
      <c r="C1266" s="73" t="s">
        <v>669</v>
      </c>
      <c r="D1266" s="220"/>
      <c r="E1266" s="75">
        <f>E1265+7</f>
        <v>43492</v>
      </c>
      <c r="F1266" s="74">
        <f t="shared" si="169"/>
        <v>43496</v>
      </c>
      <c r="G1266" s="74">
        <f t="shared" si="169"/>
        <v>43525</v>
      </c>
    </row>
    <row r="1267" spans="1:8" s="57" customFormat="1" ht="15.75" customHeight="1">
      <c r="A1267" s="88"/>
      <c r="B1267" s="173"/>
      <c r="C1267" s="78"/>
      <c r="D1267" s="221"/>
      <c r="E1267" s="86">
        <f>E1266+7</f>
        <v>43499</v>
      </c>
      <c r="F1267" s="86">
        <f>F1266+7</f>
        <v>43503</v>
      </c>
      <c r="G1267" s="86">
        <f>G1266+7</f>
        <v>43532</v>
      </c>
    </row>
    <row r="1268" spans="1:8" s="57" customFormat="1" ht="15.75" customHeight="1">
      <c r="A1268" s="229"/>
      <c r="B1268" s="232"/>
      <c r="C1268" s="232"/>
      <c r="D1268" s="232"/>
      <c r="E1268" s="232"/>
      <c r="F1268" s="232"/>
      <c r="G1268" s="232"/>
      <c r="H1268" s="232"/>
    </row>
    <row r="1269" spans="1:8" s="57" customFormat="1" ht="15.75" customHeight="1">
      <c r="A1269" s="232"/>
      <c r="B1269" s="232"/>
      <c r="C1269" s="232"/>
      <c r="D1269" s="232"/>
      <c r="E1269" s="232"/>
      <c r="F1269" s="232"/>
      <c r="G1269" s="232"/>
      <c r="H1269" s="232"/>
    </row>
    <row r="1270" spans="1:8" s="57" customFormat="1" ht="15.75" customHeight="1">
      <c r="A1270" s="88"/>
      <c r="B1270" s="73" t="s">
        <v>759</v>
      </c>
      <c r="C1270" s="73" t="s">
        <v>37</v>
      </c>
      <c r="D1270" s="195" t="s">
        <v>754</v>
      </c>
      <c r="E1270" s="74" t="s">
        <v>1057</v>
      </c>
      <c r="F1270" s="74" t="s">
        <v>39</v>
      </c>
      <c r="G1270" s="75" t="s">
        <v>315</v>
      </c>
    </row>
    <row r="1271" spans="1:8" s="57" customFormat="1" ht="15.75" customHeight="1">
      <c r="A1271" s="88"/>
      <c r="B1271" s="73"/>
      <c r="C1271" s="73"/>
      <c r="D1271" s="195"/>
      <c r="E1271" s="74" t="s">
        <v>28</v>
      </c>
      <c r="F1271" s="74" t="s">
        <v>40</v>
      </c>
      <c r="G1271" s="74" t="s">
        <v>41</v>
      </c>
    </row>
    <row r="1272" spans="1:8" s="57" customFormat="1" ht="15.75" customHeight="1">
      <c r="A1272" s="88"/>
      <c r="B1272" s="73" t="s">
        <v>461</v>
      </c>
      <c r="C1272" s="73" t="s">
        <v>1070</v>
      </c>
      <c r="D1272" s="225" t="s">
        <v>1071</v>
      </c>
      <c r="E1272" s="74">
        <v>43468</v>
      </c>
      <c r="F1272" s="74">
        <f>E1272+4</f>
        <v>43472</v>
      </c>
      <c r="G1272" s="74">
        <f>F1272+30</f>
        <v>43502</v>
      </c>
    </row>
    <row r="1273" spans="1:8" s="57" customFormat="1" ht="15.75" customHeight="1">
      <c r="A1273" s="88"/>
      <c r="B1273" s="73" t="s">
        <v>462</v>
      </c>
      <c r="C1273" s="73" t="s">
        <v>1072</v>
      </c>
      <c r="D1273" s="235"/>
      <c r="E1273" s="74">
        <f t="shared" ref="E1273:G1276" si="170">E1272+7</f>
        <v>43475</v>
      </c>
      <c r="F1273" s="74">
        <f t="shared" si="170"/>
        <v>43479</v>
      </c>
      <c r="G1273" s="74">
        <f t="shared" si="170"/>
        <v>43509</v>
      </c>
    </row>
    <row r="1274" spans="1:8" s="57" customFormat="1" ht="15.75" customHeight="1">
      <c r="A1274" s="88"/>
      <c r="B1274" s="73" t="s">
        <v>463</v>
      </c>
      <c r="C1274" s="73" t="s">
        <v>1073</v>
      </c>
      <c r="D1274" s="235"/>
      <c r="E1274" s="74">
        <f t="shared" si="170"/>
        <v>43482</v>
      </c>
      <c r="F1274" s="74">
        <f t="shared" si="170"/>
        <v>43486</v>
      </c>
      <c r="G1274" s="74">
        <f t="shared" si="170"/>
        <v>43516</v>
      </c>
    </row>
    <row r="1275" spans="1:8" s="57" customFormat="1" ht="15.75" customHeight="1">
      <c r="A1275" s="88"/>
      <c r="B1275" s="173" t="s">
        <v>464</v>
      </c>
      <c r="C1275" s="78" t="s">
        <v>1074</v>
      </c>
      <c r="D1275" s="235"/>
      <c r="E1275" s="101">
        <f t="shared" si="170"/>
        <v>43489</v>
      </c>
      <c r="F1275" s="74">
        <f t="shared" si="170"/>
        <v>43493</v>
      </c>
      <c r="G1275" s="74">
        <f t="shared" si="170"/>
        <v>43523</v>
      </c>
    </row>
    <row r="1276" spans="1:8" s="57" customFormat="1" ht="15.75" customHeight="1">
      <c r="A1276" s="88" t="s">
        <v>189</v>
      </c>
      <c r="B1276" s="173"/>
      <c r="C1276" s="78"/>
      <c r="D1276" s="235"/>
      <c r="E1276" s="86">
        <f t="shared" si="170"/>
        <v>43496</v>
      </c>
      <c r="F1276" s="86">
        <f>F1275+7</f>
        <v>43500</v>
      </c>
      <c r="G1276" s="86">
        <f>G1275+7</f>
        <v>43530</v>
      </c>
    </row>
    <row r="1277" spans="1:8" s="57" customFormat="1" ht="15.75" customHeight="1">
      <c r="A1277" s="88"/>
      <c r="B1277" s="87"/>
      <c r="C1277" s="78"/>
      <c r="D1277" s="79"/>
      <c r="E1277" s="86"/>
      <c r="F1277" s="86"/>
      <c r="G1277" s="86"/>
    </row>
    <row r="1278" spans="1:8" s="57" customFormat="1" ht="15.75" customHeight="1">
      <c r="A1278" s="229"/>
      <c r="B1278" s="230"/>
      <c r="C1278" s="230"/>
      <c r="D1278" s="230"/>
      <c r="E1278" s="230"/>
      <c r="F1278" s="230"/>
      <c r="G1278" s="230"/>
      <c r="H1278" s="230"/>
    </row>
    <row r="1279" spans="1:8" s="57" customFormat="1" ht="15.75" customHeight="1">
      <c r="A1279" s="88"/>
      <c r="B1279" s="199" t="s">
        <v>36</v>
      </c>
      <c r="C1279" s="200" t="s">
        <v>37</v>
      </c>
      <c r="D1279" s="205" t="s">
        <v>38</v>
      </c>
      <c r="E1279" s="139" t="s">
        <v>1057</v>
      </c>
      <c r="F1279" s="139" t="s">
        <v>39</v>
      </c>
      <c r="G1279" s="139" t="s">
        <v>183</v>
      </c>
    </row>
    <row r="1280" spans="1:8" s="57" customFormat="1" ht="15.75" customHeight="1">
      <c r="A1280" s="88"/>
      <c r="B1280" s="199"/>
      <c r="C1280" s="200"/>
      <c r="D1280" s="205"/>
      <c r="E1280" s="139" t="s">
        <v>28</v>
      </c>
      <c r="F1280" s="74" t="s">
        <v>40</v>
      </c>
      <c r="G1280" s="74" t="s">
        <v>41</v>
      </c>
    </row>
    <row r="1281" spans="1:7" s="57" customFormat="1" ht="15.75" customHeight="1">
      <c r="A1281" s="88"/>
      <c r="B1281" s="199" t="s">
        <v>680</v>
      </c>
      <c r="C1281" s="200" t="s">
        <v>684</v>
      </c>
      <c r="D1281" s="219" t="s">
        <v>314</v>
      </c>
      <c r="E1281" s="139">
        <v>43463</v>
      </c>
      <c r="F1281" s="74">
        <f>E1281+4</f>
        <v>43467</v>
      </c>
      <c r="G1281" s="74">
        <f>F1281+11</f>
        <v>43478</v>
      </c>
    </row>
    <row r="1282" spans="1:7" s="57" customFormat="1" ht="15.75" customHeight="1">
      <c r="A1282" s="88"/>
      <c r="B1282" s="199" t="s">
        <v>681</v>
      </c>
      <c r="C1282" s="200" t="s">
        <v>685</v>
      </c>
      <c r="D1282" s="235"/>
      <c r="E1282" s="139">
        <f t="shared" ref="E1282:G1283" si="171">E1281+7</f>
        <v>43470</v>
      </c>
      <c r="F1282" s="74">
        <f t="shared" si="171"/>
        <v>43474</v>
      </c>
      <c r="G1282" s="74">
        <f t="shared" si="171"/>
        <v>43485</v>
      </c>
    </row>
    <row r="1283" spans="1:7" s="57" customFormat="1" ht="15.75" customHeight="1">
      <c r="A1283" s="88"/>
      <c r="B1283" s="199" t="s">
        <v>679</v>
      </c>
      <c r="C1283" s="200" t="s">
        <v>686</v>
      </c>
      <c r="D1283" s="235"/>
      <c r="E1283" s="139">
        <f t="shared" si="171"/>
        <v>43477</v>
      </c>
      <c r="F1283" s="74">
        <f t="shared" si="171"/>
        <v>43481</v>
      </c>
      <c r="G1283" s="74">
        <f t="shared" si="171"/>
        <v>43492</v>
      </c>
    </row>
    <row r="1284" spans="1:7" s="57" customFormat="1" ht="15.75" customHeight="1">
      <c r="A1284" s="88"/>
      <c r="B1284" s="199" t="s">
        <v>682</v>
      </c>
      <c r="C1284" s="200" t="s">
        <v>687</v>
      </c>
      <c r="D1284" s="235"/>
      <c r="E1284" s="139">
        <f>E1282+7</f>
        <v>43477</v>
      </c>
      <c r="F1284" s="74">
        <f>F1282+7</f>
        <v>43481</v>
      </c>
      <c r="G1284" s="74">
        <f>G1282+7</f>
        <v>43492</v>
      </c>
    </row>
    <row r="1285" spans="1:7" s="57" customFormat="1" ht="15.75" customHeight="1">
      <c r="A1285" s="88"/>
      <c r="B1285" s="73" t="s">
        <v>683</v>
      </c>
      <c r="C1285" s="73" t="s">
        <v>688</v>
      </c>
      <c r="D1285" s="235"/>
      <c r="E1285" s="75">
        <f>E1284+7</f>
        <v>43484</v>
      </c>
      <c r="F1285" s="208">
        <f>F1283+7</f>
        <v>43488</v>
      </c>
      <c r="G1285" s="208">
        <f>G1283+7</f>
        <v>43499</v>
      </c>
    </row>
    <row r="1286" spans="1:7" s="57" customFormat="1" ht="15.75" customHeight="1">
      <c r="A1286" s="88" t="s">
        <v>190</v>
      </c>
      <c r="B1286" s="224"/>
      <c r="C1286" s="224"/>
      <c r="D1286" s="235"/>
      <c r="E1286" s="209">
        <f>E1285+7</f>
        <v>43491</v>
      </c>
      <c r="F1286" s="209">
        <f>F1284+7</f>
        <v>43488</v>
      </c>
      <c r="G1286" s="209">
        <f>G1284+7</f>
        <v>43499</v>
      </c>
    </row>
    <row r="1287" spans="1:7" s="57" customFormat="1" ht="15.75" customHeight="1">
      <c r="A1287" s="88"/>
      <c r="B1287" s="224"/>
      <c r="C1287" s="224"/>
      <c r="D1287" s="249"/>
      <c r="E1287" s="134"/>
      <c r="F1287" s="134"/>
      <c r="G1287" s="134"/>
    </row>
    <row r="1288" spans="1:7" s="57" customFormat="1" ht="15.75" customHeight="1">
      <c r="A1288" s="88"/>
      <c r="B1288" s="68"/>
      <c r="C1288" s="68"/>
      <c r="D1288" s="5"/>
      <c r="E1288" s="68"/>
      <c r="F1288" s="68"/>
      <c r="G1288" s="68"/>
    </row>
    <row r="1289" spans="1:7" s="232" customFormat="1" ht="15.75" customHeight="1">
      <c r="A1289" s="229"/>
    </row>
    <row r="1290" spans="1:7" s="57" customFormat="1" ht="15.75" customHeight="1">
      <c r="A1290" s="88"/>
      <c r="B1290" s="73" t="s">
        <v>759</v>
      </c>
      <c r="C1290" s="203" t="s">
        <v>37</v>
      </c>
      <c r="D1290" s="195" t="s">
        <v>754</v>
      </c>
      <c r="E1290" s="74" t="s">
        <v>1057</v>
      </c>
      <c r="F1290" s="74" t="s">
        <v>39</v>
      </c>
      <c r="G1290" s="75" t="s">
        <v>183</v>
      </c>
    </row>
    <row r="1291" spans="1:7" s="57" customFormat="1" ht="15.75" customHeight="1">
      <c r="A1291" s="88"/>
      <c r="B1291" s="192"/>
      <c r="C1291" s="190"/>
      <c r="D1291" s="240" t="s">
        <v>1075</v>
      </c>
      <c r="E1291" s="74" t="s">
        <v>28</v>
      </c>
      <c r="F1291" s="74" t="s">
        <v>40</v>
      </c>
      <c r="G1291" s="74" t="s">
        <v>41</v>
      </c>
    </row>
    <row r="1292" spans="1:7" s="57" customFormat="1" ht="15.75" customHeight="1">
      <c r="A1292" s="88"/>
      <c r="B1292" s="192" t="s">
        <v>645</v>
      </c>
      <c r="C1292" s="190">
        <v>55</v>
      </c>
      <c r="D1292" s="256"/>
      <c r="E1292" s="74">
        <v>43468</v>
      </c>
      <c r="F1292" s="74">
        <f>E1292+4</f>
        <v>43472</v>
      </c>
      <c r="G1292" s="74">
        <f>F1292+12</f>
        <v>43484</v>
      </c>
    </row>
    <row r="1293" spans="1:7" s="57" customFormat="1" ht="15.75" customHeight="1">
      <c r="A1293" s="88"/>
      <c r="B1293" s="192" t="s">
        <v>646</v>
      </c>
      <c r="C1293" s="191" t="s">
        <v>647</v>
      </c>
      <c r="D1293" s="256"/>
      <c r="E1293" s="74">
        <f>E1292+7</f>
        <v>43475</v>
      </c>
      <c r="F1293" s="74">
        <f t="shared" ref="E1293:G1295" si="172">F1292+7</f>
        <v>43479</v>
      </c>
      <c r="G1293" s="74">
        <f t="shared" si="172"/>
        <v>43491</v>
      </c>
    </row>
    <row r="1294" spans="1:7" s="57" customFormat="1" ht="15.75" customHeight="1">
      <c r="A1294" s="88"/>
      <c r="B1294" s="192" t="s">
        <v>376</v>
      </c>
      <c r="C1294" s="73" t="s">
        <v>648</v>
      </c>
      <c r="D1294" s="256"/>
      <c r="E1294" s="74">
        <f t="shared" si="172"/>
        <v>43482</v>
      </c>
      <c r="F1294" s="74">
        <f t="shared" si="172"/>
        <v>43486</v>
      </c>
      <c r="G1294" s="74">
        <f t="shared" si="172"/>
        <v>43498</v>
      </c>
    </row>
    <row r="1295" spans="1:7" s="57" customFormat="1" ht="15.75" customHeight="1">
      <c r="A1295" s="88"/>
      <c r="B1295" s="192" t="s">
        <v>331</v>
      </c>
      <c r="C1295" s="123">
        <v>65</v>
      </c>
      <c r="D1295" s="256"/>
      <c r="E1295" s="75">
        <f>E1294+7</f>
        <v>43489</v>
      </c>
      <c r="F1295" s="74">
        <f t="shared" si="172"/>
        <v>43493</v>
      </c>
      <c r="G1295" s="74">
        <f t="shared" si="172"/>
        <v>43505</v>
      </c>
    </row>
    <row r="1296" spans="1:7" s="57" customFormat="1" ht="15.75" customHeight="1">
      <c r="A1296" s="88"/>
      <c r="B1296" s="192" t="s">
        <v>352</v>
      </c>
      <c r="C1296" s="193">
        <v>60</v>
      </c>
      <c r="D1296" s="256"/>
      <c r="E1296" s="75">
        <f>E1295+7</f>
        <v>43496</v>
      </c>
      <c r="F1296" s="86">
        <f>F1295+7</f>
        <v>43500</v>
      </c>
      <c r="G1296" s="86">
        <f>G1295+7</f>
        <v>43512</v>
      </c>
    </row>
    <row r="1297" spans="1:8" s="57" customFormat="1" ht="15.75" customHeight="1">
      <c r="A1297" s="88"/>
      <c r="B1297" s="192"/>
      <c r="C1297" s="210"/>
      <c r="D1297" s="175"/>
      <c r="E1297" s="75">
        <f>E1296+7</f>
        <v>43503</v>
      </c>
      <c r="F1297" s="86">
        <f>F1296+7</f>
        <v>43507</v>
      </c>
      <c r="G1297" s="86">
        <f>G1296+7</f>
        <v>43519</v>
      </c>
    </row>
    <row r="1298" spans="1:8" s="57" customFormat="1" ht="15.75" customHeight="1">
      <c r="A1298" s="229"/>
      <c r="B1298" s="232"/>
      <c r="C1298" s="232"/>
      <c r="D1298" s="232"/>
      <c r="E1298" s="232"/>
      <c r="F1298" s="232"/>
      <c r="G1298" s="232"/>
      <c r="H1298" s="232"/>
    </row>
    <row r="1299" spans="1:8" s="57" customFormat="1" ht="15.75" customHeight="1">
      <c r="A1299" s="232"/>
      <c r="B1299" s="232"/>
      <c r="C1299" s="232"/>
      <c r="D1299" s="232"/>
      <c r="E1299" s="232"/>
      <c r="F1299" s="232"/>
      <c r="G1299" s="232"/>
      <c r="H1299" s="232"/>
    </row>
    <row r="1300" spans="1:8" s="57" customFormat="1" ht="15.75" customHeight="1">
      <c r="A1300" s="88"/>
      <c r="B1300" s="199" t="s">
        <v>36</v>
      </c>
      <c r="C1300" s="200" t="s">
        <v>37</v>
      </c>
      <c r="D1300" s="205" t="s">
        <v>754</v>
      </c>
      <c r="E1300" s="139" t="s">
        <v>1057</v>
      </c>
      <c r="F1300" s="139" t="s">
        <v>39</v>
      </c>
      <c r="G1300" s="139" t="s">
        <v>183</v>
      </c>
    </row>
    <row r="1301" spans="1:8" s="57" customFormat="1" ht="15.75" customHeight="1">
      <c r="A1301" s="88"/>
      <c r="B1301" s="199"/>
      <c r="C1301" s="200"/>
      <c r="D1301" s="205"/>
      <c r="E1301" s="139" t="s">
        <v>28</v>
      </c>
      <c r="F1301" s="74" t="s">
        <v>40</v>
      </c>
      <c r="G1301" s="74" t="s">
        <v>41</v>
      </c>
    </row>
    <row r="1302" spans="1:8" s="57" customFormat="1" ht="15.75" customHeight="1">
      <c r="A1302" s="88"/>
      <c r="B1302" s="199" t="s">
        <v>460</v>
      </c>
      <c r="C1302" s="200" t="s">
        <v>1052</v>
      </c>
      <c r="D1302" s="219" t="s">
        <v>1076</v>
      </c>
      <c r="E1302" s="139">
        <v>43467</v>
      </c>
      <c r="F1302" s="74">
        <f>E1302+4</f>
        <v>43471</v>
      </c>
      <c r="G1302" s="74">
        <f>F1302+11</f>
        <v>43482</v>
      </c>
    </row>
    <row r="1303" spans="1:8" s="57" customFormat="1" ht="15.75" customHeight="1">
      <c r="A1303" s="88"/>
      <c r="B1303" s="199" t="s">
        <v>73</v>
      </c>
      <c r="C1303" s="200" t="s">
        <v>1054</v>
      </c>
      <c r="D1303" s="235"/>
      <c r="E1303" s="139">
        <f t="shared" ref="E1303:G1304" si="173">E1302+7</f>
        <v>43474</v>
      </c>
      <c r="F1303" s="74">
        <f t="shared" si="173"/>
        <v>43478</v>
      </c>
      <c r="G1303" s="74">
        <f t="shared" si="173"/>
        <v>43489</v>
      </c>
    </row>
    <row r="1304" spans="1:8" s="57" customFormat="1" ht="15.75" customHeight="1">
      <c r="A1304" s="88"/>
      <c r="B1304" s="199" t="s">
        <v>361</v>
      </c>
      <c r="C1304" s="200" t="s">
        <v>1055</v>
      </c>
      <c r="D1304" s="235"/>
      <c r="E1304" s="139">
        <f t="shared" si="173"/>
        <v>43481</v>
      </c>
      <c r="F1304" s="74">
        <f t="shared" si="173"/>
        <v>43485</v>
      </c>
      <c r="G1304" s="74">
        <f t="shared" si="173"/>
        <v>43496</v>
      </c>
    </row>
    <row r="1305" spans="1:8" s="57" customFormat="1" ht="15.75" customHeight="1">
      <c r="A1305" s="88"/>
      <c r="B1305" s="199" t="s">
        <v>346</v>
      </c>
      <c r="C1305" s="200" t="s">
        <v>1056</v>
      </c>
      <c r="D1305" s="235"/>
      <c r="E1305" s="139">
        <f>E1303+7</f>
        <v>43481</v>
      </c>
      <c r="F1305" s="74">
        <f>F1303+7</f>
        <v>43485</v>
      </c>
      <c r="G1305" s="74">
        <f>G1303+7</f>
        <v>43496</v>
      </c>
    </row>
    <row r="1306" spans="1:8" s="57" customFormat="1" ht="15.75" customHeight="1">
      <c r="A1306" s="88" t="s">
        <v>191</v>
      </c>
      <c r="B1306" s="199"/>
      <c r="C1306" s="200"/>
      <c r="D1306" s="235"/>
      <c r="E1306" s="86">
        <f>E1304+7</f>
        <v>43488</v>
      </c>
      <c r="F1306" s="86">
        <f>F1305+7</f>
        <v>43492</v>
      </c>
      <c r="G1306" s="86">
        <f>G1305+7</f>
        <v>43503</v>
      </c>
    </row>
    <row r="1307" spans="1:8" s="57" customFormat="1" ht="15.75" customHeight="1">
      <c r="A1307" s="88"/>
      <c r="B1307" s="224"/>
      <c r="C1307" s="224"/>
      <c r="D1307" s="235"/>
      <c r="E1307" s="209">
        <f>E1305+7</f>
        <v>43488</v>
      </c>
      <c r="F1307" s="209">
        <f>F1306+7</f>
        <v>43499</v>
      </c>
      <c r="G1307" s="209">
        <f>G1306+7</f>
        <v>43510</v>
      </c>
    </row>
    <row r="1308" spans="1:8" s="57" customFormat="1" ht="15.75" customHeight="1">
      <c r="A1308" s="88"/>
      <c r="B1308" s="224"/>
      <c r="C1308" s="224"/>
      <c r="D1308" s="249"/>
      <c r="E1308" s="134"/>
      <c r="F1308" s="134"/>
      <c r="G1308" s="134"/>
    </row>
    <row r="1309" spans="1:8" s="232" customFormat="1" ht="15.75" customHeight="1">
      <c r="A1309" s="229"/>
    </row>
    <row r="1310" spans="1:8" s="90" customFormat="1" ht="15.75" customHeight="1">
      <c r="A1310" s="88"/>
    </row>
    <row r="1311" spans="1:8" s="57" customFormat="1" ht="15.75" customHeight="1">
      <c r="A1311" s="88"/>
      <c r="B1311" s="73" t="s">
        <v>36</v>
      </c>
      <c r="C1311" s="203" t="s">
        <v>37</v>
      </c>
      <c r="D1311" s="195" t="s">
        <v>754</v>
      </c>
      <c r="E1311" s="74" t="s">
        <v>1057</v>
      </c>
      <c r="F1311" s="74" t="s">
        <v>39</v>
      </c>
      <c r="G1311" s="75" t="s">
        <v>183</v>
      </c>
    </row>
    <row r="1312" spans="1:8" s="57" customFormat="1" ht="15.75" customHeight="1">
      <c r="A1312" s="88"/>
      <c r="B1312" s="73"/>
      <c r="C1312" s="189"/>
      <c r="D1312" s="195"/>
      <c r="E1312" s="74" t="s">
        <v>28</v>
      </c>
      <c r="F1312" s="74" t="s">
        <v>40</v>
      </c>
      <c r="G1312" s="74" t="s">
        <v>41</v>
      </c>
    </row>
    <row r="1313" spans="1:8" s="57" customFormat="1" ht="15.75" customHeight="1">
      <c r="A1313" s="53"/>
      <c r="B1313" s="192" t="s">
        <v>645</v>
      </c>
      <c r="C1313" s="190">
        <v>55</v>
      </c>
      <c r="D1313" s="225" t="s">
        <v>1059</v>
      </c>
      <c r="E1313" s="74">
        <v>43468</v>
      </c>
      <c r="F1313" s="74">
        <f>E1313+4</f>
        <v>43472</v>
      </c>
      <c r="G1313" s="74">
        <f>F1313+12</f>
        <v>43484</v>
      </c>
    </row>
    <row r="1314" spans="1:8" s="57" customFormat="1" ht="15.75" customHeight="1">
      <c r="A1314" s="54"/>
      <c r="B1314" s="192" t="s">
        <v>646</v>
      </c>
      <c r="C1314" s="191" t="s">
        <v>647</v>
      </c>
      <c r="D1314" s="235"/>
      <c r="E1314" s="74">
        <f t="shared" ref="E1314:G1316" si="174">E1313+7</f>
        <v>43475</v>
      </c>
      <c r="F1314" s="74">
        <f t="shared" si="174"/>
        <v>43479</v>
      </c>
      <c r="G1314" s="74">
        <f t="shared" si="174"/>
        <v>43491</v>
      </c>
    </row>
    <row r="1315" spans="1:8" s="57" customFormat="1" ht="15.75" customHeight="1">
      <c r="A1315" s="88"/>
      <c r="B1315" s="192" t="s">
        <v>376</v>
      </c>
      <c r="C1315" s="73" t="s">
        <v>648</v>
      </c>
      <c r="D1315" s="235"/>
      <c r="E1315" s="74">
        <f t="shared" si="174"/>
        <v>43482</v>
      </c>
      <c r="F1315" s="74">
        <f t="shared" si="174"/>
        <v>43486</v>
      </c>
      <c r="G1315" s="74">
        <f t="shared" si="174"/>
        <v>43498</v>
      </c>
    </row>
    <row r="1316" spans="1:8" s="57" customFormat="1" ht="15.75" customHeight="1">
      <c r="A1316" s="88"/>
      <c r="B1316" s="192" t="s">
        <v>331</v>
      </c>
      <c r="C1316" s="123">
        <v>65</v>
      </c>
      <c r="D1316" s="235"/>
      <c r="E1316" s="74">
        <f t="shared" si="174"/>
        <v>43489</v>
      </c>
      <c r="F1316" s="74">
        <f t="shared" si="174"/>
        <v>43493</v>
      </c>
      <c r="G1316" s="74">
        <f t="shared" si="174"/>
        <v>43505</v>
      </c>
    </row>
    <row r="1317" spans="1:8" s="57" customFormat="1" ht="15.75" customHeight="1">
      <c r="A1317" s="95" t="s">
        <v>192</v>
      </c>
      <c r="B1317" s="192" t="s">
        <v>352</v>
      </c>
      <c r="C1317" s="193">
        <v>60</v>
      </c>
      <c r="D1317" s="235"/>
      <c r="E1317" s="211">
        <f t="shared" ref="E1317:G1318" si="175">E1316+7</f>
        <v>43496</v>
      </c>
      <c r="F1317" s="211">
        <f t="shared" si="175"/>
        <v>43500</v>
      </c>
      <c r="G1317" s="211">
        <f t="shared" si="175"/>
        <v>43512</v>
      </c>
    </row>
    <row r="1318" spans="1:8" s="57" customFormat="1" ht="15.75" customHeight="1">
      <c r="A1318" s="88"/>
      <c r="B1318" s="192"/>
      <c r="C1318" s="210"/>
      <c r="D1318" s="239"/>
      <c r="E1318" s="211">
        <f t="shared" si="175"/>
        <v>43503</v>
      </c>
      <c r="F1318" s="211">
        <f t="shared" si="175"/>
        <v>43507</v>
      </c>
      <c r="G1318" s="211">
        <f t="shared" si="175"/>
        <v>43519</v>
      </c>
    </row>
    <row r="1319" spans="1:8" s="57" customFormat="1" ht="15.75" customHeight="1">
      <c r="A1319" s="229" t="s">
        <v>1077</v>
      </c>
      <c r="B1319" s="232"/>
      <c r="C1319" s="232"/>
      <c r="D1319" s="232"/>
      <c r="E1319" s="232"/>
      <c r="F1319" s="232"/>
      <c r="G1319" s="232"/>
      <c r="H1319" s="232"/>
    </row>
    <row r="1320" spans="1:8" s="57" customFormat="1" ht="15.75" customHeight="1">
      <c r="A1320" s="232"/>
      <c r="B1320" s="232"/>
      <c r="C1320" s="232"/>
      <c r="D1320" s="232"/>
      <c r="E1320" s="232"/>
      <c r="F1320" s="232"/>
      <c r="G1320" s="232"/>
      <c r="H1320" s="232"/>
    </row>
    <row r="1321" spans="1:8" s="57" customFormat="1" ht="15.75" customHeight="1">
      <c r="A1321" s="88"/>
      <c r="B1321" s="201" t="s">
        <v>36</v>
      </c>
      <c r="C1321" s="202" t="s">
        <v>37</v>
      </c>
      <c r="D1321" s="195" t="s">
        <v>754</v>
      </c>
      <c r="E1321" s="74" t="s">
        <v>1057</v>
      </c>
      <c r="F1321" s="74" t="s">
        <v>39</v>
      </c>
      <c r="G1321" s="74" t="s">
        <v>193</v>
      </c>
    </row>
    <row r="1322" spans="1:8" s="57" customFormat="1" ht="15.75" customHeight="1">
      <c r="A1322" s="88"/>
      <c r="B1322" s="201"/>
      <c r="C1322" s="202"/>
      <c r="D1322" s="158"/>
      <c r="E1322" s="74" t="s">
        <v>28</v>
      </c>
      <c r="F1322" s="74" t="s">
        <v>40</v>
      </c>
      <c r="G1322" s="74" t="s">
        <v>41</v>
      </c>
    </row>
    <row r="1323" spans="1:8" s="57" customFormat="1" ht="15.75" customHeight="1">
      <c r="A1323" s="89"/>
      <c r="B1323" s="201" t="s">
        <v>520</v>
      </c>
      <c r="C1323" s="202" t="s">
        <v>1078</v>
      </c>
      <c r="D1323" s="225" t="s">
        <v>1079</v>
      </c>
      <c r="E1323" s="74">
        <v>43462</v>
      </c>
      <c r="F1323" s="74">
        <f>E1323+5</f>
        <v>43467</v>
      </c>
      <c r="G1323" s="74">
        <f>F1323+17</f>
        <v>43484</v>
      </c>
    </row>
    <row r="1324" spans="1:8" s="57" customFormat="1" ht="15.75" customHeight="1">
      <c r="A1324" s="55"/>
      <c r="B1324" s="201" t="s">
        <v>521</v>
      </c>
      <c r="C1324" s="202" t="s">
        <v>921</v>
      </c>
      <c r="D1324" s="226"/>
      <c r="E1324" s="74">
        <f t="shared" ref="E1324:F1327" si="176">E1323+7</f>
        <v>43469</v>
      </c>
      <c r="F1324" s="74">
        <f t="shared" si="176"/>
        <v>43474</v>
      </c>
      <c r="G1324" s="74">
        <f>F1324+17</f>
        <v>43491</v>
      </c>
    </row>
    <row r="1325" spans="1:8" s="57" customFormat="1" ht="15.75" customHeight="1">
      <c r="A1325" s="94"/>
      <c r="B1325" s="201" t="s">
        <v>522</v>
      </c>
      <c r="C1325" s="202" t="s">
        <v>921</v>
      </c>
      <c r="D1325" s="226"/>
      <c r="E1325" s="74">
        <f t="shared" si="176"/>
        <v>43476</v>
      </c>
      <c r="F1325" s="74">
        <f t="shared" si="176"/>
        <v>43481</v>
      </c>
      <c r="G1325" s="74">
        <f>F1325+17</f>
        <v>43498</v>
      </c>
    </row>
    <row r="1326" spans="1:8" s="57" customFormat="1" ht="15.75" customHeight="1">
      <c r="A1326" s="89"/>
      <c r="B1326" s="123" t="s">
        <v>523</v>
      </c>
      <c r="C1326" s="123" t="s">
        <v>921</v>
      </c>
      <c r="D1326" s="226"/>
      <c r="E1326" s="74">
        <f t="shared" si="176"/>
        <v>43483</v>
      </c>
      <c r="F1326" s="74">
        <f t="shared" si="176"/>
        <v>43488</v>
      </c>
      <c r="G1326" s="74">
        <f>F1326+17</f>
        <v>43505</v>
      </c>
    </row>
    <row r="1327" spans="1:8" s="57" customFormat="1" ht="15.75" customHeight="1">
      <c r="A1327" s="89" t="s">
        <v>1080</v>
      </c>
      <c r="B1327" s="123" t="s">
        <v>524</v>
      </c>
      <c r="C1327" s="123" t="s">
        <v>921</v>
      </c>
      <c r="D1327" s="227"/>
      <c r="E1327" s="74">
        <f t="shared" si="176"/>
        <v>43490</v>
      </c>
      <c r="F1327" s="74">
        <f t="shared" si="176"/>
        <v>43495</v>
      </c>
      <c r="G1327" s="74">
        <f>F1327+17</f>
        <v>43512</v>
      </c>
    </row>
    <row r="1328" spans="1:8" s="57" customFormat="1" ht="15.75" customHeight="1">
      <c r="A1328" s="89"/>
      <c r="B1328" s="89"/>
      <c r="C1328" s="41"/>
      <c r="D1328" s="18"/>
      <c r="E1328" s="18"/>
      <c r="F1328" s="19"/>
      <c r="G1328" s="19"/>
    </row>
    <row r="1329" spans="1:7" s="232" customFormat="1" ht="15.75" customHeight="1">
      <c r="A1329" s="231"/>
    </row>
    <row r="1330" spans="1:7" s="232" customFormat="1" ht="15.75" customHeight="1"/>
    <row r="1331" spans="1:7" s="57" customFormat="1" ht="15.75" customHeight="1">
      <c r="A1331" s="89"/>
      <c r="B1331" s="201" t="s">
        <v>36</v>
      </c>
      <c r="C1331" s="202" t="s">
        <v>37</v>
      </c>
      <c r="D1331" s="158" t="s">
        <v>754</v>
      </c>
      <c r="E1331" s="74" t="s">
        <v>1057</v>
      </c>
      <c r="F1331" s="74" t="s">
        <v>39</v>
      </c>
      <c r="G1331" s="74" t="s">
        <v>311</v>
      </c>
    </row>
    <row r="1332" spans="1:7" s="57" customFormat="1" ht="15.75" customHeight="1">
      <c r="A1332" s="89"/>
      <c r="B1332" s="201"/>
      <c r="C1332" s="202"/>
      <c r="D1332" s="158"/>
      <c r="E1332" s="74" t="s">
        <v>28</v>
      </c>
      <c r="F1332" s="74" t="s">
        <v>40</v>
      </c>
      <c r="G1332" s="74" t="s">
        <v>41</v>
      </c>
    </row>
    <row r="1333" spans="1:7" s="57" customFormat="1" ht="15.75" customHeight="1">
      <c r="A1333" s="89"/>
      <c r="B1333" s="201" t="s">
        <v>655</v>
      </c>
      <c r="C1333" s="202" t="s">
        <v>375</v>
      </c>
      <c r="D1333" s="225" t="s">
        <v>1063</v>
      </c>
      <c r="E1333" s="74">
        <v>43465</v>
      </c>
      <c r="F1333" s="74">
        <f>E1333+5</f>
        <v>43470</v>
      </c>
      <c r="G1333" s="74">
        <f>F1333+17</f>
        <v>43487</v>
      </c>
    </row>
    <row r="1334" spans="1:7" s="57" customFormat="1" ht="15.75" customHeight="1">
      <c r="A1334" s="89"/>
      <c r="B1334" s="201" t="s">
        <v>656</v>
      </c>
      <c r="C1334" s="202" t="s">
        <v>660</v>
      </c>
      <c r="D1334" s="235"/>
      <c r="E1334" s="74">
        <f t="shared" ref="E1334:F1337" si="177">E1333+7</f>
        <v>43472</v>
      </c>
      <c r="F1334" s="74">
        <f t="shared" si="177"/>
        <v>43477</v>
      </c>
      <c r="G1334" s="74">
        <f>F1334+17</f>
        <v>43494</v>
      </c>
    </row>
    <row r="1335" spans="1:7" s="57" customFormat="1" ht="15.75" customHeight="1">
      <c r="A1335" s="89"/>
      <c r="B1335" s="201" t="s">
        <v>657</v>
      </c>
      <c r="C1335" s="202" t="s">
        <v>661</v>
      </c>
      <c r="D1335" s="235"/>
      <c r="E1335" s="74">
        <f t="shared" si="177"/>
        <v>43479</v>
      </c>
      <c r="F1335" s="74">
        <f t="shared" si="177"/>
        <v>43484</v>
      </c>
      <c r="G1335" s="74">
        <f>F1335+17</f>
        <v>43501</v>
      </c>
    </row>
    <row r="1336" spans="1:7" s="57" customFormat="1" ht="15.75" customHeight="1">
      <c r="A1336" s="89"/>
      <c r="B1336" s="100" t="s">
        <v>659</v>
      </c>
      <c r="C1336" s="100" t="s">
        <v>663</v>
      </c>
      <c r="D1336" s="235"/>
      <c r="E1336" s="74">
        <f t="shared" si="177"/>
        <v>43486</v>
      </c>
      <c r="F1336" s="74">
        <f t="shared" si="177"/>
        <v>43491</v>
      </c>
      <c r="G1336" s="74">
        <f>F1336+17</f>
        <v>43508</v>
      </c>
    </row>
    <row r="1337" spans="1:7" s="57" customFormat="1" ht="15.75" customHeight="1">
      <c r="A1337" s="89" t="s">
        <v>194</v>
      </c>
      <c r="B1337" s="73" t="s">
        <v>658</v>
      </c>
      <c r="C1337" s="73" t="s">
        <v>662</v>
      </c>
      <c r="D1337" s="235"/>
      <c r="E1337" s="75">
        <f>E1336+7</f>
        <v>43493</v>
      </c>
      <c r="F1337" s="75">
        <f t="shared" si="177"/>
        <v>43498</v>
      </c>
      <c r="G1337" s="75">
        <f>F1337+17</f>
        <v>43515</v>
      </c>
    </row>
    <row r="1338" spans="1:7" s="57" customFormat="1" ht="15.75" customHeight="1">
      <c r="A1338" s="89"/>
      <c r="B1338" s="73"/>
      <c r="C1338" s="73"/>
      <c r="D1338" s="249"/>
      <c r="E1338" s="73"/>
      <c r="F1338" s="73"/>
      <c r="G1338" s="73"/>
    </row>
    <row r="1339" spans="1:7" s="57" customFormat="1" ht="15.75" customHeight="1">
      <c r="A1339" s="231"/>
      <c r="B1339" s="254"/>
      <c r="C1339" s="254"/>
      <c r="D1339" s="254"/>
      <c r="E1339" s="254"/>
      <c r="F1339" s="254"/>
      <c r="G1339" s="257"/>
    </row>
    <row r="1340" spans="1:7" s="57" customFormat="1" ht="15.75" customHeight="1">
      <c r="A1340" s="89"/>
      <c r="B1340" s="201" t="s">
        <v>36</v>
      </c>
      <c r="C1340" s="202" t="s">
        <v>37</v>
      </c>
      <c r="D1340" s="158" t="s">
        <v>754</v>
      </c>
      <c r="E1340" s="74" t="s">
        <v>1057</v>
      </c>
      <c r="F1340" s="74" t="s">
        <v>39</v>
      </c>
      <c r="G1340" s="74" t="s">
        <v>1081</v>
      </c>
    </row>
    <row r="1341" spans="1:7" s="57" customFormat="1" ht="15.75" customHeight="1">
      <c r="A1341" s="89"/>
      <c r="B1341" s="201"/>
      <c r="C1341" s="202"/>
      <c r="D1341" s="158"/>
      <c r="E1341" s="74" t="s">
        <v>28</v>
      </c>
      <c r="F1341" s="74" t="s">
        <v>40</v>
      </c>
      <c r="G1341" s="74" t="s">
        <v>41</v>
      </c>
    </row>
    <row r="1342" spans="1:7" s="57" customFormat="1" ht="15.75" customHeight="1">
      <c r="A1342" s="89"/>
      <c r="B1342" s="201" t="s">
        <v>689</v>
      </c>
      <c r="C1342" s="202" t="s">
        <v>691</v>
      </c>
      <c r="D1342" s="246" t="s">
        <v>1082</v>
      </c>
      <c r="E1342" s="74">
        <v>43468</v>
      </c>
      <c r="F1342" s="74">
        <f>E1342+5</f>
        <v>43473</v>
      </c>
      <c r="G1342" s="74">
        <f>F1342+17</f>
        <v>43490</v>
      </c>
    </row>
    <row r="1343" spans="1:7" s="57" customFormat="1" ht="15.75" customHeight="1">
      <c r="A1343" s="89"/>
      <c r="B1343" s="201" t="s">
        <v>326</v>
      </c>
      <c r="C1343" s="202" t="s">
        <v>692</v>
      </c>
      <c r="D1343" s="247"/>
      <c r="E1343" s="74">
        <f t="shared" ref="E1343:F1346" si="178">E1342+7</f>
        <v>43475</v>
      </c>
      <c r="F1343" s="74">
        <f t="shared" si="178"/>
        <v>43480</v>
      </c>
      <c r="G1343" s="74">
        <f>F1343+17</f>
        <v>43497</v>
      </c>
    </row>
    <row r="1344" spans="1:7" s="57" customFormat="1" ht="15.75" customHeight="1">
      <c r="A1344" s="89"/>
      <c r="B1344" s="201" t="s">
        <v>690</v>
      </c>
      <c r="C1344" s="202" t="s">
        <v>693</v>
      </c>
      <c r="D1344" s="247"/>
      <c r="E1344" s="74">
        <f t="shared" si="178"/>
        <v>43482</v>
      </c>
      <c r="F1344" s="74">
        <f t="shared" si="178"/>
        <v>43487</v>
      </c>
      <c r="G1344" s="74">
        <f>F1344+17</f>
        <v>43504</v>
      </c>
    </row>
    <row r="1345" spans="1:8" s="57" customFormat="1" ht="15.75" customHeight="1">
      <c r="A1345" s="89"/>
      <c r="B1345" s="201" t="s">
        <v>148</v>
      </c>
      <c r="C1345" s="202" t="s">
        <v>694</v>
      </c>
      <c r="D1345" s="247"/>
      <c r="E1345" s="74">
        <f t="shared" si="178"/>
        <v>43489</v>
      </c>
      <c r="F1345" s="74">
        <f t="shared" si="178"/>
        <v>43494</v>
      </c>
      <c r="G1345" s="74">
        <f>F1345+17</f>
        <v>43511</v>
      </c>
    </row>
    <row r="1346" spans="1:8" s="57" customFormat="1" ht="15.75" customHeight="1">
      <c r="A1346" s="89"/>
      <c r="B1346" s="87" t="s">
        <v>109</v>
      </c>
      <c r="C1346" s="212"/>
      <c r="D1346" s="248"/>
      <c r="E1346" s="86">
        <f t="shared" si="178"/>
        <v>43496</v>
      </c>
      <c r="F1346" s="86">
        <f>F1345+7</f>
        <v>43501</v>
      </c>
      <c r="G1346" s="86">
        <f>F1346+17</f>
        <v>43518</v>
      </c>
    </row>
    <row r="1347" spans="1:8" s="57" customFormat="1" ht="15.75" customHeight="1">
      <c r="A1347" s="231"/>
      <c r="B1347" s="232"/>
      <c r="C1347" s="232"/>
      <c r="D1347" s="232"/>
      <c r="E1347" s="232"/>
      <c r="F1347" s="232"/>
      <c r="G1347" s="232"/>
      <c r="H1347" s="232"/>
    </row>
    <row r="1348" spans="1:8" s="57" customFormat="1" ht="15.75" customHeight="1">
      <c r="A1348" s="232"/>
      <c r="B1348" s="232"/>
      <c r="C1348" s="232"/>
      <c r="D1348" s="232"/>
      <c r="E1348" s="232"/>
      <c r="F1348" s="232"/>
      <c r="G1348" s="232"/>
      <c r="H1348" s="232"/>
    </row>
    <row r="1349" spans="1:8" s="57" customFormat="1" ht="15.75" customHeight="1">
      <c r="A1349" s="232"/>
      <c r="B1349" s="232"/>
      <c r="C1349" s="232"/>
      <c r="D1349" s="232"/>
      <c r="E1349" s="232"/>
      <c r="F1349" s="232"/>
      <c r="G1349" s="232"/>
      <c r="H1349" s="232"/>
    </row>
    <row r="1350" spans="1:8" s="57" customFormat="1" ht="15.75" customHeight="1">
      <c r="A1350" s="89"/>
      <c r="B1350" s="201" t="s">
        <v>36</v>
      </c>
      <c r="C1350" s="202" t="s">
        <v>37</v>
      </c>
      <c r="D1350" s="158" t="s">
        <v>1083</v>
      </c>
      <c r="E1350" s="74" t="s">
        <v>1084</v>
      </c>
      <c r="F1350" s="74" t="s">
        <v>39</v>
      </c>
      <c r="G1350" s="74" t="s">
        <v>310</v>
      </c>
    </row>
    <row r="1351" spans="1:8" s="57" customFormat="1" ht="15.75" customHeight="1">
      <c r="A1351" s="89"/>
      <c r="B1351" s="201"/>
      <c r="C1351" s="202"/>
      <c r="D1351" s="158"/>
      <c r="E1351" s="74" t="s">
        <v>28</v>
      </c>
      <c r="F1351" s="74" t="s">
        <v>40</v>
      </c>
      <c r="G1351" s="74" t="s">
        <v>41</v>
      </c>
    </row>
    <row r="1352" spans="1:8" s="57" customFormat="1" ht="15.75" customHeight="1">
      <c r="A1352" s="89"/>
      <c r="B1352" s="201" t="s">
        <v>655</v>
      </c>
      <c r="C1352" s="202" t="s">
        <v>375</v>
      </c>
      <c r="D1352" s="243" t="s">
        <v>1063</v>
      </c>
      <c r="E1352" s="74">
        <v>43465</v>
      </c>
      <c r="F1352" s="74">
        <f>E1352+5</f>
        <v>43470</v>
      </c>
      <c r="G1352" s="74">
        <f>F1352+17</f>
        <v>43487</v>
      </c>
    </row>
    <row r="1353" spans="1:8" s="57" customFormat="1" ht="15.75" customHeight="1">
      <c r="A1353" s="89"/>
      <c r="B1353" s="201" t="s">
        <v>656</v>
      </c>
      <c r="C1353" s="202" t="s">
        <v>660</v>
      </c>
      <c r="D1353" s="244"/>
      <c r="E1353" s="74">
        <f t="shared" ref="E1353:F1354" si="179">E1352+7</f>
        <v>43472</v>
      </c>
      <c r="F1353" s="74">
        <f t="shared" si="179"/>
        <v>43477</v>
      </c>
      <c r="G1353" s="74">
        <f>F1353+17</f>
        <v>43494</v>
      </c>
    </row>
    <row r="1354" spans="1:8" s="57" customFormat="1" ht="15.75" customHeight="1">
      <c r="A1354" s="89"/>
      <c r="B1354" s="201" t="s">
        <v>657</v>
      </c>
      <c r="C1354" s="202" t="s">
        <v>661</v>
      </c>
      <c r="D1354" s="244"/>
      <c r="E1354" s="74">
        <f t="shared" si="179"/>
        <v>43479</v>
      </c>
      <c r="F1354" s="74">
        <f t="shared" si="179"/>
        <v>43484</v>
      </c>
      <c r="G1354" s="74">
        <f>F1354+17</f>
        <v>43501</v>
      </c>
    </row>
    <row r="1355" spans="1:8" s="57" customFormat="1" ht="15.75" customHeight="1">
      <c r="A1355" s="89"/>
      <c r="B1355" s="100" t="s">
        <v>659</v>
      </c>
      <c r="C1355" s="100" t="s">
        <v>663</v>
      </c>
      <c r="D1355" s="244"/>
      <c r="E1355" s="213">
        <f>E1354+7</f>
        <v>43486</v>
      </c>
      <c r="F1355" s="213">
        <f>F1354+7</f>
        <v>43491</v>
      </c>
      <c r="G1355" s="213">
        <f>F1355+17</f>
        <v>43508</v>
      </c>
    </row>
    <row r="1356" spans="1:8" s="57" customFormat="1" ht="15.75" customHeight="1">
      <c r="A1356" s="89" t="s">
        <v>1085</v>
      </c>
      <c r="B1356" s="73" t="s">
        <v>658</v>
      </c>
      <c r="C1356" s="73" t="s">
        <v>662</v>
      </c>
      <c r="D1356" s="245"/>
      <c r="E1356" s="75">
        <f>E1355+7</f>
        <v>43493</v>
      </c>
      <c r="F1356" s="75">
        <f>F1355+7</f>
        <v>43498</v>
      </c>
      <c r="G1356" s="75">
        <f>F1356+17</f>
        <v>43515</v>
      </c>
    </row>
    <row r="1357" spans="1:8" s="57" customFormat="1" ht="15.75" customHeight="1">
      <c r="A1357" s="89"/>
      <c r="B1357" s="73"/>
      <c r="C1357" s="73"/>
      <c r="D1357" s="73"/>
      <c r="E1357" s="73"/>
      <c r="F1357" s="73"/>
      <c r="G1357" s="73"/>
    </row>
    <row r="1358" spans="1:8" s="57" customFormat="1" ht="15.75" customHeight="1">
      <c r="A1358" s="231"/>
      <c r="B1358" s="232"/>
      <c r="C1358" s="232"/>
      <c r="D1358" s="232"/>
      <c r="E1358" s="232"/>
      <c r="F1358" s="232"/>
      <c r="G1358" s="232"/>
      <c r="H1358" s="232"/>
    </row>
    <row r="1359" spans="1:8" s="57" customFormat="1" ht="15.75" customHeight="1">
      <c r="A1359" s="89"/>
      <c r="B1359" s="216" t="s">
        <v>36</v>
      </c>
      <c r="C1359" s="108" t="s">
        <v>37</v>
      </c>
      <c r="D1359" s="108" t="s">
        <v>38</v>
      </c>
      <c r="E1359" s="73" t="s">
        <v>755</v>
      </c>
      <c r="F1359" s="73" t="s">
        <v>39</v>
      </c>
      <c r="G1359" s="108" t="s">
        <v>310</v>
      </c>
    </row>
    <row r="1360" spans="1:8" s="57" customFormat="1" ht="15.75" customHeight="1">
      <c r="A1360" s="89"/>
      <c r="B1360" s="217"/>
      <c r="C1360" s="93"/>
      <c r="D1360" s="93"/>
      <c r="E1360" s="143" t="s">
        <v>28</v>
      </c>
      <c r="F1360" s="109" t="s">
        <v>40</v>
      </c>
      <c r="G1360" s="73" t="s">
        <v>41</v>
      </c>
    </row>
    <row r="1361" spans="1:7" s="57" customFormat="1" ht="15.75" customHeight="1">
      <c r="A1361" s="89"/>
      <c r="B1361" s="201" t="s">
        <v>689</v>
      </c>
      <c r="C1361" s="202" t="s">
        <v>691</v>
      </c>
      <c r="D1361" s="243" t="s">
        <v>1082</v>
      </c>
      <c r="E1361" s="74">
        <v>43468</v>
      </c>
      <c r="F1361" s="74">
        <f>E1361+5</f>
        <v>43473</v>
      </c>
      <c r="G1361" s="74">
        <f>F1361+17</f>
        <v>43490</v>
      </c>
    </row>
    <row r="1362" spans="1:7" s="57" customFormat="1" ht="15.75" customHeight="1">
      <c r="A1362" s="89"/>
      <c r="B1362" s="201" t="s">
        <v>326</v>
      </c>
      <c r="C1362" s="202" t="s">
        <v>692</v>
      </c>
      <c r="D1362" s="244"/>
      <c r="E1362" s="74">
        <f t="shared" ref="E1362:F1362" si="180">E1361+7</f>
        <v>43475</v>
      </c>
      <c r="F1362" s="74">
        <f t="shared" si="180"/>
        <v>43480</v>
      </c>
      <c r="G1362" s="74">
        <f>F1362+17</f>
        <v>43497</v>
      </c>
    </row>
    <row r="1363" spans="1:7" s="57" customFormat="1" ht="15.75" customHeight="1">
      <c r="A1363" s="55"/>
      <c r="B1363" s="201" t="s">
        <v>690</v>
      </c>
      <c r="C1363" s="202" t="s">
        <v>693</v>
      </c>
      <c r="D1363" s="244"/>
      <c r="E1363" s="74">
        <f t="shared" ref="E1363:F1363" si="181">E1362+7</f>
        <v>43482</v>
      </c>
      <c r="F1363" s="74">
        <f t="shared" si="181"/>
        <v>43487</v>
      </c>
      <c r="G1363" s="74">
        <f>F1363+17</f>
        <v>43504</v>
      </c>
    </row>
    <row r="1364" spans="1:7" s="57" customFormat="1" ht="15.75" customHeight="1">
      <c r="A1364" s="69" t="s">
        <v>1086</v>
      </c>
      <c r="B1364" s="201" t="s">
        <v>148</v>
      </c>
      <c r="C1364" s="202" t="s">
        <v>694</v>
      </c>
      <c r="D1364" s="244"/>
      <c r="E1364" s="74">
        <f t="shared" ref="E1364:F1364" si="182">E1363+7</f>
        <v>43489</v>
      </c>
      <c r="F1364" s="74">
        <f t="shared" si="182"/>
        <v>43494</v>
      </c>
      <c r="G1364" s="74">
        <f>F1364+17</f>
        <v>43511</v>
      </c>
    </row>
    <row r="1365" spans="1:7" s="57" customFormat="1" ht="15.75" customHeight="1">
      <c r="B1365" s="87" t="s">
        <v>109</v>
      </c>
      <c r="C1365" s="212"/>
      <c r="D1365" s="245"/>
      <c r="E1365" s="86">
        <f t="shared" ref="E1365" si="183">E1364+7</f>
        <v>43496</v>
      </c>
      <c r="F1365" s="86">
        <f>F1364+7</f>
        <v>43501</v>
      </c>
      <c r="G1365" s="86">
        <f>F1365+17</f>
        <v>43518</v>
      </c>
    </row>
    <row r="1366" spans="1:7" s="57" customFormat="1" ht="15.75">
      <c r="B1366" s="77"/>
      <c r="C1366" s="77"/>
      <c r="D1366" s="77"/>
      <c r="E1366" s="77"/>
      <c r="F1366" s="77"/>
      <c r="G1366" s="77"/>
    </row>
    <row r="1367" spans="1:7" s="72" customFormat="1"/>
  </sheetData>
  <mergeCells count="492">
    <mergeCell ref="B621:B622"/>
    <mergeCell ref="A620:B620"/>
    <mergeCell ref="B788:B789"/>
    <mergeCell ref="B798:B799"/>
    <mergeCell ref="B959:B960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88:C789"/>
    <mergeCell ref="D740:D744"/>
    <mergeCell ref="C825:C826"/>
    <mergeCell ref="C677:C678"/>
    <mergeCell ref="C641:C642"/>
    <mergeCell ref="D818:D822"/>
    <mergeCell ref="D762:D766"/>
    <mergeCell ref="D770:D771"/>
    <mergeCell ref="D643:D647"/>
    <mergeCell ref="B941:B942"/>
    <mergeCell ref="B677:B678"/>
    <mergeCell ref="B770:B771"/>
    <mergeCell ref="B864:B865"/>
    <mergeCell ref="B911:B912"/>
    <mergeCell ref="D624:D628"/>
    <mergeCell ref="A629:B629"/>
    <mergeCell ref="B779:B780"/>
    <mergeCell ref="C770:C771"/>
    <mergeCell ref="C807:C80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C844:C845"/>
    <mergeCell ref="C816:C817"/>
    <mergeCell ref="A611:B611"/>
    <mergeCell ref="B612:B613"/>
    <mergeCell ref="B630:B631"/>
    <mergeCell ref="C612:C613"/>
    <mergeCell ref="B1005:B1006"/>
    <mergeCell ref="B668:B669"/>
    <mergeCell ref="B651:B652"/>
    <mergeCell ref="B660:B661"/>
    <mergeCell ref="B641:B642"/>
    <mergeCell ref="B807:B808"/>
    <mergeCell ref="B711:B712"/>
    <mergeCell ref="B685:B686"/>
    <mergeCell ref="C760:C761"/>
    <mergeCell ref="B747:B748"/>
    <mergeCell ref="B720:B721"/>
    <mergeCell ref="C720:C721"/>
    <mergeCell ref="C711:C712"/>
    <mergeCell ref="C703:C704"/>
    <mergeCell ref="B760:B761"/>
    <mergeCell ref="C694:C695"/>
    <mergeCell ref="C685:C686"/>
    <mergeCell ref="B703:B704"/>
    <mergeCell ref="B694:B695"/>
    <mergeCell ref="B985:B986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612:D613"/>
    <mergeCell ref="C651:C652"/>
    <mergeCell ref="C668:C669"/>
    <mergeCell ref="D800:D804"/>
    <mergeCell ref="D662:D666"/>
    <mergeCell ref="D641:D642"/>
    <mergeCell ref="D685:D686"/>
    <mergeCell ref="D781:D785"/>
    <mergeCell ref="D705:D709"/>
    <mergeCell ref="D670:D674"/>
    <mergeCell ref="D703:D704"/>
    <mergeCell ref="D760:D761"/>
    <mergeCell ref="D722:D726"/>
    <mergeCell ref="D772:D776"/>
    <mergeCell ref="D720:D721"/>
    <mergeCell ref="D615:D619"/>
    <mergeCell ref="C630:C631"/>
    <mergeCell ref="C779:C780"/>
    <mergeCell ref="D788:D789"/>
    <mergeCell ref="C798:C799"/>
    <mergeCell ref="D779:D780"/>
    <mergeCell ref="D943:D947"/>
    <mergeCell ref="D1361:D1365"/>
    <mergeCell ref="A1329:XFD1330"/>
    <mergeCell ref="A1240:XFD1240"/>
    <mergeCell ref="D1242:D1248"/>
    <mergeCell ref="A1258:H1259"/>
    <mergeCell ref="A1249:H1250"/>
    <mergeCell ref="D1272:D1276"/>
    <mergeCell ref="B1307:B1308"/>
    <mergeCell ref="C1307:C1308"/>
    <mergeCell ref="A1319:H1320"/>
    <mergeCell ref="D1302:D1308"/>
    <mergeCell ref="A1309:XFD1309"/>
    <mergeCell ref="B1286:B1287"/>
    <mergeCell ref="C1286:C1287"/>
    <mergeCell ref="D1291:D1296"/>
    <mergeCell ref="A1298:H1299"/>
    <mergeCell ref="A1268:H1269"/>
    <mergeCell ref="D1333:D1338"/>
    <mergeCell ref="A1339:G1339"/>
    <mergeCell ref="A1358:H1358"/>
    <mergeCell ref="B995:B996"/>
    <mergeCell ref="B844:B845"/>
    <mergeCell ref="D1352:D1356"/>
    <mergeCell ref="B1359:B1360"/>
    <mergeCell ref="D1342:D1346"/>
    <mergeCell ref="D790:D794"/>
    <mergeCell ref="A1231:H1231"/>
    <mergeCell ref="D1234:D1239"/>
    <mergeCell ref="D1224:D1230"/>
    <mergeCell ref="D1281:D1287"/>
    <mergeCell ref="A1289:XFD1289"/>
    <mergeCell ref="D1253:D1257"/>
    <mergeCell ref="D1262:D1267"/>
    <mergeCell ref="A1278:H1278"/>
    <mergeCell ref="D935:D939"/>
    <mergeCell ref="D845:D850"/>
    <mergeCell ref="B1145:B1146"/>
    <mergeCell ref="D1176:D1180"/>
    <mergeCell ref="D1147:D1151"/>
    <mergeCell ref="C1174:C1175"/>
    <mergeCell ref="D809:D813"/>
    <mergeCell ref="D987:D991"/>
    <mergeCell ref="D1097:D1101"/>
    <mergeCell ref="D970:D974"/>
    <mergeCell ref="D798:D799"/>
    <mergeCell ref="D825:D826"/>
    <mergeCell ref="A1347:H1349"/>
    <mergeCell ref="D1323:D1327"/>
    <mergeCell ref="A1202:I1203"/>
    <mergeCell ref="D1215:D1220"/>
    <mergeCell ref="D1206:D1211"/>
    <mergeCell ref="D1313:D1318"/>
    <mergeCell ref="B1045:B1046"/>
    <mergeCell ref="B1074:B1075"/>
    <mergeCell ref="D1156:D1157"/>
    <mergeCell ref="D1167:D1171"/>
    <mergeCell ref="C1165:C1166"/>
    <mergeCell ref="B891:B892"/>
    <mergeCell ref="B919:B920"/>
    <mergeCell ref="B933:B934"/>
    <mergeCell ref="D807:D808"/>
    <mergeCell ref="B1013:B1014"/>
    <mergeCell ref="B968:B969"/>
    <mergeCell ref="B1056:B1057"/>
    <mergeCell ref="D1119:D1123"/>
    <mergeCell ref="A1200:H1201"/>
    <mergeCell ref="B825:B826"/>
    <mergeCell ref="B816:B817"/>
    <mergeCell ref="B873:B874"/>
    <mergeCell ref="D921:D925"/>
    <mergeCell ref="B951:B952"/>
    <mergeCell ref="B854:B855"/>
    <mergeCell ref="B882:B883"/>
    <mergeCell ref="D855:D860"/>
    <mergeCell ref="D816:D817"/>
    <mergeCell ref="B1183:B1184"/>
    <mergeCell ref="D1165:D1166"/>
    <mergeCell ref="C1156:C1157"/>
    <mergeCell ref="B1165:B1166"/>
    <mergeCell ref="B1156:B1157"/>
    <mergeCell ref="D1158:D1162"/>
    <mergeCell ref="B1135:B1136"/>
    <mergeCell ref="B1127:B1128"/>
    <mergeCell ref="B901:B902"/>
    <mergeCell ref="C1192:C1193"/>
    <mergeCell ref="B836:B837"/>
    <mergeCell ref="B976:B977"/>
    <mergeCell ref="D978:D982"/>
    <mergeCell ref="D1194:D1199"/>
    <mergeCell ref="B1024:B1025"/>
    <mergeCell ref="B1106:B1107"/>
    <mergeCell ref="B1095:B1096"/>
    <mergeCell ref="D953:D957"/>
    <mergeCell ref="D1108:D1112"/>
    <mergeCell ref="D961:D965"/>
    <mergeCell ref="D1087:D1091"/>
    <mergeCell ref="D997:D1001"/>
    <mergeCell ref="B1117:B1118"/>
    <mergeCell ref="B1085:B1086"/>
    <mergeCell ref="B1066:B1067"/>
    <mergeCell ref="B1034:B1035"/>
    <mergeCell ref="D1192:D1193"/>
    <mergeCell ref="B1192:B1193"/>
    <mergeCell ref="C1183:C1184"/>
    <mergeCell ref="D1183:D1184"/>
    <mergeCell ref="D1185:D1189"/>
    <mergeCell ref="D1174:D1175"/>
    <mergeCell ref="B1174:B1175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9"/>
  <sheetViews>
    <sheetView workbookViewId="0">
      <selection activeCell="J23" sqref="J23"/>
    </sheetView>
  </sheetViews>
  <sheetFormatPr defaultColWidth="9" defaultRowHeight="16.5"/>
  <cols>
    <col min="1" max="1" width="15.25" style="288" customWidth="1"/>
    <col min="2" max="2" width="29.625" style="289" customWidth="1"/>
    <col min="3" max="3" width="11" style="289" customWidth="1"/>
    <col min="4" max="4" width="16.125" style="288" customWidth="1"/>
    <col min="5" max="5" width="14.625" style="288" customWidth="1"/>
    <col min="6" max="6" width="18.5" style="288" customWidth="1"/>
    <col min="7" max="7" width="16.375" style="288" customWidth="1"/>
    <col min="8" max="8" width="16.125" style="288" customWidth="1"/>
    <col min="9" max="16384" width="9" style="288"/>
  </cols>
  <sheetData>
    <row r="1" spans="1:11" ht="62.25" customHeight="1">
      <c r="A1" s="420" t="s">
        <v>1984</v>
      </c>
      <c r="B1" s="420"/>
      <c r="C1" s="420"/>
      <c r="D1" s="420"/>
      <c r="E1" s="420"/>
      <c r="F1" s="421"/>
      <c r="G1" s="420"/>
      <c r="H1" s="366"/>
      <c r="I1" s="349"/>
      <c r="J1" s="419"/>
      <c r="K1" s="419"/>
    </row>
    <row r="2" spans="1:11" ht="36" customHeight="1">
      <c r="A2" s="415" t="s">
        <v>33</v>
      </c>
      <c r="B2" s="415"/>
      <c r="C2" s="418"/>
      <c r="D2" s="417"/>
      <c r="E2" s="417"/>
      <c r="F2" s="417"/>
      <c r="G2" s="416" t="s">
        <v>1983</v>
      </c>
      <c r="H2" s="366"/>
      <c r="I2" s="349"/>
      <c r="J2" s="414"/>
      <c r="K2" s="413"/>
    </row>
    <row r="3" spans="1:11" ht="23.25" customHeight="1">
      <c r="A3" s="415" t="s">
        <v>1982</v>
      </c>
      <c r="B3" s="415"/>
      <c r="C3" s="415"/>
      <c r="D3" s="415"/>
      <c r="E3" s="415"/>
      <c r="F3" s="415"/>
      <c r="G3" s="415"/>
      <c r="H3" s="366"/>
      <c r="I3" s="349"/>
      <c r="J3" s="414"/>
      <c r="K3" s="413"/>
    </row>
    <row r="4" spans="1:11">
      <c r="A4" s="360" t="s">
        <v>195</v>
      </c>
      <c r="B4" s="361"/>
      <c r="C4" s="361"/>
      <c r="D4" s="360"/>
      <c r="E4" s="360"/>
      <c r="F4" s="360"/>
      <c r="G4" s="360"/>
      <c r="H4" s="336"/>
    </row>
    <row r="5" spans="1:11">
      <c r="A5" s="312" t="s">
        <v>63</v>
      </c>
      <c r="B5" s="335"/>
      <c r="C5" s="335"/>
      <c r="D5" s="312"/>
      <c r="E5" s="312"/>
      <c r="F5" s="312"/>
      <c r="G5" s="366"/>
      <c r="H5" s="412"/>
    </row>
    <row r="6" spans="1:11">
      <c r="A6" s="312"/>
      <c r="B6" s="348" t="s">
        <v>36</v>
      </c>
      <c r="C6" s="348" t="s">
        <v>37</v>
      </c>
      <c r="D6" s="347" t="s">
        <v>38</v>
      </c>
      <c r="E6" s="294" t="s">
        <v>196</v>
      </c>
      <c r="F6" s="294" t="s">
        <v>196</v>
      </c>
      <c r="G6" s="294" t="s">
        <v>1944</v>
      </c>
    </row>
    <row r="7" spans="1:11">
      <c r="B7" s="346"/>
      <c r="C7" s="346"/>
      <c r="D7" s="345"/>
      <c r="E7" s="294" t="s">
        <v>1090</v>
      </c>
      <c r="F7" s="294" t="s">
        <v>40</v>
      </c>
      <c r="G7" s="294" t="s">
        <v>41</v>
      </c>
    </row>
    <row r="8" spans="1:11" ht="16.5" customHeight="1">
      <c r="B8" s="340" t="s">
        <v>1510</v>
      </c>
      <c r="C8" s="340" t="s">
        <v>1509</v>
      </c>
      <c r="D8" s="295" t="s">
        <v>1508</v>
      </c>
      <c r="E8" s="290">
        <f>F8-6</f>
        <v>43462</v>
      </c>
      <c r="F8" s="290">
        <v>43468</v>
      </c>
      <c r="G8" s="290">
        <f>F8+34</f>
        <v>43502</v>
      </c>
    </row>
    <row r="9" spans="1:11">
      <c r="B9" s="365" t="s">
        <v>1507</v>
      </c>
      <c r="C9" s="364" t="s">
        <v>1506</v>
      </c>
      <c r="D9" s="293"/>
      <c r="E9" s="290">
        <f>E8+7</f>
        <v>43469</v>
      </c>
      <c r="F9" s="290">
        <f>F8+7</f>
        <v>43475</v>
      </c>
      <c r="G9" s="290">
        <f>F9+33</f>
        <v>43508</v>
      </c>
    </row>
    <row r="10" spans="1:11">
      <c r="B10" s="365" t="s">
        <v>1505</v>
      </c>
      <c r="C10" s="364" t="s">
        <v>1504</v>
      </c>
      <c r="D10" s="293"/>
      <c r="E10" s="290">
        <f>E9+7</f>
        <v>43476</v>
      </c>
      <c r="F10" s="290">
        <f>F9+7</f>
        <v>43482</v>
      </c>
      <c r="G10" s="290">
        <f>F10+33</f>
        <v>43515</v>
      </c>
      <c r="H10" s="405"/>
    </row>
    <row r="11" spans="1:11">
      <c r="B11" s="365" t="s">
        <v>1503</v>
      </c>
      <c r="C11" s="364" t="s">
        <v>1502</v>
      </c>
      <c r="D11" s="291"/>
      <c r="E11" s="290">
        <f>E10+7</f>
        <v>43483</v>
      </c>
      <c r="F11" s="290">
        <f>F10+7</f>
        <v>43489</v>
      </c>
      <c r="G11" s="290">
        <f>F11+33</f>
        <v>43522</v>
      </c>
    </row>
    <row r="12" spans="1:11">
      <c r="B12" s="364" t="s">
        <v>1501</v>
      </c>
      <c r="C12" s="364" t="s">
        <v>1500</v>
      </c>
      <c r="D12" s="363"/>
      <c r="E12" s="290">
        <f>E11+7</f>
        <v>43490</v>
      </c>
      <c r="F12" s="290">
        <f>F11+7</f>
        <v>43496</v>
      </c>
      <c r="G12" s="290">
        <f>F12+33</f>
        <v>43529</v>
      </c>
    </row>
    <row r="13" spans="1:11">
      <c r="B13" s="288"/>
      <c r="C13" s="288"/>
    </row>
    <row r="14" spans="1:11">
      <c r="B14" s="348" t="s">
        <v>36</v>
      </c>
      <c r="C14" s="348" t="s">
        <v>37</v>
      </c>
      <c r="D14" s="347" t="s">
        <v>38</v>
      </c>
      <c r="E14" s="294" t="s">
        <v>196</v>
      </c>
      <c r="F14" s="294" t="s">
        <v>196</v>
      </c>
      <c r="G14" s="294" t="s">
        <v>1944</v>
      </c>
    </row>
    <row r="15" spans="1:11">
      <c r="B15" s="346"/>
      <c r="C15" s="346"/>
      <c r="D15" s="345"/>
      <c r="E15" s="294" t="s">
        <v>1090</v>
      </c>
      <c r="F15" s="294" t="s">
        <v>40</v>
      </c>
      <c r="G15" s="294" t="s">
        <v>41</v>
      </c>
    </row>
    <row r="16" spans="1:11" ht="16.5" customHeight="1">
      <c r="B16" s="365" t="s">
        <v>1943</v>
      </c>
      <c r="C16" s="364" t="s">
        <v>1942</v>
      </c>
      <c r="D16" s="295" t="s">
        <v>1941</v>
      </c>
      <c r="E16" s="290">
        <f>F16-5</f>
        <v>43466</v>
      </c>
      <c r="F16" s="290">
        <v>43471</v>
      </c>
      <c r="G16" s="290">
        <f>F16+28</f>
        <v>43499</v>
      </c>
    </row>
    <row r="17" spans="1:7">
      <c r="B17" s="365" t="s">
        <v>1940</v>
      </c>
      <c r="C17" s="364" t="s">
        <v>1827</v>
      </c>
      <c r="D17" s="293"/>
      <c r="E17" s="290">
        <f>E16+7</f>
        <v>43473</v>
      </c>
      <c r="F17" s="290">
        <f>F16+7</f>
        <v>43478</v>
      </c>
      <c r="G17" s="290">
        <f>F17+28</f>
        <v>43506</v>
      </c>
    </row>
    <row r="18" spans="1:7">
      <c r="B18" s="365" t="s">
        <v>1939</v>
      </c>
      <c r="C18" s="364" t="s">
        <v>1938</v>
      </c>
      <c r="D18" s="293"/>
      <c r="E18" s="290">
        <f>E17+7</f>
        <v>43480</v>
      </c>
      <c r="F18" s="290">
        <f>F17+7</f>
        <v>43485</v>
      </c>
      <c r="G18" s="290">
        <f>F18+28</f>
        <v>43513</v>
      </c>
    </row>
    <row r="19" spans="1:7">
      <c r="B19" s="365" t="s">
        <v>1937</v>
      </c>
      <c r="C19" s="364" t="s">
        <v>1827</v>
      </c>
      <c r="D19" s="291"/>
      <c r="E19" s="290">
        <f>E18+7</f>
        <v>43487</v>
      </c>
      <c r="F19" s="290">
        <f>F18+7</f>
        <v>43492</v>
      </c>
      <c r="G19" s="290">
        <f>F19+28</f>
        <v>43520</v>
      </c>
    </row>
    <row r="20" spans="1:7">
      <c r="B20" s="288"/>
      <c r="C20" s="288"/>
    </row>
    <row r="21" spans="1:7">
      <c r="B21" s="348" t="s">
        <v>36</v>
      </c>
      <c r="C21" s="348" t="s">
        <v>37</v>
      </c>
      <c r="D21" s="347" t="s">
        <v>38</v>
      </c>
      <c r="E21" s="294" t="s">
        <v>196</v>
      </c>
      <c r="F21" s="294" t="s">
        <v>196</v>
      </c>
      <c r="G21" s="294" t="s">
        <v>1944</v>
      </c>
    </row>
    <row r="22" spans="1:7">
      <c r="B22" s="346"/>
      <c r="C22" s="346"/>
      <c r="D22" s="345"/>
      <c r="E22" s="294" t="s">
        <v>1090</v>
      </c>
      <c r="F22" s="294" t="s">
        <v>40</v>
      </c>
      <c r="G22" s="294" t="s">
        <v>41</v>
      </c>
    </row>
    <row r="23" spans="1:7" ht="16.5" customHeight="1">
      <c r="B23" s="365" t="s">
        <v>1882</v>
      </c>
      <c r="C23" s="364" t="s">
        <v>1879</v>
      </c>
      <c r="D23" s="295" t="s">
        <v>1881</v>
      </c>
      <c r="E23" s="290">
        <f>F23-4</f>
        <v>43467</v>
      </c>
      <c r="F23" s="290">
        <v>43471</v>
      </c>
      <c r="G23" s="290">
        <f>F23+33</f>
        <v>43504</v>
      </c>
    </row>
    <row r="24" spans="1:7">
      <c r="B24" s="365" t="s">
        <v>1880</v>
      </c>
      <c r="C24" s="364" t="s">
        <v>1879</v>
      </c>
      <c r="D24" s="293"/>
      <c r="E24" s="290">
        <f>E23+7</f>
        <v>43474</v>
      </c>
      <c r="F24" s="290">
        <f>F23+7</f>
        <v>43478</v>
      </c>
      <c r="G24" s="290">
        <f>F24+33</f>
        <v>43511</v>
      </c>
    </row>
    <row r="25" spans="1:7">
      <c r="B25" s="365" t="s">
        <v>1878</v>
      </c>
      <c r="C25" s="364" t="s">
        <v>1877</v>
      </c>
      <c r="D25" s="293"/>
      <c r="E25" s="290">
        <f>E24+7</f>
        <v>43481</v>
      </c>
      <c r="F25" s="290">
        <f>F24+7</f>
        <v>43485</v>
      </c>
      <c r="G25" s="290">
        <f>F25+33</f>
        <v>43518</v>
      </c>
    </row>
    <row r="26" spans="1:7">
      <c r="B26" s="365" t="s">
        <v>1876</v>
      </c>
      <c r="C26" s="364" t="s">
        <v>1875</v>
      </c>
      <c r="D26" s="291"/>
      <c r="E26" s="290">
        <f>E25+7</f>
        <v>43488</v>
      </c>
      <c r="F26" s="290">
        <f>F25+7</f>
        <v>43492</v>
      </c>
      <c r="G26" s="290">
        <f>F26+33</f>
        <v>43525</v>
      </c>
    </row>
    <row r="27" spans="1:7">
      <c r="B27" s="288"/>
      <c r="C27" s="288"/>
      <c r="E27" s="307"/>
      <c r="F27" s="307"/>
      <c r="G27" s="307"/>
    </row>
    <row r="28" spans="1:7">
      <c r="A28" s="383" t="s">
        <v>207</v>
      </c>
      <c r="B28" s="288"/>
      <c r="C28" s="288"/>
      <c r="E28" s="312"/>
      <c r="F28" s="312"/>
      <c r="G28" s="366"/>
    </row>
    <row r="29" spans="1:7">
      <c r="B29" s="348" t="s">
        <v>36</v>
      </c>
      <c r="C29" s="348" t="s">
        <v>37</v>
      </c>
      <c r="D29" s="347" t="s">
        <v>38</v>
      </c>
      <c r="E29" s="294" t="s">
        <v>196</v>
      </c>
      <c r="F29" s="294" t="s">
        <v>196</v>
      </c>
      <c r="G29" s="294" t="s">
        <v>1981</v>
      </c>
    </row>
    <row r="30" spans="1:7">
      <c r="B30" s="346"/>
      <c r="C30" s="346"/>
      <c r="D30" s="345"/>
      <c r="E30" s="294" t="s">
        <v>1090</v>
      </c>
      <c r="F30" s="294" t="s">
        <v>40</v>
      </c>
      <c r="G30" s="294" t="s">
        <v>41</v>
      </c>
    </row>
    <row r="31" spans="1:7" ht="16.5" customHeight="1">
      <c r="B31" s="340" t="s">
        <v>1510</v>
      </c>
      <c r="C31" s="340" t="s">
        <v>1509</v>
      </c>
      <c r="D31" s="295" t="s">
        <v>1508</v>
      </c>
      <c r="E31" s="290">
        <f>F31-6</f>
        <v>43462</v>
      </c>
      <c r="F31" s="290">
        <v>43468</v>
      </c>
      <c r="G31" s="290">
        <f>F31+30</f>
        <v>43498</v>
      </c>
    </row>
    <row r="32" spans="1:7">
      <c r="B32" s="365" t="s">
        <v>1507</v>
      </c>
      <c r="C32" s="364" t="s">
        <v>1506</v>
      </c>
      <c r="D32" s="293"/>
      <c r="E32" s="290">
        <f>E31+7</f>
        <v>43469</v>
      </c>
      <c r="F32" s="290">
        <f>F31+7</f>
        <v>43475</v>
      </c>
      <c r="G32" s="290">
        <f>F32+30</f>
        <v>43505</v>
      </c>
    </row>
    <row r="33" spans="1:7">
      <c r="B33" s="365" t="s">
        <v>1505</v>
      </c>
      <c r="C33" s="364" t="s">
        <v>1504</v>
      </c>
      <c r="D33" s="293"/>
      <c r="E33" s="290">
        <f>E32+7</f>
        <v>43476</v>
      </c>
      <c r="F33" s="290">
        <f>F32+7</f>
        <v>43482</v>
      </c>
      <c r="G33" s="290">
        <f>F33+30</f>
        <v>43512</v>
      </c>
    </row>
    <row r="34" spans="1:7">
      <c r="B34" s="365" t="s">
        <v>1503</v>
      </c>
      <c r="C34" s="364" t="s">
        <v>1502</v>
      </c>
      <c r="D34" s="291"/>
      <c r="E34" s="290">
        <f>E33+7</f>
        <v>43483</v>
      </c>
      <c r="F34" s="290">
        <f>F33+7</f>
        <v>43489</v>
      </c>
      <c r="G34" s="290">
        <f>F34+30</f>
        <v>43519</v>
      </c>
    </row>
    <row r="35" spans="1:7">
      <c r="B35" s="364" t="s">
        <v>1501</v>
      </c>
      <c r="C35" s="364" t="s">
        <v>1500</v>
      </c>
      <c r="D35" s="363"/>
      <c r="E35" s="290">
        <f>E34+7</f>
        <v>43490</v>
      </c>
      <c r="F35" s="290">
        <f>F34+7</f>
        <v>43496</v>
      </c>
      <c r="G35" s="290">
        <f>F35+30</f>
        <v>43526</v>
      </c>
    </row>
    <row r="36" spans="1:7">
      <c r="B36" s="288"/>
      <c r="C36" s="288"/>
    </row>
    <row r="37" spans="1:7">
      <c r="B37" s="348" t="s">
        <v>36</v>
      </c>
      <c r="C37" s="348" t="s">
        <v>37</v>
      </c>
      <c r="D37" s="347" t="s">
        <v>38</v>
      </c>
      <c r="E37" s="294" t="s">
        <v>196</v>
      </c>
      <c r="F37" s="294" t="s">
        <v>196</v>
      </c>
      <c r="G37" s="294" t="s">
        <v>1981</v>
      </c>
    </row>
    <row r="38" spans="1:7">
      <c r="B38" s="346"/>
      <c r="C38" s="346"/>
      <c r="D38" s="345"/>
      <c r="E38" s="294" t="s">
        <v>1090</v>
      </c>
      <c r="F38" s="294" t="s">
        <v>40</v>
      </c>
      <c r="G38" s="294" t="s">
        <v>41</v>
      </c>
    </row>
    <row r="39" spans="1:7" ht="16.5" customHeight="1">
      <c r="B39" s="340" t="s">
        <v>1980</v>
      </c>
      <c r="C39" s="340" t="s">
        <v>1930</v>
      </c>
      <c r="D39" s="295" t="s">
        <v>1979</v>
      </c>
      <c r="E39" s="290">
        <f>F39-5</f>
        <v>43461</v>
      </c>
      <c r="F39" s="290">
        <v>43466</v>
      </c>
      <c r="G39" s="290">
        <f>F39+29</f>
        <v>43495</v>
      </c>
    </row>
    <row r="40" spans="1:7">
      <c r="B40" s="365" t="s">
        <v>1978</v>
      </c>
      <c r="C40" s="364" t="s">
        <v>45</v>
      </c>
      <c r="D40" s="293"/>
      <c r="E40" s="290">
        <f>E39+7</f>
        <v>43468</v>
      </c>
      <c r="F40" s="290">
        <f>F39+7</f>
        <v>43473</v>
      </c>
      <c r="G40" s="290">
        <f>F40+29</f>
        <v>43502</v>
      </c>
    </row>
    <row r="41" spans="1:7">
      <c r="B41" s="365" t="s">
        <v>1977</v>
      </c>
      <c r="C41" s="364" t="s">
        <v>1974</v>
      </c>
      <c r="D41" s="293"/>
      <c r="E41" s="290">
        <f>E40+7</f>
        <v>43475</v>
      </c>
      <c r="F41" s="290">
        <f>F40+7</f>
        <v>43480</v>
      </c>
      <c r="G41" s="290">
        <f>F41+29</f>
        <v>43509</v>
      </c>
    </row>
    <row r="42" spans="1:7">
      <c r="B42" s="365" t="s">
        <v>1976</v>
      </c>
      <c r="C42" s="364" t="s">
        <v>1938</v>
      </c>
      <c r="D42" s="291"/>
      <c r="E42" s="290">
        <f>E41+7</f>
        <v>43482</v>
      </c>
      <c r="F42" s="290">
        <f>F41+7</f>
        <v>43487</v>
      </c>
      <c r="G42" s="290">
        <f>F42+29</f>
        <v>43516</v>
      </c>
    </row>
    <row r="43" spans="1:7">
      <c r="B43" s="364" t="s">
        <v>1975</v>
      </c>
      <c r="C43" s="364" t="s">
        <v>1974</v>
      </c>
      <c r="D43" s="363"/>
      <c r="E43" s="290">
        <f>E42+7</f>
        <v>43489</v>
      </c>
      <c r="F43" s="290">
        <f>F42+7</f>
        <v>43494</v>
      </c>
      <c r="G43" s="290">
        <f>F43+29</f>
        <v>43523</v>
      </c>
    </row>
    <row r="44" spans="1:7">
      <c r="B44" s="411"/>
      <c r="C44" s="410"/>
      <c r="D44" s="312"/>
      <c r="E44" s="312"/>
      <c r="F44" s="312"/>
      <c r="G44" s="307"/>
    </row>
    <row r="45" spans="1:7">
      <c r="A45" s="383" t="s">
        <v>52</v>
      </c>
      <c r="B45" s="312"/>
      <c r="C45" s="312"/>
      <c r="D45" s="312"/>
      <c r="E45" s="312"/>
      <c r="F45" s="312"/>
      <c r="G45" s="386"/>
    </row>
    <row r="46" spans="1:7">
      <c r="B46" s="348" t="s">
        <v>36</v>
      </c>
      <c r="C46" s="348" t="s">
        <v>37</v>
      </c>
      <c r="D46" s="347" t="s">
        <v>38</v>
      </c>
      <c r="E46" s="294" t="s">
        <v>196</v>
      </c>
      <c r="F46" s="294" t="s">
        <v>196</v>
      </c>
      <c r="G46" s="294" t="s">
        <v>1973</v>
      </c>
    </row>
    <row r="47" spans="1:7">
      <c r="B47" s="346"/>
      <c r="C47" s="346"/>
      <c r="D47" s="345"/>
      <c r="E47" s="294" t="s">
        <v>1090</v>
      </c>
      <c r="F47" s="294" t="s">
        <v>40</v>
      </c>
      <c r="G47" s="294" t="s">
        <v>41</v>
      </c>
    </row>
    <row r="48" spans="1:7" ht="16.5" customHeight="1">
      <c r="B48" s="365" t="s">
        <v>1956</v>
      </c>
      <c r="C48" s="364" t="s">
        <v>1955</v>
      </c>
      <c r="D48" s="295" t="s">
        <v>1954</v>
      </c>
      <c r="E48" s="290">
        <f>F48-4</f>
        <v>43467</v>
      </c>
      <c r="F48" s="290">
        <v>43471</v>
      </c>
      <c r="G48" s="290">
        <f>F48+28</f>
        <v>43499</v>
      </c>
    </row>
    <row r="49" spans="1:7">
      <c r="B49" s="365" t="s">
        <v>1953</v>
      </c>
      <c r="C49" s="364" t="s">
        <v>1952</v>
      </c>
      <c r="D49" s="293"/>
      <c r="E49" s="290">
        <f>E48+7</f>
        <v>43474</v>
      </c>
      <c r="F49" s="290">
        <f>F48+7</f>
        <v>43478</v>
      </c>
      <c r="G49" s="290">
        <f>F49+28</f>
        <v>43506</v>
      </c>
    </row>
    <row r="50" spans="1:7">
      <c r="B50" s="364" t="s">
        <v>1951</v>
      </c>
      <c r="C50" s="364" t="s">
        <v>1950</v>
      </c>
      <c r="D50" s="293"/>
      <c r="E50" s="290">
        <f>E49+7</f>
        <v>43481</v>
      </c>
      <c r="F50" s="290">
        <f>F49+7</f>
        <v>43485</v>
      </c>
      <c r="G50" s="290">
        <f>F50+28</f>
        <v>43513</v>
      </c>
    </row>
    <row r="51" spans="1:7">
      <c r="B51" s="365" t="s">
        <v>1949</v>
      </c>
      <c r="C51" s="364" t="s">
        <v>1948</v>
      </c>
      <c r="D51" s="291"/>
      <c r="E51" s="290">
        <f>E50+7</f>
        <v>43488</v>
      </c>
      <c r="F51" s="290">
        <f>F50+7</f>
        <v>43492</v>
      </c>
      <c r="G51" s="290">
        <f>F51+28</f>
        <v>43520</v>
      </c>
    </row>
    <row r="52" spans="1:7">
      <c r="B52" s="312"/>
      <c r="C52" s="312"/>
      <c r="D52" s="312"/>
      <c r="E52" s="312"/>
      <c r="F52" s="307"/>
      <c r="G52" s="349"/>
    </row>
    <row r="53" spans="1:7">
      <c r="A53" s="312" t="s">
        <v>48</v>
      </c>
      <c r="B53" s="312"/>
      <c r="C53" s="312"/>
      <c r="D53" s="312"/>
      <c r="E53" s="312"/>
      <c r="F53" s="312"/>
      <c r="G53" s="366"/>
    </row>
    <row r="54" spans="1:7">
      <c r="B54" s="348" t="s">
        <v>36</v>
      </c>
      <c r="C54" s="348" t="s">
        <v>37</v>
      </c>
      <c r="D54" s="347" t="s">
        <v>38</v>
      </c>
      <c r="E54" s="294" t="s">
        <v>196</v>
      </c>
      <c r="F54" s="294" t="s">
        <v>196</v>
      </c>
      <c r="G54" s="294" t="s">
        <v>1972</v>
      </c>
    </row>
    <row r="55" spans="1:7">
      <c r="B55" s="346"/>
      <c r="C55" s="346"/>
      <c r="D55" s="345"/>
      <c r="E55" s="294" t="s">
        <v>1090</v>
      </c>
      <c r="F55" s="294" t="s">
        <v>40</v>
      </c>
      <c r="G55" s="294" t="s">
        <v>41</v>
      </c>
    </row>
    <row r="56" spans="1:7" ht="16.5" customHeight="1">
      <c r="B56" s="365" t="s">
        <v>1971</v>
      </c>
      <c r="C56" s="364" t="s">
        <v>1970</v>
      </c>
      <c r="D56" s="295" t="s">
        <v>1969</v>
      </c>
      <c r="E56" s="290">
        <f>F56-3</f>
        <v>43467</v>
      </c>
      <c r="F56" s="290">
        <v>43470</v>
      </c>
      <c r="G56" s="290">
        <f>F56+29</f>
        <v>43499</v>
      </c>
    </row>
    <row r="57" spans="1:7">
      <c r="B57" s="365" t="s">
        <v>1968</v>
      </c>
      <c r="C57" s="364" t="s">
        <v>1967</v>
      </c>
      <c r="D57" s="293"/>
      <c r="E57" s="290">
        <f>E56+7</f>
        <v>43474</v>
      </c>
      <c r="F57" s="290">
        <f>F56+7</f>
        <v>43477</v>
      </c>
      <c r="G57" s="290">
        <f>F57+29</f>
        <v>43506</v>
      </c>
    </row>
    <row r="58" spans="1:7">
      <c r="B58" s="364" t="s">
        <v>1966</v>
      </c>
      <c r="C58" s="364" t="s">
        <v>1965</v>
      </c>
      <c r="D58" s="293"/>
      <c r="E58" s="290">
        <f>E57+7</f>
        <v>43481</v>
      </c>
      <c r="F58" s="290">
        <f>F57+7</f>
        <v>43484</v>
      </c>
      <c r="G58" s="290">
        <f>F58+29</f>
        <v>43513</v>
      </c>
    </row>
    <row r="59" spans="1:7">
      <c r="B59" s="365" t="s">
        <v>1964</v>
      </c>
      <c r="C59" s="364" t="s">
        <v>1963</v>
      </c>
      <c r="D59" s="291"/>
      <c r="E59" s="290">
        <f>E58+7</f>
        <v>43488</v>
      </c>
      <c r="F59" s="290">
        <f>F58+7</f>
        <v>43491</v>
      </c>
      <c r="G59" s="290">
        <f>F59+29</f>
        <v>43520</v>
      </c>
    </row>
    <row r="60" spans="1:7">
      <c r="B60" s="382"/>
      <c r="C60" s="406"/>
      <c r="E60" s="307"/>
      <c r="F60" s="307"/>
      <c r="G60" s="307"/>
    </row>
    <row r="61" spans="1:7">
      <c r="A61" s="312" t="s">
        <v>50</v>
      </c>
      <c r="B61" s="288"/>
      <c r="C61" s="288"/>
    </row>
    <row r="62" spans="1:7">
      <c r="A62" s="312"/>
      <c r="B62" s="348" t="s">
        <v>36</v>
      </c>
      <c r="C62" s="348" t="s">
        <v>37</v>
      </c>
      <c r="D62" s="347" t="s">
        <v>38</v>
      </c>
      <c r="E62" s="294" t="s">
        <v>196</v>
      </c>
      <c r="F62" s="294" t="s">
        <v>196</v>
      </c>
      <c r="G62" s="294" t="s">
        <v>206</v>
      </c>
    </row>
    <row r="63" spans="1:7">
      <c r="A63" s="312"/>
      <c r="B63" s="346"/>
      <c r="C63" s="346"/>
      <c r="D63" s="345"/>
      <c r="E63" s="294" t="s">
        <v>1090</v>
      </c>
      <c r="F63" s="294" t="s">
        <v>40</v>
      </c>
      <c r="G63" s="294" t="s">
        <v>41</v>
      </c>
    </row>
    <row r="64" spans="1:7" ht="16.5" customHeight="1">
      <c r="A64" s="312"/>
      <c r="B64" s="340" t="s">
        <v>1510</v>
      </c>
      <c r="C64" s="340" t="s">
        <v>1509</v>
      </c>
      <c r="D64" s="295" t="s">
        <v>1508</v>
      </c>
      <c r="E64" s="290">
        <f>F64-6</f>
        <v>43462</v>
      </c>
      <c r="F64" s="290">
        <v>43468</v>
      </c>
      <c r="G64" s="290">
        <f>F64+27</f>
        <v>43495</v>
      </c>
    </row>
    <row r="65" spans="1:7">
      <c r="A65" s="312"/>
      <c r="B65" s="365" t="s">
        <v>1507</v>
      </c>
      <c r="C65" s="364" t="s">
        <v>1506</v>
      </c>
      <c r="D65" s="293"/>
      <c r="E65" s="290">
        <f>E64+7</f>
        <v>43469</v>
      </c>
      <c r="F65" s="290">
        <f>F64+7</f>
        <v>43475</v>
      </c>
      <c r="G65" s="290">
        <f>F65+27</f>
        <v>43502</v>
      </c>
    </row>
    <row r="66" spans="1:7">
      <c r="A66" s="312"/>
      <c r="B66" s="365" t="s">
        <v>1505</v>
      </c>
      <c r="C66" s="364" t="s">
        <v>1504</v>
      </c>
      <c r="D66" s="293"/>
      <c r="E66" s="290">
        <f>E65+7</f>
        <v>43476</v>
      </c>
      <c r="F66" s="290">
        <f>F65+7</f>
        <v>43482</v>
      </c>
      <c r="G66" s="290">
        <f>F66+27</f>
        <v>43509</v>
      </c>
    </row>
    <row r="67" spans="1:7">
      <c r="A67" s="312"/>
      <c r="B67" s="365" t="s">
        <v>1503</v>
      </c>
      <c r="C67" s="364" t="s">
        <v>1502</v>
      </c>
      <c r="D67" s="291"/>
      <c r="E67" s="290">
        <f>E66+7</f>
        <v>43483</v>
      </c>
      <c r="F67" s="290">
        <f>F66+7</f>
        <v>43489</v>
      </c>
      <c r="G67" s="290">
        <f>F67+27</f>
        <v>43516</v>
      </c>
    </row>
    <row r="68" spans="1:7">
      <c r="A68" s="312"/>
      <c r="B68" s="364" t="s">
        <v>1501</v>
      </c>
      <c r="C68" s="364" t="s">
        <v>1500</v>
      </c>
      <c r="D68" s="363"/>
      <c r="E68" s="290">
        <f>E67+7</f>
        <v>43490</v>
      </c>
      <c r="F68" s="290">
        <f>F67+7</f>
        <v>43496</v>
      </c>
      <c r="G68" s="290">
        <f>F68+27</f>
        <v>43523</v>
      </c>
    </row>
    <row r="69" spans="1:7">
      <c r="A69" s="312"/>
      <c r="B69" s="312"/>
      <c r="C69" s="312"/>
      <c r="D69" s="312"/>
      <c r="E69" s="312"/>
      <c r="F69" s="312"/>
      <c r="G69" s="312"/>
    </row>
    <row r="70" spans="1:7">
      <c r="B70" s="348" t="s">
        <v>36</v>
      </c>
      <c r="C70" s="348" t="s">
        <v>37</v>
      </c>
      <c r="D70" s="347" t="s">
        <v>38</v>
      </c>
      <c r="E70" s="294" t="s">
        <v>196</v>
      </c>
      <c r="F70" s="294" t="s">
        <v>196</v>
      </c>
      <c r="G70" s="294" t="s">
        <v>206</v>
      </c>
    </row>
    <row r="71" spans="1:7">
      <c r="B71" s="346"/>
      <c r="C71" s="346"/>
      <c r="D71" s="345"/>
      <c r="E71" s="294" t="s">
        <v>1090</v>
      </c>
      <c r="F71" s="294" t="s">
        <v>40</v>
      </c>
      <c r="G71" s="294" t="s">
        <v>41</v>
      </c>
    </row>
    <row r="72" spans="1:7" ht="16.5" customHeight="1">
      <c r="B72" s="365" t="s">
        <v>1882</v>
      </c>
      <c r="C72" s="364" t="s">
        <v>1879</v>
      </c>
      <c r="D72" s="295" t="s">
        <v>1881</v>
      </c>
      <c r="E72" s="290">
        <f>F72-4</f>
        <v>43467</v>
      </c>
      <c r="F72" s="290">
        <v>43471</v>
      </c>
      <c r="G72" s="290">
        <f>F72+28</f>
        <v>43499</v>
      </c>
    </row>
    <row r="73" spans="1:7">
      <c r="B73" s="365" t="s">
        <v>1880</v>
      </c>
      <c r="C73" s="364" t="s">
        <v>1879</v>
      </c>
      <c r="D73" s="293"/>
      <c r="E73" s="290">
        <f>E72+7</f>
        <v>43474</v>
      </c>
      <c r="F73" s="290">
        <f>F72+7</f>
        <v>43478</v>
      </c>
      <c r="G73" s="290">
        <f>F73+28</f>
        <v>43506</v>
      </c>
    </row>
    <row r="74" spans="1:7">
      <c r="B74" s="365" t="s">
        <v>1878</v>
      </c>
      <c r="C74" s="364" t="s">
        <v>1877</v>
      </c>
      <c r="D74" s="293"/>
      <c r="E74" s="290">
        <f>E73+7</f>
        <v>43481</v>
      </c>
      <c r="F74" s="290">
        <f>F73+7</f>
        <v>43485</v>
      </c>
      <c r="G74" s="290">
        <f>F74+28</f>
        <v>43513</v>
      </c>
    </row>
    <row r="75" spans="1:7">
      <c r="B75" s="365" t="s">
        <v>1876</v>
      </c>
      <c r="C75" s="364" t="s">
        <v>1875</v>
      </c>
      <c r="D75" s="291"/>
      <c r="E75" s="290">
        <f>E74+7</f>
        <v>43488</v>
      </c>
      <c r="F75" s="290">
        <f>F74+7</f>
        <v>43492</v>
      </c>
      <c r="G75" s="290">
        <f>F75+28</f>
        <v>43520</v>
      </c>
    </row>
    <row r="76" spans="1:7">
      <c r="B76" s="368"/>
      <c r="C76" s="368"/>
      <c r="D76" s="308"/>
      <c r="E76" s="307"/>
      <c r="F76" s="307"/>
      <c r="G76" s="307"/>
    </row>
    <row r="77" spans="1:7">
      <c r="A77" s="312" t="s">
        <v>1962</v>
      </c>
      <c r="B77" s="312"/>
      <c r="C77" s="312"/>
      <c r="G77" s="366"/>
    </row>
    <row r="78" spans="1:7">
      <c r="B78" s="348" t="s">
        <v>36</v>
      </c>
      <c r="C78" s="348" t="s">
        <v>37</v>
      </c>
      <c r="D78" s="347" t="s">
        <v>38</v>
      </c>
      <c r="E78" s="294" t="s">
        <v>196</v>
      </c>
      <c r="F78" s="294" t="s">
        <v>196</v>
      </c>
      <c r="G78" s="294" t="s">
        <v>205</v>
      </c>
    </row>
    <row r="79" spans="1:7">
      <c r="B79" s="346"/>
      <c r="C79" s="346"/>
      <c r="D79" s="345"/>
      <c r="E79" s="294" t="s">
        <v>1090</v>
      </c>
      <c r="F79" s="294" t="s">
        <v>40</v>
      </c>
      <c r="G79" s="294" t="s">
        <v>41</v>
      </c>
    </row>
    <row r="80" spans="1:7" ht="16.5" customHeight="1">
      <c r="B80" s="365" t="s">
        <v>1882</v>
      </c>
      <c r="C80" s="364" t="s">
        <v>1879</v>
      </c>
      <c r="D80" s="295" t="s">
        <v>1881</v>
      </c>
      <c r="E80" s="290">
        <f>F80-4</f>
        <v>43467</v>
      </c>
      <c r="F80" s="290">
        <v>43471</v>
      </c>
      <c r="G80" s="290">
        <f>F80+36</f>
        <v>43507</v>
      </c>
    </row>
    <row r="81" spans="1:8">
      <c r="B81" s="365" t="s">
        <v>1880</v>
      </c>
      <c r="C81" s="364" t="s">
        <v>1879</v>
      </c>
      <c r="D81" s="293"/>
      <c r="E81" s="290">
        <f>E80+7</f>
        <v>43474</v>
      </c>
      <c r="F81" s="290">
        <f>F80+7</f>
        <v>43478</v>
      </c>
      <c r="G81" s="290">
        <f>F81+36</f>
        <v>43514</v>
      </c>
    </row>
    <row r="82" spans="1:8">
      <c r="B82" s="365" t="s">
        <v>1878</v>
      </c>
      <c r="C82" s="364" t="s">
        <v>1877</v>
      </c>
      <c r="D82" s="293"/>
      <c r="E82" s="290">
        <f>E81+7</f>
        <v>43481</v>
      </c>
      <c r="F82" s="290">
        <f>F81+7</f>
        <v>43485</v>
      </c>
      <c r="G82" s="290">
        <f>F82+36</f>
        <v>43521</v>
      </c>
    </row>
    <row r="83" spans="1:8">
      <c r="B83" s="365" t="s">
        <v>1876</v>
      </c>
      <c r="C83" s="364" t="s">
        <v>1875</v>
      </c>
      <c r="D83" s="291"/>
      <c r="E83" s="290">
        <f>E82+7</f>
        <v>43488</v>
      </c>
      <c r="F83" s="290">
        <f>F82+7</f>
        <v>43492</v>
      </c>
      <c r="G83" s="290">
        <f>F83+36</f>
        <v>43528</v>
      </c>
    </row>
    <row r="84" spans="1:8">
      <c r="B84" s="368"/>
      <c r="C84" s="368"/>
      <c r="D84" s="308"/>
      <c r="E84" s="307"/>
      <c r="F84" s="307"/>
      <c r="G84" s="307"/>
    </row>
    <row r="85" spans="1:8" s="349" customFormat="1">
      <c r="A85" s="360" t="s">
        <v>1961</v>
      </c>
      <c r="B85" s="361"/>
      <c r="C85" s="361"/>
      <c r="D85" s="360"/>
      <c r="E85" s="360"/>
      <c r="F85" s="360"/>
      <c r="G85" s="360"/>
      <c r="H85" s="336"/>
    </row>
    <row r="86" spans="1:8">
      <c r="A86" s="312" t="s">
        <v>66</v>
      </c>
      <c r="B86" s="335"/>
      <c r="C86" s="335"/>
      <c r="D86" s="335"/>
      <c r="E86" s="335"/>
      <c r="F86" s="312"/>
      <c r="G86" s="312"/>
      <c r="H86" s="349"/>
    </row>
    <row r="87" spans="1:8">
      <c r="A87" s="312"/>
      <c r="B87" s="348" t="s">
        <v>36</v>
      </c>
      <c r="C87" s="348" t="s">
        <v>37</v>
      </c>
      <c r="D87" s="347" t="s">
        <v>38</v>
      </c>
      <c r="E87" s="294" t="s">
        <v>196</v>
      </c>
      <c r="F87" s="294" t="s">
        <v>196</v>
      </c>
      <c r="G87" s="294" t="s">
        <v>1960</v>
      </c>
      <c r="H87" s="349"/>
    </row>
    <row r="88" spans="1:8">
      <c r="A88" s="312"/>
      <c r="B88" s="346"/>
      <c r="C88" s="346"/>
      <c r="D88" s="345"/>
      <c r="E88" s="294" t="s">
        <v>1090</v>
      </c>
      <c r="F88" s="294" t="s">
        <v>40</v>
      </c>
      <c r="G88" s="294" t="s">
        <v>41</v>
      </c>
      <c r="H88" s="349"/>
    </row>
    <row r="89" spans="1:8">
      <c r="A89" s="312"/>
      <c r="B89" s="340" t="s">
        <v>1842</v>
      </c>
      <c r="C89" s="340" t="s">
        <v>1841</v>
      </c>
      <c r="D89" s="295" t="s">
        <v>1840</v>
      </c>
      <c r="E89" s="290">
        <f>F89-4</f>
        <v>43465</v>
      </c>
      <c r="F89" s="290">
        <v>43469</v>
      </c>
      <c r="G89" s="290">
        <f>F89+34</f>
        <v>43503</v>
      </c>
      <c r="H89" s="349"/>
    </row>
    <row r="90" spans="1:8">
      <c r="A90" s="312"/>
      <c r="B90" s="364" t="s">
        <v>1839</v>
      </c>
      <c r="C90" s="364" t="s">
        <v>1838</v>
      </c>
      <c r="D90" s="293"/>
      <c r="E90" s="290">
        <f>E89+7</f>
        <v>43472</v>
      </c>
      <c r="F90" s="290">
        <f>F89+7</f>
        <v>43476</v>
      </c>
      <c r="G90" s="290">
        <f>G89+7</f>
        <v>43510</v>
      </c>
      <c r="H90" s="349"/>
    </row>
    <row r="91" spans="1:8">
      <c r="A91" s="312"/>
      <c r="B91" s="365" t="s">
        <v>1837</v>
      </c>
      <c r="C91" s="364" t="s">
        <v>489</v>
      </c>
      <c r="D91" s="293"/>
      <c r="E91" s="290">
        <f>E90+7</f>
        <v>43479</v>
      </c>
      <c r="F91" s="290">
        <f>F90+7</f>
        <v>43483</v>
      </c>
      <c r="G91" s="290">
        <f>G90+7</f>
        <v>43517</v>
      </c>
      <c r="H91" s="349"/>
    </row>
    <row r="92" spans="1:8">
      <c r="A92" s="312"/>
      <c r="B92" s="365" t="s">
        <v>1836</v>
      </c>
      <c r="C92" s="364" t="s">
        <v>490</v>
      </c>
      <c r="D92" s="291"/>
      <c r="E92" s="290">
        <f>E91+7</f>
        <v>43486</v>
      </c>
      <c r="F92" s="290">
        <f>F91+7</f>
        <v>43490</v>
      </c>
      <c r="G92" s="290">
        <f>G91+7</f>
        <v>43524</v>
      </c>
      <c r="H92" s="349"/>
    </row>
    <row r="93" spans="1:8">
      <c r="A93" s="312"/>
      <c r="B93" s="368"/>
      <c r="C93" s="368"/>
      <c r="D93" s="308"/>
      <c r="E93" s="307"/>
      <c r="F93" s="307"/>
      <c r="G93" s="307"/>
      <c r="H93" s="349"/>
    </row>
    <row r="94" spans="1:8">
      <c r="A94" s="312" t="s">
        <v>1957</v>
      </c>
      <c r="C94" s="409"/>
      <c r="E94" s="307"/>
      <c r="F94" s="307"/>
      <c r="G94" s="307"/>
    </row>
    <row r="95" spans="1:8">
      <c r="B95" s="348" t="s">
        <v>36</v>
      </c>
      <c r="C95" s="348" t="s">
        <v>37</v>
      </c>
      <c r="D95" s="347" t="s">
        <v>38</v>
      </c>
      <c r="E95" s="294" t="s">
        <v>196</v>
      </c>
      <c r="F95" s="294" t="s">
        <v>196</v>
      </c>
      <c r="G95" s="294" t="s">
        <v>1959</v>
      </c>
      <c r="H95" s="294" t="s">
        <v>1957</v>
      </c>
    </row>
    <row r="96" spans="1:8">
      <c r="B96" s="346"/>
      <c r="C96" s="346"/>
      <c r="D96" s="345"/>
      <c r="E96" s="294" t="s">
        <v>1090</v>
      </c>
      <c r="F96" s="294" t="s">
        <v>40</v>
      </c>
      <c r="G96" s="294" t="s">
        <v>41</v>
      </c>
      <c r="H96" s="294" t="s">
        <v>41</v>
      </c>
    </row>
    <row r="97" spans="1:8">
      <c r="B97" s="340" t="s">
        <v>1842</v>
      </c>
      <c r="C97" s="340" t="s">
        <v>1841</v>
      </c>
      <c r="D97" s="295" t="s">
        <v>1840</v>
      </c>
      <c r="E97" s="290">
        <f>F97-4</f>
        <v>43465</v>
      </c>
      <c r="F97" s="290">
        <v>43469</v>
      </c>
      <c r="G97" s="290">
        <f>F97+34</f>
        <v>43503</v>
      </c>
      <c r="H97" s="294" t="s">
        <v>1958</v>
      </c>
    </row>
    <row r="98" spans="1:8">
      <c r="B98" s="364" t="s">
        <v>1839</v>
      </c>
      <c r="C98" s="364" t="s">
        <v>1838</v>
      </c>
      <c r="D98" s="293"/>
      <c r="E98" s="290">
        <f>E97+7</f>
        <v>43472</v>
      </c>
      <c r="F98" s="290">
        <f>F97+7</f>
        <v>43476</v>
      </c>
      <c r="G98" s="290">
        <f>G97+7</f>
        <v>43510</v>
      </c>
      <c r="H98" s="294" t="s">
        <v>1958</v>
      </c>
    </row>
    <row r="99" spans="1:8">
      <c r="B99" s="365" t="s">
        <v>1837</v>
      </c>
      <c r="C99" s="364" t="s">
        <v>489</v>
      </c>
      <c r="D99" s="293"/>
      <c r="E99" s="290">
        <f>E98+7</f>
        <v>43479</v>
      </c>
      <c r="F99" s="290">
        <f>F98+7</f>
        <v>43483</v>
      </c>
      <c r="G99" s="290">
        <f>G98+7</f>
        <v>43517</v>
      </c>
      <c r="H99" s="294" t="s">
        <v>1958</v>
      </c>
    </row>
    <row r="100" spans="1:8">
      <c r="B100" s="365" t="s">
        <v>1836</v>
      </c>
      <c r="C100" s="364" t="s">
        <v>490</v>
      </c>
      <c r="D100" s="291"/>
      <c r="E100" s="290">
        <f>E99+7</f>
        <v>43486</v>
      </c>
      <c r="F100" s="290">
        <f>F99+7</f>
        <v>43490</v>
      </c>
      <c r="G100" s="290">
        <f>G99+7</f>
        <v>43524</v>
      </c>
      <c r="H100" s="294" t="s">
        <v>1958</v>
      </c>
    </row>
    <row r="101" spans="1:8">
      <c r="B101" s="288"/>
      <c r="C101" s="288"/>
    </row>
    <row r="102" spans="1:8">
      <c r="B102" s="348" t="s">
        <v>36</v>
      </c>
      <c r="C102" s="348" t="s">
        <v>37</v>
      </c>
      <c r="D102" s="347" t="s">
        <v>38</v>
      </c>
      <c r="E102" s="294" t="s">
        <v>196</v>
      </c>
      <c r="F102" s="294" t="s">
        <v>196</v>
      </c>
      <c r="G102" s="294" t="s">
        <v>197</v>
      </c>
      <c r="H102" s="294" t="s">
        <v>1957</v>
      </c>
    </row>
    <row r="103" spans="1:8">
      <c r="B103" s="346"/>
      <c r="C103" s="346"/>
      <c r="D103" s="345"/>
      <c r="E103" s="294" t="s">
        <v>1090</v>
      </c>
      <c r="F103" s="294" t="s">
        <v>40</v>
      </c>
      <c r="G103" s="294" t="s">
        <v>41</v>
      </c>
      <c r="H103" s="294" t="s">
        <v>41</v>
      </c>
    </row>
    <row r="104" spans="1:8" ht="16.5" customHeight="1">
      <c r="B104" s="365" t="s">
        <v>1956</v>
      </c>
      <c r="C104" s="364" t="s">
        <v>1955</v>
      </c>
      <c r="D104" s="295" t="s">
        <v>1954</v>
      </c>
      <c r="E104" s="290">
        <f>F104-4</f>
        <v>43467</v>
      </c>
      <c r="F104" s="290">
        <v>43471</v>
      </c>
      <c r="G104" s="290">
        <f>F104+33</f>
        <v>43504</v>
      </c>
      <c r="H104" s="294" t="s">
        <v>1947</v>
      </c>
    </row>
    <row r="105" spans="1:8">
      <c r="B105" s="365" t="s">
        <v>1953</v>
      </c>
      <c r="C105" s="364" t="s">
        <v>1952</v>
      </c>
      <c r="D105" s="293"/>
      <c r="E105" s="290">
        <f>E104+7</f>
        <v>43474</v>
      </c>
      <c r="F105" s="290">
        <f>F104+7</f>
        <v>43478</v>
      </c>
      <c r="G105" s="290">
        <f>F105+33</f>
        <v>43511</v>
      </c>
      <c r="H105" s="294" t="s">
        <v>1947</v>
      </c>
    </row>
    <row r="106" spans="1:8">
      <c r="B106" s="364" t="s">
        <v>1951</v>
      </c>
      <c r="C106" s="364" t="s">
        <v>1950</v>
      </c>
      <c r="D106" s="293"/>
      <c r="E106" s="290">
        <f>E105+7</f>
        <v>43481</v>
      </c>
      <c r="F106" s="290">
        <f>F105+7</f>
        <v>43485</v>
      </c>
      <c r="G106" s="290">
        <f>F106+33</f>
        <v>43518</v>
      </c>
      <c r="H106" s="294" t="s">
        <v>1947</v>
      </c>
    </row>
    <row r="107" spans="1:8">
      <c r="B107" s="365" t="s">
        <v>1949</v>
      </c>
      <c r="C107" s="364" t="s">
        <v>1948</v>
      </c>
      <c r="D107" s="291"/>
      <c r="E107" s="290">
        <f>E106+7</f>
        <v>43488</v>
      </c>
      <c r="F107" s="290">
        <f>F106+7</f>
        <v>43492</v>
      </c>
      <c r="G107" s="290">
        <f>F107+33</f>
        <v>43525</v>
      </c>
      <c r="H107" s="294" t="s">
        <v>1947</v>
      </c>
    </row>
    <row r="108" spans="1:8">
      <c r="B108" s="368"/>
      <c r="C108" s="368"/>
      <c r="D108" s="308"/>
      <c r="E108" s="307"/>
      <c r="F108" s="307"/>
      <c r="G108" s="307"/>
    </row>
    <row r="109" spans="1:8">
      <c r="A109" s="312" t="s">
        <v>67</v>
      </c>
      <c r="B109" s="312"/>
      <c r="C109" s="312"/>
      <c r="G109" s="366"/>
      <c r="H109" s="366"/>
    </row>
    <row r="110" spans="1:8">
      <c r="A110" s="312"/>
      <c r="B110" s="348" t="s">
        <v>36</v>
      </c>
      <c r="C110" s="348" t="s">
        <v>37</v>
      </c>
      <c r="D110" s="347" t="s">
        <v>38</v>
      </c>
      <c r="E110" s="294" t="s">
        <v>196</v>
      </c>
      <c r="F110" s="294" t="s">
        <v>196</v>
      </c>
      <c r="G110" s="294" t="s">
        <v>1946</v>
      </c>
      <c r="H110" s="294" t="s">
        <v>1945</v>
      </c>
    </row>
    <row r="111" spans="1:8">
      <c r="A111" s="312"/>
      <c r="B111" s="346"/>
      <c r="C111" s="346"/>
      <c r="D111" s="345"/>
      <c r="E111" s="294" t="s">
        <v>1090</v>
      </c>
      <c r="F111" s="294" t="s">
        <v>40</v>
      </c>
      <c r="G111" s="294" t="s">
        <v>41</v>
      </c>
      <c r="H111" s="294" t="s">
        <v>41</v>
      </c>
    </row>
    <row r="112" spans="1:8" ht="16.5" customHeight="1">
      <c r="A112" s="312"/>
      <c r="B112" s="365" t="s">
        <v>1943</v>
      </c>
      <c r="C112" s="364" t="s">
        <v>1942</v>
      </c>
      <c r="D112" s="295" t="s">
        <v>1941</v>
      </c>
      <c r="E112" s="290">
        <f>F112-5</f>
        <v>43466</v>
      </c>
      <c r="F112" s="290">
        <v>43471</v>
      </c>
      <c r="G112" s="290">
        <f>F112+25</f>
        <v>43496</v>
      </c>
      <c r="H112" s="290" t="s">
        <v>54</v>
      </c>
    </row>
    <row r="113" spans="1:8">
      <c r="A113" s="312"/>
      <c r="B113" s="365" t="s">
        <v>1940</v>
      </c>
      <c r="C113" s="364" t="s">
        <v>1827</v>
      </c>
      <c r="D113" s="293"/>
      <c r="E113" s="290">
        <f>E112+7</f>
        <v>43473</v>
      </c>
      <c r="F113" s="290">
        <f>F112+7</f>
        <v>43478</v>
      </c>
      <c r="G113" s="290">
        <f>F113+25</f>
        <v>43503</v>
      </c>
      <c r="H113" s="290" t="s">
        <v>54</v>
      </c>
    </row>
    <row r="114" spans="1:8">
      <c r="A114" s="312"/>
      <c r="B114" s="365" t="s">
        <v>1939</v>
      </c>
      <c r="C114" s="364" t="s">
        <v>1938</v>
      </c>
      <c r="D114" s="293"/>
      <c r="E114" s="290">
        <f>E113+7</f>
        <v>43480</v>
      </c>
      <c r="F114" s="290">
        <f>F113+7</f>
        <v>43485</v>
      </c>
      <c r="G114" s="290">
        <f>F114+25</f>
        <v>43510</v>
      </c>
      <c r="H114" s="290" t="s">
        <v>54</v>
      </c>
    </row>
    <row r="115" spans="1:8">
      <c r="A115" s="312"/>
      <c r="B115" s="365" t="s">
        <v>1937</v>
      </c>
      <c r="C115" s="364" t="s">
        <v>1827</v>
      </c>
      <c r="D115" s="291"/>
      <c r="E115" s="290">
        <f>E114+7</f>
        <v>43487</v>
      </c>
      <c r="F115" s="290">
        <f>F114+7</f>
        <v>43492</v>
      </c>
      <c r="G115" s="290">
        <f>F115+25</f>
        <v>43517</v>
      </c>
      <c r="H115" s="290" t="s">
        <v>54</v>
      </c>
    </row>
    <row r="116" spans="1:8">
      <c r="A116" s="312"/>
      <c r="B116" s="368"/>
      <c r="C116" s="368"/>
      <c r="D116" s="308"/>
      <c r="E116" s="307"/>
      <c r="F116" s="307"/>
      <c r="G116" s="307"/>
      <c r="H116" s="327"/>
    </row>
    <row r="117" spans="1:8">
      <c r="A117" s="339" t="s">
        <v>64</v>
      </c>
      <c r="B117" s="339"/>
      <c r="C117" s="335"/>
      <c r="D117" s="335"/>
      <c r="E117" s="335"/>
      <c r="F117" s="312"/>
      <c r="G117" s="312"/>
      <c r="H117" s="366"/>
    </row>
    <row r="118" spans="1:8">
      <c r="A118" s="312"/>
      <c r="B118" s="348" t="s">
        <v>36</v>
      </c>
      <c r="C118" s="348" t="s">
        <v>37</v>
      </c>
      <c r="D118" s="347" t="s">
        <v>38</v>
      </c>
      <c r="E118" s="294" t="s">
        <v>196</v>
      </c>
      <c r="F118" s="294" t="s">
        <v>196</v>
      </c>
      <c r="G118" s="294" t="s">
        <v>1944</v>
      </c>
      <c r="H118" s="294" t="s">
        <v>65</v>
      </c>
    </row>
    <row r="119" spans="1:8">
      <c r="A119" s="312"/>
      <c r="B119" s="346"/>
      <c r="C119" s="346"/>
      <c r="D119" s="345"/>
      <c r="E119" s="294" t="s">
        <v>1090</v>
      </c>
      <c r="F119" s="294" t="s">
        <v>40</v>
      </c>
      <c r="G119" s="294" t="s">
        <v>41</v>
      </c>
      <c r="H119" s="294" t="s">
        <v>41</v>
      </c>
    </row>
    <row r="120" spans="1:8" ht="16.5" customHeight="1">
      <c r="A120" s="312"/>
      <c r="B120" s="365" t="s">
        <v>1943</v>
      </c>
      <c r="C120" s="364" t="s">
        <v>1942</v>
      </c>
      <c r="D120" s="295" t="s">
        <v>1941</v>
      </c>
      <c r="E120" s="290">
        <f>F120-5</f>
        <v>43466</v>
      </c>
      <c r="F120" s="290">
        <v>43471</v>
      </c>
      <c r="G120" s="290">
        <f>F120+28</f>
        <v>43499</v>
      </c>
      <c r="H120" s="294" t="s">
        <v>1936</v>
      </c>
    </row>
    <row r="121" spans="1:8">
      <c r="A121" s="312"/>
      <c r="B121" s="365" t="s">
        <v>1940</v>
      </c>
      <c r="C121" s="364" t="s">
        <v>1827</v>
      </c>
      <c r="D121" s="293"/>
      <c r="E121" s="290">
        <f>E120+7</f>
        <v>43473</v>
      </c>
      <c r="F121" s="290">
        <f>F120+7</f>
        <v>43478</v>
      </c>
      <c r="G121" s="290">
        <f>F121+28</f>
        <v>43506</v>
      </c>
      <c r="H121" s="294" t="s">
        <v>1936</v>
      </c>
    </row>
    <row r="122" spans="1:8">
      <c r="A122" s="312" t="s">
        <v>328</v>
      </c>
      <c r="B122" s="365" t="s">
        <v>1939</v>
      </c>
      <c r="C122" s="364" t="s">
        <v>1938</v>
      </c>
      <c r="D122" s="293"/>
      <c r="E122" s="290">
        <f>E121+7</f>
        <v>43480</v>
      </c>
      <c r="F122" s="290">
        <f>F121+7</f>
        <v>43485</v>
      </c>
      <c r="G122" s="290">
        <f>F122+28</f>
        <v>43513</v>
      </c>
      <c r="H122" s="294" t="s">
        <v>1936</v>
      </c>
    </row>
    <row r="123" spans="1:8">
      <c r="A123" s="312"/>
      <c r="B123" s="365" t="s">
        <v>1937</v>
      </c>
      <c r="C123" s="364" t="s">
        <v>1827</v>
      </c>
      <c r="D123" s="291"/>
      <c r="E123" s="290">
        <f>E122+7</f>
        <v>43487</v>
      </c>
      <c r="F123" s="290">
        <f>F122+7</f>
        <v>43492</v>
      </c>
      <c r="G123" s="290">
        <f>F123+28</f>
        <v>43520</v>
      </c>
      <c r="H123" s="294" t="s">
        <v>1936</v>
      </c>
    </row>
    <row r="124" spans="1:8">
      <c r="A124" s="312"/>
      <c r="B124" s="368"/>
      <c r="C124" s="368"/>
      <c r="D124" s="308"/>
      <c r="E124" s="307"/>
      <c r="F124" s="307"/>
      <c r="G124" s="307"/>
      <c r="H124" s="307"/>
    </row>
    <row r="125" spans="1:8">
      <c r="A125" s="312" t="s">
        <v>61</v>
      </c>
    </row>
    <row r="126" spans="1:8">
      <c r="A126" s="312"/>
      <c r="B126" s="348" t="s">
        <v>36</v>
      </c>
      <c r="C126" s="348" t="s">
        <v>37</v>
      </c>
      <c r="D126" s="347" t="s">
        <v>38</v>
      </c>
      <c r="E126" s="294" t="s">
        <v>196</v>
      </c>
      <c r="F126" s="294" t="s">
        <v>196</v>
      </c>
      <c r="G126" s="294" t="s">
        <v>1944</v>
      </c>
      <c r="H126" s="294" t="s">
        <v>61</v>
      </c>
    </row>
    <row r="127" spans="1:8">
      <c r="A127" s="312"/>
      <c r="B127" s="346"/>
      <c r="C127" s="346"/>
      <c r="D127" s="345"/>
      <c r="E127" s="294" t="s">
        <v>1090</v>
      </c>
      <c r="F127" s="294" t="s">
        <v>40</v>
      </c>
      <c r="G127" s="294" t="s">
        <v>41</v>
      </c>
      <c r="H127" s="294" t="s">
        <v>41</v>
      </c>
    </row>
    <row r="128" spans="1:8" ht="16.5" customHeight="1">
      <c r="A128" s="312"/>
      <c r="B128" s="365" t="s">
        <v>1943</v>
      </c>
      <c r="C128" s="364" t="s">
        <v>1942</v>
      </c>
      <c r="D128" s="295" t="s">
        <v>1941</v>
      </c>
      <c r="E128" s="290">
        <f>F128-5</f>
        <v>43466</v>
      </c>
      <c r="F128" s="290">
        <v>43471</v>
      </c>
      <c r="G128" s="290">
        <f>F128+28</f>
        <v>43499</v>
      </c>
      <c r="H128" s="294" t="s">
        <v>1936</v>
      </c>
    </row>
    <row r="129" spans="1:8">
      <c r="A129" s="312"/>
      <c r="B129" s="365" t="s">
        <v>1940</v>
      </c>
      <c r="C129" s="364" t="s">
        <v>1827</v>
      </c>
      <c r="D129" s="293"/>
      <c r="E129" s="290">
        <f>E128+7</f>
        <v>43473</v>
      </c>
      <c r="F129" s="290">
        <f>F128+7</f>
        <v>43478</v>
      </c>
      <c r="G129" s="290">
        <f>F129+28</f>
        <v>43506</v>
      </c>
      <c r="H129" s="294" t="s">
        <v>1936</v>
      </c>
    </row>
    <row r="130" spans="1:8">
      <c r="A130" s="312"/>
      <c r="B130" s="365" t="s">
        <v>1939</v>
      </c>
      <c r="C130" s="364" t="s">
        <v>1938</v>
      </c>
      <c r="D130" s="293"/>
      <c r="E130" s="290">
        <f>E129+7</f>
        <v>43480</v>
      </c>
      <c r="F130" s="290">
        <f>F129+7</f>
        <v>43485</v>
      </c>
      <c r="G130" s="290">
        <f>F130+28</f>
        <v>43513</v>
      </c>
      <c r="H130" s="294" t="s">
        <v>1936</v>
      </c>
    </row>
    <row r="131" spans="1:8">
      <c r="A131" s="312"/>
      <c r="B131" s="365" t="s">
        <v>1937</v>
      </c>
      <c r="C131" s="364" t="s">
        <v>1827</v>
      </c>
      <c r="D131" s="291"/>
      <c r="E131" s="290">
        <f>E130+7</f>
        <v>43487</v>
      </c>
      <c r="F131" s="290">
        <f>F130+7</f>
        <v>43492</v>
      </c>
      <c r="G131" s="290">
        <f>F131+28</f>
        <v>43520</v>
      </c>
      <c r="H131" s="294" t="s">
        <v>1936</v>
      </c>
    </row>
    <row r="132" spans="1:8">
      <c r="A132" s="312"/>
      <c r="B132" s="368"/>
      <c r="C132" s="368"/>
      <c r="D132" s="308"/>
      <c r="E132" s="307"/>
      <c r="F132" s="307"/>
      <c r="G132" s="307"/>
      <c r="H132" s="307"/>
    </row>
    <row r="133" spans="1:8">
      <c r="A133" s="312" t="s">
        <v>68</v>
      </c>
      <c r="B133" s="335"/>
      <c r="C133" s="335"/>
      <c r="D133" s="335"/>
      <c r="E133" s="335"/>
      <c r="F133" s="312"/>
      <c r="G133" s="312"/>
      <c r="H133" s="366"/>
    </row>
    <row r="134" spans="1:8">
      <c r="A134" s="312"/>
      <c r="B134" s="348" t="s">
        <v>36</v>
      </c>
      <c r="C134" s="348" t="s">
        <v>37</v>
      </c>
      <c r="D134" s="347" t="s">
        <v>38</v>
      </c>
      <c r="E134" s="294" t="s">
        <v>196</v>
      </c>
      <c r="F134" s="294" t="s">
        <v>196</v>
      </c>
      <c r="G134" s="294" t="s">
        <v>197</v>
      </c>
      <c r="H134" s="294" t="s">
        <v>1935</v>
      </c>
    </row>
    <row r="135" spans="1:8">
      <c r="A135" s="312"/>
      <c r="B135" s="346"/>
      <c r="C135" s="346"/>
      <c r="D135" s="345"/>
      <c r="E135" s="294" t="s">
        <v>1090</v>
      </c>
      <c r="F135" s="294" t="s">
        <v>40</v>
      </c>
      <c r="G135" s="294" t="s">
        <v>41</v>
      </c>
      <c r="H135" s="294" t="s">
        <v>41</v>
      </c>
    </row>
    <row r="136" spans="1:8" ht="16.5" customHeight="1">
      <c r="A136" s="312"/>
      <c r="B136" s="365" t="s">
        <v>1882</v>
      </c>
      <c r="C136" s="364" t="s">
        <v>1879</v>
      </c>
      <c r="D136" s="295" t="s">
        <v>1881</v>
      </c>
      <c r="E136" s="290">
        <f>F136-4</f>
        <v>43467</v>
      </c>
      <c r="F136" s="290">
        <v>43471</v>
      </c>
      <c r="G136" s="290">
        <f>F136+33</f>
        <v>43504</v>
      </c>
      <c r="H136" s="290" t="s">
        <v>213</v>
      </c>
    </row>
    <row r="137" spans="1:8">
      <c r="A137" s="312"/>
      <c r="B137" s="365" t="s">
        <v>1880</v>
      </c>
      <c r="C137" s="364" t="s">
        <v>1879</v>
      </c>
      <c r="D137" s="293"/>
      <c r="E137" s="290">
        <f>E136+7</f>
        <v>43474</v>
      </c>
      <c r="F137" s="290">
        <f>F136+7</f>
        <v>43478</v>
      </c>
      <c r="G137" s="290">
        <f>F137+33</f>
        <v>43511</v>
      </c>
      <c r="H137" s="290" t="s">
        <v>213</v>
      </c>
    </row>
    <row r="138" spans="1:8">
      <c r="A138" s="312"/>
      <c r="B138" s="365" t="s">
        <v>1878</v>
      </c>
      <c r="C138" s="364" t="s">
        <v>1877</v>
      </c>
      <c r="D138" s="293"/>
      <c r="E138" s="290">
        <f>E137+7</f>
        <v>43481</v>
      </c>
      <c r="F138" s="290">
        <f>F137+7</f>
        <v>43485</v>
      </c>
      <c r="G138" s="290">
        <f>F138+33</f>
        <v>43518</v>
      </c>
      <c r="H138" s="290" t="s">
        <v>213</v>
      </c>
    </row>
    <row r="139" spans="1:8">
      <c r="A139" s="312"/>
      <c r="B139" s="365" t="s">
        <v>1876</v>
      </c>
      <c r="C139" s="364" t="s">
        <v>1875</v>
      </c>
      <c r="D139" s="291"/>
      <c r="E139" s="290">
        <f>E138+7</f>
        <v>43488</v>
      </c>
      <c r="F139" s="290">
        <f>F138+7</f>
        <v>43492</v>
      </c>
      <c r="G139" s="290">
        <f>F139+33</f>
        <v>43525</v>
      </c>
      <c r="H139" s="290" t="s">
        <v>213</v>
      </c>
    </row>
    <row r="140" spans="1:8">
      <c r="A140" s="312"/>
      <c r="B140" s="368"/>
      <c r="C140" s="368"/>
      <c r="D140" s="308"/>
      <c r="E140" s="307"/>
      <c r="F140" s="307"/>
      <c r="G140" s="307"/>
      <c r="H140" s="307"/>
    </row>
    <row r="141" spans="1:8">
      <c r="A141" s="312" t="s">
        <v>53</v>
      </c>
    </row>
    <row r="142" spans="1:8">
      <c r="B142" s="348" t="s">
        <v>36</v>
      </c>
      <c r="C142" s="348" t="s">
        <v>37</v>
      </c>
      <c r="D142" s="347" t="s">
        <v>38</v>
      </c>
      <c r="E142" s="294" t="s">
        <v>196</v>
      </c>
      <c r="F142" s="294" t="s">
        <v>196</v>
      </c>
      <c r="G142" s="294" t="s">
        <v>206</v>
      </c>
      <c r="H142" s="294" t="s">
        <v>210</v>
      </c>
    </row>
    <row r="143" spans="1:8">
      <c r="B143" s="346"/>
      <c r="C143" s="346"/>
      <c r="D143" s="345"/>
      <c r="E143" s="294" t="s">
        <v>1090</v>
      </c>
      <c r="F143" s="294" t="s">
        <v>40</v>
      </c>
      <c r="G143" s="294" t="s">
        <v>41</v>
      </c>
      <c r="H143" s="294" t="s">
        <v>41</v>
      </c>
    </row>
    <row r="144" spans="1:8" ht="16.5" customHeight="1">
      <c r="B144" s="365" t="s">
        <v>1882</v>
      </c>
      <c r="C144" s="364" t="s">
        <v>1879</v>
      </c>
      <c r="D144" s="295" t="s">
        <v>1881</v>
      </c>
      <c r="E144" s="290">
        <f>F144-4</f>
        <v>43467</v>
      </c>
      <c r="F144" s="290">
        <v>43471</v>
      </c>
      <c r="G144" s="290">
        <f>F144+28</f>
        <v>43499</v>
      </c>
      <c r="H144" s="294" t="s">
        <v>54</v>
      </c>
    </row>
    <row r="145" spans="1:8">
      <c r="B145" s="365" t="s">
        <v>1880</v>
      </c>
      <c r="C145" s="364" t="s">
        <v>1879</v>
      </c>
      <c r="D145" s="293"/>
      <c r="E145" s="290">
        <f>E144+7</f>
        <v>43474</v>
      </c>
      <c r="F145" s="290">
        <f>F144+7</f>
        <v>43478</v>
      </c>
      <c r="G145" s="290">
        <f>G144+7</f>
        <v>43506</v>
      </c>
      <c r="H145" s="294" t="s">
        <v>54</v>
      </c>
    </row>
    <row r="146" spans="1:8">
      <c r="B146" s="365" t="s">
        <v>1878</v>
      </c>
      <c r="C146" s="364" t="s">
        <v>1877</v>
      </c>
      <c r="D146" s="293"/>
      <c r="E146" s="290">
        <f>E145+7</f>
        <v>43481</v>
      </c>
      <c r="F146" s="290">
        <f>F145+7</f>
        <v>43485</v>
      </c>
      <c r="G146" s="290">
        <f>G145+7</f>
        <v>43513</v>
      </c>
      <c r="H146" s="294" t="s">
        <v>54</v>
      </c>
    </row>
    <row r="147" spans="1:8">
      <c r="B147" s="365" t="s">
        <v>1876</v>
      </c>
      <c r="C147" s="364" t="s">
        <v>1875</v>
      </c>
      <c r="D147" s="291"/>
      <c r="E147" s="290">
        <f>E146+7</f>
        <v>43488</v>
      </c>
      <c r="F147" s="290">
        <f>F146+7</f>
        <v>43492</v>
      </c>
      <c r="G147" s="290">
        <f>G146+7</f>
        <v>43520</v>
      </c>
      <c r="H147" s="294" t="s">
        <v>54</v>
      </c>
    </row>
    <row r="148" spans="1:8">
      <c r="B148" s="368"/>
      <c r="C148" s="368"/>
      <c r="D148" s="308"/>
      <c r="E148" s="307"/>
      <c r="F148" s="307"/>
      <c r="G148" s="307"/>
      <c r="H148" s="327"/>
    </row>
    <row r="149" spans="1:8">
      <c r="A149" s="312" t="s">
        <v>371</v>
      </c>
    </row>
    <row r="150" spans="1:8">
      <c r="B150" s="348" t="s">
        <v>36</v>
      </c>
      <c r="C150" s="348" t="s">
        <v>37</v>
      </c>
      <c r="D150" s="347" t="s">
        <v>38</v>
      </c>
      <c r="E150" s="294" t="s">
        <v>196</v>
      </c>
      <c r="F150" s="294" t="s">
        <v>196</v>
      </c>
      <c r="G150" s="294" t="s">
        <v>206</v>
      </c>
      <c r="H150" s="294" t="s">
        <v>1934</v>
      </c>
    </row>
    <row r="151" spans="1:8">
      <c r="B151" s="346"/>
      <c r="C151" s="346"/>
      <c r="D151" s="345"/>
      <c r="E151" s="294" t="s">
        <v>1090</v>
      </c>
      <c r="F151" s="294" t="s">
        <v>40</v>
      </c>
      <c r="G151" s="294" t="s">
        <v>41</v>
      </c>
      <c r="H151" s="294" t="s">
        <v>41</v>
      </c>
    </row>
    <row r="152" spans="1:8" ht="16.5" customHeight="1">
      <c r="B152" s="365" t="s">
        <v>1882</v>
      </c>
      <c r="C152" s="364" t="s">
        <v>1879</v>
      </c>
      <c r="D152" s="295" t="s">
        <v>1881</v>
      </c>
      <c r="E152" s="290">
        <f>F152-4</f>
        <v>43467</v>
      </c>
      <c r="F152" s="290">
        <v>43471</v>
      </c>
      <c r="G152" s="290">
        <f>F152+28</f>
        <v>43499</v>
      </c>
      <c r="H152" s="294" t="s">
        <v>54</v>
      </c>
    </row>
    <row r="153" spans="1:8">
      <c r="B153" s="365" t="s">
        <v>1880</v>
      </c>
      <c r="C153" s="364" t="s">
        <v>1879</v>
      </c>
      <c r="D153" s="293"/>
      <c r="E153" s="290">
        <f>E152+7</f>
        <v>43474</v>
      </c>
      <c r="F153" s="290">
        <f>F152+7</f>
        <v>43478</v>
      </c>
      <c r="G153" s="290">
        <f>G152+7</f>
        <v>43506</v>
      </c>
      <c r="H153" s="294" t="s">
        <v>54</v>
      </c>
    </row>
    <row r="154" spans="1:8">
      <c r="B154" s="365" t="s">
        <v>1878</v>
      </c>
      <c r="C154" s="364" t="s">
        <v>1877</v>
      </c>
      <c r="D154" s="293"/>
      <c r="E154" s="290">
        <f>E153+7</f>
        <v>43481</v>
      </c>
      <c r="F154" s="290">
        <f>F153+7</f>
        <v>43485</v>
      </c>
      <c r="G154" s="290">
        <f>G153+7</f>
        <v>43513</v>
      </c>
      <c r="H154" s="294" t="s">
        <v>54</v>
      </c>
    </row>
    <row r="155" spans="1:8">
      <c r="B155" s="365" t="s">
        <v>1876</v>
      </c>
      <c r="C155" s="364" t="s">
        <v>1875</v>
      </c>
      <c r="D155" s="291"/>
      <c r="E155" s="290">
        <f>E154+7</f>
        <v>43488</v>
      </c>
      <c r="F155" s="290">
        <f>F154+7</f>
        <v>43492</v>
      </c>
      <c r="G155" s="290">
        <f>G154+7</f>
        <v>43520</v>
      </c>
      <c r="H155" s="294" t="s">
        <v>54</v>
      </c>
    </row>
    <row r="156" spans="1:8">
      <c r="B156" s="368"/>
      <c r="C156" s="368"/>
      <c r="D156" s="308"/>
      <c r="E156" s="307"/>
      <c r="F156" s="307"/>
      <c r="G156" s="307"/>
    </row>
    <row r="157" spans="1:8">
      <c r="A157" s="360" t="s">
        <v>216</v>
      </c>
      <c r="B157" s="361"/>
      <c r="C157" s="361"/>
      <c r="D157" s="360"/>
      <c r="E157" s="360"/>
      <c r="F157" s="360"/>
      <c r="G157" s="360"/>
      <c r="H157" s="336"/>
    </row>
    <row r="158" spans="1:8">
      <c r="A158" s="312" t="s">
        <v>1933</v>
      </c>
      <c r="B158" s="288"/>
      <c r="C158" s="288"/>
    </row>
    <row r="159" spans="1:8">
      <c r="B159" s="348" t="s">
        <v>36</v>
      </c>
      <c r="C159" s="348" t="s">
        <v>37</v>
      </c>
      <c r="D159" s="347" t="s">
        <v>38</v>
      </c>
      <c r="E159" s="294" t="s">
        <v>196</v>
      </c>
      <c r="F159" s="294" t="s">
        <v>196</v>
      </c>
      <c r="G159" s="294" t="s">
        <v>1932</v>
      </c>
    </row>
    <row r="160" spans="1:8">
      <c r="B160" s="346"/>
      <c r="C160" s="346"/>
      <c r="D160" s="345"/>
      <c r="E160" s="294" t="s">
        <v>1090</v>
      </c>
      <c r="F160" s="294" t="s">
        <v>40</v>
      </c>
      <c r="G160" s="294" t="s">
        <v>41</v>
      </c>
    </row>
    <row r="161" spans="1:7" ht="16.5" customHeight="1">
      <c r="B161" s="340" t="s">
        <v>1931</v>
      </c>
      <c r="C161" s="340" t="s">
        <v>1930</v>
      </c>
      <c r="D161" s="363" t="s">
        <v>1929</v>
      </c>
      <c r="E161" s="290">
        <f>F161-4</f>
        <v>43467</v>
      </c>
      <c r="F161" s="290">
        <v>43471</v>
      </c>
      <c r="G161" s="290">
        <f>F161+32</f>
        <v>43503</v>
      </c>
    </row>
    <row r="162" spans="1:7">
      <c r="B162" s="365" t="s">
        <v>1928</v>
      </c>
      <c r="C162" s="340" t="s">
        <v>1829</v>
      </c>
      <c r="D162" s="363"/>
      <c r="E162" s="290">
        <f>E161+7</f>
        <v>43474</v>
      </c>
      <c r="F162" s="290">
        <f>F161+7</f>
        <v>43478</v>
      </c>
      <c r="G162" s="290">
        <f>F162+32</f>
        <v>43510</v>
      </c>
    </row>
    <row r="163" spans="1:7">
      <c r="B163" s="365" t="s">
        <v>1927</v>
      </c>
      <c r="C163" s="340" t="s">
        <v>1926</v>
      </c>
      <c r="D163" s="363"/>
      <c r="E163" s="290">
        <f>E162+7</f>
        <v>43481</v>
      </c>
      <c r="F163" s="290">
        <f>F162+7</f>
        <v>43485</v>
      </c>
      <c r="G163" s="290">
        <f>F163+32</f>
        <v>43517</v>
      </c>
    </row>
    <row r="164" spans="1:7">
      <c r="B164" s="365" t="s">
        <v>1925</v>
      </c>
      <c r="C164" s="340" t="s">
        <v>1897</v>
      </c>
      <c r="D164" s="363"/>
      <c r="E164" s="290">
        <f>E163+7</f>
        <v>43488</v>
      </c>
      <c r="F164" s="290">
        <f>F163+7</f>
        <v>43492</v>
      </c>
      <c r="G164" s="290">
        <f>F164+32</f>
        <v>43524</v>
      </c>
    </row>
    <row r="165" spans="1:7">
      <c r="B165" s="308"/>
      <c r="C165" s="369"/>
      <c r="D165" s="308"/>
      <c r="E165" s="307"/>
      <c r="G165" s="408"/>
    </row>
    <row r="166" spans="1:7" s="312" customFormat="1">
      <c r="A166" s="312" t="s">
        <v>217</v>
      </c>
      <c r="B166" s="288"/>
      <c r="C166" s="407"/>
      <c r="D166" s="386"/>
      <c r="E166" s="288"/>
      <c r="F166" s="288"/>
      <c r="G166" s="288"/>
    </row>
    <row r="167" spans="1:7">
      <c r="B167" s="348" t="s">
        <v>36</v>
      </c>
      <c r="C167" s="348" t="s">
        <v>37</v>
      </c>
      <c r="D167" s="347" t="s">
        <v>38</v>
      </c>
      <c r="E167" s="294" t="s">
        <v>196</v>
      </c>
      <c r="F167" s="294" t="s">
        <v>196</v>
      </c>
      <c r="G167" s="294" t="s">
        <v>1924</v>
      </c>
    </row>
    <row r="168" spans="1:7">
      <c r="B168" s="346"/>
      <c r="C168" s="346"/>
      <c r="D168" s="345"/>
      <c r="E168" s="294" t="s">
        <v>1090</v>
      </c>
      <c r="F168" s="294" t="s">
        <v>40</v>
      </c>
      <c r="G168" s="294" t="s">
        <v>41</v>
      </c>
    </row>
    <row r="169" spans="1:7" ht="16.5" customHeight="1">
      <c r="B169" s="340" t="s">
        <v>1923</v>
      </c>
      <c r="C169" s="340" t="s">
        <v>1391</v>
      </c>
      <c r="D169" s="363" t="s">
        <v>1922</v>
      </c>
      <c r="E169" s="290">
        <f>F169-4</f>
        <v>43466</v>
      </c>
      <c r="F169" s="290">
        <v>43470</v>
      </c>
      <c r="G169" s="290">
        <f>F169+26</f>
        <v>43496</v>
      </c>
    </row>
    <row r="170" spans="1:7">
      <c r="B170" s="365" t="s">
        <v>1921</v>
      </c>
      <c r="C170" s="340" t="s">
        <v>1920</v>
      </c>
      <c r="D170" s="363"/>
      <c r="E170" s="290">
        <f>E169+7</f>
        <v>43473</v>
      </c>
      <c r="F170" s="290">
        <f>F169+7</f>
        <v>43477</v>
      </c>
      <c r="G170" s="290">
        <f>F170+26</f>
        <v>43503</v>
      </c>
    </row>
    <row r="171" spans="1:7">
      <c r="B171" s="365" t="s">
        <v>1919</v>
      </c>
      <c r="C171" s="340" t="s">
        <v>1454</v>
      </c>
      <c r="D171" s="363"/>
      <c r="E171" s="290">
        <f>E170+7</f>
        <v>43480</v>
      </c>
      <c r="F171" s="290">
        <f>F170+7</f>
        <v>43484</v>
      </c>
      <c r="G171" s="290">
        <f>F171+26</f>
        <v>43510</v>
      </c>
    </row>
    <row r="172" spans="1:7">
      <c r="B172" s="365" t="s">
        <v>1918</v>
      </c>
      <c r="C172" s="340" t="s">
        <v>1917</v>
      </c>
      <c r="D172" s="363"/>
      <c r="E172" s="290">
        <f>E171+7</f>
        <v>43487</v>
      </c>
      <c r="F172" s="290">
        <f>F171+7</f>
        <v>43491</v>
      </c>
      <c r="G172" s="290">
        <f>F172+26</f>
        <v>43517</v>
      </c>
    </row>
    <row r="173" spans="1:7">
      <c r="B173" s="288"/>
      <c r="C173" s="369"/>
      <c r="E173" s="307"/>
      <c r="F173" s="307"/>
      <c r="G173" s="307"/>
    </row>
    <row r="174" spans="1:7">
      <c r="A174" s="339" t="s">
        <v>1916</v>
      </c>
      <c r="B174" s="339"/>
    </row>
    <row r="175" spans="1:7">
      <c r="B175" s="348" t="s">
        <v>36</v>
      </c>
      <c r="C175" s="348" t="s">
        <v>37</v>
      </c>
      <c r="D175" s="347" t="s">
        <v>38</v>
      </c>
      <c r="E175" s="294" t="s">
        <v>196</v>
      </c>
      <c r="F175" s="294" t="s">
        <v>196</v>
      </c>
      <c r="G175" s="294" t="s">
        <v>1915</v>
      </c>
    </row>
    <row r="176" spans="1:7">
      <c r="B176" s="346"/>
      <c r="C176" s="346"/>
      <c r="D176" s="345"/>
      <c r="E176" s="294" t="s">
        <v>1090</v>
      </c>
      <c r="F176" s="294" t="s">
        <v>40</v>
      </c>
      <c r="G176" s="294" t="s">
        <v>41</v>
      </c>
    </row>
    <row r="177" spans="1:8">
      <c r="B177" s="340" t="s">
        <v>1914</v>
      </c>
      <c r="C177" s="340" t="s">
        <v>1841</v>
      </c>
      <c r="D177" s="295" t="s">
        <v>1913</v>
      </c>
      <c r="E177" s="290">
        <f>F177-4</f>
        <v>43462</v>
      </c>
      <c r="F177" s="290">
        <v>43466</v>
      </c>
      <c r="G177" s="290">
        <f>F177+28</f>
        <v>43494</v>
      </c>
    </row>
    <row r="178" spans="1:8">
      <c r="B178" s="365" t="s">
        <v>1912</v>
      </c>
      <c r="C178" s="364" t="s">
        <v>1838</v>
      </c>
      <c r="D178" s="293"/>
      <c r="E178" s="290">
        <f>E177+7</f>
        <v>43469</v>
      </c>
      <c r="F178" s="290">
        <f>F177+7</f>
        <v>43473</v>
      </c>
      <c r="G178" s="290">
        <f>F178+28</f>
        <v>43501</v>
      </c>
    </row>
    <row r="179" spans="1:8">
      <c r="B179" s="365" t="s">
        <v>1911</v>
      </c>
      <c r="C179" s="364" t="s">
        <v>1910</v>
      </c>
      <c r="D179" s="293"/>
      <c r="E179" s="290">
        <f>E178+7</f>
        <v>43476</v>
      </c>
      <c r="F179" s="290">
        <f>F178+7</f>
        <v>43480</v>
      </c>
      <c r="G179" s="290">
        <f>F179+28</f>
        <v>43508</v>
      </c>
    </row>
    <row r="180" spans="1:8">
      <c r="B180" s="365" t="s">
        <v>1909</v>
      </c>
      <c r="C180" s="364" t="s">
        <v>490</v>
      </c>
      <c r="D180" s="291"/>
      <c r="E180" s="290">
        <f>E179+7</f>
        <v>43483</v>
      </c>
      <c r="F180" s="290">
        <f>F179+7</f>
        <v>43487</v>
      </c>
      <c r="G180" s="290">
        <f>F180+28</f>
        <v>43515</v>
      </c>
    </row>
    <row r="181" spans="1:8">
      <c r="B181" s="364" t="s">
        <v>1908</v>
      </c>
      <c r="C181" s="364" t="s">
        <v>1907</v>
      </c>
      <c r="D181" s="363"/>
      <c r="E181" s="290">
        <f>E180+7</f>
        <v>43490</v>
      </c>
      <c r="F181" s="290">
        <f>F180+7</f>
        <v>43494</v>
      </c>
      <c r="G181" s="290">
        <f>F181+28</f>
        <v>43522</v>
      </c>
    </row>
    <row r="182" spans="1:8">
      <c r="B182" s="368"/>
      <c r="C182" s="368"/>
      <c r="D182" s="308"/>
      <c r="E182" s="307"/>
      <c r="F182" s="307"/>
      <c r="G182" s="307"/>
    </row>
    <row r="183" spans="1:8">
      <c r="A183" s="312" t="s">
        <v>1906</v>
      </c>
    </row>
    <row r="184" spans="1:8">
      <c r="B184" s="348" t="s">
        <v>36</v>
      </c>
      <c r="C184" s="348" t="s">
        <v>37</v>
      </c>
      <c r="D184" s="347" t="s">
        <v>38</v>
      </c>
      <c r="E184" s="294" t="s">
        <v>196</v>
      </c>
      <c r="F184" s="294" t="s">
        <v>196</v>
      </c>
      <c r="G184" s="294" t="s">
        <v>1856</v>
      </c>
      <c r="H184" s="294" t="s">
        <v>1906</v>
      </c>
    </row>
    <row r="185" spans="1:8">
      <c r="B185" s="346"/>
      <c r="C185" s="346"/>
      <c r="D185" s="345"/>
      <c r="E185" s="294" t="s">
        <v>1090</v>
      </c>
      <c r="F185" s="294" t="s">
        <v>40</v>
      </c>
      <c r="G185" s="294" t="s">
        <v>41</v>
      </c>
      <c r="H185" s="294" t="s">
        <v>41</v>
      </c>
    </row>
    <row r="186" spans="1:8" ht="16.5" customHeight="1">
      <c r="B186" s="340" t="s">
        <v>1854</v>
      </c>
      <c r="C186" s="340" t="s">
        <v>1853</v>
      </c>
      <c r="D186" s="295" t="s">
        <v>1852</v>
      </c>
      <c r="E186" s="290">
        <f>F186-5</f>
        <v>43461</v>
      </c>
      <c r="F186" s="290">
        <v>43466</v>
      </c>
      <c r="G186" s="290">
        <f>F186+24</f>
        <v>43490</v>
      </c>
      <c r="H186" s="290" t="s">
        <v>1845</v>
      </c>
    </row>
    <row r="187" spans="1:8">
      <c r="B187" s="365" t="s">
        <v>1851</v>
      </c>
      <c r="C187" s="364" t="s">
        <v>1850</v>
      </c>
      <c r="D187" s="293"/>
      <c r="E187" s="290">
        <f>E186+7</f>
        <v>43468</v>
      </c>
      <c r="F187" s="290">
        <f>F186+7</f>
        <v>43473</v>
      </c>
      <c r="G187" s="290">
        <f>F187+24</f>
        <v>43497</v>
      </c>
      <c r="H187" s="290" t="s">
        <v>1845</v>
      </c>
    </row>
    <row r="188" spans="1:8">
      <c r="B188" s="365" t="s">
        <v>1849</v>
      </c>
      <c r="C188" s="364" t="s">
        <v>1848</v>
      </c>
      <c r="D188" s="293"/>
      <c r="E188" s="290">
        <f>E187+7</f>
        <v>43475</v>
      </c>
      <c r="F188" s="290">
        <f>F187+7</f>
        <v>43480</v>
      </c>
      <c r="G188" s="290">
        <f>F188+24</f>
        <v>43504</v>
      </c>
      <c r="H188" s="290" t="s">
        <v>1845</v>
      </c>
    </row>
    <row r="189" spans="1:8">
      <c r="B189" s="365" t="s">
        <v>1573</v>
      </c>
      <c r="C189" s="364"/>
      <c r="D189" s="291"/>
      <c r="E189" s="290">
        <f>E188+7</f>
        <v>43482</v>
      </c>
      <c r="F189" s="290">
        <f>F188+7</f>
        <v>43487</v>
      </c>
      <c r="G189" s="290">
        <f>F189+24</f>
        <v>43511</v>
      </c>
      <c r="H189" s="290" t="s">
        <v>1845</v>
      </c>
    </row>
    <row r="190" spans="1:8">
      <c r="B190" s="364" t="s">
        <v>1847</v>
      </c>
      <c r="C190" s="364" t="s">
        <v>1846</v>
      </c>
      <c r="D190" s="363"/>
      <c r="E190" s="290">
        <f>E189+7</f>
        <v>43489</v>
      </c>
      <c r="F190" s="290">
        <f>F189+7</f>
        <v>43494</v>
      </c>
      <c r="G190" s="290">
        <f>F190+24</f>
        <v>43518</v>
      </c>
      <c r="H190" s="290" t="s">
        <v>1845</v>
      </c>
    </row>
    <row r="191" spans="1:8">
      <c r="B191" s="368"/>
      <c r="C191" s="368"/>
      <c r="D191" s="308"/>
      <c r="E191" s="307"/>
      <c r="F191" s="307"/>
      <c r="G191" s="307"/>
      <c r="H191" s="307"/>
    </row>
    <row r="192" spans="1:8">
      <c r="A192" s="312" t="s">
        <v>76</v>
      </c>
      <c r="B192" s="288"/>
      <c r="C192" s="288"/>
      <c r="E192" s="312"/>
      <c r="F192" s="312"/>
      <c r="G192" s="366"/>
    </row>
    <row r="193" spans="1:7">
      <c r="B193" s="348" t="s">
        <v>36</v>
      </c>
      <c r="C193" s="348" t="s">
        <v>37</v>
      </c>
      <c r="D193" s="347" t="s">
        <v>38</v>
      </c>
      <c r="E193" s="294" t="s">
        <v>196</v>
      </c>
      <c r="F193" s="294" t="s">
        <v>196</v>
      </c>
      <c r="G193" s="294" t="s">
        <v>221</v>
      </c>
    </row>
    <row r="194" spans="1:7">
      <c r="B194" s="346"/>
      <c r="C194" s="346"/>
      <c r="D194" s="345"/>
      <c r="E194" s="294" t="s">
        <v>1090</v>
      </c>
      <c r="F194" s="294" t="s">
        <v>40</v>
      </c>
      <c r="G194" s="294" t="s">
        <v>41</v>
      </c>
    </row>
    <row r="195" spans="1:7" ht="16.5" customHeight="1">
      <c r="B195" s="365" t="s">
        <v>1882</v>
      </c>
      <c r="C195" s="364" t="s">
        <v>1879</v>
      </c>
      <c r="D195" s="295" t="s">
        <v>1881</v>
      </c>
      <c r="E195" s="290">
        <f>F195-4</f>
        <v>43467</v>
      </c>
      <c r="F195" s="290">
        <v>43471</v>
      </c>
      <c r="G195" s="290">
        <f>F195+20</f>
        <v>43491</v>
      </c>
    </row>
    <row r="196" spans="1:7">
      <c r="B196" s="365" t="s">
        <v>1880</v>
      </c>
      <c r="C196" s="364" t="s">
        <v>1879</v>
      </c>
      <c r="D196" s="293"/>
      <c r="E196" s="290">
        <f>E195+7</f>
        <v>43474</v>
      </c>
      <c r="F196" s="290">
        <f>F195+7</f>
        <v>43478</v>
      </c>
      <c r="G196" s="290">
        <f>F196+20</f>
        <v>43498</v>
      </c>
    </row>
    <row r="197" spans="1:7">
      <c r="B197" s="365" t="s">
        <v>1878</v>
      </c>
      <c r="C197" s="364" t="s">
        <v>1877</v>
      </c>
      <c r="D197" s="293"/>
      <c r="E197" s="290">
        <f>E196+7</f>
        <v>43481</v>
      </c>
      <c r="F197" s="290">
        <f>F196+7</f>
        <v>43485</v>
      </c>
      <c r="G197" s="290">
        <f>F197+20</f>
        <v>43505</v>
      </c>
    </row>
    <row r="198" spans="1:7">
      <c r="B198" s="365" t="s">
        <v>1876</v>
      </c>
      <c r="C198" s="364" t="s">
        <v>1875</v>
      </c>
      <c r="D198" s="291"/>
      <c r="E198" s="290">
        <f>E197+7</f>
        <v>43488</v>
      </c>
      <c r="F198" s="290">
        <f>F197+7</f>
        <v>43492</v>
      </c>
      <c r="G198" s="290">
        <f>F198+20</f>
        <v>43512</v>
      </c>
    </row>
    <row r="199" spans="1:7">
      <c r="B199" s="368"/>
      <c r="C199" s="368"/>
      <c r="D199" s="308"/>
      <c r="E199" s="307"/>
      <c r="F199" s="307"/>
      <c r="G199" s="307"/>
    </row>
    <row r="200" spans="1:7">
      <c r="A200" s="312" t="s">
        <v>1905</v>
      </c>
      <c r="B200" s="368"/>
      <c r="C200" s="335"/>
      <c r="D200" s="312"/>
      <c r="E200" s="312"/>
      <c r="F200" s="312"/>
      <c r="G200" s="366"/>
    </row>
    <row r="201" spans="1:7">
      <c r="A201" s="312"/>
      <c r="B201" s="348" t="s">
        <v>36</v>
      </c>
      <c r="C201" s="348" t="s">
        <v>37</v>
      </c>
      <c r="D201" s="347" t="s">
        <v>38</v>
      </c>
      <c r="E201" s="294" t="s">
        <v>196</v>
      </c>
      <c r="F201" s="294" t="s">
        <v>196</v>
      </c>
      <c r="G201" s="294" t="s">
        <v>1904</v>
      </c>
    </row>
    <row r="202" spans="1:7">
      <c r="A202" s="312"/>
      <c r="B202" s="346"/>
      <c r="C202" s="346"/>
      <c r="D202" s="345"/>
      <c r="E202" s="294" t="s">
        <v>1090</v>
      </c>
      <c r="F202" s="294" t="s">
        <v>40</v>
      </c>
      <c r="G202" s="294" t="s">
        <v>41</v>
      </c>
    </row>
    <row r="203" spans="1:7" ht="16.5" customHeight="1">
      <c r="A203" s="312"/>
      <c r="B203" s="340" t="s">
        <v>1903</v>
      </c>
      <c r="C203" s="340" t="s">
        <v>1902</v>
      </c>
      <c r="D203" s="295" t="s">
        <v>1901</v>
      </c>
      <c r="E203" s="290">
        <f>F203-6</f>
        <v>43462</v>
      </c>
      <c r="F203" s="290">
        <v>43468</v>
      </c>
      <c r="G203" s="290">
        <f>F203+30</f>
        <v>43498</v>
      </c>
    </row>
    <row r="204" spans="1:7">
      <c r="A204" s="312"/>
      <c r="B204" s="365" t="s">
        <v>1900</v>
      </c>
      <c r="C204" s="364" t="s">
        <v>1899</v>
      </c>
      <c r="D204" s="293"/>
      <c r="E204" s="290">
        <f>E203+7</f>
        <v>43469</v>
      </c>
      <c r="F204" s="290">
        <f>F203+7</f>
        <v>43475</v>
      </c>
      <c r="G204" s="290">
        <f>F204+30</f>
        <v>43505</v>
      </c>
    </row>
    <row r="205" spans="1:7">
      <c r="A205" s="312"/>
      <c r="B205" s="365" t="s">
        <v>1898</v>
      </c>
      <c r="C205" s="364" t="s">
        <v>1897</v>
      </c>
      <c r="D205" s="293"/>
      <c r="E205" s="290">
        <f>E204+7</f>
        <v>43476</v>
      </c>
      <c r="F205" s="290">
        <f>F204+7</f>
        <v>43482</v>
      </c>
      <c r="G205" s="290">
        <f>F205+30</f>
        <v>43512</v>
      </c>
    </row>
    <row r="206" spans="1:7">
      <c r="A206" s="312"/>
      <c r="B206" s="365" t="s">
        <v>1896</v>
      </c>
      <c r="C206" s="364" t="s">
        <v>573</v>
      </c>
      <c r="D206" s="291"/>
      <c r="E206" s="290">
        <f>E205+7</f>
        <v>43483</v>
      </c>
      <c r="F206" s="290">
        <f>F205+7</f>
        <v>43489</v>
      </c>
      <c r="G206" s="290">
        <f>F206+30</f>
        <v>43519</v>
      </c>
    </row>
    <row r="207" spans="1:7">
      <c r="B207" s="364" t="s">
        <v>1895</v>
      </c>
      <c r="C207" s="364" t="s">
        <v>1894</v>
      </c>
      <c r="D207" s="363"/>
      <c r="E207" s="290">
        <f>E206+7</f>
        <v>43490</v>
      </c>
      <c r="F207" s="290">
        <f>F206+7</f>
        <v>43496</v>
      </c>
      <c r="G207" s="290">
        <f>F207+30</f>
        <v>43526</v>
      </c>
    </row>
    <row r="208" spans="1:7">
      <c r="B208" s="406"/>
      <c r="C208" s="382"/>
      <c r="E208" s="307"/>
      <c r="F208" s="307"/>
      <c r="G208" s="307"/>
    </row>
    <row r="209" spans="1:8">
      <c r="A209" s="312" t="s">
        <v>89</v>
      </c>
      <c r="B209" s="288"/>
      <c r="C209" s="288"/>
      <c r="E209" s="312"/>
      <c r="F209" s="312"/>
      <c r="G209" s="366"/>
    </row>
    <row r="210" spans="1:8">
      <c r="B210" s="348" t="s">
        <v>36</v>
      </c>
      <c r="C210" s="348" t="s">
        <v>37</v>
      </c>
      <c r="D210" s="347" t="s">
        <v>38</v>
      </c>
      <c r="E210" s="294" t="s">
        <v>196</v>
      </c>
      <c r="F210" s="294" t="s">
        <v>196</v>
      </c>
      <c r="G210" s="294" t="s">
        <v>1893</v>
      </c>
    </row>
    <row r="211" spans="1:8">
      <c r="B211" s="346"/>
      <c r="C211" s="346"/>
      <c r="D211" s="345"/>
      <c r="E211" s="294" t="s">
        <v>1090</v>
      </c>
      <c r="F211" s="294" t="s">
        <v>40</v>
      </c>
      <c r="G211" s="294" t="s">
        <v>41</v>
      </c>
    </row>
    <row r="212" spans="1:8" ht="16.5" customHeight="1">
      <c r="B212" s="365" t="s">
        <v>1892</v>
      </c>
      <c r="C212" s="364" t="s">
        <v>1891</v>
      </c>
      <c r="D212" s="295" t="s">
        <v>1890</v>
      </c>
      <c r="E212" s="290">
        <f>F212-3</f>
        <v>43468</v>
      </c>
      <c r="F212" s="290">
        <v>43471</v>
      </c>
      <c r="G212" s="290">
        <f>F212+27</f>
        <v>43498</v>
      </c>
    </row>
    <row r="213" spans="1:8">
      <c r="B213" s="365" t="s">
        <v>1889</v>
      </c>
      <c r="C213" s="364" t="s">
        <v>1888</v>
      </c>
      <c r="D213" s="293"/>
      <c r="E213" s="290">
        <f>E212+7</f>
        <v>43475</v>
      </c>
      <c r="F213" s="290">
        <f>F212+7</f>
        <v>43478</v>
      </c>
      <c r="G213" s="290">
        <f>F213+27</f>
        <v>43505</v>
      </c>
    </row>
    <row r="214" spans="1:8">
      <c r="B214" s="365" t="s">
        <v>1887</v>
      </c>
      <c r="C214" s="364" t="s">
        <v>1886</v>
      </c>
      <c r="D214" s="293"/>
      <c r="E214" s="290">
        <f>E213+7</f>
        <v>43482</v>
      </c>
      <c r="F214" s="290">
        <f>F213+7</f>
        <v>43485</v>
      </c>
      <c r="G214" s="290">
        <f>F214+27</f>
        <v>43512</v>
      </c>
    </row>
    <row r="215" spans="1:8">
      <c r="B215" s="365" t="s">
        <v>1885</v>
      </c>
      <c r="C215" s="364" t="s">
        <v>1884</v>
      </c>
      <c r="D215" s="291"/>
      <c r="E215" s="290">
        <f>E214+7</f>
        <v>43489</v>
      </c>
      <c r="F215" s="290">
        <f>F214+7</f>
        <v>43492</v>
      </c>
      <c r="G215" s="290">
        <f>F215+27</f>
        <v>43519</v>
      </c>
    </row>
    <row r="216" spans="1:8">
      <c r="B216" s="288"/>
      <c r="C216" s="288"/>
      <c r="E216" s="307"/>
      <c r="F216" s="307"/>
      <c r="G216" s="307"/>
    </row>
    <row r="217" spans="1:8">
      <c r="A217" s="312" t="s">
        <v>226</v>
      </c>
      <c r="B217" s="288"/>
      <c r="C217" s="288"/>
    </row>
    <row r="218" spans="1:8">
      <c r="B218" s="348" t="s">
        <v>36</v>
      </c>
      <c r="C218" s="348" t="s">
        <v>37</v>
      </c>
      <c r="D218" s="347" t="s">
        <v>38</v>
      </c>
      <c r="E218" s="294" t="s">
        <v>196</v>
      </c>
      <c r="F218" s="294" t="s">
        <v>196</v>
      </c>
      <c r="G218" s="294" t="s">
        <v>1856</v>
      </c>
      <c r="H218" s="294" t="s">
        <v>1883</v>
      </c>
    </row>
    <row r="219" spans="1:8">
      <c r="B219" s="346"/>
      <c r="C219" s="346"/>
      <c r="D219" s="345"/>
      <c r="E219" s="294" t="s">
        <v>1090</v>
      </c>
      <c r="F219" s="294" t="s">
        <v>40</v>
      </c>
      <c r="G219" s="294" t="s">
        <v>41</v>
      </c>
      <c r="H219" s="294" t="s">
        <v>41</v>
      </c>
    </row>
    <row r="220" spans="1:8" ht="16.5" customHeight="1">
      <c r="B220" s="365" t="s">
        <v>1882</v>
      </c>
      <c r="C220" s="364" t="s">
        <v>1879</v>
      </c>
      <c r="D220" s="295" t="s">
        <v>1881</v>
      </c>
      <c r="E220" s="290">
        <f>F220-4</f>
        <v>43467</v>
      </c>
      <c r="F220" s="290">
        <v>43471</v>
      </c>
      <c r="G220" s="290">
        <f>F220+20</f>
        <v>43491</v>
      </c>
      <c r="H220" s="290" t="s">
        <v>1874</v>
      </c>
    </row>
    <row r="221" spans="1:8">
      <c r="B221" s="365" t="s">
        <v>1880</v>
      </c>
      <c r="C221" s="364" t="s">
        <v>1879</v>
      </c>
      <c r="D221" s="293"/>
      <c r="E221" s="290">
        <f>E220+7</f>
        <v>43474</v>
      </c>
      <c r="F221" s="290">
        <f>F220+7</f>
        <v>43478</v>
      </c>
      <c r="G221" s="290">
        <f>F221+20</f>
        <v>43498</v>
      </c>
      <c r="H221" s="290" t="s">
        <v>1874</v>
      </c>
    </row>
    <row r="222" spans="1:8">
      <c r="B222" s="365" t="s">
        <v>1878</v>
      </c>
      <c r="C222" s="364" t="s">
        <v>1877</v>
      </c>
      <c r="D222" s="293"/>
      <c r="E222" s="290">
        <f>E221+7</f>
        <v>43481</v>
      </c>
      <c r="F222" s="290">
        <f>F221+7</f>
        <v>43485</v>
      </c>
      <c r="G222" s="290">
        <f>F222+20</f>
        <v>43505</v>
      </c>
      <c r="H222" s="290" t="s">
        <v>1874</v>
      </c>
    </row>
    <row r="223" spans="1:8">
      <c r="B223" s="365" t="s">
        <v>1876</v>
      </c>
      <c r="C223" s="364" t="s">
        <v>1875</v>
      </c>
      <c r="D223" s="291"/>
      <c r="E223" s="290">
        <f>E222+7</f>
        <v>43488</v>
      </c>
      <c r="F223" s="290">
        <f>F222+7</f>
        <v>43492</v>
      </c>
      <c r="G223" s="290">
        <f>F223+20</f>
        <v>43512</v>
      </c>
      <c r="H223" s="290" t="s">
        <v>1874</v>
      </c>
    </row>
    <row r="224" spans="1:8">
      <c r="B224" s="368"/>
      <c r="C224" s="368"/>
      <c r="D224" s="308"/>
      <c r="E224" s="307"/>
      <c r="F224" s="307"/>
      <c r="G224" s="307"/>
      <c r="H224" s="307"/>
    </row>
    <row r="225" spans="1:8">
      <c r="A225" s="312" t="s">
        <v>222</v>
      </c>
      <c r="B225" s="288"/>
      <c r="C225" s="288"/>
      <c r="E225" s="312"/>
      <c r="F225" s="312"/>
      <c r="G225" s="366"/>
    </row>
    <row r="226" spans="1:8">
      <c r="B226" s="348" t="s">
        <v>36</v>
      </c>
      <c r="C226" s="348" t="s">
        <v>37</v>
      </c>
      <c r="D226" s="347" t="s">
        <v>38</v>
      </c>
      <c r="E226" s="294" t="s">
        <v>196</v>
      </c>
      <c r="F226" s="294" t="s">
        <v>196</v>
      </c>
      <c r="G226" s="294" t="s">
        <v>1873</v>
      </c>
    </row>
    <row r="227" spans="1:8">
      <c r="B227" s="346"/>
      <c r="C227" s="346"/>
      <c r="D227" s="345"/>
      <c r="E227" s="294" t="s">
        <v>1090</v>
      </c>
      <c r="F227" s="294" t="s">
        <v>40</v>
      </c>
      <c r="G227" s="294" t="s">
        <v>41</v>
      </c>
    </row>
    <row r="228" spans="1:8" ht="16.5" customHeight="1">
      <c r="B228" s="340" t="s">
        <v>1869</v>
      </c>
      <c r="C228" s="340" t="s">
        <v>1868</v>
      </c>
      <c r="D228" s="295" t="s">
        <v>1867</v>
      </c>
      <c r="E228" s="290">
        <f>F228-5</f>
        <v>43462</v>
      </c>
      <c r="F228" s="290">
        <v>43467</v>
      </c>
      <c r="G228" s="290">
        <f>F228+25</f>
        <v>43492</v>
      </c>
    </row>
    <row r="229" spans="1:8">
      <c r="B229" s="365" t="s">
        <v>1866</v>
      </c>
      <c r="C229" s="364" t="s">
        <v>1865</v>
      </c>
      <c r="D229" s="293"/>
      <c r="E229" s="290">
        <f>E228+7</f>
        <v>43469</v>
      </c>
      <c r="F229" s="290">
        <f>F228+7</f>
        <v>43474</v>
      </c>
      <c r="G229" s="290">
        <f>F229+25</f>
        <v>43499</v>
      </c>
    </row>
    <row r="230" spans="1:8">
      <c r="B230" s="365" t="s">
        <v>1864</v>
      </c>
      <c r="C230" s="364" t="s">
        <v>1827</v>
      </c>
      <c r="D230" s="293"/>
      <c r="E230" s="290">
        <f>E229+7</f>
        <v>43476</v>
      </c>
      <c r="F230" s="290">
        <f>F229+7</f>
        <v>43481</v>
      </c>
      <c r="G230" s="290">
        <f>F230+25</f>
        <v>43506</v>
      </c>
    </row>
    <row r="231" spans="1:8">
      <c r="B231" s="365" t="s">
        <v>1863</v>
      </c>
      <c r="C231" s="364" t="s">
        <v>1862</v>
      </c>
      <c r="D231" s="291"/>
      <c r="E231" s="290">
        <f>E230+7</f>
        <v>43483</v>
      </c>
      <c r="F231" s="290">
        <f>F230+7</f>
        <v>43488</v>
      </c>
      <c r="G231" s="290">
        <f>F231+25</f>
        <v>43513</v>
      </c>
    </row>
    <row r="232" spans="1:8">
      <c r="B232" s="364" t="s">
        <v>1861</v>
      </c>
      <c r="C232" s="364" t="s">
        <v>1860</v>
      </c>
      <c r="D232" s="363"/>
      <c r="E232" s="290">
        <f>E231+7</f>
        <v>43490</v>
      </c>
      <c r="F232" s="290">
        <f>F231+7</f>
        <v>43495</v>
      </c>
      <c r="G232" s="290">
        <f>F232+25</f>
        <v>43520</v>
      </c>
      <c r="H232" s="327"/>
    </row>
    <row r="233" spans="1:8">
      <c r="B233" s="382"/>
      <c r="C233" s="406"/>
      <c r="F233" s="307"/>
      <c r="G233" s="307"/>
      <c r="H233" s="327"/>
    </row>
    <row r="234" spans="1:8">
      <c r="A234" s="312" t="s">
        <v>57</v>
      </c>
      <c r="B234" s="288"/>
      <c r="C234" s="288"/>
      <c r="F234" s="312"/>
      <c r="G234" s="366"/>
    </row>
    <row r="235" spans="1:8">
      <c r="B235" s="348" t="s">
        <v>36</v>
      </c>
      <c r="C235" s="348" t="s">
        <v>37</v>
      </c>
      <c r="D235" s="347" t="s">
        <v>38</v>
      </c>
      <c r="E235" s="294" t="s">
        <v>196</v>
      </c>
      <c r="F235" s="294" t="s">
        <v>196</v>
      </c>
      <c r="G235" s="294" t="s">
        <v>1872</v>
      </c>
    </row>
    <row r="236" spans="1:8">
      <c r="B236" s="346"/>
      <c r="C236" s="346"/>
      <c r="D236" s="345"/>
      <c r="E236" s="294" t="s">
        <v>1090</v>
      </c>
      <c r="F236" s="294" t="s">
        <v>40</v>
      </c>
      <c r="G236" s="294" t="s">
        <v>41</v>
      </c>
    </row>
    <row r="237" spans="1:8" ht="16.5" customHeight="1">
      <c r="B237" s="340" t="s">
        <v>1869</v>
      </c>
      <c r="C237" s="340" t="s">
        <v>1868</v>
      </c>
      <c r="D237" s="295" t="s">
        <v>1867</v>
      </c>
      <c r="E237" s="290">
        <f>F237-5</f>
        <v>43462</v>
      </c>
      <c r="F237" s="290">
        <v>43467</v>
      </c>
      <c r="G237" s="290">
        <f>F237+33</f>
        <v>43500</v>
      </c>
    </row>
    <row r="238" spans="1:8">
      <c r="B238" s="365" t="s">
        <v>1866</v>
      </c>
      <c r="C238" s="364" t="s">
        <v>1865</v>
      </c>
      <c r="D238" s="293"/>
      <c r="E238" s="290">
        <f>E237+7</f>
        <v>43469</v>
      </c>
      <c r="F238" s="290">
        <f>F237+7</f>
        <v>43474</v>
      </c>
      <c r="G238" s="290">
        <f>F238+33</f>
        <v>43507</v>
      </c>
    </row>
    <row r="239" spans="1:8">
      <c r="B239" s="365" t="s">
        <v>1864</v>
      </c>
      <c r="C239" s="364" t="s">
        <v>1827</v>
      </c>
      <c r="D239" s="293"/>
      <c r="E239" s="290">
        <f>E238+7</f>
        <v>43476</v>
      </c>
      <c r="F239" s="290">
        <f>F238+7</f>
        <v>43481</v>
      </c>
      <c r="G239" s="290">
        <f>F239+33</f>
        <v>43514</v>
      </c>
    </row>
    <row r="240" spans="1:8">
      <c r="B240" s="365" t="s">
        <v>1863</v>
      </c>
      <c r="C240" s="364" t="s">
        <v>1862</v>
      </c>
      <c r="D240" s="291"/>
      <c r="E240" s="290">
        <f>E239+7</f>
        <v>43483</v>
      </c>
      <c r="F240" s="290">
        <f>F239+7</f>
        <v>43488</v>
      </c>
      <c r="G240" s="290">
        <f>F240+33</f>
        <v>43521</v>
      </c>
    </row>
    <row r="241" spans="1:8">
      <c r="B241" s="364" t="s">
        <v>1861</v>
      </c>
      <c r="C241" s="364" t="s">
        <v>1860</v>
      </c>
      <c r="D241" s="363"/>
      <c r="E241" s="290">
        <f>E240+7</f>
        <v>43490</v>
      </c>
      <c r="F241" s="290">
        <f>F240+7</f>
        <v>43495</v>
      </c>
      <c r="G241" s="290">
        <f>F241+33</f>
        <v>43528</v>
      </c>
    </row>
    <row r="242" spans="1:8">
      <c r="B242" s="368"/>
      <c r="C242" s="368"/>
      <c r="D242" s="308"/>
      <c r="E242" s="307"/>
      <c r="F242" s="307"/>
      <c r="G242" s="405"/>
    </row>
    <row r="243" spans="1:8">
      <c r="A243" s="312" t="s">
        <v>1871</v>
      </c>
      <c r="B243" s="368"/>
      <c r="C243" s="368"/>
      <c r="D243" s="308"/>
      <c r="E243" s="307"/>
      <c r="F243" s="307"/>
      <c r="G243" s="405"/>
    </row>
    <row r="244" spans="1:8">
      <c r="B244" s="348" t="s">
        <v>36</v>
      </c>
      <c r="C244" s="348" t="s">
        <v>37</v>
      </c>
      <c r="D244" s="347" t="s">
        <v>38</v>
      </c>
      <c r="E244" s="294" t="s">
        <v>196</v>
      </c>
      <c r="F244" s="294" t="s">
        <v>196</v>
      </c>
      <c r="G244" s="294" t="s">
        <v>1870</v>
      </c>
    </row>
    <row r="245" spans="1:8">
      <c r="B245" s="346"/>
      <c r="C245" s="346"/>
      <c r="D245" s="345"/>
      <c r="E245" s="294" t="s">
        <v>1090</v>
      </c>
      <c r="F245" s="294" t="s">
        <v>40</v>
      </c>
      <c r="G245" s="294" t="s">
        <v>41</v>
      </c>
    </row>
    <row r="246" spans="1:8" ht="16.5" customHeight="1">
      <c r="B246" s="340" t="s">
        <v>1869</v>
      </c>
      <c r="C246" s="340" t="s">
        <v>1868</v>
      </c>
      <c r="D246" s="295" t="s">
        <v>1867</v>
      </c>
      <c r="E246" s="290">
        <f>F246-5</f>
        <v>43462</v>
      </c>
      <c r="F246" s="290">
        <v>43467</v>
      </c>
      <c r="G246" s="290">
        <f>F246+35</f>
        <v>43502</v>
      </c>
    </row>
    <row r="247" spans="1:8">
      <c r="B247" s="365" t="s">
        <v>1866</v>
      </c>
      <c r="C247" s="364" t="s">
        <v>1865</v>
      </c>
      <c r="D247" s="293"/>
      <c r="E247" s="290">
        <f>E246+7</f>
        <v>43469</v>
      </c>
      <c r="F247" s="290">
        <f>F246+7</f>
        <v>43474</v>
      </c>
      <c r="G247" s="290">
        <f>F247+35</f>
        <v>43509</v>
      </c>
    </row>
    <row r="248" spans="1:8">
      <c r="B248" s="365" t="s">
        <v>1864</v>
      </c>
      <c r="C248" s="364" t="s">
        <v>1827</v>
      </c>
      <c r="D248" s="293"/>
      <c r="E248" s="290">
        <f>E247+7</f>
        <v>43476</v>
      </c>
      <c r="F248" s="290">
        <f>F247+7</f>
        <v>43481</v>
      </c>
      <c r="G248" s="290">
        <f>F248+35</f>
        <v>43516</v>
      </c>
    </row>
    <row r="249" spans="1:8">
      <c r="B249" s="365" t="s">
        <v>1863</v>
      </c>
      <c r="C249" s="364" t="s">
        <v>1862</v>
      </c>
      <c r="D249" s="291"/>
      <c r="E249" s="290">
        <f>E248+7</f>
        <v>43483</v>
      </c>
      <c r="F249" s="290">
        <f>F248+7</f>
        <v>43488</v>
      </c>
      <c r="G249" s="290">
        <f>F249+35</f>
        <v>43523</v>
      </c>
    </row>
    <row r="250" spans="1:8">
      <c r="B250" s="364" t="s">
        <v>1861</v>
      </c>
      <c r="C250" s="364" t="s">
        <v>1860</v>
      </c>
      <c r="D250" s="363"/>
      <c r="E250" s="290">
        <f>E249+7</f>
        <v>43490</v>
      </c>
      <c r="F250" s="290">
        <f>F249+7</f>
        <v>43495</v>
      </c>
      <c r="G250" s="290">
        <f>F250+35</f>
        <v>43530</v>
      </c>
    </row>
    <row r="251" spans="1:8">
      <c r="B251" s="368"/>
      <c r="C251" s="368"/>
      <c r="D251" s="308"/>
      <c r="E251" s="307"/>
      <c r="F251" s="307"/>
      <c r="G251" s="405"/>
    </row>
    <row r="252" spans="1:8">
      <c r="A252" s="312" t="s">
        <v>211</v>
      </c>
      <c r="B252" s="288"/>
      <c r="C252" s="288"/>
    </row>
    <row r="253" spans="1:8">
      <c r="B253" s="348" t="s">
        <v>36</v>
      </c>
      <c r="C253" s="348" t="s">
        <v>37</v>
      </c>
      <c r="D253" s="347" t="s">
        <v>38</v>
      </c>
      <c r="E253" s="294" t="s">
        <v>196</v>
      </c>
      <c r="F253" s="294" t="s">
        <v>196</v>
      </c>
      <c r="G253" s="294" t="s">
        <v>1859</v>
      </c>
      <c r="H253" s="294" t="s">
        <v>1858</v>
      </c>
    </row>
    <row r="254" spans="1:8">
      <c r="B254" s="346"/>
      <c r="C254" s="346"/>
      <c r="D254" s="345"/>
      <c r="E254" s="294" t="s">
        <v>1090</v>
      </c>
      <c r="F254" s="294" t="s">
        <v>40</v>
      </c>
      <c r="G254" s="294" t="s">
        <v>41</v>
      </c>
      <c r="H254" s="294" t="s">
        <v>41</v>
      </c>
    </row>
    <row r="255" spans="1:8" ht="16.5" customHeight="1">
      <c r="B255" s="340" t="s">
        <v>1834</v>
      </c>
      <c r="C255" s="340" t="s">
        <v>1829</v>
      </c>
      <c r="D255" s="295" t="s">
        <v>1833</v>
      </c>
      <c r="E255" s="290">
        <f>F255-4</f>
        <v>43462</v>
      </c>
      <c r="F255" s="290">
        <v>43466</v>
      </c>
      <c r="G255" s="290">
        <f>F255+28</f>
        <v>43494</v>
      </c>
      <c r="H255" s="290" t="s">
        <v>1857</v>
      </c>
    </row>
    <row r="256" spans="1:8">
      <c r="B256" s="365" t="s">
        <v>1832</v>
      </c>
      <c r="C256" s="364" t="s">
        <v>1831</v>
      </c>
      <c r="D256" s="293"/>
      <c r="E256" s="290">
        <f>E255+7</f>
        <v>43469</v>
      </c>
      <c r="F256" s="290">
        <f>F255+7</f>
        <v>43473</v>
      </c>
      <c r="G256" s="290">
        <f>F256+28</f>
        <v>43501</v>
      </c>
      <c r="H256" s="290" t="s">
        <v>1857</v>
      </c>
    </row>
    <row r="257" spans="1:8">
      <c r="B257" s="365" t="s">
        <v>1830</v>
      </c>
      <c r="C257" s="364" t="s">
        <v>1829</v>
      </c>
      <c r="D257" s="293"/>
      <c r="E257" s="290">
        <f>E256+7</f>
        <v>43476</v>
      </c>
      <c r="F257" s="290">
        <f>F256+7</f>
        <v>43480</v>
      </c>
      <c r="G257" s="290">
        <f>F257+28</f>
        <v>43508</v>
      </c>
      <c r="H257" s="290" t="s">
        <v>1857</v>
      </c>
    </row>
    <row r="258" spans="1:8">
      <c r="B258" s="365" t="s">
        <v>1828</v>
      </c>
      <c r="C258" s="364" t="s">
        <v>1827</v>
      </c>
      <c r="D258" s="291"/>
      <c r="E258" s="290">
        <f>E257+7</f>
        <v>43483</v>
      </c>
      <c r="F258" s="290">
        <f>F257+7</f>
        <v>43487</v>
      </c>
      <c r="G258" s="290">
        <f>F258+28</f>
        <v>43515</v>
      </c>
      <c r="H258" s="290" t="s">
        <v>1857</v>
      </c>
    </row>
    <row r="259" spans="1:8">
      <c r="B259" s="364" t="s">
        <v>1826</v>
      </c>
      <c r="C259" s="364" t="s">
        <v>1825</v>
      </c>
      <c r="D259" s="363"/>
      <c r="E259" s="290">
        <f>E258+7</f>
        <v>43490</v>
      </c>
      <c r="F259" s="290">
        <f>F258+7</f>
        <v>43494</v>
      </c>
      <c r="G259" s="290">
        <f>F259+28</f>
        <v>43522</v>
      </c>
      <c r="H259" s="290" t="s">
        <v>1857</v>
      </c>
    </row>
    <row r="260" spans="1:8">
      <c r="B260" s="288"/>
      <c r="C260" s="288"/>
    </row>
    <row r="261" spans="1:8">
      <c r="B261" s="348" t="s">
        <v>36</v>
      </c>
      <c r="C261" s="348" t="s">
        <v>37</v>
      </c>
      <c r="D261" s="347" t="s">
        <v>38</v>
      </c>
      <c r="E261" s="294" t="s">
        <v>196</v>
      </c>
      <c r="F261" s="294" t="s">
        <v>196</v>
      </c>
      <c r="G261" s="294" t="s">
        <v>1856</v>
      </c>
      <c r="H261" s="294" t="s">
        <v>1855</v>
      </c>
    </row>
    <row r="262" spans="1:8">
      <c r="B262" s="346"/>
      <c r="C262" s="346"/>
      <c r="D262" s="345"/>
      <c r="E262" s="294" t="s">
        <v>1090</v>
      </c>
      <c r="F262" s="294" t="s">
        <v>40</v>
      </c>
      <c r="G262" s="294" t="s">
        <v>41</v>
      </c>
      <c r="H262" s="294" t="s">
        <v>41</v>
      </c>
    </row>
    <row r="263" spans="1:8" ht="16.5" customHeight="1">
      <c r="B263" s="340" t="s">
        <v>1854</v>
      </c>
      <c r="C263" s="340" t="s">
        <v>1853</v>
      </c>
      <c r="D263" s="295" t="s">
        <v>1852</v>
      </c>
      <c r="E263" s="290">
        <f>F263-5</f>
        <v>43461</v>
      </c>
      <c r="F263" s="290">
        <v>43466</v>
      </c>
      <c r="G263" s="290">
        <f>F263+24</f>
        <v>43490</v>
      </c>
      <c r="H263" s="290" t="s">
        <v>1845</v>
      </c>
    </row>
    <row r="264" spans="1:8">
      <c r="B264" s="365" t="s">
        <v>1851</v>
      </c>
      <c r="C264" s="364" t="s">
        <v>1850</v>
      </c>
      <c r="D264" s="293"/>
      <c r="E264" s="290">
        <f>E263+7</f>
        <v>43468</v>
      </c>
      <c r="F264" s="290">
        <f>F263+7</f>
        <v>43473</v>
      </c>
      <c r="G264" s="290">
        <f>F264+24</f>
        <v>43497</v>
      </c>
      <c r="H264" s="290" t="s">
        <v>1845</v>
      </c>
    </row>
    <row r="265" spans="1:8">
      <c r="B265" s="365" t="s">
        <v>1849</v>
      </c>
      <c r="C265" s="364" t="s">
        <v>1848</v>
      </c>
      <c r="D265" s="293"/>
      <c r="E265" s="290">
        <f>E264+7</f>
        <v>43475</v>
      </c>
      <c r="F265" s="290">
        <f>F264+7</f>
        <v>43480</v>
      </c>
      <c r="G265" s="290">
        <f>F265+24</f>
        <v>43504</v>
      </c>
      <c r="H265" s="290" t="s">
        <v>1845</v>
      </c>
    </row>
    <row r="266" spans="1:8">
      <c r="B266" s="365" t="s">
        <v>1573</v>
      </c>
      <c r="C266" s="364"/>
      <c r="D266" s="291"/>
      <c r="E266" s="290">
        <f>E265+7</f>
        <v>43482</v>
      </c>
      <c r="F266" s="290">
        <f>F265+7</f>
        <v>43487</v>
      </c>
      <c r="G266" s="290">
        <f>F266+24</f>
        <v>43511</v>
      </c>
      <c r="H266" s="290" t="s">
        <v>1845</v>
      </c>
    </row>
    <row r="267" spans="1:8">
      <c r="B267" s="364" t="s">
        <v>1847</v>
      </c>
      <c r="C267" s="364" t="s">
        <v>1846</v>
      </c>
      <c r="D267" s="363"/>
      <c r="E267" s="290">
        <f>E266+7</f>
        <v>43489</v>
      </c>
      <c r="F267" s="290">
        <f>F266+7</f>
        <v>43494</v>
      </c>
      <c r="G267" s="290">
        <f>F267+24</f>
        <v>43518</v>
      </c>
      <c r="H267" s="290" t="s">
        <v>1845</v>
      </c>
    </row>
    <row r="268" spans="1:8">
      <c r="B268" s="368"/>
      <c r="C268" s="368"/>
      <c r="D268" s="308"/>
      <c r="E268" s="307"/>
      <c r="F268" s="307"/>
    </row>
    <row r="269" spans="1:8">
      <c r="A269" s="312" t="s">
        <v>100</v>
      </c>
      <c r="B269" s="288"/>
      <c r="C269" s="288"/>
      <c r="E269" s="404"/>
      <c r="F269" s="386"/>
      <c r="G269" s="386"/>
    </row>
    <row r="270" spans="1:8">
      <c r="B270" s="348" t="s">
        <v>36</v>
      </c>
      <c r="C270" s="348" t="s">
        <v>37</v>
      </c>
      <c r="D270" s="347" t="s">
        <v>38</v>
      </c>
      <c r="E270" s="294" t="s">
        <v>196</v>
      </c>
      <c r="F270" s="294" t="s">
        <v>196</v>
      </c>
      <c r="G270" s="294" t="s">
        <v>1844</v>
      </c>
      <c r="H270" s="294" t="s">
        <v>1843</v>
      </c>
    </row>
    <row r="271" spans="1:8">
      <c r="B271" s="346"/>
      <c r="C271" s="346"/>
      <c r="D271" s="345"/>
      <c r="E271" s="294" t="s">
        <v>1090</v>
      </c>
      <c r="F271" s="294" t="s">
        <v>40</v>
      </c>
      <c r="G271" s="294" t="s">
        <v>41</v>
      </c>
      <c r="H271" s="294" t="s">
        <v>41</v>
      </c>
    </row>
    <row r="272" spans="1:8">
      <c r="B272" s="340" t="s">
        <v>1842</v>
      </c>
      <c r="C272" s="340" t="s">
        <v>1841</v>
      </c>
      <c r="D272" s="295" t="s">
        <v>1840</v>
      </c>
      <c r="E272" s="290">
        <f>F272-4</f>
        <v>43465</v>
      </c>
      <c r="F272" s="290">
        <v>43469</v>
      </c>
      <c r="G272" s="290">
        <f>F272+23</f>
        <v>43492</v>
      </c>
      <c r="H272" s="290" t="s">
        <v>1835</v>
      </c>
    </row>
    <row r="273" spans="1:8">
      <c r="B273" s="364" t="s">
        <v>1839</v>
      </c>
      <c r="C273" s="364" t="s">
        <v>1838</v>
      </c>
      <c r="D273" s="293"/>
      <c r="E273" s="290">
        <f>E272+7</f>
        <v>43472</v>
      </c>
      <c r="F273" s="290">
        <f>F272+7</f>
        <v>43476</v>
      </c>
      <c r="G273" s="290">
        <f>F273+23</f>
        <v>43499</v>
      </c>
      <c r="H273" s="290" t="s">
        <v>1835</v>
      </c>
    </row>
    <row r="274" spans="1:8">
      <c r="B274" s="365" t="s">
        <v>1837</v>
      </c>
      <c r="C274" s="364" t="s">
        <v>489</v>
      </c>
      <c r="D274" s="293"/>
      <c r="E274" s="290">
        <f>E273+7</f>
        <v>43479</v>
      </c>
      <c r="F274" s="290">
        <f>F273+7</f>
        <v>43483</v>
      </c>
      <c r="G274" s="290">
        <f>F274+23</f>
        <v>43506</v>
      </c>
      <c r="H274" s="290" t="s">
        <v>1835</v>
      </c>
    </row>
    <row r="275" spans="1:8">
      <c r="B275" s="365" t="s">
        <v>1836</v>
      </c>
      <c r="C275" s="364" t="s">
        <v>490</v>
      </c>
      <c r="D275" s="291"/>
      <c r="E275" s="290">
        <f>E274+7</f>
        <v>43486</v>
      </c>
      <c r="F275" s="290">
        <f>F274+7</f>
        <v>43490</v>
      </c>
      <c r="G275" s="290">
        <f>F275+23</f>
        <v>43513</v>
      </c>
      <c r="H275" s="290" t="s">
        <v>1835</v>
      </c>
    </row>
    <row r="276" spans="1:8">
      <c r="B276" s="368"/>
      <c r="C276" s="368"/>
      <c r="D276" s="308"/>
      <c r="E276" s="307"/>
      <c r="F276" s="307"/>
      <c r="G276" s="307"/>
      <c r="H276" s="307"/>
    </row>
    <row r="277" spans="1:8">
      <c r="A277" s="312" t="s">
        <v>90</v>
      </c>
    </row>
    <row r="278" spans="1:8">
      <c r="B278" s="348" t="s">
        <v>36</v>
      </c>
      <c r="C278" s="348" t="s">
        <v>37</v>
      </c>
      <c r="D278" s="347" t="s">
        <v>38</v>
      </c>
      <c r="E278" s="294" t="s">
        <v>196</v>
      </c>
      <c r="F278" s="294" t="s">
        <v>196</v>
      </c>
      <c r="G278" s="370" t="s">
        <v>90</v>
      </c>
    </row>
    <row r="279" spans="1:8">
      <c r="B279" s="346"/>
      <c r="C279" s="346"/>
      <c r="D279" s="345"/>
      <c r="E279" s="294" t="s">
        <v>1090</v>
      </c>
      <c r="F279" s="294" t="s">
        <v>40</v>
      </c>
      <c r="G279" s="370" t="s">
        <v>41</v>
      </c>
    </row>
    <row r="280" spans="1:8" ht="16.5" customHeight="1">
      <c r="B280" s="340" t="s">
        <v>1834</v>
      </c>
      <c r="C280" s="340" t="s">
        <v>1829</v>
      </c>
      <c r="D280" s="295" t="s">
        <v>1833</v>
      </c>
      <c r="E280" s="290">
        <f>F280-4</f>
        <v>43462</v>
      </c>
      <c r="F280" s="290">
        <v>43466</v>
      </c>
      <c r="G280" s="290">
        <f>F280+28</f>
        <v>43494</v>
      </c>
    </row>
    <row r="281" spans="1:8">
      <c r="B281" s="365" t="s">
        <v>1832</v>
      </c>
      <c r="C281" s="364" t="s">
        <v>1831</v>
      </c>
      <c r="D281" s="293"/>
      <c r="E281" s="290">
        <f>E280+7</f>
        <v>43469</v>
      </c>
      <c r="F281" s="290">
        <f>F280+7</f>
        <v>43473</v>
      </c>
      <c r="G281" s="290">
        <f>F281+28</f>
        <v>43501</v>
      </c>
    </row>
    <row r="282" spans="1:8">
      <c r="B282" s="365" t="s">
        <v>1830</v>
      </c>
      <c r="C282" s="364" t="s">
        <v>1829</v>
      </c>
      <c r="D282" s="293"/>
      <c r="E282" s="290">
        <f>E281+7</f>
        <v>43476</v>
      </c>
      <c r="F282" s="290">
        <f>F281+7</f>
        <v>43480</v>
      </c>
      <c r="G282" s="290">
        <f>F282+28</f>
        <v>43508</v>
      </c>
    </row>
    <row r="283" spans="1:8">
      <c r="B283" s="365" t="s">
        <v>1828</v>
      </c>
      <c r="C283" s="364" t="s">
        <v>1827</v>
      </c>
      <c r="D283" s="291"/>
      <c r="E283" s="290">
        <f>E282+7</f>
        <v>43483</v>
      </c>
      <c r="F283" s="290">
        <f>F282+7</f>
        <v>43487</v>
      </c>
      <c r="G283" s="290">
        <f>F283+28</f>
        <v>43515</v>
      </c>
    </row>
    <row r="284" spans="1:8">
      <c r="B284" s="364" t="s">
        <v>1826</v>
      </c>
      <c r="C284" s="364" t="s">
        <v>1825</v>
      </c>
      <c r="D284" s="363"/>
      <c r="E284" s="290">
        <f>E283+7</f>
        <v>43490</v>
      </c>
      <c r="F284" s="290">
        <f>F283+7</f>
        <v>43494</v>
      </c>
      <c r="G284" s="290">
        <f>F284+28</f>
        <v>43522</v>
      </c>
    </row>
    <row r="285" spans="1:8">
      <c r="B285" s="368"/>
      <c r="C285" s="368"/>
      <c r="D285" s="308"/>
      <c r="E285" s="307"/>
      <c r="F285" s="307"/>
      <c r="G285" s="307"/>
    </row>
    <row r="286" spans="1:8" s="349" customFormat="1">
      <c r="A286" s="337" t="s">
        <v>297</v>
      </c>
      <c r="B286" s="337"/>
      <c r="C286" s="337"/>
      <c r="D286" s="337"/>
      <c r="E286" s="337"/>
      <c r="F286" s="337"/>
      <c r="G286" s="337"/>
      <c r="H286" s="336"/>
    </row>
    <row r="287" spans="1:8">
      <c r="A287" s="312" t="s">
        <v>298</v>
      </c>
    </row>
    <row r="288" spans="1:8">
      <c r="B288" s="348" t="s">
        <v>1722</v>
      </c>
      <c r="C288" s="348" t="s">
        <v>37</v>
      </c>
      <c r="D288" s="347" t="s">
        <v>38</v>
      </c>
      <c r="E288" s="294" t="s">
        <v>196</v>
      </c>
      <c r="F288" s="294" t="s">
        <v>196</v>
      </c>
      <c r="G288" s="294" t="s">
        <v>1817</v>
      </c>
    </row>
    <row r="289" spans="2:7">
      <c r="B289" s="346"/>
      <c r="C289" s="346"/>
      <c r="D289" s="345"/>
      <c r="E289" s="294" t="s">
        <v>1090</v>
      </c>
      <c r="F289" s="294" t="s">
        <v>40</v>
      </c>
      <c r="G289" s="294" t="s">
        <v>41</v>
      </c>
    </row>
    <row r="290" spans="2:7">
      <c r="B290" s="340" t="s">
        <v>1800</v>
      </c>
      <c r="C290" s="340" t="s">
        <v>1824</v>
      </c>
      <c r="D290" s="363" t="s">
        <v>1823</v>
      </c>
      <c r="E290" s="290">
        <f>F290-4</f>
        <v>43462</v>
      </c>
      <c r="F290" s="290">
        <v>43466</v>
      </c>
      <c r="G290" s="290">
        <f>F290+2</f>
        <v>43468</v>
      </c>
    </row>
    <row r="291" spans="2:7">
      <c r="B291" s="365" t="s">
        <v>1802</v>
      </c>
      <c r="C291" s="340" t="s">
        <v>1822</v>
      </c>
      <c r="D291" s="363"/>
      <c r="E291" s="290">
        <f>E290+7</f>
        <v>43469</v>
      </c>
      <c r="F291" s="290">
        <f>F290+7</f>
        <v>43473</v>
      </c>
      <c r="G291" s="290">
        <f>G290+7</f>
        <v>43475</v>
      </c>
    </row>
    <row r="292" spans="2:7">
      <c r="B292" s="365" t="s">
        <v>1800</v>
      </c>
      <c r="C292" s="340" t="s">
        <v>1821</v>
      </c>
      <c r="D292" s="363"/>
      <c r="E292" s="290">
        <f>E291+7</f>
        <v>43476</v>
      </c>
      <c r="F292" s="290">
        <f>F291+7</f>
        <v>43480</v>
      </c>
      <c r="G292" s="290">
        <f>G291+7</f>
        <v>43482</v>
      </c>
    </row>
    <row r="293" spans="2:7">
      <c r="B293" s="365" t="s">
        <v>1802</v>
      </c>
      <c r="C293" s="340" t="s">
        <v>1820</v>
      </c>
      <c r="D293" s="363"/>
      <c r="E293" s="290">
        <f>E292+7</f>
        <v>43483</v>
      </c>
      <c r="F293" s="290">
        <f>F292+7</f>
        <v>43487</v>
      </c>
      <c r="G293" s="290">
        <f>G292+7</f>
        <v>43489</v>
      </c>
    </row>
    <row r="294" spans="2:7">
      <c r="B294" s="288"/>
      <c r="C294" s="288"/>
    </row>
    <row r="295" spans="2:7">
      <c r="B295" s="348" t="s">
        <v>1722</v>
      </c>
      <c r="C295" s="348" t="s">
        <v>37</v>
      </c>
      <c r="D295" s="347" t="s">
        <v>38</v>
      </c>
      <c r="E295" s="294" t="s">
        <v>196</v>
      </c>
      <c r="F295" s="294" t="s">
        <v>196</v>
      </c>
      <c r="G295" s="294" t="s">
        <v>1817</v>
      </c>
    </row>
    <row r="296" spans="2:7">
      <c r="B296" s="346"/>
      <c r="C296" s="346"/>
      <c r="D296" s="345"/>
      <c r="E296" s="294" t="s">
        <v>1090</v>
      </c>
      <c r="F296" s="294" t="s">
        <v>40</v>
      </c>
      <c r="G296" s="294" t="s">
        <v>41</v>
      </c>
    </row>
    <row r="297" spans="2:7">
      <c r="B297" s="340" t="s">
        <v>1818</v>
      </c>
      <c r="C297" s="340" t="s">
        <v>1210</v>
      </c>
      <c r="D297" s="363" t="s">
        <v>1819</v>
      </c>
      <c r="E297" s="290">
        <f>F297-3</f>
        <v>43466</v>
      </c>
      <c r="F297" s="290">
        <v>43469</v>
      </c>
      <c r="G297" s="290">
        <f>F297+3</f>
        <v>43472</v>
      </c>
    </row>
    <row r="298" spans="2:7">
      <c r="B298" s="365" t="s">
        <v>1818</v>
      </c>
      <c r="C298" s="340" t="s">
        <v>695</v>
      </c>
      <c r="D298" s="363"/>
      <c r="E298" s="290">
        <f>E297+7</f>
        <v>43473</v>
      </c>
      <c r="F298" s="290">
        <f>F297+7</f>
        <v>43476</v>
      </c>
      <c r="G298" s="290">
        <f>F298+3</f>
        <v>43479</v>
      </c>
    </row>
    <row r="299" spans="2:7">
      <c r="B299" s="365" t="s">
        <v>1818</v>
      </c>
      <c r="C299" s="340" t="s">
        <v>696</v>
      </c>
      <c r="D299" s="363"/>
      <c r="E299" s="290">
        <f>E298+7</f>
        <v>43480</v>
      </c>
      <c r="F299" s="290">
        <f>F298+7</f>
        <v>43483</v>
      </c>
      <c r="G299" s="290">
        <f>F299+3</f>
        <v>43486</v>
      </c>
    </row>
    <row r="300" spans="2:7">
      <c r="B300" s="365" t="s">
        <v>1818</v>
      </c>
      <c r="C300" s="340" t="s">
        <v>697</v>
      </c>
      <c r="D300" s="363"/>
      <c r="E300" s="290">
        <f>E299+7</f>
        <v>43487</v>
      </c>
      <c r="F300" s="290">
        <f>F299+7</f>
        <v>43490</v>
      </c>
      <c r="G300" s="290">
        <f>F300+3</f>
        <v>43493</v>
      </c>
    </row>
    <row r="301" spans="2:7">
      <c r="B301" s="288"/>
      <c r="C301" s="288"/>
    </row>
    <row r="302" spans="2:7">
      <c r="B302" s="348" t="s">
        <v>1722</v>
      </c>
      <c r="C302" s="348" t="s">
        <v>37</v>
      </c>
      <c r="D302" s="347" t="s">
        <v>38</v>
      </c>
      <c r="E302" s="294" t="s">
        <v>196</v>
      </c>
      <c r="F302" s="294" t="s">
        <v>196</v>
      </c>
      <c r="G302" s="294" t="s">
        <v>1817</v>
      </c>
    </row>
    <row r="303" spans="2:7">
      <c r="B303" s="346"/>
      <c r="C303" s="346"/>
      <c r="D303" s="345"/>
      <c r="E303" s="294" t="s">
        <v>1090</v>
      </c>
      <c r="F303" s="294" t="s">
        <v>40</v>
      </c>
      <c r="G303" s="294" t="s">
        <v>41</v>
      </c>
    </row>
    <row r="304" spans="2:7">
      <c r="B304" s="365" t="s">
        <v>1774</v>
      </c>
      <c r="C304" s="340" t="s">
        <v>1816</v>
      </c>
      <c r="D304" s="363" t="s">
        <v>1815</v>
      </c>
      <c r="E304" s="290">
        <f>F304-3</f>
        <v>43468</v>
      </c>
      <c r="F304" s="290">
        <v>43471</v>
      </c>
      <c r="G304" s="290">
        <f>F304+3</f>
        <v>43474</v>
      </c>
    </row>
    <row r="305" spans="1:7">
      <c r="B305" s="365" t="s">
        <v>1778</v>
      </c>
      <c r="C305" s="340" t="s">
        <v>1814</v>
      </c>
      <c r="D305" s="363"/>
      <c r="E305" s="290">
        <f>E304+7</f>
        <v>43475</v>
      </c>
      <c r="F305" s="290">
        <f>F304+7</f>
        <v>43478</v>
      </c>
      <c r="G305" s="290">
        <f>G304+7</f>
        <v>43481</v>
      </c>
    </row>
    <row r="306" spans="1:7">
      <c r="B306" s="365" t="s">
        <v>1776</v>
      </c>
      <c r="C306" s="340" t="s">
        <v>1813</v>
      </c>
      <c r="D306" s="363"/>
      <c r="E306" s="290">
        <f>E305+7</f>
        <v>43482</v>
      </c>
      <c r="F306" s="290">
        <f>F305+7</f>
        <v>43485</v>
      </c>
      <c r="G306" s="290">
        <f>G305+7</f>
        <v>43488</v>
      </c>
    </row>
    <row r="307" spans="1:7">
      <c r="B307" s="365" t="s">
        <v>1774</v>
      </c>
      <c r="C307" s="340" t="s">
        <v>1812</v>
      </c>
      <c r="D307" s="363"/>
      <c r="E307" s="290">
        <f>E306+7</f>
        <v>43489</v>
      </c>
      <c r="F307" s="290">
        <f>F306+7</f>
        <v>43492</v>
      </c>
      <c r="G307" s="290">
        <f>G306+7</f>
        <v>43495</v>
      </c>
    </row>
    <row r="308" spans="1:7">
      <c r="B308" s="365" t="s">
        <v>1778</v>
      </c>
      <c r="C308" s="340" t="s">
        <v>1811</v>
      </c>
      <c r="D308" s="363"/>
      <c r="E308" s="290">
        <f>E307+7</f>
        <v>43496</v>
      </c>
      <c r="F308" s="290">
        <f>F307+7</f>
        <v>43499</v>
      </c>
      <c r="G308" s="290">
        <f>G307+7</f>
        <v>43502</v>
      </c>
    </row>
    <row r="309" spans="1:7">
      <c r="B309" s="403"/>
      <c r="C309" s="401"/>
      <c r="D309" s="308"/>
      <c r="E309" s="307"/>
      <c r="F309" s="307"/>
      <c r="G309" s="307"/>
    </row>
    <row r="310" spans="1:7">
      <c r="A310" s="312" t="s">
        <v>299</v>
      </c>
    </row>
    <row r="311" spans="1:7">
      <c r="B311" s="348" t="s">
        <v>1722</v>
      </c>
      <c r="C311" s="348" t="s">
        <v>37</v>
      </c>
      <c r="D311" s="347" t="s">
        <v>38</v>
      </c>
      <c r="E311" s="294" t="s">
        <v>196</v>
      </c>
      <c r="F311" s="294" t="s">
        <v>196</v>
      </c>
      <c r="G311" s="294" t="s">
        <v>1810</v>
      </c>
    </row>
    <row r="312" spans="1:7">
      <c r="B312" s="346"/>
      <c r="C312" s="346"/>
      <c r="D312" s="345"/>
      <c r="E312" s="294" t="s">
        <v>1090</v>
      </c>
      <c r="F312" s="294" t="s">
        <v>40</v>
      </c>
      <c r="G312" s="294" t="s">
        <v>41</v>
      </c>
    </row>
    <row r="313" spans="1:7">
      <c r="B313" s="365" t="s">
        <v>1808</v>
      </c>
      <c r="C313" s="340" t="s">
        <v>1210</v>
      </c>
      <c r="D313" s="363" t="s">
        <v>1809</v>
      </c>
      <c r="E313" s="290">
        <f>F313-3</f>
        <v>43467</v>
      </c>
      <c r="F313" s="290">
        <v>43470</v>
      </c>
      <c r="G313" s="290">
        <f>F313+2</f>
        <v>43472</v>
      </c>
    </row>
    <row r="314" spans="1:7">
      <c r="B314" s="365" t="s">
        <v>1807</v>
      </c>
      <c r="C314" s="340" t="s">
        <v>695</v>
      </c>
      <c r="D314" s="363"/>
      <c r="E314" s="290">
        <f>E313+7</f>
        <v>43474</v>
      </c>
      <c r="F314" s="290">
        <f>F313+7</f>
        <v>43477</v>
      </c>
      <c r="G314" s="290">
        <f>G313+7</f>
        <v>43479</v>
      </c>
    </row>
    <row r="315" spans="1:7">
      <c r="B315" s="365" t="s">
        <v>1808</v>
      </c>
      <c r="C315" s="340" t="s">
        <v>696</v>
      </c>
      <c r="D315" s="363"/>
      <c r="E315" s="290">
        <f>E314+7</f>
        <v>43481</v>
      </c>
      <c r="F315" s="290">
        <f>F314+7</f>
        <v>43484</v>
      </c>
      <c r="G315" s="290">
        <f>G314+7</f>
        <v>43486</v>
      </c>
    </row>
    <row r="316" spans="1:7">
      <c r="B316" s="365" t="s">
        <v>1807</v>
      </c>
      <c r="C316" s="340" t="s">
        <v>697</v>
      </c>
      <c r="D316" s="363"/>
      <c r="E316" s="290">
        <f>E315+7</f>
        <v>43488</v>
      </c>
      <c r="F316" s="290">
        <f>F315+7</f>
        <v>43491</v>
      </c>
      <c r="G316" s="290">
        <f>G315+7</f>
        <v>43493</v>
      </c>
    </row>
    <row r="317" spans="1:7">
      <c r="B317" s="288"/>
      <c r="C317" s="288"/>
    </row>
    <row r="318" spans="1:7">
      <c r="A318" s="339" t="s">
        <v>300</v>
      </c>
      <c r="B318" s="339"/>
    </row>
    <row r="319" spans="1:7">
      <c r="B319" s="348" t="s">
        <v>1722</v>
      </c>
      <c r="C319" s="348" t="s">
        <v>37</v>
      </c>
      <c r="D319" s="347" t="s">
        <v>38</v>
      </c>
      <c r="E319" s="294" t="s">
        <v>196</v>
      </c>
      <c r="F319" s="294" t="s">
        <v>196</v>
      </c>
      <c r="G319" s="294" t="s">
        <v>1793</v>
      </c>
    </row>
    <row r="320" spans="1:7">
      <c r="B320" s="346"/>
      <c r="C320" s="346"/>
      <c r="D320" s="345"/>
      <c r="E320" s="294" t="s">
        <v>1090</v>
      </c>
      <c r="F320" s="294" t="s">
        <v>40</v>
      </c>
      <c r="G320" s="294" t="s">
        <v>41</v>
      </c>
    </row>
    <row r="321" spans="2:7">
      <c r="B321" s="340" t="s">
        <v>1800</v>
      </c>
      <c r="C321" s="340" t="s">
        <v>1806</v>
      </c>
      <c r="D321" s="363" t="s">
        <v>1805</v>
      </c>
      <c r="E321" s="290">
        <f>F321-4</f>
        <v>43462</v>
      </c>
      <c r="F321" s="290">
        <v>43466</v>
      </c>
      <c r="G321" s="290">
        <f>F321+2</f>
        <v>43468</v>
      </c>
    </row>
    <row r="322" spans="2:7">
      <c r="B322" s="365" t="s">
        <v>1802</v>
      </c>
      <c r="C322" s="364" t="s">
        <v>1804</v>
      </c>
      <c r="D322" s="363"/>
      <c r="E322" s="290">
        <f>E321+7</f>
        <v>43469</v>
      </c>
      <c r="F322" s="290">
        <f>F321+7</f>
        <v>43473</v>
      </c>
      <c r="G322" s="290">
        <f>G321+7</f>
        <v>43475</v>
      </c>
    </row>
    <row r="323" spans="2:7">
      <c r="B323" s="365" t="s">
        <v>1800</v>
      </c>
      <c r="C323" s="364" t="s">
        <v>1803</v>
      </c>
      <c r="D323" s="363"/>
      <c r="E323" s="290">
        <f>E322+7</f>
        <v>43476</v>
      </c>
      <c r="F323" s="290">
        <f>F322+7</f>
        <v>43480</v>
      </c>
      <c r="G323" s="290">
        <f>G322+7</f>
        <v>43482</v>
      </c>
    </row>
    <row r="324" spans="2:7">
      <c r="B324" s="365" t="s">
        <v>1802</v>
      </c>
      <c r="C324" s="364" t="s">
        <v>1801</v>
      </c>
      <c r="D324" s="363"/>
      <c r="E324" s="290">
        <f>E323+7</f>
        <v>43483</v>
      </c>
      <c r="F324" s="290">
        <f>F323+7</f>
        <v>43487</v>
      </c>
      <c r="G324" s="290">
        <f>G323+7</f>
        <v>43489</v>
      </c>
    </row>
    <row r="325" spans="2:7">
      <c r="B325" s="364" t="s">
        <v>1800</v>
      </c>
      <c r="C325" s="364" t="s">
        <v>1799</v>
      </c>
      <c r="D325" s="363"/>
      <c r="E325" s="290">
        <f>E324+7</f>
        <v>43490</v>
      </c>
      <c r="F325" s="290">
        <f>F324+7</f>
        <v>43494</v>
      </c>
      <c r="G325" s="290">
        <f>G324+7</f>
        <v>43496</v>
      </c>
    </row>
    <row r="326" spans="2:7">
      <c r="B326" s="288"/>
      <c r="C326" s="288"/>
    </row>
    <row r="327" spans="2:7">
      <c r="B327" s="348" t="s">
        <v>1722</v>
      </c>
      <c r="C327" s="348" t="s">
        <v>37</v>
      </c>
      <c r="D327" s="347" t="s">
        <v>38</v>
      </c>
      <c r="E327" s="294" t="s">
        <v>196</v>
      </c>
      <c r="F327" s="294" t="s">
        <v>196</v>
      </c>
      <c r="G327" s="294" t="s">
        <v>1793</v>
      </c>
    </row>
    <row r="328" spans="2:7">
      <c r="B328" s="346"/>
      <c r="C328" s="346"/>
      <c r="D328" s="345"/>
      <c r="E328" s="294" t="s">
        <v>1090</v>
      </c>
      <c r="F328" s="294" t="s">
        <v>40</v>
      </c>
      <c r="G328" s="294" t="s">
        <v>41</v>
      </c>
    </row>
    <row r="329" spans="2:7">
      <c r="B329" s="340" t="s">
        <v>1795</v>
      </c>
      <c r="C329" s="340" t="s">
        <v>1798</v>
      </c>
      <c r="D329" s="363" t="s">
        <v>1797</v>
      </c>
      <c r="E329" s="290">
        <f>F329-3</f>
        <v>43466</v>
      </c>
      <c r="F329" s="290">
        <v>43469</v>
      </c>
      <c r="G329" s="290">
        <f>F329+3</f>
        <v>43472</v>
      </c>
    </row>
    <row r="330" spans="2:7">
      <c r="B330" s="365" t="s">
        <v>1795</v>
      </c>
      <c r="C330" s="340" t="s">
        <v>1796</v>
      </c>
      <c r="D330" s="363"/>
      <c r="E330" s="290">
        <f>E329+7</f>
        <v>43473</v>
      </c>
      <c r="F330" s="290">
        <f>F329+7</f>
        <v>43476</v>
      </c>
      <c r="G330" s="290">
        <f>F330+3</f>
        <v>43479</v>
      </c>
    </row>
    <row r="331" spans="2:7">
      <c r="B331" s="365" t="s">
        <v>1795</v>
      </c>
      <c r="C331" s="340" t="s">
        <v>281</v>
      </c>
      <c r="D331" s="363"/>
      <c r="E331" s="290">
        <f>E330+7</f>
        <v>43480</v>
      </c>
      <c r="F331" s="290">
        <f>F330+7</f>
        <v>43483</v>
      </c>
      <c r="G331" s="290">
        <f>F331+3</f>
        <v>43486</v>
      </c>
    </row>
    <row r="332" spans="2:7">
      <c r="B332" s="365" t="s">
        <v>1795</v>
      </c>
      <c r="C332" s="340" t="s">
        <v>1794</v>
      </c>
      <c r="D332" s="363"/>
      <c r="E332" s="290">
        <f>E331+7</f>
        <v>43487</v>
      </c>
      <c r="F332" s="290">
        <f>F331+7</f>
        <v>43490</v>
      </c>
      <c r="G332" s="290">
        <f>F332+3</f>
        <v>43493</v>
      </c>
    </row>
    <row r="334" spans="2:7">
      <c r="B334" s="348" t="s">
        <v>1722</v>
      </c>
      <c r="C334" s="348" t="s">
        <v>37</v>
      </c>
      <c r="D334" s="347" t="s">
        <v>38</v>
      </c>
      <c r="E334" s="294" t="s">
        <v>196</v>
      </c>
      <c r="F334" s="294" t="s">
        <v>196</v>
      </c>
      <c r="G334" s="294" t="s">
        <v>1793</v>
      </c>
    </row>
    <row r="335" spans="2:7">
      <c r="B335" s="346"/>
      <c r="C335" s="346"/>
      <c r="D335" s="345"/>
      <c r="E335" s="294" t="s">
        <v>1090</v>
      </c>
      <c r="F335" s="294" t="s">
        <v>40</v>
      </c>
      <c r="G335" s="294" t="s">
        <v>41</v>
      </c>
    </row>
    <row r="336" spans="2:7">
      <c r="B336" s="340" t="s">
        <v>1791</v>
      </c>
      <c r="C336" s="340" t="s">
        <v>1210</v>
      </c>
      <c r="D336" s="363" t="s">
        <v>1792</v>
      </c>
      <c r="E336" s="290">
        <f>F336-3</f>
        <v>43468</v>
      </c>
      <c r="F336" s="290">
        <v>43471</v>
      </c>
      <c r="G336" s="290">
        <f>F336+3</f>
        <v>43474</v>
      </c>
    </row>
    <row r="337" spans="1:7">
      <c r="B337" s="365" t="s">
        <v>1791</v>
      </c>
      <c r="C337" s="340" t="s">
        <v>695</v>
      </c>
      <c r="D337" s="363"/>
      <c r="E337" s="290">
        <f>E336+7</f>
        <v>43475</v>
      </c>
      <c r="F337" s="290">
        <f>F336+7</f>
        <v>43478</v>
      </c>
      <c r="G337" s="290">
        <f>G336+7</f>
        <v>43481</v>
      </c>
    </row>
    <row r="338" spans="1:7">
      <c r="B338" s="365" t="s">
        <v>1791</v>
      </c>
      <c r="C338" s="340" t="s">
        <v>696</v>
      </c>
      <c r="D338" s="363"/>
      <c r="E338" s="290">
        <f>E337+7</f>
        <v>43482</v>
      </c>
      <c r="F338" s="290">
        <f>F337+7</f>
        <v>43485</v>
      </c>
      <c r="G338" s="290">
        <f>G337+7</f>
        <v>43488</v>
      </c>
    </row>
    <row r="339" spans="1:7">
      <c r="B339" s="365" t="s">
        <v>1791</v>
      </c>
      <c r="C339" s="340" t="s">
        <v>697</v>
      </c>
      <c r="D339" s="363"/>
      <c r="E339" s="290">
        <f>E338+7</f>
        <v>43489</v>
      </c>
      <c r="F339" s="290">
        <f>F338+7</f>
        <v>43492</v>
      </c>
      <c r="G339" s="290">
        <f>G338+7</f>
        <v>43495</v>
      </c>
    </row>
    <row r="340" spans="1:7">
      <c r="B340" s="288"/>
      <c r="C340" s="288"/>
    </row>
    <row r="341" spans="1:7">
      <c r="A341" s="312" t="s">
        <v>301</v>
      </c>
    </row>
    <row r="342" spans="1:7">
      <c r="B342" s="348" t="s">
        <v>1722</v>
      </c>
      <c r="C342" s="348" t="s">
        <v>37</v>
      </c>
      <c r="D342" s="347" t="s">
        <v>38</v>
      </c>
      <c r="E342" s="294" t="s">
        <v>196</v>
      </c>
      <c r="F342" s="294" t="s">
        <v>196</v>
      </c>
      <c r="G342" s="294" t="s">
        <v>1781</v>
      </c>
    </row>
    <row r="343" spans="1:7">
      <c r="B343" s="346"/>
      <c r="C343" s="346"/>
      <c r="D343" s="345"/>
      <c r="E343" s="294" t="s">
        <v>1090</v>
      </c>
      <c r="F343" s="294" t="s">
        <v>40</v>
      </c>
      <c r="G343" s="294" t="s">
        <v>41</v>
      </c>
    </row>
    <row r="344" spans="1:7">
      <c r="B344" s="340" t="s">
        <v>1785</v>
      </c>
      <c r="C344" s="340" t="s">
        <v>1790</v>
      </c>
      <c r="D344" s="363" t="s">
        <v>1789</v>
      </c>
      <c r="E344" s="290">
        <f>F344-4</f>
        <v>43462</v>
      </c>
      <c r="F344" s="290">
        <v>43466</v>
      </c>
      <c r="G344" s="290">
        <f>F344+3</f>
        <v>43469</v>
      </c>
    </row>
    <row r="345" spans="1:7">
      <c r="B345" s="365" t="s">
        <v>1785</v>
      </c>
      <c r="C345" s="364" t="s">
        <v>1788</v>
      </c>
      <c r="D345" s="363"/>
      <c r="E345" s="290">
        <f>E344+7</f>
        <v>43469</v>
      </c>
      <c r="F345" s="290">
        <f>F344+7</f>
        <v>43473</v>
      </c>
      <c r="G345" s="290">
        <f>F345+3</f>
        <v>43476</v>
      </c>
    </row>
    <row r="346" spans="1:7">
      <c r="B346" s="365" t="s">
        <v>1785</v>
      </c>
      <c r="C346" s="364" t="s">
        <v>1787</v>
      </c>
      <c r="D346" s="363"/>
      <c r="E346" s="290">
        <f>E345+7</f>
        <v>43476</v>
      </c>
      <c r="F346" s="290">
        <f>F345+7</f>
        <v>43480</v>
      </c>
      <c r="G346" s="290">
        <f>F346+3</f>
        <v>43483</v>
      </c>
    </row>
    <row r="347" spans="1:7">
      <c r="B347" s="365" t="s">
        <v>1785</v>
      </c>
      <c r="C347" s="364" t="s">
        <v>1786</v>
      </c>
      <c r="D347" s="363"/>
      <c r="E347" s="290">
        <f>E346+7</f>
        <v>43483</v>
      </c>
      <c r="F347" s="290">
        <f>F346+7</f>
        <v>43487</v>
      </c>
      <c r="G347" s="290">
        <f>F347+3</f>
        <v>43490</v>
      </c>
    </row>
    <row r="348" spans="1:7">
      <c r="B348" s="364" t="s">
        <v>1785</v>
      </c>
      <c r="C348" s="364" t="s">
        <v>1784</v>
      </c>
      <c r="D348" s="363"/>
      <c r="E348" s="290">
        <f>E347+7</f>
        <v>43490</v>
      </c>
      <c r="F348" s="290">
        <f>F347+7</f>
        <v>43494</v>
      </c>
      <c r="G348" s="290">
        <f>F348+3</f>
        <v>43497</v>
      </c>
    </row>
    <row r="349" spans="1:7">
      <c r="B349" s="288"/>
      <c r="C349" s="288"/>
      <c r="F349" s="307"/>
      <c r="G349" s="307"/>
    </row>
    <row r="350" spans="1:7">
      <c r="B350" s="348" t="s">
        <v>1722</v>
      </c>
      <c r="C350" s="348" t="s">
        <v>37</v>
      </c>
      <c r="D350" s="347" t="s">
        <v>38</v>
      </c>
      <c r="E350" s="294" t="s">
        <v>196</v>
      </c>
      <c r="F350" s="294" t="s">
        <v>196</v>
      </c>
      <c r="G350" s="294" t="s">
        <v>1781</v>
      </c>
    </row>
    <row r="351" spans="1:7">
      <c r="B351" s="346"/>
      <c r="C351" s="346"/>
      <c r="D351" s="345"/>
      <c r="E351" s="294" t="s">
        <v>1090</v>
      </c>
      <c r="F351" s="294" t="s">
        <v>40</v>
      </c>
      <c r="G351" s="294" t="s">
        <v>41</v>
      </c>
    </row>
    <row r="352" spans="1:7">
      <c r="B352" s="340" t="s">
        <v>1782</v>
      </c>
      <c r="C352" s="340" t="s">
        <v>1210</v>
      </c>
      <c r="D352" s="363" t="s">
        <v>1783</v>
      </c>
      <c r="E352" s="290">
        <f>F352-3</f>
        <v>43466</v>
      </c>
      <c r="F352" s="290">
        <v>43469</v>
      </c>
      <c r="G352" s="290">
        <f>F352+2</f>
        <v>43471</v>
      </c>
    </row>
    <row r="353" spans="1:7">
      <c r="B353" s="365" t="s">
        <v>1782</v>
      </c>
      <c r="C353" s="340" t="s">
        <v>695</v>
      </c>
      <c r="D353" s="363"/>
      <c r="E353" s="290">
        <f>E352+7</f>
        <v>43473</v>
      </c>
      <c r="F353" s="290">
        <f>F352+7</f>
        <v>43476</v>
      </c>
      <c r="G353" s="290">
        <f>G352+7</f>
        <v>43478</v>
      </c>
    </row>
    <row r="354" spans="1:7">
      <c r="B354" s="365" t="s">
        <v>1782</v>
      </c>
      <c r="C354" s="340" t="s">
        <v>696</v>
      </c>
      <c r="D354" s="363"/>
      <c r="E354" s="290">
        <f>E353+7</f>
        <v>43480</v>
      </c>
      <c r="F354" s="290">
        <f>F353+7</f>
        <v>43483</v>
      </c>
      <c r="G354" s="290">
        <f>G353+7</f>
        <v>43485</v>
      </c>
    </row>
    <row r="355" spans="1:7">
      <c r="B355" s="365" t="s">
        <v>1782</v>
      </c>
      <c r="C355" s="340" t="s">
        <v>697</v>
      </c>
      <c r="D355" s="363"/>
      <c r="E355" s="290">
        <f>E354+7</f>
        <v>43487</v>
      </c>
      <c r="F355" s="290">
        <f>F354+7</f>
        <v>43490</v>
      </c>
      <c r="G355" s="290">
        <f>G354+7</f>
        <v>43492</v>
      </c>
    </row>
    <row r="356" spans="1:7">
      <c r="B356" s="402"/>
      <c r="C356" s="399"/>
    </row>
    <row r="357" spans="1:7">
      <c r="B357" s="348" t="s">
        <v>1722</v>
      </c>
      <c r="C357" s="348" t="s">
        <v>37</v>
      </c>
      <c r="D357" s="347" t="s">
        <v>38</v>
      </c>
      <c r="E357" s="294" t="s">
        <v>196</v>
      </c>
      <c r="F357" s="294" t="s">
        <v>196</v>
      </c>
      <c r="G357" s="294" t="s">
        <v>1781</v>
      </c>
    </row>
    <row r="358" spans="1:7">
      <c r="B358" s="346"/>
      <c r="C358" s="346"/>
      <c r="D358" s="345"/>
      <c r="E358" s="294" t="s">
        <v>1090</v>
      </c>
      <c r="F358" s="294" t="s">
        <v>40</v>
      </c>
      <c r="G358" s="294" t="s">
        <v>41</v>
      </c>
    </row>
    <row r="359" spans="1:7">
      <c r="B359" s="365" t="s">
        <v>1774</v>
      </c>
      <c r="C359" s="340" t="s">
        <v>1780</v>
      </c>
      <c r="D359" s="363" t="s">
        <v>1779</v>
      </c>
      <c r="E359" s="290">
        <f>F359-3</f>
        <v>43468</v>
      </c>
      <c r="F359" s="290">
        <v>43471</v>
      </c>
      <c r="G359" s="290">
        <f>F359+2</f>
        <v>43473</v>
      </c>
    </row>
    <row r="360" spans="1:7">
      <c r="B360" s="365" t="s">
        <v>1778</v>
      </c>
      <c r="C360" s="340" t="s">
        <v>1777</v>
      </c>
      <c r="D360" s="363"/>
      <c r="E360" s="290">
        <f>E359+7</f>
        <v>43475</v>
      </c>
      <c r="F360" s="290">
        <f>F359+7</f>
        <v>43478</v>
      </c>
      <c r="G360" s="290">
        <f>G359+7</f>
        <v>43480</v>
      </c>
    </row>
    <row r="361" spans="1:7">
      <c r="B361" s="364" t="s">
        <v>1776</v>
      </c>
      <c r="C361" s="340" t="s">
        <v>1775</v>
      </c>
      <c r="D361" s="363"/>
      <c r="E361" s="290">
        <f>E360+7</f>
        <v>43482</v>
      </c>
      <c r="F361" s="290">
        <f>F360+7</f>
        <v>43485</v>
      </c>
      <c r="G361" s="290">
        <f>G360+7</f>
        <v>43487</v>
      </c>
    </row>
    <row r="362" spans="1:7">
      <c r="B362" s="365" t="s">
        <v>1774</v>
      </c>
      <c r="C362" s="340" t="s">
        <v>1773</v>
      </c>
      <c r="D362" s="363"/>
      <c r="E362" s="290">
        <f>E361+7</f>
        <v>43489</v>
      </c>
      <c r="F362" s="290">
        <f>F361+7</f>
        <v>43492</v>
      </c>
      <c r="G362" s="290">
        <f>G361+7</f>
        <v>43494</v>
      </c>
    </row>
    <row r="363" spans="1:7">
      <c r="B363" s="368"/>
      <c r="C363" s="401"/>
      <c r="E363" s="307"/>
      <c r="F363" s="307"/>
      <c r="G363" s="307"/>
    </row>
    <row r="364" spans="1:7">
      <c r="A364" s="312" t="s">
        <v>303</v>
      </c>
    </row>
    <row r="365" spans="1:7">
      <c r="A365" s="312"/>
      <c r="B365" s="348" t="s">
        <v>1722</v>
      </c>
      <c r="C365" s="348" t="s">
        <v>37</v>
      </c>
      <c r="D365" s="347" t="s">
        <v>38</v>
      </c>
      <c r="E365" s="294" t="s">
        <v>196</v>
      </c>
      <c r="F365" s="294" t="s">
        <v>196</v>
      </c>
      <c r="G365" s="294" t="s">
        <v>1749</v>
      </c>
    </row>
    <row r="366" spans="1:7">
      <c r="B366" s="346"/>
      <c r="C366" s="346"/>
      <c r="D366" s="345"/>
      <c r="E366" s="294" t="s">
        <v>1090</v>
      </c>
      <c r="F366" s="294" t="s">
        <v>40</v>
      </c>
      <c r="G366" s="294" t="s">
        <v>41</v>
      </c>
    </row>
    <row r="367" spans="1:7">
      <c r="B367" s="340" t="s">
        <v>1767</v>
      </c>
      <c r="C367" s="340" t="s">
        <v>1772</v>
      </c>
      <c r="D367" s="363" t="s">
        <v>1771</v>
      </c>
      <c r="E367" s="290">
        <f>F367-2</f>
        <v>43465</v>
      </c>
      <c r="F367" s="290">
        <v>43467</v>
      </c>
      <c r="G367" s="290">
        <f>F367+1</f>
        <v>43468</v>
      </c>
    </row>
    <row r="368" spans="1:7">
      <c r="B368" s="365" t="s">
        <v>1767</v>
      </c>
      <c r="C368" s="364" t="s">
        <v>1770</v>
      </c>
      <c r="D368" s="363"/>
      <c r="E368" s="290">
        <f>E367+7</f>
        <v>43472</v>
      </c>
      <c r="F368" s="290">
        <f>F367+7</f>
        <v>43474</v>
      </c>
      <c r="G368" s="290">
        <f>F368+1</f>
        <v>43475</v>
      </c>
    </row>
    <row r="369" spans="2:7">
      <c r="B369" s="365" t="s">
        <v>1767</v>
      </c>
      <c r="C369" s="364" t="s">
        <v>1769</v>
      </c>
      <c r="D369" s="363"/>
      <c r="E369" s="290">
        <f>E368+7</f>
        <v>43479</v>
      </c>
      <c r="F369" s="290">
        <f>F368+7</f>
        <v>43481</v>
      </c>
      <c r="G369" s="290">
        <f>F369+1</f>
        <v>43482</v>
      </c>
    </row>
    <row r="370" spans="2:7">
      <c r="B370" s="365" t="s">
        <v>1767</v>
      </c>
      <c r="C370" s="364" t="s">
        <v>1768</v>
      </c>
      <c r="D370" s="363"/>
      <c r="E370" s="290">
        <f>E369+7</f>
        <v>43486</v>
      </c>
      <c r="F370" s="290">
        <f>F369+7</f>
        <v>43488</v>
      </c>
      <c r="G370" s="290">
        <f>F370+1</f>
        <v>43489</v>
      </c>
    </row>
    <row r="371" spans="2:7">
      <c r="B371" s="364" t="s">
        <v>1767</v>
      </c>
      <c r="C371" s="364" t="s">
        <v>1766</v>
      </c>
      <c r="D371" s="363"/>
      <c r="E371" s="290">
        <f>E370+7</f>
        <v>43493</v>
      </c>
      <c r="F371" s="290">
        <f>F370+7</f>
        <v>43495</v>
      </c>
      <c r="G371" s="290">
        <f>F371+1</f>
        <v>43496</v>
      </c>
    </row>
    <row r="372" spans="2:7">
      <c r="B372" s="288"/>
      <c r="C372" s="288"/>
    </row>
    <row r="373" spans="2:7">
      <c r="B373" s="348" t="s">
        <v>1722</v>
      </c>
      <c r="C373" s="348" t="s">
        <v>37</v>
      </c>
      <c r="D373" s="347" t="s">
        <v>38</v>
      </c>
      <c r="E373" s="294" t="s">
        <v>196</v>
      </c>
      <c r="F373" s="294" t="s">
        <v>196</v>
      </c>
      <c r="G373" s="294" t="s">
        <v>1749</v>
      </c>
    </row>
    <row r="374" spans="2:7">
      <c r="B374" s="346"/>
      <c r="C374" s="346"/>
      <c r="D374" s="345"/>
      <c r="E374" s="294" t="s">
        <v>1090</v>
      </c>
      <c r="F374" s="294" t="s">
        <v>40</v>
      </c>
      <c r="G374" s="294" t="s">
        <v>41</v>
      </c>
    </row>
    <row r="375" spans="2:7">
      <c r="B375" s="340" t="s">
        <v>1761</v>
      </c>
      <c r="C375" s="340" t="s">
        <v>1765</v>
      </c>
      <c r="D375" s="295" t="s">
        <v>1726</v>
      </c>
      <c r="E375" s="290">
        <f>F375-2</f>
        <v>43466</v>
      </c>
      <c r="F375" s="290">
        <v>43468</v>
      </c>
      <c r="G375" s="290">
        <f>F375+2</f>
        <v>43470</v>
      </c>
    </row>
    <row r="376" spans="2:7">
      <c r="B376" s="365" t="s">
        <v>1761</v>
      </c>
      <c r="C376" s="364" t="s">
        <v>1764</v>
      </c>
      <c r="D376" s="293"/>
      <c r="E376" s="290">
        <f>E375+7</f>
        <v>43473</v>
      </c>
      <c r="F376" s="290">
        <f>F375+7</f>
        <v>43475</v>
      </c>
      <c r="G376" s="290">
        <f>G375+7</f>
        <v>43477</v>
      </c>
    </row>
    <row r="377" spans="2:7">
      <c r="B377" s="365" t="s">
        <v>1761</v>
      </c>
      <c r="C377" s="364" t="s">
        <v>1763</v>
      </c>
      <c r="D377" s="293"/>
      <c r="E377" s="290">
        <f>E376+7</f>
        <v>43480</v>
      </c>
      <c r="F377" s="290">
        <f>F376+7</f>
        <v>43482</v>
      </c>
      <c r="G377" s="290">
        <f>G376+7</f>
        <v>43484</v>
      </c>
    </row>
    <row r="378" spans="2:7">
      <c r="B378" s="365" t="s">
        <v>1761</v>
      </c>
      <c r="C378" s="364" t="s">
        <v>1762</v>
      </c>
      <c r="D378" s="293"/>
      <c r="E378" s="290">
        <f>E377+7</f>
        <v>43487</v>
      </c>
      <c r="F378" s="290">
        <f>F377+7</f>
        <v>43489</v>
      </c>
      <c r="G378" s="290">
        <f>G377+7</f>
        <v>43491</v>
      </c>
    </row>
    <row r="379" spans="2:7">
      <c r="B379" s="364" t="s">
        <v>1761</v>
      </c>
      <c r="C379" s="364" t="s">
        <v>1760</v>
      </c>
      <c r="D379" s="291"/>
      <c r="E379" s="290">
        <f>E378+7</f>
        <v>43494</v>
      </c>
      <c r="F379" s="290">
        <f>F378+7</f>
        <v>43496</v>
      </c>
      <c r="G379" s="290">
        <f>G378+7</f>
        <v>43498</v>
      </c>
    </row>
    <row r="381" spans="2:7">
      <c r="B381" s="348" t="s">
        <v>1722</v>
      </c>
      <c r="C381" s="348" t="s">
        <v>37</v>
      </c>
      <c r="D381" s="347" t="s">
        <v>38</v>
      </c>
      <c r="E381" s="294" t="s">
        <v>196</v>
      </c>
      <c r="F381" s="294" t="s">
        <v>196</v>
      </c>
      <c r="G381" s="294" t="s">
        <v>1749</v>
      </c>
    </row>
    <row r="382" spans="2:7">
      <c r="B382" s="346"/>
      <c r="C382" s="346"/>
      <c r="D382" s="345"/>
      <c r="E382" s="294" t="s">
        <v>1090</v>
      </c>
      <c r="F382" s="294" t="s">
        <v>40</v>
      </c>
      <c r="G382" s="294" t="s">
        <v>41</v>
      </c>
    </row>
    <row r="383" spans="2:7">
      <c r="B383" s="340" t="s">
        <v>1756</v>
      </c>
      <c r="C383" s="340" t="s">
        <v>1759</v>
      </c>
      <c r="D383" s="363" t="s">
        <v>1726</v>
      </c>
      <c r="E383" s="290">
        <f>F383-2</f>
        <v>43467</v>
      </c>
      <c r="F383" s="290">
        <v>43469</v>
      </c>
      <c r="G383" s="290">
        <f>F383+3</f>
        <v>43472</v>
      </c>
    </row>
    <row r="384" spans="2:7">
      <c r="B384" s="365" t="s">
        <v>1756</v>
      </c>
      <c r="C384" s="340" t="s">
        <v>1758</v>
      </c>
      <c r="D384" s="363"/>
      <c r="E384" s="290">
        <f>E383+7</f>
        <v>43474</v>
      </c>
      <c r="F384" s="290">
        <f>F383+7</f>
        <v>43476</v>
      </c>
      <c r="G384" s="290">
        <f>F384+3</f>
        <v>43479</v>
      </c>
    </row>
    <row r="385" spans="2:7">
      <c r="B385" s="365" t="s">
        <v>1756</v>
      </c>
      <c r="C385" s="340" t="s">
        <v>1757</v>
      </c>
      <c r="D385" s="363"/>
      <c r="E385" s="290">
        <f>E384+7</f>
        <v>43481</v>
      </c>
      <c r="F385" s="290">
        <f>F384+7</f>
        <v>43483</v>
      </c>
      <c r="G385" s="290">
        <f>F385+3</f>
        <v>43486</v>
      </c>
    </row>
    <row r="386" spans="2:7">
      <c r="B386" s="365" t="s">
        <v>1756</v>
      </c>
      <c r="C386" s="340" t="s">
        <v>1755</v>
      </c>
      <c r="D386" s="363"/>
      <c r="E386" s="290">
        <f>E385+7</f>
        <v>43488</v>
      </c>
      <c r="F386" s="290">
        <f>F385+7</f>
        <v>43490</v>
      </c>
      <c r="G386" s="290">
        <f>F386+3</f>
        <v>43493</v>
      </c>
    </row>
    <row r="387" spans="2:7">
      <c r="C387" s="288"/>
    </row>
    <row r="388" spans="2:7">
      <c r="B388" s="348" t="s">
        <v>1722</v>
      </c>
      <c r="C388" s="348" t="s">
        <v>37</v>
      </c>
      <c r="D388" s="347" t="s">
        <v>38</v>
      </c>
      <c r="E388" s="294" t="s">
        <v>196</v>
      </c>
      <c r="F388" s="294" t="s">
        <v>196</v>
      </c>
      <c r="G388" s="294" t="s">
        <v>1749</v>
      </c>
    </row>
    <row r="389" spans="2:7">
      <c r="B389" s="346"/>
      <c r="C389" s="346"/>
      <c r="D389" s="345"/>
      <c r="E389" s="294" t="s">
        <v>1090</v>
      </c>
      <c r="F389" s="294" t="s">
        <v>40</v>
      </c>
      <c r="G389" s="294" t="s">
        <v>41</v>
      </c>
    </row>
    <row r="390" spans="2:7">
      <c r="B390" s="340" t="s">
        <v>1751</v>
      </c>
      <c r="C390" s="340" t="s">
        <v>1754</v>
      </c>
      <c r="D390" s="363" t="s">
        <v>1726</v>
      </c>
      <c r="E390" s="290">
        <f>F390-2</f>
        <v>43468</v>
      </c>
      <c r="F390" s="290">
        <v>43470</v>
      </c>
      <c r="G390" s="290">
        <f>F390+2</f>
        <v>43472</v>
      </c>
    </row>
    <row r="391" spans="2:7">
      <c r="B391" s="365" t="s">
        <v>1751</v>
      </c>
      <c r="C391" s="340" t="s">
        <v>1753</v>
      </c>
      <c r="D391" s="363"/>
      <c r="E391" s="290">
        <f>E390+7</f>
        <v>43475</v>
      </c>
      <c r="F391" s="290">
        <f>F390+7</f>
        <v>43477</v>
      </c>
      <c r="G391" s="290">
        <f>F391+2</f>
        <v>43479</v>
      </c>
    </row>
    <row r="392" spans="2:7">
      <c r="B392" s="365" t="s">
        <v>1751</v>
      </c>
      <c r="C392" s="340" t="s">
        <v>1752</v>
      </c>
      <c r="D392" s="363"/>
      <c r="E392" s="290">
        <f>E391+7</f>
        <v>43482</v>
      </c>
      <c r="F392" s="290">
        <f>F391+7</f>
        <v>43484</v>
      </c>
      <c r="G392" s="290">
        <f>F392+2</f>
        <v>43486</v>
      </c>
    </row>
    <row r="393" spans="2:7">
      <c r="B393" s="365" t="s">
        <v>1751</v>
      </c>
      <c r="C393" s="340" t="s">
        <v>1750</v>
      </c>
      <c r="D393" s="363"/>
      <c r="E393" s="290">
        <f>E392+7</f>
        <v>43489</v>
      </c>
      <c r="F393" s="290">
        <f>F392+7</f>
        <v>43491</v>
      </c>
      <c r="G393" s="290">
        <f>F393+2</f>
        <v>43493</v>
      </c>
    </row>
    <row r="394" spans="2:7">
      <c r="B394" s="288"/>
      <c r="C394" s="288"/>
      <c r="F394" s="398"/>
      <c r="G394" s="398"/>
    </row>
    <row r="395" spans="2:7">
      <c r="B395" s="348" t="s">
        <v>1722</v>
      </c>
      <c r="C395" s="348" t="s">
        <v>37</v>
      </c>
      <c r="D395" s="347" t="s">
        <v>38</v>
      </c>
      <c r="E395" s="294" t="s">
        <v>196</v>
      </c>
      <c r="F395" s="294" t="s">
        <v>196</v>
      </c>
      <c r="G395" s="294" t="s">
        <v>1749</v>
      </c>
    </row>
    <row r="396" spans="2:7">
      <c r="B396" s="346"/>
      <c r="C396" s="346"/>
      <c r="D396" s="345"/>
      <c r="E396" s="294" t="s">
        <v>1090</v>
      </c>
      <c r="F396" s="294" t="s">
        <v>40</v>
      </c>
      <c r="G396" s="294" t="s">
        <v>41</v>
      </c>
    </row>
    <row r="397" spans="2:7">
      <c r="B397" s="340" t="s">
        <v>1748</v>
      </c>
      <c r="C397" s="340" t="s">
        <v>1210</v>
      </c>
      <c r="D397" s="363" t="s">
        <v>1726</v>
      </c>
      <c r="E397" s="290">
        <f>F397-2</f>
        <v>43469</v>
      </c>
      <c r="F397" s="290">
        <v>43471</v>
      </c>
      <c r="G397" s="290">
        <f>F397+2</f>
        <v>43473</v>
      </c>
    </row>
    <row r="398" spans="2:7">
      <c r="B398" s="365" t="s">
        <v>1748</v>
      </c>
      <c r="C398" s="340" t="s">
        <v>695</v>
      </c>
      <c r="D398" s="363"/>
      <c r="E398" s="290">
        <f>E397+7</f>
        <v>43476</v>
      </c>
      <c r="F398" s="290">
        <f>F397+7</f>
        <v>43478</v>
      </c>
      <c r="G398" s="290">
        <f>G397+7</f>
        <v>43480</v>
      </c>
    </row>
    <row r="399" spans="2:7">
      <c r="B399" s="365" t="s">
        <v>1748</v>
      </c>
      <c r="C399" s="340" t="s">
        <v>696</v>
      </c>
      <c r="D399" s="363"/>
      <c r="E399" s="290">
        <f>E398+7</f>
        <v>43483</v>
      </c>
      <c r="F399" s="290">
        <f>F398+7</f>
        <v>43485</v>
      </c>
      <c r="G399" s="290">
        <f>G398+7</f>
        <v>43487</v>
      </c>
    </row>
    <row r="400" spans="2:7">
      <c r="B400" s="365" t="s">
        <v>1748</v>
      </c>
      <c r="C400" s="340" t="s">
        <v>697</v>
      </c>
      <c r="D400" s="363"/>
      <c r="E400" s="290">
        <f>E399+7</f>
        <v>43490</v>
      </c>
      <c r="F400" s="290">
        <f>F399+7</f>
        <v>43492</v>
      </c>
      <c r="G400" s="290">
        <f>G399+7</f>
        <v>43494</v>
      </c>
    </row>
    <row r="401" spans="1:7">
      <c r="B401" s="368"/>
      <c r="C401" s="368"/>
      <c r="D401" s="308"/>
      <c r="E401" s="307"/>
      <c r="F401" s="307"/>
      <c r="G401" s="307"/>
    </row>
    <row r="402" spans="1:7">
      <c r="A402" s="312" t="s">
        <v>304</v>
      </c>
    </row>
    <row r="403" spans="1:7">
      <c r="A403" s="312"/>
      <c r="B403" s="348" t="s">
        <v>1722</v>
      </c>
      <c r="C403" s="348" t="s">
        <v>37</v>
      </c>
      <c r="D403" s="347" t="s">
        <v>38</v>
      </c>
      <c r="E403" s="294" t="s">
        <v>196</v>
      </c>
      <c r="F403" s="294" t="s">
        <v>196</v>
      </c>
      <c r="G403" s="294" t="s">
        <v>1727</v>
      </c>
    </row>
    <row r="404" spans="1:7">
      <c r="A404" s="312"/>
      <c r="B404" s="346"/>
      <c r="C404" s="346"/>
      <c r="D404" s="345"/>
      <c r="E404" s="294" t="s">
        <v>1090</v>
      </c>
      <c r="F404" s="294" t="s">
        <v>40</v>
      </c>
      <c r="G404" s="294" t="s">
        <v>41</v>
      </c>
    </row>
    <row r="405" spans="1:7">
      <c r="A405" s="312"/>
      <c r="B405" s="340" t="s">
        <v>1742</v>
      </c>
      <c r="C405" s="340" t="s">
        <v>1747</v>
      </c>
      <c r="D405" s="295" t="s">
        <v>1746</v>
      </c>
      <c r="E405" s="290">
        <f>F405-4</f>
        <v>43462</v>
      </c>
      <c r="F405" s="290">
        <v>43466</v>
      </c>
      <c r="G405" s="290">
        <f>F405+2</f>
        <v>43468</v>
      </c>
    </row>
    <row r="406" spans="1:7">
      <c r="A406" s="312"/>
      <c r="B406" s="365" t="s">
        <v>1742</v>
      </c>
      <c r="C406" s="364" t="s">
        <v>1745</v>
      </c>
      <c r="D406" s="293"/>
      <c r="E406" s="290">
        <f>E405+7</f>
        <v>43469</v>
      </c>
      <c r="F406" s="290">
        <f>F405+7</f>
        <v>43473</v>
      </c>
      <c r="G406" s="290">
        <f>G405+7</f>
        <v>43475</v>
      </c>
    </row>
    <row r="407" spans="1:7">
      <c r="A407" s="312"/>
      <c r="B407" s="365" t="s">
        <v>1742</v>
      </c>
      <c r="C407" s="364" t="s">
        <v>1744</v>
      </c>
      <c r="D407" s="293"/>
      <c r="E407" s="290">
        <f>E406+7</f>
        <v>43476</v>
      </c>
      <c r="F407" s="290">
        <f>F406+7</f>
        <v>43480</v>
      </c>
      <c r="G407" s="290">
        <f>G406+7</f>
        <v>43482</v>
      </c>
    </row>
    <row r="408" spans="1:7">
      <c r="A408" s="312"/>
      <c r="B408" s="365" t="s">
        <v>1742</v>
      </c>
      <c r="C408" s="364" t="s">
        <v>1743</v>
      </c>
      <c r="D408" s="293"/>
      <c r="E408" s="290">
        <f>E407+7</f>
        <v>43483</v>
      </c>
      <c r="F408" s="290">
        <f>F407+7</f>
        <v>43487</v>
      </c>
      <c r="G408" s="290">
        <f>G407+7</f>
        <v>43489</v>
      </c>
    </row>
    <row r="409" spans="1:7">
      <c r="A409" s="312"/>
      <c r="B409" s="364" t="s">
        <v>1742</v>
      </c>
      <c r="C409" s="364" t="s">
        <v>1741</v>
      </c>
      <c r="D409" s="291"/>
      <c r="E409" s="290">
        <f>E408+7</f>
        <v>43490</v>
      </c>
      <c r="F409" s="290">
        <f>F408+7</f>
        <v>43494</v>
      </c>
      <c r="G409" s="290">
        <f>G408+7</f>
        <v>43496</v>
      </c>
    </row>
    <row r="410" spans="1:7">
      <c r="A410" s="312"/>
      <c r="B410" s="400"/>
      <c r="C410" s="399"/>
    </row>
    <row r="411" spans="1:7">
      <c r="B411" s="348" t="s">
        <v>1722</v>
      </c>
      <c r="C411" s="348" t="s">
        <v>37</v>
      </c>
      <c r="D411" s="347" t="s">
        <v>38</v>
      </c>
      <c r="E411" s="294" t="s">
        <v>196</v>
      </c>
      <c r="F411" s="294" t="s">
        <v>196</v>
      </c>
      <c r="G411" s="294" t="s">
        <v>1727</v>
      </c>
    </row>
    <row r="412" spans="1:7">
      <c r="B412" s="346"/>
      <c r="C412" s="346"/>
      <c r="D412" s="345"/>
      <c r="E412" s="294" t="s">
        <v>1090</v>
      </c>
      <c r="F412" s="294" t="s">
        <v>40</v>
      </c>
      <c r="G412" s="294" t="s">
        <v>41</v>
      </c>
    </row>
    <row r="413" spans="1:7">
      <c r="B413" s="340" t="s">
        <v>1740</v>
      </c>
      <c r="C413" s="340" t="s">
        <v>1210</v>
      </c>
      <c r="D413" s="295" t="s">
        <v>1726</v>
      </c>
      <c r="E413" s="290">
        <f>F413-2</f>
        <v>43465</v>
      </c>
      <c r="F413" s="290">
        <v>43467</v>
      </c>
      <c r="G413" s="290">
        <f>F413+2</f>
        <v>43469</v>
      </c>
    </row>
    <row r="414" spans="1:7">
      <c r="B414" s="365" t="s">
        <v>1740</v>
      </c>
      <c r="C414" s="364" t="s">
        <v>1738</v>
      </c>
      <c r="D414" s="293"/>
      <c r="E414" s="290">
        <f>E413+7</f>
        <v>43472</v>
      </c>
      <c r="F414" s="290">
        <f>F413+7</f>
        <v>43474</v>
      </c>
      <c r="G414" s="290">
        <f>G413+7</f>
        <v>43476</v>
      </c>
    </row>
    <row r="415" spans="1:7">
      <c r="B415" s="365" t="s">
        <v>1740</v>
      </c>
      <c r="C415" s="364" t="s">
        <v>1737</v>
      </c>
      <c r="D415" s="293"/>
      <c r="E415" s="290">
        <f>E414+7</f>
        <v>43479</v>
      </c>
      <c r="F415" s="290">
        <f>F414+7</f>
        <v>43481</v>
      </c>
      <c r="G415" s="290">
        <f>G414+7</f>
        <v>43483</v>
      </c>
    </row>
    <row r="416" spans="1:7">
      <c r="B416" s="365" t="s">
        <v>1740</v>
      </c>
      <c r="C416" s="364" t="s">
        <v>1736</v>
      </c>
      <c r="D416" s="293"/>
      <c r="E416" s="290">
        <f>E415+7</f>
        <v>43486</v>
      </c>
      <c r="F416" s="290">
        <f>F415+7</f>
        <v>43488</v>
      </c>
      <c r="G416" s="290">
        <f>G415+7</f>
        <v>43490</v>
      </c>
    </row>
    <row r="417" spans="2:7">
      <c r="B417" s="364" t="s">
        <v>1740</v>
      </c>
      <c r="C417" s="364" t="s">
        <v>1734</v>
      </c>
      <c r="D417" s="291"/>
      <c r="E417" s="290">
        <f>E416+7</f>
        <v>43493</v>
      </c>
      <c r="F417" s="290">
        <f>F416+7</f>
        <v>43495</v>
      </c>
      <c r="G417" s="290">
        <f>G416+7</f>
        <v>43497</v>
      </c>
    </row>
    <row r="418" spans="2:7">
      <c r="E418" s="307"/>
      <c r="F418" s="307"/>
      <c r="G418" s="307"/>
    </row>
    <row r="419" spans="2:7">
      <c r="B419" s="348" t="s">
        <v>1722</v>
      </c>
      <c r="C419" s="348" t="s">
        <v>37</v>
      </c>
      <c r="D419" s="347" t="s">
        <v>38</v>
      </c>
      <c r="E419" s="294" t="s">
        <v>196</v>
      </c>
      <c r="F419" s="294" t="s">
        <v>196</v>
      </c>
      <c r="G419" s="294" t="s">
        <v>1727</v>
      </c>
    </row>
    <row r="420" spans="2:7">
      <c r="B420" s="346"/>
      <c r="C420" s="346"/>
      <c r="D420" s="345"/>
      <c r="E420" s="294" t="s">
        <v>1090</v>
      </c>
      <c r="F420" s="294" t="s">
        <v>40</v>
      </c>
      <c r="G420" s="294" t="s">
        <v>41</v>
      </c>
    </row>
    <row r="421" spans="2:7">
      <c r="B421" s="340" t="s">
        <v>1735</v>
      </c>
      <c r="C421" s="340" t="s">
        <v>1210</v>
      </c>
      <c r="D421" s="295" t="s">
        <v>1739</v>
      </c>
      <c r="E421" s="290">
        <f>F421-2</f>
        <v>43466</v>
      </c>
      <c r="F421" s="290">
        <v>43468</v>
      </c>
      <c r="G421" s="290">
        <f>F421+2</f>
        <v>43470</v>
      </c>
    </row>
    <row r="422" spans="2:7">
      <c r="B422" s="365" t="s">
        <v>1735</v>
      </c>
      <c r="C422" s="364" t="s">
        <v>1738</v>
      </c>
      <c r="D422" s="293"/>
      <c r="E422" s="290">
        <f>E421+7</f>
        <v>43473</v>
      </c>
      <c r="F422" s="290">
        <f>F421+7</f>
        <v>43475</v>
      </c>
      <c r="G422" s="290">
        <f>F422+2</f>
        <v>43477</v>
      </c>
    </row>
    <row r="423" spans="2:7">
      <c r="B423" s="365" t="s">
        <v>1735</v>
      </c>
      <c r="C423" s="364" t="s">
        <v>1737</v>
      </c>
      <c r="D423" s="293"/>
      <c r="E423" s="290">
        <f>E422+7</f>
        <v>43480</v>
      </c>
      <c r="F423" s="290">
        <f>F422+7</f>
        <v>43482</v>
      </c>
      <c r="G423" s="290">
        <f>F423+2</f>
        <v>43484</v>
      </c>
    </row>
    <row r="424" spans="2:7">
      <c r="B424" s="365" t="s">
        <v>1735</v>
      </c>
      <c r="C424" s="364" t="s">
        <v>1736</v>
      </c>
      <c r="D424" s="293"/>
      <c r="E424" s="290">
        <f>E423+7</f>
        <v>43487</v>
      </c>
      <c r="F424" s="290">
        <f>F423+7</f>
        <v>43489</v>
      </c>
      <c r="G424" s="290">
        <f>F424+2</f>
        <v>43491</v>
      </c>
    </row>
    <row r="425" spans="2:7">
      <c r="B425" s="364" t="s">
        <v>1735</v>
      </c>
      <c r="C425" s="364" t="s">
        <v>1734</v>
      </c>
      <c r="D425" s="291"/>
      <c r="E425" s="290">
        <f>E424+7</f>
        <v>43494</v>
      </c>
      <c r="F425" s="290">
        <f>F424+7</f>
        <v>43496</v>
      </c>
      <c r="G425" s="290">
        <f>F425+2</f>
        <v>43498</v>
      </c>
    </row>
    <row r="426" spans="2:7">
      <c r="B426" s="309"/>
      <c r="C426" s="317"/>
      <c r="E426" s="307"/>
      <c r="F426" s="307"/>
      <c r="G426" s="307"/>
    </row>
    <row r="427" spans="2:7">
      <c r="B427" s="348" t="s">
        <v>36</v>
      </c>
      <c r="C427" s="348" t="s">
        <v>37</v>
      </c>
      <c r="D427" s="347" t="s">
        <v>38</v>
      </c>
      <c r="E427" s="294" t="s">
        <v>196</v>
      </c>
      <c r="F427" s="294" t="s">
        <v>196</v>
      </c>
      <c r="G427" s="294" t="s">
        <v>1727</v>
      </c>
    </row>
    <row r="428" spans="2:7">
      <c r="B428" s="346"/>
      <c r="C428" s="346"/>
      <c r="D428" s="345"/>
      <c r="E428" s="294" t="s">
        <v>1090</v>
      </c>
      <c r="F428" s="294" t="s">
        <v>40</v>
      </c>
      <c r="G428" s="294" t="s">
        <v>41</v>
      </c>
    </row>
    <row r="429" spans="2:7">
      <c r="B429" s="340" t="s">
        <v>1729</v>
      </c>
      <c r="C429" s="340" t="s">
        <v>1733</v>
      </c>
      <c r="D429" s="363" t="s">
        <v>1732</v>
      </c>
      <c r="E429" s="290">
        <f>F429-2</f>
        <v>43467</v>
      </c>
      <c r="F429" s="290">
        <v>43469</v>
      </c>
      <c r="G429" s="290">
        <f>F429+2</f>
        <v>43471</v>
      </c>
    </row>
    <row r="430" spans="2:7">
      <c r="B430" s="365" t="s">
        <v>1729</v>
      </c>
      <c r="C430" s="340" t="s">
        <v>1731</v>
      </c>
      <c r="D430" s="363"/>
      <c r="E430" s="290">
        <f>E429+7</f>
        <v>43474</v>
      </c>
      <c r="F430" s="290">
        <f>F429+7</f>
        <v>43476</v>
      </c>
      <c r="G430" s="290">
        <f>G429+7</f>
        <v>43478</v>
      </c>
    </row>
    <row r="431" spans="2:7">
      <c r="B431" s="365" t="s">
        <v>1729</v>
      </c>
      <c r="C431" s="340" t="s">
        <v>1730</v>
      </c>
      <c r="D431" s="363"/>
      <c r="E431" s="290">
        <f>E430+7</f>
        <v>43481</v>
      </c>
      <c r="F431" s="290">
        <f>F430+7</f>
        <v>43483</v>
      </c>
      <c r="G431" s="290">
        <f>G430+7</f>
        <v>43485</v>
      </c>
    </row>
    <row r="432" spans="2:7">
      <c r="B432" s="365" t="s">
        <v>1729</v>
      </c>
      <c r="C432" s="340" t="s">
        <v>1728</v>
      </c>
      <c r="D432" s="363"/>
      <c r="E432" s="290">
        <f>E431+7</f>
        <v>43488</v>
      </c>
      <c r="F432" s="290">
        <f>F431+7</f>
        <v>43490</v>
      </c>
      <c r="G432" s="290">
        <f>G431+7</f>
        <v>43492</v>
      </c>
    </row>
    <row r="434" spans="1:8">
      <c r="B434" s="348" t="s">
        <v>36</v>
      </c>
      <c r="C434" s="348" t="s">
        <v>37</v>
      </c>
      <c r="D434" s="347" t="s">
        <v>1664</v>
      </c>
      <c r="E434" s="294" t="s">
        <v>196</v>
      </c>
      <c r="F434" s="294" t="s">
        <v>196</v>
      </c>
      <c r="G434" s="294" t="s">
        <v>1727</v>
      </c>
    </row>
    <row r="435" spans="1:8">
      <c r="B435" s="346"/>
      <c r="C435" s="346"/>
      <c r="D435" s="345"/>
      <c r="E435" s="294" t="s">
        <v>1090</v>
      </c>
      <c r="F435" s="294" t="s">
        <v>40</v>
      </c>
      <c r="G435" s="294" t="s">
        <v>41</v>
      </c>
    </row>
    <row r="436" spans="1:8">
      <c r="B436" s="365" t="s">
        <v>1725</v>
      </c>
      <c r="C436" s="340" t="s">
        <v>1210</v>
      </c>
      <c r="D436" s="363" t="s">
        <v>1726</v>
      </c>
      <c r="E436" s="290">
        <f>F436-2</f>
        <v>43469</v>
      </c>
      <c r="F436" s="290">
        <v>43471</v>
      </c>
      <c r="G436" s="290">
        <f>F436+2</f>
        <v>43473</v>
      </c>
    </row>
    <row r="437" spans="1:8">
      <c r="B437" s="365" t="s">
        <v>1725</v>
      </c>
      <c r="C437" s="340" t="s">
        <v>695</v>
      </c>
      <c r="D437" s="363"/>
      <c r="E437" s="290">
        <f>E436+7</f>
        <v>43476</v>
      </c>
      <c r="F437" s="290">
        <f>F436+7</f>
        <v>43478</v>
      </c>
      <c r="G437" s="290">
        <f>F437+2</f>
        <v>43480</v>
      </c>
    </row>
    <row r="438" spans="1:8">
      <c r="B438" s="365" t="s">
        <v>1725</v>
      </c>
      <c r="C438" s="340" t="s">
        <v>696</v>
      </c>
      <c r="D438" s="363"/>
      <c r="E438" s="290">
        <f>E437+7</f>
        <v>43483</v>
      </c>
      <c r="F438" s="290">
        <f>F437+7</f>
        <v>43485</v>
      </c>
      <c r="G438" s="290">
        <f>F438+2</f>
        <v>43487</v>
      </c>
    </row>
    <row r="439" spans="1:8">
      <c r="B439" s="365" t="s">
        <v>1725</v>
      </c>
      <c r="C439" s="340" t="s">
        <v>697</v>
      </c>
      <c r="D439" s="363"/>
      <c r="E439" s="290">
        <f>E438+7</f>
        <v>43490</v>
      </c>
      <c r="F439" s="290">
        <f>F438+7</f>
        <v>43492</v>
      </c>
      <c r="G439" s="290">
        <f>F439+2</f>
        <v>43494</v>
      </c>
    </row>
    <row r="440" spans="1:8">
      <c r="B440" s="368"/>
      <c r="C440" s="368"/>
      <c r="D440" s="308"/>
      <c r="E440" s="307"/>
      <c r="F440" s="307"/>
      <c r="G440" s="307"/>
    </row>
    <row r="441" spans="1:8" s="349" customFormat="1">
      <c r="A441" s="337" t="s">
        <v>1724</v>
      </c>
      <c r="B441" s="337"/>
      <c r="C441" s="337"/>
      <c r="D441" s="337"/>
      <c r="E441" s="337"/>
      <c r="F441" s="337"/>
      <c r="G441" s="337"/>
      <c r="H441" s="336"/>
    </row>
    <row r="442" spans="1:8">
      <c r="A442" s="312" t="s">
        <v>1723</v>
      </c>
      <c r="F442" s="398"/>
    </row>
    <row r="443" spans="1:8">
      <c r="B443" s="348" t="s">
        <v>1722</v>
      </c>
      <c r="C443" s="348" t="s">
        <v>37</v>
      </c>
      <c r="D443" s="347" t="s">
        <v>38</v>
      </c>
      <c r="E443" s="294" t="s">
        <v>196</v>
      </c>
      <c r="F443" s="294" t="s">
        <v>196</v>
      </c>
      <c r="G443" s="294" t="s">
        <v>1718</v>
      </c>
    </row>
    <row r="444" spans="1:8">
      <c r="B444" s="346"/>
      <c r="C444" s="346"/>
      <c r="D444" s="345"/>
      <c r="E444" s="294" t="s">
        <v>1090</v>
      </c>
      <c r="F444" s="294" t="s">
        <v>40</v>
      </c>
      <c r="G444" s="294" t="s">
        <v>41</v>
      </c>
    </row>
    <row r="445" spans="1:8">
      <c r="B445" s="340" t="s">
        <v>1719</v>
      </c>
      <c r="C445" s="340" t="s">
        <v>1622</v>
      </c>
      <c r="D445" s="295" t="s">
        <v>1721</v>
      </c>
      <c r="E445" s="290">
        <f>F445-5</f>
        <v>43462</v>
      </c>
      <c r="F445" s="290">
        <v>43467</v>
      </c>
      <c r="G445" s="290">
        <f>F445+3</f>
        <v>43470</v>
      </c>
    </row>
    <row r="446" spans="1:8">
      <c r="B446" s="365" t="s">
        <v>1720</v>
      </c>
      <c r="C446" s="364" t="s">
        <v>1624</v>
      </c>
      <c r="D446" s="293"/>
      <c r="E446" s="290">
        <f>E445+7</f>
        <v>43469</v>
      </c>
      <c r="F446" s="290">
        <f>F445+7</f>
        <v>43474</v>
      </c>
      <c r="G446" s="290">
        <f>F446+3</f>
        <v>43477</v>
      </c>
    </row>
    <row r="447" spans="1:8">
      <c r="B447" s="365" t="s">
        <v>1719</v>
      </c>
      <c r="C447" s="364" t="s">
        <v>1619</v>
      </c>
      <c r="D447" s="293"/>
      <c r="E447" s="290">
        <f>E446+7</f>
        <v>43476</v>
      </c>
      <c r="F447" s="290">
        <f>F446+7</f>
        <v>43481</v>
      </c>
      <c r="G447" s="290">
        <f>F447+3</f>
        <v>43484</v>
      </c>
    </row>
    <row r="448" spans="1:8">
      <c r="B448" s="365" t="s">
        <v>1720</v>
      </c>
      <c r="C448" s="364" t="s">
        <v>1621</v>
      </c>
      <c r="D448" s="293"/>
      <c r="E448" s="290">
        <f>E447+7</f>
        <v>43483</v>
      </c>
      <c r="F448" s="290">
        <f>F447+7</f>
        <v>43488</v>
      </c>
      <c r="G448" s="290">
        <f>F448+3</f>
        <v>43491</v>
      </c>
    </row>
    <row r="449" spans="2:7">
      <c r="B449" s="364" t="s">
        <v>1719</v>
      </c>
      <c r="C449" s="364" t="s">
        <v>1714</v>
      </c>
      <c r="D449" s="291"/>
      <c r="E449" s="290">
        <f>E448+7</f>
        <v>43490</v>
      </c>
      <c r="F449" s="290">
        <f>F448+7</f>
        <v>43495</v>
      </c>
      <c r="G449" s="290">
        <f>F449+3</f>
        <v>43498</v>
      </c>
    </row>
    <row r="450" spans="2:7">
      <c r="F450" s="398"/>
    </row>
    <row r="451" spans="2:7">
      <c r="B451" s="348" t="s">
        <v>36</v>
      </c>
      <c r="C451" s="348" t="s">
        <v>37</v>
      </c>
      <c r="D451" s="347" t="s">
        <v>1664</v>
      </c>
      <c r="E451" s="294" t="s">
        <v>196</v>
      </c>
      <c r="F451" s="294" t="s">
        <v>196</v>
      </c>
      <c r="G451" s="294" t="s">
        <v>1718</v>
      </c>
    </row>
    <row r="452" spans="2:7">
      <c r="B452" s="346"/>
      <c r="C452" s="346"/>
      <c r="D452" s="345"/>
      <c r="E452" s="294" t="s">
        <v>1090</v>
      </c>
      <c r="F452" s="294" t="s">
        <v>40</v>
      </c>
      <c r="G452" s="294" t="s">
        <v>41</v>
      </c>
    </row>
    <row r="453" spans="2:7">
      <c r="B453" s="365" t="s">
        <v>1647</v>
      </c>
      <c r="C453" s="340" t="s">
        <v>1624</v>
      </c>
      <c r="D453" s="363" t="s">
        <v>1646</v>
      </c>
      <c r="E453" s="290">
        <f>F453-3</f>
        <v>43466</v>
      </c>
      <c r="F453" s="290">
        <v>43469</v>
      </c>
      <c r="G453" s="290">
        <f>F453+3</f>
        <v>43472</v>
      </c>
    </row>
    <row r="454" spans="2:7">
      <c r="B454" s="365" t="s">
        <v>1645</v>
      </c>
      <c r="C454" s="340" t="s">
        <v>1624</v>
      </c>
      <c r="D454" s="363"/>
      <c r="E454" s="290">
        <f>E453+7</f>
        <v>43473</v>
      </c>
      <c r="F454" s="290">
        <f>F453+7</f>
        <v>43476</v>
      </c>
      <c r="G454" s="290">
        <f>F454+3</f>
        <v>43479</v>
      </c>
    </row>
    <row r="455" spans="2:7">
      <c r="B455" s="365" t="s">
        <v>1644</v>
      </c>
      <c r="C455" s="340" t="s">
        <v>1624</v>
      </c>
      <c r="D455" s="363"/>
      <c r="E455" s="290">
        <f>E454+7</f>
        <v>43480</v>
      </c>
      <c r="F455" s="290">
        <f>F454+7</f>
        <v>43483</v>
      </c>
      <c r="G455" s="290">
        <f>F455+3</f>
        <v>43486</v>
      </c>
    </row>
    <row r="456" spans="2:7">
      <c r="B456" s="365" t="s">
        <v>1643</v>
      </c>
      <c r="C456" s="340" t="s">
        <v>1621</v>
      </c>
      <c r="D456" s="363"/>
      <c r="E456" s="290">
        <f>E455+7</f>
        <v>43487</v>
      </c>
      <c r="F456" s="290">
        <f>F455+7</f>
        <v>43490</v>
      </c>
      <c r="G456" s="290">
        <f>F456+3</f>
        <v>43493</v>
      </c>
    </row>
    <row r="457" spans="2:7">
      <c r="B457" s="288"/>
      <c r="C457" s="288"/>
    </row>
    <row r="458" spans="2:7">
      <c r="B458" s="348" t="s">
        <v>36</v>
      </c>
      <c r="C458" s="348" t="s">
        <v>37</v>
      </c>
      <c r="D458" s="347" t="s">
        <v>1664</v>
      </c>
      <c r="E458" s="294" t="s">
        <v>196</v>
      </c>
      <c r="F458" s="294" t="s">
        <v>196</v>
      </c>
      <c r="G458" s="294" t="s">
        <v>1718</v>
      </c>
    </row>
    <row r="459" spans="2:7">
      <c r="B459" s="346"/>
      <c r="C459" s="346"/>
      <c r="D459" s="345"/>
      <c r="E459" s="294" t="s">
        <v>1090</v>
      </c>
      <c r="F459" s="294" t="s">
        <v>40</v>
      </c>
      <c r="G459" s="294" t="s">
        <v>41</v>
      </c>
    </row>
    <row r="460" spans="2:7">
      <c r="B460" s="365" t="s">
        <v>1641</v>
      </c>
      <c r="C460" s="340" t="s">
        <v>1624</v>
      </c>
      <c r="D460" s="363" t="s">
        <v>1640</v>
      </c>
      <c r="E460" s="290">
        <f>F460-3</f>
        <v>43468</v>
      </c>
      <c r="F460" s="290">
        <v>43471</v>
      </c>
      <c r="G460" s="290">
        <f>F460+3</f>
        <v>43474</v>
      </c>
    </row>
    <row r="461" spans="2:7">
      <c r="B461" s="365" t="s">
        <v>1639</v>
      </c>
      <c r="C461" s="340" t="s">
        <v>1624</v>
      </c>
      <c r="D461" s="363"/>
      <c r="E461" s="290">
        <f>E460+7</f>
        <v>43475</v>
      </c>
      <c r="F461" s="290">
        <f>F460+7</f>
        <v>43478</v>
      </c>
      <c r="G461" s="290">
        <f>F461+3</f>
        <v>43481</v>
      </c>
    </row>
    <row r="462" spans="2:7">
      <c r="B462" s="365" t="s">
        <v>1638</v>
      </c>
      <c r="C462" s="340" t="s">
        <v>1624</v>
      </c>
      <c r="D462" s="363"/>
      <c r="E462" s="290">
        <f>E461+7</f>
        <v>43482</v>
      </c>
      <c r="F462" s="290">
        <f>F461+7</f>
        <v>43485</v>
      </c>
      <c r="G462" s="290">
        <f>F462+3</f>
        <v>43488</v>
      </c>
    </row>
    <row r="463" spans="2:7">
      <c r="B463" s="365" t="s">
        <v>1637</v>
      </c>
      <c r="C463" s="340" t="s">
        <v>1621</v>
      </c>
      <c r="D463" s="363"/>
      <c r="E463" s="290">
        <f>E462+7</f>
        <v>43489</v>
      </c>
      <c r="F463" s="290">
        <f>F462+7</f>
        <v>43492</v>
      </c>
      <c r="G463" s="290">
        <f>F463+3</f>
        <v>43495</v>
      </c>
    </row>
    <row r="464" spans="2:7">
      <c r="B464" s="390"/>
      <c r="C464" s="390"/>
      <c r="E464" s="307"/>
      <c r="F464" s="307"/>
      <c r="G464" s="307"/>
    </row>
    <row r="465" spans="1:7">
      <c r="A465" s="339" t="s">
        <v>1717</v>
      </c>
      <c r="B465" s="339"/>
      <c r="C465" s="339"/>
      <c r="E465" s="307"/>
      <c r="F465" s="307"/>
      <c r="G465" s="307"/>
    </row>
    <row r="466" spans="1:7">
      <c r="B466" s="348" t="s">
        <v>1232</v>
      </c>
      <c r="C466" s="348" t="s">
        <v>37</v>
      </c>
      <c r="D466" s="347" t="s">
        <v>1664</v>
      </c>
      <c r="E466" s="294" t="s">
        <v>196</v>
      </c>
      <c r="F466" s="294" t="s">
        <v>196</v>
      </c>
      <c r="G466" s="294" t="s">
        <v>1713</v>
      </c>
    </row>
    <row r="467" spans="1:7">
      <c r="B467" s="346"/>
      <c r="C467" s="346"/>
      <c r="D467" s="345"/>
      <c r="E467" s="294" t="s">
        <v>1090</v>
      </c>
      <c r="F467" s="294" t="s">
        <v>40</v>
      </c>
      <c r="G467" s="294" t="s">
        <v>41</v>
      </c>
    </row>
    <row r="468" spans="1:7">
      <c r="B468" s="365" t="s">
        <v>1715</v>
      </c>
      <c r="C468" s="340" t="s">
        <v>1622</v>
      </c>
      <c r="D468" s="363" t="s">
        <v>1716</v>
      </c>
      <c r="E468" s="290">
        <f>F468-3</f>
        <v>43465</v>
      </c>
      <c r="F468" s="290">
        <v>43468</v>
      </c>
      <c r="G468" s="290">
        <f>F468+2</f>
        <v>43470</v>
      </c>
    </row>
    <row r="469" spans="1:7">
      <c r="B469" s="365" t="s">
        <v>1715</v>
      </c>
      <c r="C469" s="340" t="s">
        <v>1624</v>
      </c>
      <c r="D469" s="363"/>
      <c r="E469" s="290">
        <f>E468+7</f>
        <v>43472</v>
      </c>
      <c r="F469" s="290">
        <f>F468+7</f>
        <v>43475</v>
      </c>
      <c r="G469" s="290">
        <f>F469+2</f>
        <v>43477</v>
      </c>
    </row>
    <row r="470" spans="1:7">
      <c r="B470" s="365" t="s">
        <v>1715</v>
      </c>
      <c r="C470" s="340" t="s">
        <v>1619</v>
      </c>
      <c r="D470" s="363"/>
      <c r="E470" s="290">
        <f>E469+7</f>
        <v>43479</v>
      </c>
      <c r="F470" s="290">
        <f>F469+7</f>
        <v>43482</v>
      </c>
      <c r="G470" s="290">
        <f>F470+2</f>
        <v>43484</v>
      </c>
    </row>
    <row r="471" spans="1:7">
      <c r="B471" s="365" t="s">
        <v>1715</v>
      </c>
      <c r="C471" s="340" t="s">
        <v>1621</v>
      </c>
      <c r="D471" s="363"/>
      <c r="E471" s="290">
        <f>E470+7</f>
        <v>43486</v>
      </c>
      <c r="F471" s="290">
        <f>F470+7</f>
        <v>43489</v>
      </c>
      <c r="G471" s="290">
        <f>F471+2</f>
        <v>43491</v>
      </c>
    </row>
    <row r="472" spans="1:7">
      <c r="B472" s="365" t="s">
        <v>1715</v>
      </c>
      <c r="C472" s="340" t="s">
        <v>1714</v>
      </c>
      <c r="D472" s="363"/>
      <c r="E472" s="290">
        <f>E471+7</f>
        <v>43493</v>
      </c>
      <c r="F472" s="290">
        <f>F471+7</f>
        <v>43496</v>
      </c>
      <c r="G472" s="290">
        <f>F472+2</f>
        <v>43498</v>
      </c>
    </row>
    <row r="473" spans="1:7">
      <c r="B473" s="397"/>
      <c r="C473" s="397"/>
      <c r="E473" s="307"/>
      <c r="F473" s="307"/>
      <c r="G473" s="307"/>
    </row>
    <row r="474" spans="1:7">
      <c r="B474" s="348" t="s">
        <v>36</v>
      </c>
      <c r="C474" s="348" t="s">
        <v>37</v>
      </c>
      <c r="D474" s="347" t="s">
        <v>1664</v>
      </c>
      <c r="E474" s="294" t="s">
        <v>196</v>
      </c>
      <c r="F474" s="294" t="s">
        <v>196</v>
      </c>
      <c r="G474" s="294" t="s">
        <v>1713</v>
      </c>
    </row>
    <row r="475" spans="1:7">
      <c r="B475" s="346"/>
      <c r="C475" s="346"/>
      <c r="D475" s="345"/>
      <c r="E475" s="294" t="s">
        <v>1090</v>
      </c>
      <c r="F475" s="294" t="s">
        <v>40</v>
      </c>
      <c r="G475" s="294" t="s">
        <v>41</v>
      </c>
    </row>
    <row r="476" spans="1:7">
      <c r="B476" s="365" t="s">
        <v>1709</v>
      </c>
      <c r="C476" s="340" t="s">
        <v>1622</v>
      </c>
      <c r="D476" s="363" t="s">
        <v>1712</v>
      </c>
      <c r="E476" s="290">
        <f>F476-3</f>
        <v>43468</v>
      </c>
      <c r="F476" s="290">
        <v>43471</v>
      </c>
      <c r="G476" s="290">
        <f>F476+3</f>
        <v>43474</v>
      </c>
    </row>
    <row r="477" spans="1:7">
      <c r="B477" s="365" t="s">
        <v>1709</v>
      </c>
      <c r="C477" s="340" t="s">
        <v>1711</v>
      </c>
      <c r="D477" s="363"/>
      <c r="E477" s="290">
        <f>E476+7</f>
        <v>43475</v>
      </c>
      <c r="F477" s="290">
        <f>F476+7</f>
        <v>43478</v>
      </c>
      <c r="G477" s="290">
        <f>F477+3</f>
        <v>43481</v>
      </c>
    </row>
    <row r="478" spans="1:7">
      <c r="B478" s="365" t="s">
        <v>1709</v>
      </c>
      <c r="C478" s="340" t="s">
        <v>1710</v>
      </c>
      <c r="D478" s="363"/>
      <c r="E478" s="290">
        <f>E477+7</f>
        <v>43482</v>
      </c>
      <c r="F478" s="290">
        <f>F477+7</f>
        <v>43485</v>
      </c>
      <c r="G478" s="290">
        <f>F478+3</f>
        <v>43488</v>
      </c>
    </row>
    <row r="479" spans="1:7">
      <c r="B479" s="365" t="s">
        <v>1709</v>
      </c>
      <c r="C479" s="340" t="s">
        <v>1708</v>
      </c>
      <c r="D479" s="363"/>
      <c r="E479" s="290">
        <f>E478+7</f>
        <v>43489</v>
      </c>
      <c r="F479" s="290">
        <f>F478+7</f>
        <v>43492</v>
      </c>
      <c r="G479" s="290">
        <f>F479+3</f>
        <v>43495</v>
      </c>
    </row>
    <row r="480" spans="1:7">
      <c r="B480" s="288"/>
      <c r="C480" s="288"/>
    </row>
    <row r="481" spans="1:8">
      <c r="A481" s="337" t="s">
        <v>110</v>
      </c>
      <c r="B481" s="337"/>
      <c r="C481" s="337"/>
      <c r="D481" s="337"/>
      <c r="E481" s="337"/>
      <c r="F481" s="337"/>
      <c r="G481" s="337"/>
      <c r="H481" s="336"/>
    </row>
    <row r="482" spans="1:8">
      <c r="A482" s="312" t="s">
        <v>125</v>
      </c>
    </row>
    <row r="483" spans="1:8">
      <c r="B483" s="348" t="s">
        <v>1232</v>
      </c>
      <c r="C483" s="348" t="s">
        <v>37</v>
      </c>
      <c r="D483" s="347" t="s">
        <v>1664</v>
      </c>
      <c r="E483" s="294" t="s">
        <v>196</v>
      </c>
      <c r="F483" s="294" t="s">
        <v>196</v>
      </c>
      <c r="G483" s="294" t="s">
        <v>1705</v>
      </c>
    </row>
    <row r="484" spans="1:8">
      <c r="B484" s="346"/>
      <c r="C484" s="346"/>
      <c r="D484" s="345"/>
      <c r="E484" s="294" t="s">
        <v>1090</v>
      </c>
      <c r="F484" s="294" t="s">
        <v>40</v>
      </c>
      <c r="G484" s="294" t="s">
        <v>41</v>
      </c>
    </row>
    <row r="485" spans="1:8">
      <c r="B485" s="365" t="s">
        <v>1531</v>
      </c>
      <c r="C485" s="340" t="s">
        <v>1707</v>
      </c>
      <c r="D485" s="363" t="s">
        <v>1706</v>
      </c>
      <c r="E485" s="290">
        <f>F485-4</f>
        <v>43468</v>
      </c>
      <c r="F485" s="290">
        <v>43472</v>
      </c>
      <c r="G485" s="290">
        <f>F485+11</f>
        <v>43483</v>
      </c>
    </row>
    <row r="486" spans="1:8">
      <c r="B486" s="365" t="s">
        <v>1529</v>
      </c>
      <c r="C486" s="340" t="s">
        <v>1470</v>
      </c>
      <c r="D486" s="363"/>
      <c r="E486" s="290">
        <f>E485+7</f>
        <v>43475</v>
      </c>
      <c r="F486" s="290">
        <f>F485+7</f>
        <v>43479</v>
      </c>
      <c r="G486" s="290">
        <f>F486+11</f>
        <v>43490</v>
      </c>
    </row>
    <row r="487" spans="1:8">
      <c r="B487" s="365" t="s">
        <v>1316</v>
      </c>
      <c r="C487" s="340"/>
      <c r="D487" s="363"/>
      <c r="E487" s="290">
        <f>E486+7</f>
        <v>43482</v>
      </c>
      <c r="F487" s="290">
        <f>F486+7</f>
        <v>43486</v>
      </c>
      <c r="G487" s="290">
        <f>F487+11</f>
        <v>43497</v>
      </c>
    </row>
    <row r="488" spans="1:8">
      <c r="B488" s="365" t="s">
        <v>1526</v>
      </c>
      <c r="C488" s="340" t="s">
        <v>1466</v>
      </c>
      <c r="D488" s="363"/>
      <c r="E488" s="290">
        <f>E487+7</f>
        <v>43489</v>
      </c>
      <c r="F488" s="290">
        <f>F487+7</f>
        <v>43493</v>
      </c>
      <c r="G488" s="290">
        <f>F488+11</f>
        <v>43504</v>
      </c>
    </row>
    <row r="489" spans="1:8">
      <c r="B489" s="288"/>
      <c r="C489" s="288"/>
      <c r="G489" s="396"/>
    </row>
    <row r="490" spans="1:8">
      <c r="B490" s="348" t="s">
        <v>1232</v>
      </c>
      <c r="C490" s="348" t="s">
        <v>37</v>
      </c>
      <c r="D490" s="347" t="s">
        <v>1664</v>
      </c>
      <c r="E490" s="294" t="s">
        <v>196</v>
      </c>
      <c r="F490" s="294" t="s">
        <v>196</v>
      </c>
      <c r="G490" s="294" t="s">
        <v>1705</v>
      </c>
    </row>
    <row r="491" spans="1:8">
      <c r="B491" s="346"/>
      <c r="C491" s="346"/>
      <c r="D491" s="345"/>
      <c r="E491" s="294" t="s">
        <v>1090</v>
      </c>
      <c r="F491" s="294" t="s">
        <v>40</v>
      </c>
      <c r="G491" s="294" t="s">
        <v>41</v>
      </c>
    </row>
    <row r="492" spans="1:8">
      <c r="B492" s="340" t="s">
        <v>1697</v>
      </c>
      <c r="C492" s="340" t="s">
        <v>1703</v>
      </c>
      <c r="D492" s="363" t="s">
        <v>1702</v>
      </c>
      <c r="E492" s="290">
        <f>F492-3</f>
        <v>43465</v>
      </c>
      <c r="F492" s="290">
        <v>43468</v>
      </c>
      <c r="G492" s="290">
        <f>F492+10</f>
        <v>43478</v>
      </c>
    </row>
    <row r="493" spans="1:8">
      <c r="B493" s="340" t="s">
        <v>1701</v>
      </c>
      <c r="C493" s="340" t="s">
        <v>1700</v>
      </c>
      <c r="D493" s="363"/>
      <c r="E493" s="290">
        <f>E492+7</f>
        <v>43472</v>
      </c>
      <c r="F493" s="290">
        <f>F492+7</f>
        <v>43475</v>
      </c>
      <c r="G493" s="290">
        <f>F493+10</f>
        <v>43485</v>
      </c>
    </row>
    <row r="494" spans="1:8">
      <c r="B494" s="340" t="s">
        <v>1699</v>
      </c>
      <c r="C494" s="340" t="s">
        <v>1622</v>
      </c>
      <c r="D494" s="363"/>
      <c r="E494" s="290">
        <f>E493+7</f>
        <v>43479</v>
      </c>
      <c r="F494" s="290">
        <f>F493+7</f>
        <v>43482</v>
      </c>
      <c r="G494" s="290">
        <f>F494+10</f>
        <v>43492</v>
      </c>
    </row>
    <row r="495" spans="1:8">
      <c r="B495" s="340" t="s">
        <v>1698</v>
      </c>
      <c r="C495" s="340" t="s">
        <v>1622</v>
      </c>
      <c r="D495" s="363"/>
      <c r="E495" s="290">
        <f>E494+7</f>
        <v>43486</v>
      </c>
      <c r="F495" s="290">
        <f>F494+7</f>
        <v>43489</v>
      </c>
      <c r="G495" s="290">
        <f>F495+10</f>
        <v>43499</v>
      </c>
    </row>
    <row r="496" spans="1:8">
      <c r="B496" s="340" t="s">
        <v>1697</v>
      </c>
      <c r="C496" s="340" t="s">
        <v>1696</v>
      </c>
      <c r="D496" s="363"/>
      <c r="E496" s="290">
        <f>E495+7</f>
        <v>43493</v>
      </c>
      <c r="F496" s="290">
        <f>F495+7</f>
        <v>43496</v>
      </c>
      <c r="G496" s="290">
        <f>F496+10</f>
        <v>43506</v>
      </c>
    </row>
    <row r="497" spans="1:7">
      <c r="B497" s="288"/>
      <c r="C497" s="288"/>
    </row>
    <row r="498" spans="1:7">
      <c r="B498" s="348" t="s">
        <v>1232</v>
      </c>
      <c r="C498" s="348" t="s">
        <v>37</v>
      </c>
      <c r="D498" s="347" t="s">
        <v>1664</v>
      </c>
      <c r="E498" s="294" t="s">
        <v>196</v>
      </c>
      <c r="F498" s="294" t="s">
        <v>196</v>
      </c>
      <c r="G498" s="294" t="s">
        <v>1705</v>
      </c>
    </row>
    <row r="499" spans="1:7">
      <c r="B499" s="346"/>
      <c r="C499" s="346"/>
      <c r="D499" s="345"/>
      <c r="E499" s="294" t="s">
        <v>1090</v>
      </c>
      <c r="F499" s="294" t="s">
        <v>40</v>
      </c>
      <c r="G499" s="294" t="s">
        <v>41</v>
      </c>
    </row>
    <row r="500" spans="1:7">
      <c r="B500" s="340" t="s">
        <v>1695</v>
      </c>
      <c r="C500" s="340" t="s">
        <v>1622</v>
      </c>
      <c r="D500" s="363" t="s">
        <v>1694</v>
      </c>
      <c r="E500" s="290">
        <f>F500-3</f>
        <v>43467</v>
      </c>
      <c r="F500" s="290">
        <v>43470</v>
      </c>
      <c r="G500" s="290">
        <f>F500+7</f>
        <v>43477</v>
      </c>
    </row>
    <row r="501" spans="1:7">
      <c r="B501" s="340" t="s">
        <v>1693</v>
      </c>
      <c r="C501" s="340" t="s">
        <v>738</v>
      </c>
      <c r="D501" s="363"/>
      <c r="E501" s="290">
        <f>E500+7</f>
        <v>43474</v>
      </c>
      <c r="F501" s="290">
        <f>F500+7</f>
        <v>43477</v>
      </c>
      <c r="G501" s="290">
        <f>F501+7</f>
        <v>43484</v>
      </c>
    </row>
    <row r="502" spans="1:7">
      <c r="B502" s="340" t="s">
        <v>1692</v>
      </c>
      <c r="C502" s="340" t="s">
        <v>1622</v>
      </c>
      <c r="D502" s="363"/>
      <c r="E502" s="290">
        <f>E501+7</f>
        <v>43481</v>
      </c>
      <c r="F502" s="290">
        <f>F501+7</f>
        <v>43484</v>
      </c>
      <c r="G502" s="290">
        <f>F502+7</f>
        <v>43491</v>
      </c>
    </row>
    <row r="503" spans="1:7">
      <c r="B503" s="340" t="s">
        <v>1691</v>
      </c>
      <c r="C503" s="340" t="s">
        <v>1622</v>
      </c>
      <c r="D503" s="363"/>
      <c r="E503" s="290">
        <f>E502+7</f>
        <v>43488</v>
      </c>
      <c r="F503" s="290">
        <f>F502+7</f>
        <v>43491</v>
      </c>
      <c r="G503" s="290">
        <f>F503+7</f>
        <v>43498</v>
      </c>
    </row>
    <row r="504" spans="1:7">
      <c r="B504" s="394"/>
      <c r="C504" s="392"/>
      <c r="D504" s="308"/>
      <c r="E504" s="307"/>
      <c r="F504" s="307"/>
      <c r="G504" s="307"/>
    </row>
    <row r="505" spans="1:7">
      <c r="A505" s="312" t="s">
        <v>112</v>
      </c>
      <c r="B505" s="335"/>
      <c r="C505" s="335"/>
      <c r="D505" s="335"/>
      <c r="E505" s="335"/>
      <c r="F505" s="312"/>
      <c r="G505" s="312"/>
    </row>
    <row r="506" spans="1:7">
      <c r="A506" s="312"/>
      <c r="B506" s="348" t="s">
        <v>36</v>
      </c>
      <c r="C506" s="348" t="s">
        <v>37</v>
      </c>
      <c r="D506" s="347" t="s">
        <v>38</v>
      </c>
      <c r="E506" s="294" t="s">
        <v>196</v>
      </c>
      <c r="F506" s="294" t="s">
        <v>196</v>
      </c>
      <c r="G506" s="294" t="s">
        <v>1704</v>
      </c>
    </row>
    <row r="507" spans="1:7" ht="16.5" customHeight="1">
      <c r="A507" s="312"/>
      <c r="B507" s="346"/>
      <c r="C507" s="346"/>
      <c r="D507" s="345"/>
      <c r="E507" s="294" t="s">
        <v>1090</v>
      </c>
      <c r="F507" s="294" t="s">
        <v>40</v>
      </c>
      <c r="G507" s="294" t="s">
        <v>41</v>
      </c>
    </row>
    <row r="508" spans="1:7" ht="16.5" customHeight="1">
      <c r="A508" s="312"/>
      <c r="B508" s="340" t="s">
        <v>1697</v>
      </c>
      <c r="C508" s="340" t="s">
        <v>1703</v>
      </c>
      <c r="D508" s="363" t="s">
        <v>1702</v>
      </c>
      <c r="E508" s="290">
        <f>F508-3</f>
        <v>43465</v>
      </c>
      <c r="F508" s="290">
        <v>43468</v>
      </c>
      <c r="G508" s="290">
        <f>F508+8</f>
        <v>43476</v>
      </c>
    </row>
    <row r="509" spans="1:7" ht="16.5" customHeight="1">
      <c r="A509" s="312"/>
      <c r="B509" s="340" t="s">
        <v>1701</v>
      </c>
      <c r="C509" s="340" t="s">
        <v>1700</v>
      </c>
      <c r="D509" s="363"/>
      <c r="E509" s="290">
        <f>E508+7</f>
        <v>43472</v>
      </c>
      <c r="F509" s="290">
        <f>F508+7</f>
        <v>43475</v>
      </c>
      <c r="G509" s="290">
        <f>F509+8</f>
        <v>43483</v>
      </c>
    </row>
    <row r="510" spans="1:7">
      <c r="A510" s="312"/>
      <c r="B510" s="340" t="s">
        <v>1699</v>
      </c>
      <c r="C510" s="340" t="s">
        <v>1622</v>
      </c>
      <c r="D510" s="363"/>
      <c r="E510" s="290">
        <f>E509+7</f>
        <v>43479</v>
      </c>
      <c r="F510" s="290">
        <f>F509+7</f>
        <v>43482</v>
      </c>
      <c r="G510" s="290">
        <f>F510+8</f>
        <v>43490</v>
      </c>
    </row>
    <row r="511" spans="1:7">
      <c r="A511" s="312"/>
      <c r="B511" s="340" t="s">
        <v>1698</v>
      </c>
      <c r="C511" s="340" t="s">
        <v>1622</v>
      </c>
      <c r="D511" s="363"/>
      <c r="E511" s="290">
        <f>E510+7</f>
        <v>43486</v>
      </c>
      <c r="F511" s="290">
        <f>F510+7</f>
        <v>43489</v>
      </c>
      <c r="G511" s="290">
        <f>F511+8</f>
        <v>43497</v>
      </c>
    </row>
    <row r="512" spans="1:7">
      <c r="A512" s="312"/>
      <c r="B512" s="340" t="s">
        <v>1697</v>
      </c>
      <c r="C512" s="340" t="s">
        <v>1696</v>
      </c>
      <c r="D512" s="363"/>
      <c r="E512" s="290">
        <f>E511+7</f>
        <v>43493</v>
      </c>
      <c r="F512" s="290">
        <f>F511+7</f>
        <v>43496</v>
      </c>
      <c r="G512" s="290">
        <f>F512+8</f>
        <v>43504</v>
      </c>
    </row>
    <row r="513" spans="1:7">
      <c r="A513" s="312"/>
      <c r="B513" s="288"/>
      <c r="C513" s="288"/>
    </row>
    <row r="514" spans="1:7">
      <c r="B514" s="348" t="s">
        <v>1232</v>
      </c>
      <c r="C514" s="348" t="s">
        <v>37</v>
      </c>
      <c r="D514" s="347" t="s">
        <v>1664</v>
      </c>
      <c r="E514" s="294" t="s">
        <v>196</v>
      </c>
      <c r="F514" s="294" t="s">
        <v>196</v>
      </c>
      <c r="G514" s="294" t="s">
        <v>238</v>
      </c>
    </row>
    <row r="515" spans="1:7" ht="16.5" customHeight="1">
      <c r="B515" s="346"/>
      <c r="C515" s="346"/>
      <c r="D515" s="345"/>
      <c r="E515" s="294" t="s">
        <v>1090</v>
      </c>
      <c r="F515" s="294" t="s">
        <v>40</v>
      </c>
      <c r="G515" s="294" t="s">
        <v>41</v>
      </c>
    </row>
    <row r="516" spans="1:7" ht="16.5" customHeight="1">
      <c r="B516" s="340" t="s">
        <v>1695</v>
      </c>
      <c r="C516" s="340" t="s">
        <v>1622</v>
      </c>
      <c r="D516" s="363" t="s">
        <v>1694</v>
      </c>
      <c r="E516" s="290">
        <f>F516-3</f>
        <v>43467</v>
      </c>
      <c r="F516" s="290">
        <v>43470</v>
      </c>
      <c r="G516" s="290">
        <f>F516+8</f>
        <v>43478</v>
      </c>
    </row>
    <row r="517" spans="1:7" ht="16.5" customHeight="1">
      <c r="B517" s="340" t="s">
        <v>1693</v>
      </c>
      <c r="C517" s="340" t="s">
        <v>738</v>
      </c>
      <c r="D517" s="363"/>
      <c r="E517" s="290">
        <f>E516+7</f>
        <v>43474</v>
      </c>
      <c r="F517" s="290">
        <f>F516+7</f>
        <v>43477</v>
      </c>
      <c r="G517" s="290">
        <f>F517+8</f>
        <v>43485</v>
      </c>
    </row>
    <row r="518" spans="1:7" ht="16.5" customHeight="1">
      <c r="B518" s="340" t="s">
        <v>1692</v>
      </c>
      <c r="C518" s="340" t="s">
        <v>1622</v>
      </c>
      <c r="D518" s="363"/>
      <c r="E518" s="290">
        <f>E517+7</f>
        <v>43481</v>
      </c>
      <c r="F518" s="290">
        <f>F517+7</f>
        <v>43484</v>
      </c>
      <c r="G518" s="290">
        <f>F518+8</f>
        <v>43492</v>
      </c>
    </row>
    <row r="519" spans="1:7">
      <c r="B519" s="340" t="s">
        <v>1691</v>
      </c>
      <c r="C519" s="340" t="s">
        <v>1622</v>
      </c>
      <c r="D519" s="363"/>
      <c r="E519" s="290">
        <f>E518+7</f>
        <v>43488</v>
      </c>
      <c r="F519" s="290">
        <f>F518+7</f>
        <v>43491</v>
      </c>
      <c r="G519" s="290">
        <f>F519+8</f>
        <v>43499</v>
      </c>
    </row>
    <row r="520" spans="1:7">
      <c r="B520" s="368"/>
      <c r="C520" s="368"/>
      <c r="D520" s="308"/>
      <c r="E520" s="307"/>
      <c r="F520" s="307"/>
      <c r="G520" s="307"/>
    </row>
    <row r="521" spans="1:7">
      <c r="A521" s="312" t="s">
        <v>240</v>
      </c>
      <c r="D521" s="308"/>
      <c r="E521" s="307"/>
      <c r="F521" s="307"/>
      <c r="G521" s="307"/>
    </row>
    <row r="522" spans="1:7">
      <c r="B522" s="348" t="s">
        <v>1232</v>
      </c>
      <c r="C522" s="348" t="s">
        <v>37</v>
      </c>
      <c r="D522" s="347" t="s">
        <v>38</v>
      </c>
      <c r="E522" s="294" t="s">
        <v>196</v>
      </c>
      <c r="F522" s="294" t="s">
        <v>196</v>
      </c>
      <c r="G522" s="294" t="s">
        <v>240</v>
      </c>
    </row>
    <row r="523" spans="1:7">
      <c r="B523" s="346"/>
      <c r="C523" s="346"/>
      <c r="D523" s="345"/>
      <c r="E523" s="294" t="s">
        <v>1090</v>
      </c>
      <c r="F523" s="294" t="s">
        <v>40</v>
      </c>
      <c r="G523" s="294" t="s">
        <v>41</v>
      </c>
    </row>
    <row r="524" spans="1:7">
      <c r="B524" s="340" t="s">
        <v>1695</v>
      </c>
      <c r="C524" s="340" t="s">
        <v>1622</v>
      </c>
      <c r="D524" s="363" t="s">
        <v>1694</v>
      </c>
      <c r="E524" s="290">
        <f>F524-3</f>
        <v>43467</v>
      </c>
      <c r="F524" s="290">
        <v>43470</v>
      </c>
      <c r="G524" s="290">
        <f>F524+9</f>
        <v>43479</v>
      </c>
    </row>
    <row r="525" spans="1:7">
      <c r="B525" s="340" t="s">
        <v>1693</v>
      </c>
      <c r="C525" s="340" t="s">
        <v>738</v>
      </c>
      <c r="D525" s="363"/>
      <c r="E525" s="290">
        <f>E524+7</f>
        <v>43474</v>
      </c>
      <c r="F525" s="290">
        <f>F524+7</f>
        <v>43477</v>
      </c>
      <c r="G525" s="290">
        <f>F525+9</f>
        <v>43486</v>
      </c>
    </row>
    <row r="526" spans="1:7" ht="16.5" customHeight="1">
      <c r="B526" s="340" t="s">
        <v>1692</v>
      </c>
      <c r="C526" s="340" t="s">
        <v>1622</v>
      </c>
      <c r="D526" s="363"/>
      <c r="E526" s="290">
        <f>E525+7</f>
        <v>43481</v>
      </c>
      <c r="F526" s="290">
        <f>F525+7</f>
        <v>43484</v>
      </c>
      <c r="G526" s="290">
        <f>F526+9</f>
        <v>43493</v>
      </c>
    </row>
    <row r="527" spans="1:7">
      <c r="B527" s="340" t="s">
        <v>1691</v>
      </c>
      <c r="C527" s="340" t="s">
        <v>1622</v>
      </c>
      <c r="D527" s="363"/>
      <c r="E527" s="290">
        <f>E526+7</f>
        <v>43488</v>
      </c>
      <c r="F527" s="290">
        <f>F526+7</f>
        <v>43491</v>
      </c>
      <c r="G527" s="290">
        <f>F527+9</f>
        <v>43500</v>
      </c>
    </row>
    <row r="528" spans="1:7">
      <c r="B528" s="395"/>
      <c r="C528" s="395"/>
      <c r="D528" s="308"/>
      <c r="E528" s="307"/>
      <c r="F528" s="307"/>
      <c r="G528" s="324"/>
    </row>
    <row r="529" spans="1:7">
      <c r="A529" s="312" t="s">
        <v>120</v>
      </c>
      <c r="B529" s="288"/>
    </row>
    <row r="530" spans="1:7">
      <c r="B530" s="348" t="s">
        <v>1232</v>
      </c>
      <c r="C530" s="348" t="s">
        <v>37</v>
      </c>
      <c r="D530" s="347" t="s">
        <v>1664</v>
      </c>
      <c r="E530" s="294" t="s">
        <v>196</v>
      </c>
      <c r="F530" s="294" t="s">
        <v>196</v>
      </c>
      <c r="G530" s="294" t="s">
        <v>1682</v>
      </c>
    </row>
    <row r="531" spans="1:7">
      <c r="B531" s="346"/>
      <c r="C531" s="346"/>
      <c r="D531" s="345"/>
      <c r="E531" s="294" t="s">
        <v>1090</v>
      </c>
      <c r="F531" s="294" t="s">
        <v>40</v>
      </c>
      <c r="G531" s="294" t="s">
        <v>41</v>
      </c>
    </row>
    <row r="532" spans="1:7">
      <c r="B532" s="340" t="s">
        <v>1684</v>
      </c>
      <c r="C532" s="340" t="s">
        <v>1690</v>
      </c>
      <c r="D532" s="363" t="s">
        <v>1689</v>
      </c>
      <c r="E532" s="290">
        <f>F532-5</f>
        <v>43462</v>
      </c>
      <c r="F532" s="290">
        <v>43467</v>
      </c>
      <c r="G532" s="290">
        <f>F532+11</f>
        <v>43478</v>
      </c>
    </row>
    <row r="533" spans="1:7">
      <c r="B533" s="340" t="s">
        <v>1688</v>
      </c>
      <c r="C533" s="340" t="s">
        <v>1687</v>
      </c>
      <c r="D533" s="363"/>
      <c r="E533" s="290">
        <f>E532+7</f>
        <v>43469</v>
      </c>
      <c r="F533" s="290">
        <f>F532+7</f>
        <v>43474</v>
      </c>
      <c r="G533" s="290">
        <f>F533+11</f>
        <v>43485</v>
      </c>
    </row>
    <row r="534" spans="1:7">
      <c r="B534" s="340" t="s">
        <v>1686</v>
      </c>
      <c r="C534" s="340" t="s">
        <v>1622</v>
      </c>
      <c r="D534" s="363"/>
      <c r="E534" s="290">
        <f>E533+7</f>
        <v>43476</v>
      </c>
      <c r="F534" s="290">
        <f>F533+7</f>
        <v>43481</v>
      </c>
      <c r="G534" s="290">
        <f>F534+11</f>
        <v>43492</v>
      </c>
    </row>
    <row r="535" spans="1:7">
      <c r="B535" s="340" t="s">
        <v>1685</v>
      </c>
      <c r="C535" s="340" t="s">
        <v>1622</v>
      </c>
      <c r="D535" s="363"/>
      <c r="E535" s="290">
        <f>E534+7</f>
        <v>43483</v>
      </c>
      <c r="F535" s="290">
        <f>F534+7</f>
        <v>43488</v>
      </c>
      <c r="G535" s="290">
        <f>F535+11</f>
        <v>43499</v>
      </c>
    </row>
    <row r="536" spans="1:7">
      <c r="B536" s="340" t="s">
        <v>1684</v>
      </c>
      <c r="C536" s="340" t="s">
        <v>1683</v>
      </c>
      <c r="D536" s="363"/>
      <c r="E536" s="290">
        <f>E535+7</f>
        <v>43490</v>
      </c>
      <c r="F536" s="290">
        <f>F535+7</f>
        <v>43495</v>
      </c>
      <c r="G536" s="290">
        <f>F536+11</f>
        <v>43506</v>
      </c>
    </row>
    <row r="537" spans="1:7">
      <c r="B537" s="288"/>
      <c r="C537" s="288"/>
    </row>
    <row r="538" spans="1:7">
      <c r="B538" s="348" t="s">
        <v>1232</v>
      </c>
      <c r="C538" s="348" t="s">
        <v>37</v>
      </c>
      <c r="D538" s="347" t="s">
        <v>1664</v>
      </c>
      <c r="E538" s="294" t="s">
        <v>196</v>
      </c>
      <c r="F538" s="294" t="s">
        <v>196</v>
      </c>
      <c r="G538" s="294" t="s">
        <v>1682</v>
      </c>
    </row>
    <row r="539" spans="1:7">
      <c r="B539" s="346"/>
      <c r="C539" s="346"/>
      <c r="D539" s="345"/>
      <c r="E539" s="294" t="s">
        <v>1090</v>
      </c>
      <c r="F539" s="294" t="s">
        <v>40</v>
      </c>
      <c r="G539" s="294" t="s">
        <v>41</v>
      </c>
    </row>
    <row r="540" spans="1:7">
      <c r="B540" s="340" t="s">
        <v>1681</v>
      </c>
      <c r="C540" s="340" t="s">
        <v>1680</v>
      </c>
      <c r="D540" s="363" t="s">
        <v>1679</v>
      </c>
      <c r="E540" s="290">
        <f>F540-4</f>
        <v>43467</v>
      </c>
      <c r="F540" s="290">
        <v>43471</v>
      </c>
      <c r="G540" s="290">
        <f>F540+8</f>
        <v>43479</v>
      </c>
    </row>
    <row r="541" spans="1:7">
      <c r="B541" s="340" t="s">
        <v>1678</v>
      </c>
      <c r="C541" s="340" t="s">
        <v>738</v>
      </c>
      <c r="D541" s="363"/>
      <c r="E541" s="290">
        <f>E540+7</f>
        <v>43474</v>
      </c>
      <c r="F541" s="290">
        <f>F540+7</f>
        <v>43478</v>
      </c>
      <c r="G541" s="290">
        <f>F541+8</f>
        <v>43486</v>
      </c>
    </row>
    <row r="542" spans="1:7">
      <c r="B542" s="340" t="s">
        <v>1677</v>
      </c>
      <c r="C542" s="340" t="s">
        <v>1622</v>
      </c>
      <c r="D542" s="363"/>
      <c r="E542" s="290">
        <f>E541+7</f>
        <v>43481</v>
      </c>
      <c r="F542" s="290">
        <f>F541+7</f>
        <v>43485</v>
      </c>
      <c r="G542" s="290">
        <f>F542+8</f>
        <v>43493</v>
      </c>
    </row>
    <row r="543" spans="1:7">
      <c r="B543" s="340" t="s">
        <v>1676</v>
      </c>
      <c r="C543" s="340" t="s">
        <v>1622</v>
      </c>
      <c r="D543" s="363"/>
      <c r="E543" s="290">
        <f>E542+7</f>
        <v>43488</v>
      </c>
      <c r="F543" s="290">
        <f>F542+7</f>
        <v>43492</v>
      </c>
      <c r="G543" s="290">
        <f>F543+8</f>
        <v>43500</v>
      </c>
    </row>
    <row r="544" spans="1:7">
      <c r="B544" s="394"/>
      <c r="C544" s="392"/>
      <c r="D544" s="308"/>
      <c r="E544" s="307"/>
      <c r="F544" s="307"/>
      <c r="G544" s="307"/>
    </row>
    <row r="545" spans="1:7">
      <c r="A545" s="312" t="s">
        <v>121</v>
      </c>
      <c r="B545" s="288"/>
      <c r="C545" s="288"/>
    </row>
    <row r="546" spans="1:7">
      <c r="B546" s="300" t="s">
        <v>36</v>
      </c>
      <c r="C546" s="300" t="s">
        <v>37</v>
      </c>
      <c r="D546" s="299" t="s">
        <v>38</v>
      </c>
      <c r="E546" s="294" t="s">
        <v>196</v>
      </c>
      <c r="F546" s="294" t="s">
        <v>196</v>
      </c>
      <c r="G546" s="355" t="s">
        <v>245</v>
      </c>
    </row>
    <row r="547" spans="1:7">
      <c r="B547" s="298"/>
      <c r="C547" s="298"/>
      <c r="D547" s="297"/>
      <c r="E547" s="294" t="s">
        <v>1090</v>
      </c>
      <c r="F547" s="294" t="s">
        <v>40</v>
      </c>
      <c r="G547" s="294" t="s">
        <v>41</v>
      </c>
    </row>
    <row r="548" spans="1:7">
      <c r="B548" s="340" t="s">
        <v>1681</v>
      </c>
      <c r="C548" s="340" t="s">
        <v>1680</v>
      </c>
      <c r="D548" s="363" t="s">
        <v>1679</v>
      </c>
      <c r="E548" s="290">
        <f>F548-4</f>
        <v>43467</v>
      </c>
      <c r="F548" s="290">
        <v>43471</v>
      </c>
      <c r="G548" s="290">
        <f>F548+11</f>
        <v>43482</v>
      </c>
    </row>
    <row r="549" spans="1:7">
      <c r="B549" s="340" t="s">
        <v>1678</v>
      </c>
      <c r="C549" s="340" t="s">
        <v>738</v>
      </c>
      <c r="D549" s="363"/>
      <c r="E549" s="290">
        <f>E548+7</f>
        <v>43474</v>
      </c>
      <c r="F549" s="290">
        <f>F548+7</f>
        <v>43478</v>
      </c>
      <c r="G549" s="290">
        <f>F549+11</f>
        <v>43489</v>
      </c>
    </row>
    <row r="550" spans="1:7">
      <c r="B550" s="340" t="s">
        <v>1677</v>
      </c>
      <c r="C550" s="340" t="s">
        <v>1622</v>
      </c>
      <c r="D550" s="363"/>
      <c r="E550" s="290">
        <f>E549+7</f>
        <v>43481</v>
      </c>
      <c r="F550" s="290">
        <f>F549+7</f>
        <v>43485</v>
      </c>
      <c r="G550" s="290">
        <f>F550+11</f>
        <v>43496</v>
      </c>
    </row>
    <row r="551" spans="1:7">
      <c r="B551" s="340" t="s">
        <v>1676</v>
      </c>
      <c r="C551" s="340" t="s">
        <v>1622</v>
      </c>
      <c r="D551" s="363"/>
      <c r="E551" s="290">
        <f>E550+7</f>
        <v>43488</v>
      </c>
      <c r="F551" s="290">
        <f>F550+7</f>
        <v>43492</v>
      </c>
      <c r="G551" s="290">
        <f>F551+11</f>
        <v>43503</v>
      </c>
    </row>
    <row r="552" spans="1:7">
      <c r="B552" s="394"/>
      <c r="C552" s="392"/>
      <c r="E552" s="307"/>
      <c r="F552" s="307"/>
    </row>
    <row r="553" spans="1:7">
      <c r="A553" s="312" t="s">
        <v>1675</v>
      </c>
      <c r="B553" s="368"/>
      <c r="C553" s="368"/>
      <c r="D553" s="308"/>
      <c r="E553" s="307"/>
      <c r="F553" s="307"/>
      <c r="G553" s="324"/>
    </row>
    <row r="554" spans="1:7">
      <c r="A554" s="312"/>
      <c r="B554" s="348" t="s">
        <v>1232</v>
      </c>
      <c r="C554" s="348" t="s">
        <v>37</v>
      </c>
      <c r="D554" s="347" t="s">
        <v>1664</v>
      </c>
      <c r="E554" s="294" t="s">
        <v>196</v>
      </c>
      <c r="F554" s="294" t="s">
        <v>196</v>
      </c>
      <c r="G554" s="294" t="s">
        <v>1675</v>
      </c>
    </row>
    <row r="555" spans="1:7">
      <c r="A555" s="312"/>
      <c r="B555" s="346"/>
      <c r="C555" s="346"/>
      <c r="D555" s="345"/>
      <c r="E555" s="294" t="s">
        <v>1090</v>
      </c>
      <c r="F555" s="294" t="s">
        <v>40</v>
      </c>
      <c r="G555" s="294" t="s">
        <v>41</v>
      </c>
    </row>
    <row r="556" spans="1:7">
      <c r="A556" s="312"/>
      <c r="B556" s="340" t="s">
        <v>1674</v>
      </c>
      <c r="C556" s="340" t="s">
        <v>1673</v>
      </c>
      <c r="D556" s="363" t="s">
        <v>1672</v>
      </c>
      <c r="E556" s="290">
        <f>F556-4</f>
        <v>43466</v>
      </c>
      <c r="F556" s="290">
        <v>43470</v>
      </c>
      <c r="G556" s="290">
        <f>F556+12</f>
        <v>43482</v>
      </c>
    </row>
    <row r="557" spans="1:7">
      <c r="A557" s="312"/>
      <c r="B557" s="340" t="s">
        <v>1671</v>
      </c>
      <c r="C557" s="340" t="s">
        <v>1670</v>
      </c>
      <c r="D557" s="363"/>
      <c r="E557" s="290">
        <f>E556+7</f>
        <v>43473</v>
      </c>
      <c r="F557" s="290">
        <f>F556+7</f>
        <v>43477</v>
      </c>
      <c r="G557" s="290">
        <f>F557+12</f>
        <v>43489</v>
      </c>
    </row>
    <row r="558" spans="1:7">
      <c r="A558" s="312"/>
      <c r="B558" s="340" t="s">
        <v>1669</v>
      </c>
      <c r="C558" s="340" t="s">
        <v>1668</v>
      </c>
      <c r="D558" s="363"/>
      <c r="E558" s="290">
        <f>E557+7</f>
        <v>43480</v>
      </c>
      <c r="F558" s="290">
        <f>F557+7</f>
        <v>43484</v>
      </c>
      <c r="G558" s="290">
        <f>F558+12</f>
        <v>43496</v>
      </c>
    </row>
    <row r="559" spans="1:7">
      <c r="A559" s="312"/>
      <c r="B559" s="340" t="s">
        <v>1667</v>
      </c>
      <c r="C559" s="340" t="s">
        <v>1666</v>
      </c>
      <c r="D559" s="363"/>
      <c r="E559" s="290">
        <f>E558+7</f>
        <v>43487</v>
      </c>
      <c r="F559" s="290">
        <f>F558+7</f>
        <v>43491</v>
      </c>
      <c r="G559" s="290">
        <f>F559+12</f>
        <v>43503</v>
      </c>
    </row>
    <row r="560" spans="1:7">
      <c r="A560" s="312"/>
      <c r="B560" s="393"/>
      <c r="C560" s="392"/>
      <c r="D560" s="308"/>
      <c r="E560" s="307"/>
      <c r="F560" s="307"/>
      <c r="G560" s="324"/>
    </row>
    <row r="561" spans="1:7">
      <c r="A561" s="312" t="s">
        <v>247</v>
      </c>
      <c r="B561" s="335"/>
      <c r="C561" s="335"/>
    </row>
    <row r="562" spans="1:7">
      <c r="B562" s="348" t="s">
        <v>36</v>
      </c>
      <c r="C562" s="348" t="s">
        <v>37</v>
      </c>
      <c r="D562" s="347" t="s">
        <v>38</v>
      </c>
      <c r="E562" s="294" t="s">
        <v>196</v>
      </c>
      <c r="F562" s="294" t="s">
        <v>196</v>
      </c>
      <c r="G562" s="294" t="s">
        <v>1665</v>
      </c>
    </row>
    <row r="563" spans="1:7">
      <c r="B563" s="346"/>
      <c r="C563" s="346"/>
      <c r="D563" s="345"/>
      <c r="E563" s="294" t="s">
        <v>1090</v>
      </c>
      <c r="F563" s="294" t="s">
        <v>40</v>
      </c>
      <c r="G563" s="294" t="s">
        <v>41</v>
      </c>
    </row>
    <row r="564" spans="1:7">
      <c r="B564" s="365" t="s">
        <v>1647</v>
      </c>
      <c r="C564" s="340" t="s">
        <v>1624</v>
      </c>
      <c r="D564" s="363" t="s">
        <v>1646</v>
      </c>
      <c r="E564" s="290">
        <f>F564-3</f>
        <v>43466</v>
      </c>
      <c r="F564" s="290">
        <v>43469</v>
      </c>
      <c r="G564" s="290">
        <f>F564+9</f>
        <v>43478</v>
      </c>
    </row>
    <row r="565" spans="1:7">
      <c r="B565" s="365" t="s">
        <v>1645</v>
      </c>
      <c r="C565" s="340" t="s">
        <v>1624</v>
      </c>
      <c r="D565" s="363"/>
      <c r="E565" s="290">
        <f>E564+7</f>
        <v>43473</v>
      </c>
      <c r="F565" s="290">
        <f>F564+7</f>
        <v>43476</v>
      </c>
      <c r="G565" s="290">
        <f>F565+9</f>
        <v>43485</v>
      </c>
    </row>
    <row r="566" spans="1:7">
      <c r="B566" s="365" t="s">
        <v>1644</v>
      </c>
      <c r="C566" s="340" t="s">
        <v>1624</v>
      </c>
      <c r="D566" s="363"/>
      <c r="E566" s="290">
        <f>E565+7</f>
        <v>43480</v>
      </c>
      <c r="F566" s="290">
        <f>F565+7</f>
        <v>43483</v>
      </c>
      <c r="G566" s="290">
        <f>F566+9</f>
        <v>43492</v>
      </c>
    </row>
    <row r="567" spans="1:7">
      <c r="B567" s="365" t="s">
        <v>1643</v>
      </c>
      <c r="C567" s="340" t="s">
        <v>1621</v>
      </c>
      <c r="D567" s="363"/>
      <c r="E567" s="290">
        <f>E566+7</f>
        <v>43487</v>
      </c>
      <c r="F567" s="290">
        <f>F566+7</f>
        <v>43490</v>
      </c>
      <c r="G567" s="290">
        <f>F567+9</f>
        <v>43499</v>
      </c>
    </row>
    <row r="568" spans="1:7">
      <c r="B568" s="388"/>
      <c r="C568" s="388"/>
      <c r="D568" s="308"/>
      <c r="E568" s="307"/>
      <c r="F568" s="307"/>
      <c r="G568" s="307"/>
    </row>
    <row r="569" spans="1:7">
      <c r="A569" s="312" t="s">
        <v>124</v>
      </c>
      <c r="B569" s="335"/>
      <c r="C569" s="335"/>
      <c r="D569" s="312"/>
      <c r="E569" s="312"/>
      <c r="F569" s="312"/>
      <c r="G569" s="366"/>
    </row>
    <row r="570" spans="1:7">
      <c r="B570" s="348" t="s">
        <v>1232</v>
      </c>
      <c r="C570" s="348" t="s">
        <v>37</v>
      </c>
      <c r="D570" s="347" t="s">
        <v>1664</v>
      </c>
      <c r="E570" s="294" t="s">
        <v>196</v>
      </c>
      <c r="F570" s="294" t="s">
        <v>196</v>
      </c>
      <c r="G570" s="294" t="s">
        <v>1663</v>
      </c>
    </row>
    <row r="571" spans="1:7">
      <c r="B571" s="346"/>
      <c r="C571" s="346"/>
      <c r="D571" s="345"/>
      <c r="E571" s="294" t="s">
        <v>1090</v>
      </c>
      <c r="F571" s="294" t="s">
        <v>40</v>
      </c>
      <c r="G571" s="294" t="s">
        <v>41</v>
      </c>
    </row>
    <row r="572" spans="1:7">
      <c r="B572" s="340" t="s">
        <v>1653</v>
      </c>
      <c r="C572" s="340" t="s">
        <v>1624</v>
      </c>
      <c r="D572" s="363" t="s">
        <v>1652</v>
      </c>
      <c r="E572" s="290">
        <f>F572-5</f>
        <v>43462</v>
      </c>
      <c r="F572" s="290">
        <v>43467</v>
      </c>
      <c r="G572" s="290">
        <f>F572+9</f>
        <v>43476</v>
      </c>
    </row>
    <row r="573" spans="1:7">
      <c r="B573" s="340" t="s">
        <v>1651</v>
      </c>
      <c r="C573" s="340" t="s">
        <v>1624</v>
      </c>
      <c r="D573" s="363"/>
      <c r="E573" s="290">
        <f>E572+7</f>
        <v>43469</v>
      </c>
      <c r="F573" s="290">
        <f>F572+7</f>
        <v>43474</v>
      </c>
      <c r="G573" s="290">
        <f>F573+9</f>
        <v>43483</v>
      </c>
    </row>
    <row r="574" spans="1:7">
      <c r="B574" s="340" t="s">
        <v>1650</v>
      </c>
      <c r="C574" s="340" t="s">
        <v>1621</v>
      </c>
      <c r="D574" s="363"/>
      <c r="E574" s="290">
        <f>E573+7</f>
        <v>43476</v>
      </c>
      <c r="F574" s="290">
        <f>F573+7</f>
        <v>43481</v>
      </c>
      <c r="G574" s="290">
        <f>F574+9</f>
        <v>43490</v>
      </c>
    </row>
    <row r="575" spans="1:7">
      <c r="B575" s="340" t="s">
        <v>1649</v>
      </c>
      <c r="C575" s="340" t="s">
        <v>1621</v>
      </c>
      <c r="D575" s="363"/>
      <c r="E575" s="290">
        <f>E574+7</f>
        <v>43483</v>
      </c>
      <c r="F575" s="290">
        <f>F574+7</f>
        <v>43488</v>
      </c>
      <c r="G575" s="290">
        <f>F575+9</f>
        <v>43497</v>
      </c>
    </row>
    <row r="576" spans="1:7">
      <c r="B576" s="340" t="s">
        <v>1648</v>
      </c>
      <c r="C576" s="340" t="s">
        <v>1621</v>
      </c>
      <c r="D576" s="363"/>
      <c r="E576" s="290">
        <f>E575+7</f>
        <v>43490</v>
      </c>
      <c r="F576" s="290">
        <f>F575+7</f>
        <v>43495</v>
      </c>
      <c r="G576" s="290">
        <f>F576+9</f>
        <v>43504</v>
      </c>
    </row>
    <row r="577" spans="1:7">
      <c r="B577" s="288"/>
      <c r="C577" s="288"/>
      <c r="F577" s="349"/>
    </row>
    <row r="578" spans="1:7">
      <c r="B578" s="348" t="s">
        <v>1232</v>
      </c>
      <c r="C578" s="348" t="s">
        <v>37</v>
      </c>
      <c r="D578" s="347" t="s">
        <v>1664</v>
      </c>
      <c r="E578" s="294" t="s">
        <v>196</v>
      </c>
      <c r="F578" s="294" t="s">
        <v>196</v>
      </c>
      <c r="G578" s="294" t="s">
        <v>1663</v>
      </c>
    </row>
    <row r="579" spans="1:7">
      <c r="B579" s="346"/>
      <c r="C579" s="346"/>
      <c r="D579" s="345"/>
      <c r="E579" s="294" t="s">
        <v>1090</v>
      </c>
      <c r="F579" s="294" t="s">
        <v>40</v>
      </c>
      <c r="G579" s="294" t="s">
        <v>41</v>
      </c>
    </row>
    <row r="580" spans="1:7">
      <c r="B580" s="340" t="s">
        <v>1647</v>
      </c>
      <c r="C580" s="340" t="s">
        <v>1624</v>
      </c>
      <c r="D580" s="363" t="s">
        <v>1646</v>
      </c>
      <c r="E580" s="290">
        <f>F580-3</f>
        <v>43466</v>
      </c>
      <c r="F580" s="290">
        <v>43469</v>
      </c>
      <c r="G580" s="290">
        <f>F580+10</f>
        <v>43479</v>
      </c>
    </row>
    <row r="581" spans="1:7">
      <c r="B581" s="340" t="s">
        <v>1645</v>
      </c>
      <c r="C581" s="340" t="s">
        <v>1624</v>
      </c>
      <c r="D581" s="363"/>
      <c r="E581" s="290">
        <f>E580+7</f>
        <v>43473</v>
      </c>
      <c r="F581" s="290">
        <f>F580+7</f>
        <v>43476</v>
      </c>
      <c r="G581" s="290">
        <f>F581+10</f>
        <v>43486</v>
      </c>
    </row>
    <row r="582" spans="1:7">
      <c r="B582" s="340" t="s">
        <v>1644</v>
      </c>
      <c r="C582" s="340" t="s">
        <v>1624</v>
      </c>
      <c r="D582" s="363"/>
      <c r="E582" s="290">
        <f>E581+7</f>
        <v>43480</v>
      </c>
      <c r="F582" s="290">
        <f>F581+7</f>
        <v>43483</v>
      </c>
      <c r="G582" s="290">
        <f>F582+10</f>
        <v>43493</v>
      </c>
    </row>
    <row r="583" spans="1:7">
      <c r="B583" s="340" t="s">
        <v>1643</v>
      </c>
      <c r="C583" s="340" t="s">
        <v>1621</v>
      </c>
      <c r="D583" s="363"/>
      <c r="E583" s="290">
        <f>E582+7</f>
        <v>43487</v>
      </c>
      <c r="F583" s="290">
        <f>F582+7</f>
        <v>43490</v>
      </c>
      <c r="G583" s="290">
        <f>F583+10</f>
        <v>43500</v>
      </c>
    </row>
    <row r="584" spans="1:7">
      <c r="B584" s="288"/>
      <c r="C584" s="288"/>
    </row>
    <row r="585" spans="1:7">
      <c r="B585" s="348" t="s">
        <v>1232</v>
      </c>
      <c r="C585" s="348" t="s">
        <v>37</v>
      </c>
      <c r="D585" s="347" t="s">
        <v>1664</v>
      </c>
      <c r="E585" s="294" t="s">
        <v>196</v>
      </c>
      <c r="F585" s="294" t="s">
        <v>196</v>
      </c>
      <c r="G585" s="294" t="s">
        <v>1663</v>
      </c>
    </row>
    <row r="586" spans="1:7">
      <c r="B586" s="346"/>
      <c r="C586" s="346"/>
      <c r="D586" s="345"/>
      <c r="E586" s="294" t="s">
        <v>1090</v>
      </c>
      <c r="F586" s="294" t="s">
        <v>40</v>
      </c>
      <c r="G586" s="294" t="s">
        <v>41</v>
      </c>
    </row>
    <row r="587" spans="1:7">
      <c r="B587" s="340" t="s">
        <v>1655</v>
      </c>
      <c r="C587" s="340" t="s">
        <v>1661</v>
      </c>
      <c r="D587" s="363" t="s">
        <v>1660</v>
      </c>
      <c r="E587" s="290">
        <f>F587-4</f>
        <v>43467</v>
      </c>
      <c r="F587" s="290">
        <v>43471</v>
      </c>
      <c r="G587" s="290">
        <f>F587+7</f>
        <v>43478</v>
      </c>
    </row>
    <row r="588" spans="1:7">
      <c r="B588" s="340" t="s">
        <v>1659</v>
      </c>
      <c r="C588" s="340" t="s">
        <v>1658</v>
      </c>
      <c r="D588" s="363"/>
      <c r="E588" s="290">
        <f>E587+7</f>
        <v>43474</v>
      </c>
      <c r="F588" s="290">
        <f>F587+7</f>
        <v>43478</v>
      </c>
      <c r="G588" s="290">
        <f>F588+7</f>
        <v>43485</v>
      </c>
    </row>
    <row r="589" spans="1:7">
      <c r="B589" s="340" t="s">
        <v>1657</v>
      </c>
      <c r="C589" s="340" t="s">
        <v>1656</v>
      </c>
      <c r="D589" s="363"/>
      <c r="E589" s="290">
        <f>E588+7</f>
        <v>43481</v>
      </c>
      <c r="F589" s="290">
        <f>F588+7</f>
        <v>43485</v>
      </c>
      <c r="G589" s="290">
        <f>F589+7</f>
        <v>43492</v>
      </c>
    </row>
    <row r="590" spans="1:7">
      <c r="B590" s="340" t="s">
        <v>1655</v>
      </c>
      <c r="C590" s="340" t="s">
        <v>1654</v>
      </c>
      <c r="D590" s="363"/>
      <c r="E590" s="290">
        <f>E589+7</f>
        <v>43488</v>
      </c>
      <c r="F590" s="290">
        <f>F589+7</f>
        <v>43492</v>
      </c>
      <c r="G590" s="290">
        <f>F590+7</f>
        <v>43499</v>
      </c>
    </row>
    <row r="591" spans="1:7">
      <c r="B591" s="379"/>
      <c r="C591" s="391"/>
      <c r="D591" s="308"/>
      <c r="E591" s="307"/>
      <c r="F591" s="307"/>
      <c r="G591" s="349"/>
    </row>
    <row r="592" spans="1:7">
      <c r="A592" s="312" t="s">
        <v>249</v>
      </c>
      <c r="D592" s="312"/>
      <c r="E592" s="312"/>
    </row>
    <row r="593" spans="1:16">
      <c r="B593" s="300" t="s">
        <v>36</v>
      </c>
      <c r="C593" s="300" t="s">
        <v>37</v>
      </c>
      <c r="D593" s="299" t="s">
        <v>38</v>
      </c>
      <c r="E593" s="294" t="s">
        <v>196</v>
      </c>
      <c r="F593" s="294" t="s">
        <v>196</v>
      </c>
      <c r="G593" s="294" t="s">
        <v>1662</v>
      </c>
    </row>
    <row r="594" spans="1:16">
      <c r="B594" s="298"/>
      <c r="C594" s="298"/>
      <c r="D594" s="297"/>
      <c r="E594" s="294" t="s">
        <v>1090</v>
      </c>
      <c r="F594" s="294" t="s">
        <v>40</v>
      </c>
      <c r="G594" s="294" t="s">
        <v>41</v>
      </c>
    </row>
    <row r="595" spans="1:16">
      <c r="B595" s="340" t="s">
        <v>1655</v>
      </c>
      <c r="C595" s="340" t="s">
        <v>1661</v>
      </c>
      <c r="D595" s="363" t="s">
        <v>1660</v>
      </c>
      <c r="E595" s="290">
        <f>F595-4</f>
        <v>43467</v>
      </c>
      <c r="F595" s="290">
        <v>43471</v>
      </c>
      <c r="G595" s="290">
        <f>F595+6</f>
        <v>43477</v>
      </c>
    </row>
    <row r="596" spans="1:16">
      <c r="B596" s="340" t="s">
        <v>1659</v>
      </c>
      <c r="C596" s="340" t="s">
        <v>1658</v>
      </c>
      <c r="D596" s="363"/>
      <c r="E596" s="290">
        <f>E595+7</f>
        <v>43474</v>
      </c>
      <c r="F596" s="290">
        <f>F595+7</f>
        <v>43478</v>
      </c>
      <c r="G596" s="290">
        <f>F596+6</f>
        <v>43484</v>
      </c>
    </row>
    <row r="597" spans="1:16">
      <c r="B597" s="340" t="s">
        <v>1657</v>
      </c>
      <c r="C597" s="340" t="s">
        <v>1656</v>
      </c>
      <c r="D597" s="363"/>
      <c r="E597" s="290">
        <f>E596+7</f>
        <v>43481</v>
      </c>
      <c r="F597" s="290">
        <f>F596+7</f>
        <v>43485</v>
      </c>
      <c r="G597" s="290">
        <f>F597+6</f>
        <v>43491</v>
      </c>
    </row>
    <row r="598" spans="1:16">
      <c r="B598" s="340" t="s">
        <v>1655</v>
      </c>
      <c r="C598" s="340" t="s">
        <v>1654</v>
      </c>
      <c r="D598" s="363"/>
      <c r="E598" s="290">
        <f>E597+7</f>
        <v>43488</v>
      </c>
      <c r="F598" s="290">
        <f>F597+7</f>
        <v>43492</v>
      </c>
      <c r="G598" s="290">
        <f>F598+6</f>
        <v>43498</v>
      </c>
    </row>
    <row r="599" spans="1:16" s="349" customFormat="1">
      <c r="A599" s="288"/>
      <c r="B599" s="368"/>
      <c r="C599" s="368"/>
      <c r="D599" s="308"/>
      <c r="E599" s="307"/>
      <c r="F599" s="307"/>
      <c r="G599" s="288"/>
      <c r="H599" s="288"/>
    </row>
    <row r="600" spans="1:16" s="349" customFormat="1">
      <c r="A600" s="312" t="s">
        <v>116</v>
      </c>
      <c r="B600" s="289"/>
      <c r="C600" s="289"/>
      <c r="D600" s="288"/>
      <c r="E600" s="288"/>
      <c r="F600" s="288"/>
      <c r="G600" s="288"/>
      <c r="H600" s="288"/>
      <c r="I600" s="288"/>
      <c r="J600" s="288"/>
      <c r="K600" s="288"/>
      <c r="L600" s="288"/>
      <c r="M600" s="288"/>
      <c r="N600" s="288"/>
      <c r="O600" s="288"/>
      <c r="P600" s="288"/>
    </row>
    <row r="601" spans="1:16" s="349" customFormat="1">
      <c r="A601" s="312"/>
      <c r="B601" s="300" t="s">
        <v>36</v>
      </c>
      <c r="C601" s="300" t="s">
        <v>37</v>
      </c>
      <c r="D601" s="299" t="s">
        <v>38</v>
      </c>
      <c r="E601" s="294" t="s">
        <v>196</v>
      </c>
      <c r="F601" s="294" t="s">
        <v>196</v>
      </c>
      <c r="G601" s="294" t="s">
        <v>1642</v>
      </c>
      <c r="H601" s="288"/>
      <c r="I601" s="288"/>
      <c r="J601" s="288"/>
      <c r="K601" s="288"/>
      <c r="L601" s="288"/>
      <c r="M601" s="288"/>
      <c r="N601" s="288"/>
      <c r="O601" s="288"/>
      <c r="P601" s="288"/>
    </row>
    <row r="602" spans="1:16" s="349" customFormat="1">
      <c r="A602" s="312"/>
      <c r="B602" s="298"/>
      <c r="C602" s="298"/>
      <c r="D602" s="297"/>
      <c r="E602" s="294" t="s">
        <v>1090</v>
      </c>
      <c r="F602" s="294" t="s">
        <v>40</v>
      </c>
      <c r="G602" s="294" t="s">
        <v>41</v>
      </c>
      <c r="H602" s="288"/>
      <c r="I602" s="288"/>
      <c r="J602" s="288"/>
      <c r="K602" s="288"/>
      <c r="L602" s="288"/>
      <c r="M602" s="288"/>
      <c r="N602" s="288"/>
      <c r="O602" s="288"/>
      <c r="P602" s="288"/>
    </row>
    <row r="603" spans="1:16" s="349" customFormat="1" ht="16.5" customHeight="1">
      <c r="A603" s="312"/>
      <c r="B603" s="340" t="s">
        <v>1653</v>
      </c>
      <c r="C603" s="340" t="s">
        <v>1624</v>
      </c>
      <c r="D603" s="363" t="s">
        <v>1652</v>
      </c>
      <c r="E603" s="290">
        <f>F603-5</f>
        <v>43462</v>
      </c>
      <c r="F603" s="290">
        <v>43467</v>
      </c>
      <c r="G603" s="290">
        <f>F603+6</f>
        <v>43473</v>
      </c>
      <c r="H603" s="288"/>
      <c r="I603" s="288"/>
      <c r="J603" s="288"/>
      <c r="K603" s="288"/>
      <c r="L603" s="288"/>
      <c r="M603" s="288"/>
      <c r="N603" s="288"/>
      <c r="O603" s="288"/>
      <c r="P603" s="288"/>
    </row>
    <row r="604" spans="1:16" s="349" customFormat="1">
      <c r="A604" s="312"/>
      <c r="B604" s="340" t="s">
        <v>1651</v>
      </c>
      <c r="C604" s="340" t="s">
        <v>1624</v>
      </c>
      <c r="D604" s="363"/>
      <c r="E604" s="290">
        <f>E603+7</f>
        <v>43469</v>
      </c>
      <c r="F604" s="290">
        <f>F603+7</f>
        <v>43474</v>
      </c>
      <c r="G604" s="290">
        <f>F604+6</f>
        <v>43480</v>
      </c>
      <c r="H604" s="288"/>
      <c r="I604" s="288"/>
      <c r="J604" s="288"/>
      <c r="K604" s="288"/>
      <c r="L604" s="288"/>
      <c r="M604" s="288"/>
      <c r="N604" s="288"/>
      <c r="O604" s="288"/>
      <c r="P604" s="288"/>
    </row>
    <row r="605" spans="1:16" s="349" customFormat="1" ht="16.5" customHeight="1">
      <c r="A605" s="312"/>
      <c r="B605" s="340" t="s">
        <v>1650</v>
      </c>
      <c r="C605" s="340" t="s">
        <v>1621</v>
      </c>
      <c r="D605" s="363"/>
      <c r="E605" s="290">
        <f>E604+7</f>
        <v>43476</v>
      </c>
      <c r="F605" s="290">
        <f>F604+7</f>
        <v>43481</v>
      </c>
      <c r="G605" s="290">
        <f>F605+6</f>
        <v>43487</v>
      </c>
      <c r="H605" s="288"/>
      <c r="I605" s="288"/>
      <c r="J605" s="288"/>
      <c r="K605" s="288"/>
      <c r="L605" s="288"/>
      <c r="M605" s="288"/>
      <c r="N605" s="288"/>
      <c r="O605" s="288"/>
      <c r="P605" s="288"/>
    </row>
    <row r="606" spans="1:16" s="349" customFormat="1">
      <c r="A606" s="288"/>
      <c r="B606" s="340" t="s">
        <v>1649</v>
      </c>
      <c r="C606" s="340" t="s">
        <v>1621</v>
      </c>
      <c r="D606" s="363"/>
      <c r="E606" s="290">
        <f>E605+7</f>
        <v>43483</v>
      </c>
      <c r="F606" s="290">
        <f>F605+7</f>
        <v>43488</v>
      </c>
      <c r="G606" s="290">
        <f>F606+6</f>
        <v>43494</v>
      </c>
      <c r="H606" s="288"/>
      <c r="I606" s="288"/>
      <c r="J606" s="288"/>
      <c r="K606" s="288"/>
      <c r="L606" s="288"/>
      <c r="M606" s="288"/>
      <c r="N606" s="288"/>
      <c r="O606" s="288"/>
      <c r="P606" s="288"/>
    </row>
    <row r="607" spans="1:16" s="349" customFormat="1">
      <c r="A607" s="288"/>
      <c r="B607" s="340" t="s">
        <v>1648</v>
      </c>
      <c r="C607" s="340" t="s">
        <v>1621</v>
      </c>
      <c r="D607" s="363"/>
      <c r="E607" s="290">
        <f>E606+7</f>
        <v>43490</v>
      </c>
      <c r="F607" s="290">
        <f>F606+7</f>
        <v>43495</v>
      </c>
      <c r="G607" s="290">
        <f>F607+6</f>
        <v>43501</v>
      </c>
      <c r="H607" s="288"/>
      <c r="I607" s="288"/>
      <c r="J607" s="288"/>
      <c r="K607" s="288"/>
      <c r="L607" s="288"/>
      <c r="M607" s="288"/>
      <c r="N607" s="288"/>
      <c r="O607" s="288"/>
      <c r="P607" s="288"/>
    </row>
    <row r="608" spans="1:16" s="349" customFormat="1">
      <c r="A608" s="288"/>
      <c r="B608" s="312"/>
      <c r="C608" s="312"/>
      <c r="D608" s="312"/>
      <c r="E608" s="312"/>
      <c r="F608" s="312"/>
      <c r="G608" s="312"/>
      <c r="H608" s="288"/>
      <c r="I608" s="288"/>
      <c r="J608" s="288"/>
      <c r="K608" s="288"/>
      <c r="L608" s="288"/>
      <c r="M608" s="288"/>
      <c r="N608" s="288"/>
      <c r="O608" s="288"/>
      <c r="P608" s="288"/>
    </row>
    <row r="609" spans="1:7">
      <c r="B609" s="300" t="s">
        <v>36</v>
      </c>
      <c r="C609" s="300" t="s">
        <v>37</v>
      </c>
      <c r="D609" s="299" t="s">
        <v>38</v>
      </c>
      <c r="E609" s="294" t="s">
        <v>196</v>
      </c>
      <c r="F609" s="294" t="s">
        <v>196</v>
      </c>
      <c r="G609" s="294" t="s">
        <v>241</v>
      </c>
    </row>
    <row r="610" spans="1:7" ht="16.5" customHeight="1">
      <c r="B610" s="298"/>
      <c r="C610" s="298"/>
      <c r="D610" s="297"/>
      <c r="E610" s="294" t="s">
        <v>1090</v>
      </c>
      <c r="F610" s="294" t="s">
        <v>40</v>
      </c>
      <c r="G610" s="294" t="s">
        <v>41</v>
      </c>
    </row>
    <row r="611" spans="1:7" ht="16.5" customHeight="1">
      <c r="B611" s="365" t="s">
        <v>1647</v>
      </c>
      <c r="C611" s="340" t="s">
        <v>1624</v>
      </c>
      <c r="D611" s="363" t="s">
        <v>1646</v>
      </c>
      <c r="E611" s="290">
        <f>F611-3</f>
        <v>43466</v>
      </c>
      <c r="F611" s="290">
        <v>43469</v>
      </c>
      <c r="G611" s="290">
        <f>F611+6</f>
        <v>43475</v>
      </c>
    </row>
    <row r="612" spans="1:7">
      <c r="B612" s="365" t="s">
        <v>1645</v>
      </c>
      <c r="C612" s="340" t="s">
        <v>1624</v>
      </c>
      <c r="D612" s="363"/>
      <c r="E612" s="290">
        <f>E611+7</f>
        <v>43473</v>
      </c>
      <c r="F612" s="290">
        <f>F611+7</f>
        <v>43476</v>
      </c>
      <c r="G612" s="290">
        <f>F612+6</f>
        <v>43482</v>
      </c>
    </row>
    <row r="613" spans="1:7" ht="16.5" customHeight="1">
      <c r="B613" s="365" t="s">
        <v>1644</v>
      </c>
      <c r="C613" s="340" t="s">
        <v>1624</v>
      </c>
      <c r="D613" s="363"/>
      <c r="E613" s="290">
        <f>E612+7</f>
        <v>43480</v>
      </c>
      <c r="F613" s="290">
        <f>F612+7</f>
        <v>43483</v>
      </c>
      <c r="G613" s="290">
        <f>F613+6</f>
        <v>43489</v>
      </c>
    </row>
    <row r="614" spans="1:7" ht="16.5" customHeight="1">
      <c r="B614" s="365" t="s">
        <v>1643</v>
      </c>
      <c r="C614" s="340" t="s">
        <v>1621</v>
      </c>
      <c r="D614" s="363"/>
      <c r="E614" s="290">
        <f>E613+7</f>
        <v>43487</v>
      </c>
      <c r="F614" s="290">
        <f>F613+7</f>
        <v>43490</v>
      </c>
      <c r="G614" s="290">
        <f>F614+6</f>
        <v>43496</v>
      </c>
    </row>
    <row r="615" spans="1:7">
      <c r="B615" s="288"/>
      <c r="C615" s="288"/>
    </row>
    <row r="616" spans="1:7">
      <c r="B616" s="300" t="s">
        <v>36</v>
      </c>
      <c r="C616" s="300" t="s">
        <v>37</v>
      </c>
      <c r="D616" s="299" t="s">
        <v>38</v>
      </c>
      <c r="E616" s="294" t="s">
        <v>196</v>
      </c>
      <c r="F616" s="294" t="s">
        <v>196</v>
      </c>
      <c r="G616" s="294" t="s">
        <v>1642</v>
      </c>
    </row>
    <row r="617" spans="1:7">
      <c r="B617" s="298"/>
      <c r="C617" s="298"/>
      <c r="D617" s="297"/>
      <c r="E617" s="294" t="s">
        <v>1090</v>
      </c>
      <c r="F617" s="294" t="s">
        <v>40</v>
      </c>
      <c r="G617" s="294" t="s">
        <v>41</v>
      </c>
    </row>
    <row r="618" spans="1:7" ht="16.5" customHeight="1">
      <c r="B618" s="365" t="s">
        <v>1641</v>
      </c>
      <c r="C618" s="340" t="s">
        <v>1624</v>
      </c>
      <c r="D618" s="363" t="s">
        <v>1640</v>
      </c>
      <c r="E618" s="290">
        <f>F618-3</f>
        <v>43468</v>
      </c>
      <c r="F618" s="290">
        <v>43471</v>
      </c>
      <c r="G618" s="290">
        <f>F618+6</f>
        <v>43477</v>
      </c>
    </row>
    <row r="619" spans="1:7">
      <c r="B619" s="365" t="s">
        <v>1639</v>
      </c>
      <c r="C619" s="340" t="s">
        <v>1624</v>
      </c>
      <c r="D619" s="363"/>
      <c r="E619" s="290">
        <f>E618+7</f>
        <v>43475</v>
      </c>
      <c r="F619" s="290">
        <f>F618+7</f>
        <v>43478</v>
      </c>
      <c r="G619" s="290">
        <f>F619+6</f>
        <v>43484</v>
      </c>
    </row>
    <row r="620" spans="1:7">
      <c r="B620" s="365" t="s">
        <v>1638</v>
      </c>
      <c r="C620" s="340" t="s">
        <v>1624</v>
      </c>
      <c r="D620" s="363"/>
      <c r="E620" s="290">
        <f>E619+7</f>
        <v>43482</v>
      </c>
      <c r="F620" s="290">
        <f>F619+7</f>
        <v>43485</v>
      </c>
      <c r="G620" s="290">
        <f>F620+6</f>
        <v>43491</v>
      </c>
    </row>
    <row r="621" spans="1:7">
      <c r="B621" s="365" t="s">
        <v>1637</v>
      </c>
      <c r="C621" s="340" t="s">
        <v>1621</v>
      </c>
      <c r="D621" s="363"/>
      <c r="E621" s="290">
        <f>E620+7</f>
        <v>43489</v>
      </c>
      <c r="F621" s="290">
        <f>F620+7</f>
        <v>43492</v>
      </c>
      <c r="G621" s="290">
        <f>F621+6</f>
        <v>43498</v>
      </c>
    </row>
    <row r="622" spans="1:7">
      <c r="B622" s="390"/>
      <c r="C622" s="390"/>
      <c r="D622" s="308"/>
      <c r="E622" s="307"/>
      <c r="F622" s="307"/>
      <c r="G622" s="307"/>
    </row>
    <row r="623" spans="1:7">
      <c r="A623" s="312" t="s">
        <v>244</v>
      </c>
    </row>
    <row r="624" spans="1:7">
      <c r="B624" s="300" t="s">
        <v>1431</v>
      </c>
      <c r="C624" s="300" t="s">
        <v>1516</v>
      </c>
      <c r="D624" s="299" t="s">
        <v>1429</v>
      </c>
      <c r="E624" s="294" t="s">
        <v>1515</v>
      </c>
      <c r="F624" s="294" t="s">
        <v>1515</v>
      </c>
      <c r="G624" s="294" t="s">
        <v>1631</v>
      </c>
    </row>
    <row r="625" spans="1:8">
      <c r="B625" s="298"/>
      <c r="C625" s="298"/>
      <c r="D625" s="297"/>
      <c r="E625" s="294" t="s">
        <v>1513</v>
      </c>
      <c r="F625" s="294" t="s">
        <v>1512</v>
      </c>
      <c r="G625" s="294" t="s">
        <v>1511</v>
      </c>
    </row>
    <row r="626" spans="1:8">
      <c r="B626" s="340" t="s">
        <v>1618</v>
      </c>
      <c r="C626" s="340" t="s">
        <v>1624</v>
      </c>
      <c r="D626" s="363" t="s">
        <v>1623</v>
      </c>
      <c r="E626" s="290">
        <f>F626-5</f>
        <v>43461</v>
      </c>
      <c r="F626" s="290">
        <v>43466</v>
      </c>
      <c r="G626" s="290">
        <f>F626+6</f>
        <v>43472</v>
      </c>
    </row>
    <row r="627" spans="1:8">
      <c r="B627" s="340" t="s">
        <v>1620</v>
      </c>
      <c r="C627" s="340" t="s">
        <v>1622</v>
      </c>
      <c r="D627" s="363"/>
      <c r="E627" s="290">
        <f>E626+7</f>
        <v>43468</v>
      </c>
      <c r="F627" s="290">
        <f>F626+7</f>
        <v>43473</v>
      </c>
      <c r="G627" s="290">
        <f>F627+6</f>
        <v>43479</v>
      </c>
    </row>
    <row r="628" spans="1:8">
      <c r="B628" s="340" t="s">
        <v>1618</v>
      </c>
      <c r="C628" s="340" t="s">
        <v>1621</v>
      </c>
      <c r="D628" s="363"/>
      <c r="E628" s="290">
        <f>E627+7</f>
        <v>43475</v>
      </c>
      <c r="F628" s="290">
        <f>F627+7</f>
        <v>43480</v>
      </c>
      <c r="G628" s="290">
        <f>F628+6</f>
        <v>43486</v>
      </c>
    </row>
    <row r="629" spans="1:8">
      <c r="B629" s="340" t="s">
        <v>1620</v>
      </c>
      <c r="C629" s="340" t="s">
        <v>1619</v>
      </c>
      <c r="D629" s="363"/>
      <c r="E629" s="290">
        <f>E628+7</f>
        <v>43482</v>
      </c>
      <c r="F629" s="290">
        <f>F628+7</f>
        <v>43487</v>
      </c>
      <c r="G629" s="290">
        <f>F629+6</f>
        <v>43493</v>
      </c>
    </row>
    <row r="630" spans="1:8">
      <c r="B630" s="340" t="s">
        <v>1618</v>
      </c>
      <c r="C630" s="340" t="s">
        <v>1617</v>
      </c>
      <c r="D630" s="363"/>
      <c r="E630" s="290">
        <f>E629+7</f>
        <v>43489</v>
      </c>
      <c r="F630" s="290">
        <f>F629+7</f>
        <v>43494</v>
      </c>
      <c r="G630" s="290">
        <f>F630+6</f>
        <v>43500</v>
      </c>
    </row>
    <row r="631" spans="1:8">
      <c r="B631" s="390"/>
      <c r="C631" s="390"/>
    </row>
    <row r="632" spans="1:8" s="349" customFormat="1">
      <c r="A632" s="288"/>
      <c r="B632" s="300" t="s">
        <v>1431</v>
      </c>
      <c r="C632" s="300" t="s">
        <v>1516</v>
      </c>
      <c r="D632" s="299" t="s">
        <v>1429</v>
      </c>
      <c r="E632" s="294" t="s">
        <v>1515</v>
      </c>
      <c r="F632" s="294" t="s">
        <v>1515</v>
      </c>
      <c r="G632" s="294" t="s">
        <v>1631</v>
      </c>
      <c r="H632" s="288"/>
    </row>
    <row r="633" spans="1:8">
      <c r="B633" s="298"/>
      <c r="C633" s="298"/>
      <c r="D633" s="297"/>
      <c r="E633" s="294" t="s">
        <v>1513</v>
      </c>
      <c r="F633" s="294" t="s">
        <v>1512</v>
      </c>
      <c r="G633" s="294" t="s">
        <v>1511</v>
      </c>
    </row>
    <row r="634" spans="1:8">
      <c r="B634" s="340" t="s">
        <v>1633</v>
      </c>
      <c r="C634" s="340" t="s">
        <v>1636</v>
      </c>
      <c r="D634" s="363" t="s">
        <v>1635</v>
      </c>
      <c r="E634" s="290">
        <f>F634-3</f>
        <v>43465</v>
      </c>
      <c r="F634" s="290">
        <v>43468</v>
      </c>
      <c r="G634" s="290">
        <f>F634+5</f>
        <v>43473</v>
      </c>
    </row>
    <row r="635" spans="1:8">
      <c r="B635" s="340" t="s">
        <v>1632</v>
      </c>
      <c r="C635" s="340" t="s">
        <v>1624</v>
      </c>
      <c r="D635" s="363"/>
      <c r="E635" s="290">
        <f>E634+7</f>
        <v>43472</v>
      </c>
      <c r="F635" s="290">
        <f>F634+7</f>
        <v>43475</v>
      </c>
      <c r="G635" s="290">
        <f>F635+5</f>
        <v>43480</v>
      </c>
    </row>
    <row r="636" spans="1:8">
      <c r="B636" s="340" t="s">
        <v>1634</v>
      </c>
      <c r="C636" s="340" t="s">
        <v>1624</v>
      </c>
      <c r="D636" s="363"/>
      <c r="E636" s="290">
        <f>E635+7</f>
        <v>43479</v>
      </c>
      <c r="F636" s="290">
        <f>F635+7</f>
        <v>43482</v>
      </c>
      <c r="G636" s="290">
        <f>F636+5</f>
        <v>43487</v>
      </c>
    </row>
    <row r="637" spans="1:8">
      <c r="B637" s="340" t="s">
        <v>1633</v>
      </c>
      <c r="C637" s="340" t="s">
        <v>1624</v>
      </c>
      <c r="D637" s="363"/>
      <c r="E637" s="290">
        <f>E636+7</f>
        <v>43486</v>
      </c>
      <c r="F637" s="290">
        <f>F636+7</f>
        <v>43489</v>
      </c>
      <c r="G637" s="290">
        <f>F637+5</f>
        <v>43494</v>
      </c>
    </row>
    <row r="638" spans="1:8">
      <c r="B638" s="340" t="s">
        <v>1632</v>
      </c>
      <c r="C638" s="340" t="s">
        <v>1621</v>
      </c>
      <c r="D638" s="363"/>
      <c r="E638" s="290">
        <f>E637+7</f>
        <v>43493</v>
      </c>
      <c r="F638" s="290">
        <f>F637+7</f>
        <v>43496</v>
      </c>
      <c r="G638" s="290">
        <f>F638+5</f>
        <v>43501</v>
      </c>
    </row>
    <row r="639" spans="1:8">
      <c r="B639" s="288"/>
      <c r="C639" s="288"/>
    </row>
    <row r="640" spans="1:8">
      <c r="B640" s="300" t="s">
        <v>1431</v>
      </c>
      <c r="C640" s="300" t="s">
        <v>1516</v>
      </c>
      <c r="D640" s="299" t="s">
        <v>1429</v>
      </c>
      <c r="E640" s="294" t="s">
        <v>1515</v>
      </c>
      <c r="F640" s="294" t="s">
        <v>1515</v>
      </c>
      <c r="G640" s="294" t="s">
        <v>1631</v>
      </c>
    </row>
    <row r="641" spans="1:8">
      <c r="B641" s="298"/>
      <c r="C641" s="298"/>
      <c r="D641" s="297"/>
      <c r="E641" s="294" t="s">
        <v>1513</v>
      </c>
      <c r="F641" s="294" t="s">
        <v>1512</v>
      </c>
      <c r="G641" s="294" t="s">
        <v>1511</v>
      </c>
    </row>
    <row r="642" spans="1:8" s="349" customFormat="1">
      <c r="A642" s="288"/>
      <c r="B642" s="340" t="s">
        <v>1626</v>
      </c>
      <c r="C642" s="340" t="s">
        <v>1630</v>
      </c>
      <c r="D642" s="363" t="s">
        <v>1629</v>
      </c>
      <c r="E642" s="290">
        <f>F642-3</f>
        <v>43467</v>
      </c>
      <c r="F642" s="290">
        <v>43470</v>
      </c>
      <c r="G642" s="290">
        <f>F642+4</f>
        <v>43474</v>
      </c>
      <c r="H642" s="288"/>
    </row>
    <row r="643" spans="1:8">
      <c r="B643" s="340" t="s">
        <v>1628</v>
      </c>
      <c r="C643" s="340" t="s">
        <v>1624</v>
      </c>
      <c r="D643" s="363"/>
      <c r="E643" s="290">
        <f>E642+7</f>
        <v>43474</v>
      </c>
      <c r="F643" s="290">
        <f>F642+7</f>
        <v>43477</v>
      </c>
      <c r="G643" s="290">
        <f>F643+4</f>
        <v>43481</v>
      </c>
    </row>
    <row r="644" spans="1:8">
      <c r="B644" s="340" t="s">
        <v>1627</v>
      </c>
      <c r="C644" s="340" t="s">
        <v>1624</v>
      </c>
      <c r="D644" s="363"/>
      <c r="E644" s="290">
        <f>E643+7</f>
        <v>43481</v>
      </c>
      <c r="F644" s="290">
        <f>F643+7</f>
        <v>43484</v>
      </c>
      <c r="G644" s="290">
        <f>F644+4</f>
        <v>43488</v>
      </c>
    </row>
    <row r="645" spans="1:8">
      <c r="B645" s="340" t="s">
        <v>1626</v>
      </c>
      <c r="C645" s="340" t="s">
        <v>1624</v>
      </c>
      <c r="D645" s="363"/>
      <c r="E645" s="290">
        <f>E644+7</f>
        <v>43488</v>
      </c>
      <c r="F645" s="290">
        <f>F644+7</f>
        <v>43491</v>
      </c>
      <c r="G645" s="290">
        <f>F645+4</f>
        <v>43495</v>
      </c>
    </row>
    <row r="646" spans="1:8">
      <c r="B646" s="288"/>
      <c r="C646" s="288"/>
      <c r="E646" s="307"/>
      <c r="F646" s="307"/>
      <c r="G646" s="307"/>
    </row>
    <row r="647" spans="1:8">
      <c r="A647" s="312" t="s">
        <v>1625</v>
      </c>
      <c r="B647" s="309"/>
      <c r="C647" s="317"/>
      <c r="D647" s="308"/>
      <c r="E647" s="307"/>
      <c r="F647" s="307"/>
      <c r="G647" s="307"/>
    </row>
    <row r="648" spans="1:8">
      <c r="B648" s="348" t="s">
        <v>36</v>
      </c>
      <c r="C648" s="348" t="s">
        <v>37</v>
      </c>
      <c r="D648" s="347" t="s">
        <v>38</v>
      </c>
      <c r="E648" s="294" t="s">
        <v>196</v>
      </c>
      <c r="F648" s="294" t="s">
        <v>196</v>
      </c>
      <c r="G648" s="294" t="s">
        <v>1625</v>
      </c>
    </row>
    <row r="649" spans="1:8">
      <c r="B649" s="346"/>
      <c r="C649" s="346"/>
      <c r="D649" s="345"/>
      <c r="E649" s="294" t="s">
        <v>1090</v>
      </c>
      <c r="F649" s="294" t="s">
        <v>40</v>
      </c>
      <c r="G649" s="294" t="s">
        <v>41</v>
      </c>
    </row>
    <row r="650" spans="1:8">
      <c r="B650" s="340" t="s">
        <v>1618</v>
      </c>
      <c r="C650" s="340" t="s">
        <v>1624</v>
      </c>
      <c r="D650" s="363" t="s">
        <v>1623</v>
      </c>
      <c r="E650" s="290">
        <f>F650-5</f>
        <v>43461</v>
      </c>
      <c r="F650" s="290">
        <v>43466</v>
      </c>
      <c r="G650" s="290">
        <f>F650+11</f>
        <v>43477</v>
      </c>
    </row>
    <row r="651" spans="1:8">
      <c r="B651" s="340" t="s">
        <v>1620</v>
      </c>
      <c r="C651" s="340" t="s">
        <v>1622</v>
      </c>
      <c r="D651" s="363"/>
      <c r="E651" s="290">
        <f>E650+7</f>
        <v>43468</v>
      </c>
      <c r="F651" s="290">
        <f>F650+7</f>
        <v>43473</v>
      </c>
      <c r="G651" s="290">
        <f>F651+11</f>
        <v>43484</v>
      </c>
    </row>
    <row r="652" spans="1:8">
      <c r="B652" s="340" t="s">
        <v>1618</v>
      </c>
      <c r="C652" s="340" t="s">
        <v>1621</v>
      </c>
      <c r="D652" s="363"/>
      <c r="E652" s="290">
        <f>E651+7</f>
        <v>43475</v>
      </c>
      <c r="F652" s="290">
        <f>F651+7</f>
        <v>43480</v>
      </c>
      <c r="G652" s="290">
        <f>F652+11</f>
        <v>43491</v>
      </c>
    </row>
    <row r="653" spans="1:8">
      <c r="B653" s="340" t="s">
        <v>1620</v>
      </c>
      <c r="C653" s="340" t="s">
        <v>1619</v>
      </c>
      <c r="D653" s="363"/>
      <c r="E653" s="290">
        <f>E652+7</f>
        <v>43482</v>
      </c>
      <c r="F653" s="290">
        <f>F652+7</f>
        <v>43487</v>
      </c>
      <c r="G653" s="290">
        <f>F653+11</f>
        <v>43498</v>
      </c>
    </row>
    <row r="654" spans="1:8">
      <c r="B654" s="340" t="s">
        <v>1618</v>
      </c>
      <c r="C654" s="340" t="s">
        <v>1617</v>
      </c>
      <c r="D654" s="363"/>
      <c r="E654" s="290">
        <f>E653+7</f>
        <v>43489</v>
      </c>
      <c r="F654" s="290">
        <f>F653+7</f>
        <v>43494</v>
      </c>
      <c r="G654" s="290">
        <f>F654+11</f>
        <v>43505</v>
      </c>
    </row>
    <row r="655" spans="1:8">
      <c r="B655" s="368"/>
      <c r="C655" s="368"/>
      <c r="D655" s="308"/>
      <c r="E655" s="307"/>
      <c r="F655" s="307"/>
    </row>
    <row r="656" spans="1:8">
      <c r="A656" s="312" t="s">
        <v>248</v>
      </c>
    </row>
    <row r="657" spans="1:7">
      <c r="B657" s="300" t="s">
        <v>1431</v>
      </c>
      <c r="C657" s="300" t="s">
        <v>1516</v>
      </c>
      <c r="D657" s="299" t="s">
        <v>1429</v>
      </c>
      <c r="E657" s="294" t="s">
        <v>1515</v>
      </c>
      <c r="F657" s="294" t="s">
        <v>1515</v>
      </c>
      <c r="G657" s="294" t="s">
        <v>1616</v>
      </c>
    </row>
    <row r="658" spans="1:7">
      <c r="B658" s="298"/>
      <c r="C658" s="298"/>
      <c r="D658" s="297"/>
      <c r="E658" s="294" t="s">
        <v>1513</v>
      </c>
      <c r="F658" s="294" t="s">
        <v>1512</v>
      </c>
      <c r="G658" s="294" t="s">
        <v>1511</v>
      </c>
    </row>
    <row r="659" spans="1:7">
      <c r="B659" s="364" t="s">
        <v>1609</v>
      </c>
      <c r="C659" s="364" t="s">
        <v>1615</v>
      </c>
      <c r="D659" s="295" t="s">
        <v>1614</v>
      </c>
      <c r="E659" s="290">
        <f>F659-3</f>
        <v>43467</v>
      </c>
      <c r="F659" s="290">
        <v>43470</v>
      </c>
      <c r="G659" s="290">
        <f>F659+6</f>
        <v>43476</v>
      </c>
    </row>
    <row r="660" spans="1:7">
      <c r="B660" s="364" t="s">
        <v>1613</v>
      </c>
      <c r="C660" s="364" t="s">
        <v>1612</v>
      </c>
      <c r="D660" s="293"/>
      <c r="E660" s="290">
        <f>E659+7</f>
        <v>43474</v>
      </c>
      <c r="F660" s="290">
        <f>F659+7</f>
        <v>43477</v>
      </c>
      <c r="G660" s="290">
        <f>F660+6</f>
        <v>43483</v>
      </c>
    </row>
    <row r="661" spans="1:7">
      <c r="B661" s="364" t="s">
        <v>1611</v>
      </c>
      <c r="C661" s="364" t="s">
        <v>1610</v>
      </c>
      <c r="D661" s="293"/>
      <c r="E661" s="290">
        <f>E660+7</f>
        <v>43481</v>
      </c>
      <c r="F661" s="290">
        <f>F660+7</f>
        <v>43484</v>
      </c>
      <c r="G661" s="290">
        <f>F661+6</f>
        <v>43490</v>
      </c>
    </row>
    <row r="662" spans="1:7">
      <c r="B662" s="364" t="s">
        <v>1609</v>
      </c>
      <c r="C662" s="364" t="s">
        <v>1608</v>
      </c>
      <c r="D662" s="291"/>
      <c r="E662" s="290">
        <f>E661+7</f>
        <v>43488</v>
      </c>
      <c r="F662" s="290">
        <f>F661+7</f>
        <v>43491</v>
      </c>
      <c r="G662" s="290">
        <f>F662+6</f>
        <v>43497</v>
      </c>
    </row>
    <row r="663" spans="1:7">
      <c r="B663" s="389"/>
      <c r="C663" s="388"/>
      <c r="D663" s="308"/>
      <c r="E663" s="307"/>
      <c r="F663" s="307"/>
      <c r="G663" s="307"/>
    </row>
    <row r="664" spans="1:7">
      <c r="A664" s="312" t="s">
        <v>1607</v>
      </c>
      <c r="B664" s="368"/>
      <c r="C664" s="368"/>
      <c r="D664" s="308"/>
      <c r="E664" s="307"/>
      <c r="F664" s="307"/>
      <c r="G664" s="324"/>
    </row>
    <row r="665" spans="1:7">
      <c r="B665" s="348" t="s">
        <v>1431</v>
      </c>
      <c r="C665" s="348" t="s">
        <v>1516</v>
      </c>
      <c r="D665" s="347" t="s">
        <v>1429</v>
      </c>
      <c r="E665" s="294" t="s">
        <v>1515</v>
      </c>
      <c r="F665" s="294" t="s">
        <v>1515</v>
      </c>
      <c r="G665" s="294" t="s">
        <v>1606</v>
      </c>
    </row>
    <row r="666" spans="1:7">
      <c r="B666" s="346"/>
      <c r="C666" s="346"/>
      <c r="D666" s="345"/>
      <c r="E666" s="294" t="s">
        <v>1513</v>
      </c>
      <c r="F666" s="294" t="s">
        <v>1512</v>
      </c>
      <c r="G666" s="294" t="s">
        <v>1511</v>
      </c>
    </row>
    <row r="667" spans="1:7">
      <c r="B667" s="364" t="s">
        <v>1605</v>
      </c>
      <c r="C667" s="364" t="s">
        <v>1419</v>
      </c>
      <c r="D667" s="295" t="s">
        <v>1604</v>
      </c>
      <c r="E667" s="290">
        <f>F667-4</f>
        <v>43468</v>
      </c>
      <c r="F667" s="290">
        <v>43472</v>
      </c>
      <c r="G667" s="290">
        <f>F667+12</f>
        <v>43484</v>
      </c>
    </row>
    <row r="668" spans="1:7" ht="16.5" customHeight="1">
      <c r="B668" s="364" t="s">
        <v>1603</v>
      </c>
      <c r="C668" s="364" t="s">
        <v>1417</v>
      </c>
      <c r="D668" s="293"/>
      <c r="E668" s="290">
        <f>E667+7</f>
        <v>43475</v>
      </c>
      <c r="F668" s="290">
        <f>F667+7</f>
        <v>43479</v>
      </c>
      <c r="G668" s="290">
        <f>F668+12</f>
        <v>43491</v>
      </c>
    </row>
    <row r="669" spans="1:7">
      <c r="B669" s="364" t="s">
        <v>1602</v>
      </c>
      <c r="C669" s="364" t="s">
        <v>1415</v>
      </c>
      <c r="D669" s="293"/>
      <c r="E669" s="290">
        <f>E668+7</f>
        <v>43482</v>
      </c>
      <c r="F669" s="290">
        <f>F668+7</f>
        <v>43486</v>
      </c>
      <c r="G669" s="290">
        <f>F669+12</f>
        <v>43498</v>
      </c>
    </row>
    <row r="670" spans="1:7">
      <c r="B670" s="364" t="s">
        <v>1601</v>
      </c>
      <c r="C670" s="364" t="s">
        <v>1413</v>
      </c>
      <c r="D670" s="291"/>
      <c r="E670" s="290">
        <f>E669+7</f>
        <v>43489</v>
      </c>
      <c r="F670" s="290">
        <f>F669+7</f>
        <v>43493</v>
      </c>
      <c r="G670" s="290">
        <f>F670+12</f>
        <v>43505</v>
      </c>
    </row>
    <row r="671" spans="1:7">
      <c r="B671" s="377"/>
      <c r="C671" s="376"/>
      <c r="D671" s="308"/>
      <c r="E671" s="307"/>
      <c r="F671" s="307"/>
      <c r="G671" s="324"/>
    </row>
    <row r="672" spans="1:7">
      <c r="A672" s="312" t="s">
        <v>1600</v>
      </c>
      <c r="B672" s="368"/>
      <c r="C672" s="368"/>
      <c r="D672" s="308"/>
      <c r="E672" s="307"/>
      <c r="F672" s="307"/>
      <c r="G672" s="324"/>
    </row>
    <row r="673" spans="1:8">
      <c r="B673" s="348" t="s">
        <v>1431</v>
      </c>
      <c r="C673" s="348" t="s">
        <v>1516</v>
      </c>
      <c r="D673" s="347" t="s">
        <v>1429</v>
      </c>
      <c r="E673" s="294" t="s">
        <v>1515</v>
      </c>
      <c r="F673" s="294" t="s">
        <v>1515</v>
      </c>
      <c r="G673" s="294" t="s">
        <v>1599</v>
      </c>
    </row>
    <row r="674" spans="1:8">
      <c r="B674" s="346"/>
      <c r="C674" s="346"/>
      <c r="D674" s="345"/>
      <c r="E674" s="294" t="s">
        <v>1513</v>
      </c>
      <c r="F674" s="294" t="s">
        <v>1512</v>
      </c>
      <c r="G674" s="294" t="s">
        <v>1511</v>
      </c>
    </row>
    <row r="675" spans="1:8">
      <c r="B675" s="364" t="s">
        <v>1598</v>
      </c>
      <c r="C675" s="364" t="s">
        <v>1597</v>
      </c>
      <c r="D675" s="295" t="s">
        <v>1596</v>
      </c>
      <c r="E675" s="290">
        <f>F675-3</f>
        <v>43468</v>
      </c>
      <c r="F675" s="290">
        <v>43471</v>
      </c>
      <c r="G675" s="290">
        <f>F675+11</f>
        <v>43482</v>
      </c>
    </row>
    <row r="676" spans="1:8">
      <c r="B676" s="364" t="s">
        <v>1595</v>
      </c>
      <c r="C676" s="364" t="s">
        <v>1594</v>
      </c>
      <c r="D676" s="293"/>
      <c r="E676" s="290">
        <f>E675+7</f>
        <v>43475</v>
      </c>
      <c r="F676" s="290">
        <f>F675+7</f>
        <v>43478</v>
      </c>
      <c r="G676" s="290">
        <f>F676+11</f>
        <v>43489</v>
      </c>
    </row>
    <row r="677" spans="1:8">
      <c r="B677" s="364" t="s">
        <v>1593</v>
      </c>
      <c r="C677" s="364" t="s">
        <v>1591</v>
      </c>
      <c r="D677" s="293"/>
      <c r="E677" s="290">
        <f>E676+7</f>
        <v>43482</v>
      </c>
      <c r="F677" s="290">
        <f>F676+7</f>
        <v>43485</v>
      </c>
      <c r="G677" s="290">
        <f>F677+11</f>
        <v>43496</v>
      </c>
    </row>
    <row r="678" spans="1:8">
      <c r="B678" s="364" t="s">
        <v>1592</v>
      </c>
      <c r="C678" s="364" t="s">
        <v>1591</v>
      </c>
      <c r="D678" s="291"/>
      <c r="E678" s="290">
        <f>E677+7</f>
        <v>43489</v>
      </c>
      <c r="F678" s="290">
        <f>F677+7</f>
        <v>43492</v>
      </c>
      <c r="G678" s="290">
        <f>F678+11</f>
        <v>43503</v>
      </c>
    </row>
    <row r="679" spans="1:8">
      <c r="B679" s="388"/>
      <c r="C679" s="388"/>
      <c r="D679" s="308"/>
      <c r="E679" s="307"/>
      <c r="F679" s="307"/>
      <c r="G679" s="307"/>
    </row>
    <row r="680" spans="1:8">
      <c r="A680" s="360" t="s">
        <v>227</v>
      </c>
      <c r="B680" s="361"/>
      <c r="C680" s="361"/>
      <c r="D680" s="360"/>
      <c r="E680" s="360"/>
      <c r="F680" s="360"/>
      <c r="G680" s="360"/>
      <c r="H680" s="336"/>
    </row>
    <row r="681" spans="1:8">
      <c r="A681" s="312" t="s">
        <v>1590</v>
      </c>
    </row>
    <row r="682" spans="1:8">
      <c r="B682" s="300" t="s">
        <v>1431</v>
      </c>
      <c r="C682" s="300" t="s">
        <v>1516</v>
      </c>
      <c r="D682" s="299" t="s">
        <v>1429</v>
      </c>
      <c r="E682" s="294" t="s">
        <v>1515</v>
      </c>
      <c r="F682" s="294" t="s">
        <v>1515</v>
      </c>
      <c r="G682" s="294" t="s">
        <v>1589</v>
      </c>
    </row>
    <row r="683" spans="1:8">
      <c r="B683" s="298"/>
      <c r="C683" s="298"/>
      <c r="D683" s="297"/>
      <c r="E683" s="294" t="s">
        <v>1513</v>
      </c>
      <c r="F683" s="294" t="s">
        <v>1512</v>
      </c>
      <c r="G683" s="294" t="s">
        <v>1511</v>
      </c>
    </row>
    <row r="684" spans="1:8">
      <c r="B684" s="364" t="s">
        <v>1587</v>
      </c>
      <c r="C684" s="364" t="s">
        <v>1586</v>
      </c>
      <c r="D684" s="295" t="s">
        <v>1585</v>
      </c>
      <c r="E684" s="290">
        <f>F684-5</f>
        <v>43462</v>
      </c>
      <c r="F684" s="290">
        <v>43467</v>
      </c>
      <c r="G684" s="290">
        <f>F684+27</f>
        <v>43494</v>
      </c>
    </row>
    <row r="685" spans="1:8">
      <c r="B685" s="364" t="s">
        <v>1584</v>
      </c>
      <c r="C685" s="364" t="s">
        <v>1583</v>
      </c>
      <c r="D685" s="293"/>
      <c r="E685" s="290">
        <f>E684+7</f>
        <v>43469</v>
      </c>
      <c r="F685" s="290">
        <f>F684+7</f>
        <v>43474</v>
      </c>
      <c r="G685" s="290">
        <f>F685+27</f>
        <v>43501</v>
      </c>
    </row>
    <row r="686" spans="1:8">
      <c r="B686" s="364" t="s">
        <v>1582</v>
      </c>
      <c r="C686" s="364" t="s">
        <v>1581</v>
      </c>
      <c r="D686" s="293"/>
      <c r="E686" s="290">
        <f>E685+7</f>
        <v>43476</v>
      </c>
      <c r="F686" s="290">
        <f>F685+7</f>
        <v>43481</v>
      </c>
      <c r="G686" s="290">
        <f>F686+27</f>
        <v>43508</v>
      </c>
    </row>
    <row r="687" spans="1:8">
      <c r="B687" s="364" t="s">
        <v>1573</v>
      </c>
      <c r="C687" s="364" t="s">
        <v>1495</v>
      </c>
      <c r="D687" s="293"/>
      <c r="E687" s="290">
        <f>E686+7</f>
        <v>43483</v>
      </c>
      <c r="F687" s="290">
        <f>F686+7</f>
        <v>43488</v>
      </c>
      <c r="G687" s="290">
        <f>F687+27</f>
        <v>43515</v>
      </c>
    </row>
    <row r="688" spans="1:8">
      <c r="B688" s="364" t="s">
        <v>1580</v>
      </c>
      <c r="C688" s="364" t="s">
        <v>1579</v>
      </c>
      <c r="D688" s="291"/>
      <c r="E688" s="290">
        <f>E687+7</f>
        <v>43490</v>
      </c>
      <c r="F688" s="290">
        <f>F687+7</f>
        <v>43495</v>
      </c>
      <c r="G688" s="290">
        <f>F688+27</f>
        <v>43522</v>
      </c>
    </row>
    <row r="689" spans="1:8">
      <c r="B689" s="288"/>
      <c r="C689" s="288"/>
    </row>
    <row r="690" spans="1:8">
      <c r="A690" s="312" t="s">
        <v>1588</v>
      </c>
      <c r="B690" s="288"/>
      <c r="C690" s="288"/>
    </row>
    <row r="691" spans="1:8">
      <c r="B691" s="300" t="s">
        <v>1431</v>
      </c>
      <c r="C691" s="300" t="s">
        <v>1516</v>
      </c>
      <c r="D691" s="299" t="s">
        <v>1429</v>
      </c>
      <c r="E691" s="294" t="s">
        <v>1515</v>
      </c>
      <c r="F691" s="294" t="s">
        <v>1515</v>
      </c>
      <c r="G691" s="294" t="s">
        <v>1588</v>
      </c>
    </row>
    <row r="692" spans="1:8">
      <c r="B692" s="298"/>
      <c r="C692" s="298"/>
      <c r="D692" s="297"/>
      <c r="E692" s="294" t="s">
        <v>1513</v>
      </c>
      <c r="F692" s="294" t="s">
        <v>1512</v>
      </c>
      <c r="G692" s="294" t="s">
        <v>1511</v>
      </c>
    </row>
    <row r="693" spans="1:8">
      <c r="B693" s="364" t="s">
        <v>1587</v>
      </c>
      <c r="C693" s="364" t="s">
        <v>1586</v>
      </c>
      <c r="D693" s="295" t="s">
        <v>1585</v>
      </c>
      <c r="E693" s="290">
        <f>F693-5</f>
        <v>43462</v>
      </c>
      <c r="F693" s="290">
        <v>43467</v>
      </c>
      <c r="G693" s="290">
        <f>F693+22</f>
        <v>43489</v>
      </c>
    </row>
    <row r="694" spans="1:8">
      <c r="B694" s="364" t="s">
        <v>1584</v>
      </c>
      <c r="C694" s="364" t="s">
        <v>1583</v>
      </c>
      <c r="D694" s="293"/>
      <c r="E694" s="290">
        <f>E693+7</f>
        <v>43469</v>
      </c>
      <c r="F694" s="290">
        <f>F693+7</f>
        <v>43474</v>
      </c>
      <c r="G694" s="290">
        <f>F694+22</f>
        <v>43496</v>
      </c>
    </row>
    <row r="695" spans="1:8">
      <c r="B695" s="364" t="s">
        <v>1582</v>
      </c>
      <c r="C695" s="364" t="s">
        <v>1581</v>
      </c>
      <c r="D695" s="293"/>
      <c r="E695" s="290">
        <f>E694+7</f>
        <v>43476</v>
      </c>
      <c r="F695" s="290">
        <f>F694+7</f>
        <v>43481</v>
      </c>
      <c r="G695" s="290">
        <f>F695+22</f>
        <v>43503</v>
      </c>
    </row>
    <row r="696" spans="1:8">
      <c r="B696" s="364" t="s">
        <v>1573</v>
      </c>
      <c r="C696" s="364" t="s">
        <v>1495</v>
      </c>
      <c r="D696" s="293"/>
      <c r="E696" s="290">
        <f>E695+7</f>
        <v>43483</v>
      </c>
      <c r="F696" s="290">
        <f>F695+7</f>
        <v>43488</v>
      </c>
      <c r="G696" s="290">
        <f>F696+22</f>
        <v>43510</v>
      </c>
    </row>
    <row r="697" spans="1:8">
      <c r="B697" s="364" t="s">
        <v>1580</v>
      </c>
      <c r="C697" s="364" t="s">
        <v>1579</v>
      </c>
      <c r="D697" s="291"/>
      <c r="E697" s="290">
        <f>E696+7</f>
        <v>43490</v>
      </c>
      <c r="F697" s="290">
        <f>F696+7</f>
        <v>43495</v>
      </c>
      <c r="G697" s="290">
        <f>F697+22</f>
        <v>43517</v>
      </c>
    </row>
    <row r="698" spans="1:8">
      <c r="B698" s="335"/>
      <c r="C698" s="335"/>
    </row>
    <row r="699" spans="1:8">
      <c r="A699" s="312" t="s">
        <v>1578</v>
      </c>
      <c r="B699" s="335"/>
      <c r="C699" s="335"/>
      <c r="E699" s="335"/>
      <c r="F699" s="312"/>
      <c r="G699" s="312"/>
      <c r="H699" s="366"/>
    </row>
    <row r="700" spans="1:8">
      <c r="B700" s="300" t="s">
        <v>1431</v>
      </c>
      <c r="C700" s="300" t="s">
        <v>1516</v>
      </c>
      <c r="D700" s="299" t="s">
        <v>1429</v>
      </c>
      <c r="E700" s="294" t="s">
        <v>1515</v>
      </c>
      <c r="F700" s="294" t="s">
        <v>1515</v>
      </c>
      <c r="G700" s="294" t="s">
        <v>1578</v>
      </c>
    </row>
    <row r="701" spans="1:8">
      <c r="B701" s="298"/>
      <c r="C701" s="298"/>
      <c r="D701" s="297"/>
      <c r="E701" s="294" t="s">
        <v>1513</v>
      </c>
      <c r="F701" s="294" t="s">
        <v>1512</v>
      </c>
      <c r="G701" s="294" t="s">
        <v>1511</v>
      </c>
    </row>
    <row r="702" spans="1:8">
      <c r="B702" s="364" t="s">
        <v>1577</v>
      </c>
      <c r="C702" s="364" t="s">
        <v>1479</v>
      </c>
      <c r="D702" s="295" t="s">
        <v>1576</v>
      </c>
      <c r="E702" s="290">
        <f>F702-3</f>
        <v>43465</v>
      </c>
      <c r="F702" s="290">
        <v>43468</v>
      </c>
      <c r="G702" s="290">
        <f>F702+25</f>
        <v>43493</v>
      </c>
    </row>
    <row r="703" spans="1:8">
      <c r="B703" s="364" t="s">
        <v>1575</v>
      </c>
      <c r="C703" s="364" t="s">
        <v>1574</v>
      </c>
      <c r="D703" s="293"/>
      <c r="E703" s="290">
        <f>E702+7</f>
        <v>43472</v>
      </c>
      <c r="F703" s="290">
        <f>F702+7</f>
        <v>43475</v>
      </c>
      <c r="G703" s="290">
        <f>F703+25</f>
        <v>43500</v>
      </c>
    </row>
    <row r="704" spans="1:8">
      <c r="A704" s="387"/>
      <c r="B704" s="364" t="s">
        <v>1573</v>
      </c>
      <c r="C704" s="364"/>
      <c r="D704" s="293"/>
      <c r="E704" s="290">
        <f>E703+7</f>
        <v>43479</v>
      </c>
      <c r="F704" s="290">
        <f>F703+7</f>
        <v>43482</v>
      </c>
      <c r="G704" s="290">
        <f>F704+25</f>
        <v>43507</v>
      </c>
    </row>
    <row r="705" spans="1:7">
      <c r="B705" s="364" t="s">
        <v>1572</v>
      </c>
      <c r="C705" s="364" t="s">
        <v>1571</v>
      </c>
      <c r="D705" s="293"/>
      <c r="E705" s="290">
        <f>E704+7</f>
        <v>43486</v>
      </c>
      <c r="F705" s="290">
        <f>F704+7</f>
        <v>43489</v>
      </c>
      <c r="G705" s="290">
        <f>F705+25</f>
        <v>43514</v>
      </c>
    </row>
    <row r="706" spans="1:7">
      <c r="B706" s="364" t="s">
        <v>1570</v>
      </c>
      <c r="C706" s="364" t="s">
        <v>1569</v>
      </c>
      <c r="D706" s="291"/>
      <c r="E706" s="290">
        <f>E705+7</f>
        <v>43493</v>
      </c>
      <c r="F706" s="290">
        <f>F705+7</f>
        <v>43496</v>
      </c>
      <c r="G706" s="290">
        <f>F706+25</f>
        <v>43521</v>
      </c>
    </row>
    <row r="707" spans="1:7">
      <c r="B707" s="288"/>
      <c r="C707" s="288"/>
      <c r="F707" s="307"/>
      <c r="G707" s="307"/>
    </row>
    <row r="708" spans="1:7">
      <c r="A708" s="312" t="s">
        <v>1568</v>
      </c>
      <c r="B708" s="288"/>
      <c r="C708" s="288"/>
      <c r="F708" s="386"/>
      <c r="G708" s="386"/>
    </row>
    <row r="709" spans="1:7">
      <c r="B709" s="300" t="s">
        <v>1431</v>
      </c>
      <c r="C709" s="300" t="s">
        <v>1516</v>
      </c>
      <c r="D709" s="299" t="s">
        <v>1429</v>
      </c>
      <c r="E709" s="294" t="s">
        <v>1515</v>
      </c>
      <c r="F709" s="294" t="s">
        <v>1515</v>
      </c>
      <c r="G709" s="294" t="s">
        <v>1567</v>
      </c>
    </row>
    <row r="710" spans="1:7">
      <c r="B710" s="298"/>
      <c r="C710" s="298"/>
      <c r="D710" s="297"/>
      <c r="E710" s="294" t="s">
        <v>1513</v>
      </c>
      <c r="F710" s="294" t="s">
        <v>1512</v>
      </c>
      <c r="G710" s="294" t="s">
        <v>1511</v>
      </c>
    </row>
    <row r="711" spans="1:7">
      <c r="B711" s="364" t="s">
        <v>1564</v>
      </c>
      <c r="C711" s="364" t="s">
        <v>1563</v>
      </c>
      <c r="D711" s="295" t="s">
        <v>1562</v>
      </c>
      <c r="E711" s="290">
        <f>F711-5</f>
        <v>43461</v>
      </c>
      <c r="F711" s="290">
        <v>43466</v>
      </c>
      <c r="G711" s="290">
        <f>F711+34</f>
        <v>43500</v>
      </c>
    </row>
    <row r="712" spans="1:7">
      <c r="B712" s="364" t="s">
        <v>1561</v>
      </c>
      <c r="C712" s="364" t="s">
        <v>1560</v>
      </c>
      <c r="D712" s="293"/>
      <c r="E712" s="290">
        <f>E711+7</f>
        <v>43468</v>
      </c>
      <c r="F712" s="290">
        <f>F711+7</f>
        <v>43473</v>
      </c>
      <c r="G712" s="290">
        <f>F712+34</f>
        <v>43507</v>
      </c>
    </row>
    <row r="713" spans="1:7">
      <c r="B713" s="364" t="s">
        <v>1559</v>
      </c>
      <c r="C713" s="364" t="s">
        <v>1454</v>
      </c>
      <c r="D713" s="293"/>
      <c r="E713" s="290">
        <f>E712+7</f>
        <v>43475</v>
      </c>
      <c r="F713" s="290">
        <f>F712+7</f>
        <v>43480</v>
      </c>
      <c r="G713" s="290">
        <f>F713+34</f>
        <v>43514</v>
      </c>
    </row>
    <row r="714" spans="1:7">
      <c r="B714" s="364" t="s">
        <v>1558</v>
      </c>
      <c r="C714" s="364" t="s">
        <v>1557</v>
      </c>
      <c r="D714" s="293"/>
      <c r="E714" s="290">
        <f>E713+7</f>
        <v>43482</v>
      </c>
      <c r="F714" s="290">
        <f>F713+7</f>
        <v>43487</v>
      </c>
      <c r="G714" s="290">
        <f>F714+34</f>
        <v>43521</v>
      </c>
    </row>
    <row r="715" spans="1:7">
      <c r="B715" s="364" t="s">
        <v>1556</v>
      </c>
      <c r="C715" s="364" t="s">
        <v>1555</v>
      </c>
      <c r="D715" s="291"/>
      <c r="E715" s="290">
        <f>E714+7</f>
        <v>43489</v>
      </c>
      <c r="F715" s="290">
        <f>F714+7</f>
        <v>43494</v>
      </c>
      <c r="G715" s="290">
        <f>F715+34</f>
        <v>43528</v>
      </c>
    </row>
    <row r="716" spans="1:7">
      <c r="B716" s="288"/>
      <c r="C716" s="288"/>
      <c r="F716" s="307"/>
    </row>
    <row r="717" spans="1:7">
      <c r="A717" s="312" t="s">
        <v>1566</v>
      </c>
      <c r="B717" s="288"/>
      <c r="C717" s="288"/>
      <c r="F717" s="386"/>
    </row>
    <row r="718" spans="1:7">
      <c r="B718" s="348" t="s">
        <v>1431</v>
      </c>
      <c r="C718" s="348" t="s">
        <v>1430</v>
      </c>
      <c r="D718" s="347" t="s">
        <v>1429</v>
      </c>
      <c r="E718" s="294" t="s">
        <v>1428</v>
      </c>
      <c r="F718" s="294" t="s">
        <v>1428</v>
      </c>
      <c r="G718" s="294" t="s">
        <v>1565</v>
      </c>
    </row>
    <row r="719" spans="1:7">
      <c r="B719" s="346"/>
      <c r="C719" s="346"/>
      <c r="D719" s="345"/>
      <c r="E719" s="294" t="s">
        <v>1426</v>
      </c>
      <c r="F719" s="294" t="s">
        <v>1425</v>
      </c>
      <c r="G719" s="294" t="s">
        <v>1424</v>
      </c>
    </row>
    <row r="720" spans="1:7">
      <c r="B720" s="364" t="s">
        <v>1564</v>
      </c>
      <c r="C720" s="364" t="s">
        <v>1563</v>
      </c>
      <c r="D720" s="295" t="s">
        <v>1562</v>
      </c>
      <c r="E720" s="290">
        <f>F720-5</f>
        <v>43461</v>
      </c>
      <c r="F720" s="290">
        <v>43466</v>
      </c>
      <c r="G720" s="290">
        <f>F720+41</f>
        <v>43507</v>
      </c>
    </row>
    <row r="721" spans="1:10">
      <c r="B721" s="364" t="s">
        <v>1561</v>
      </c>
      <c r="C721" s="364" t="s">
        <v>1560</v>
      </c>
      <c r="D721" s="293"/>
      <c r="E721" s="290">
        <f>E720+7</f>
        <v>43468</v>
      </c>
      <c r="F721" s="290">
        <f>F720+7</f>
        <v>43473</v>
      </c>
      <c r="G721" s="290">
        <f>F721+41</f>
        <v>43514</v>
      </c>
    </row>
    <row r="722" spans="1:10">
      <c r="B722" s="364" t="s">
        <v>1559</v>
      </c>
      <c r="C722" s="364" t="s">
        <v>1454</v>
      </c>
      <c r="D722" s="293"/>
      <c r="E722" s="290">
        <f>E721+7</f>
        <v>43475</v>
      </c>
      <c r="F722" s="290">
        <f>F721+7</f>
        <v>43480</v>
      </c>
      <c r="G722" s="290">
        <f>F722+41</f>
        <v>43521</v>
      </c>
    </row>
    <row r="723" spans="1:10">
      <c r="B723" s="364" t="s">
        <v>1558</v>
      </c>
      <c r="C723" s="364" t="s">
        <v>1557</v>
      </c>
      <c r="D723" s="293"/>
      <c r="E723" s="290">
        <f>E722+7</f>
        <v>43482</v>
      </c>
      <c r="F723" s="290">
        <f>F722+7</f>
        <v>43487</v>
      </c>
      <c r="G723" s="290">
        <f>F723+41</f>
        <v>43528</v>
      </c>
    </row>
    <row r="724" spans="1:10">
      <c r="B724" s="364" t="s">
        <v>1556</v>
      </c>
      <c r="C724" s="364" t="s">
        <v>1555</v>
      </c>
      <c r="D724" s="291"/>
      <c r="E724" s="290">
        <f>E723+7</f>
        <v>43489</v>
      </c>
      <c r="F724" s="290">
        <f>F723+7</f>
        <v>43494</v>
      </c>
      <c r="G724" s="290">
        <f>F724+41</f>
        <v>43535</v>
      </c>
    </row>
    <row r="725" spans="1:10">
      <c r="B725" s="288"/>
      <c r="C725" s="288"/>
      <c r="D725" s="308"/>
      <c r="E725" s="307"/>
      <c r="F725" s="307"/>
    </row>
    <row r="726" spans="1:10">
      <c r="A726" s="312" t="s">
        <v>1554</v>
      </c>
      <c r="B726" s="288"/>
      <c r="C726" s="288"/>
    </row>
    <row r="727" spans="1:10">
      <c r="B727" s="348" t="s">
        <v>1431</v>
      </c>
      <c r="C727" s="348" t="s">
        <v>1430</v>
      </c>
      <c r="D727" s="347" t="s">
        <v>1429</v>
      </c>
      <c r="E727" s="294" t="s">
        <v>1428</v>
      </c>
      <c r="F727" s="294" t="s">
        <v>1428</v>
      </c>
      <c r="G727" s="294" t="s">
        <v>1553</v>
      </c>
    </row>
    <row r="728" spans="1:10">
      <c r="B728" s="346"/>
      <c r="C728" s="346"/>
      <c r="D728" s="345"/>
      <c r="E728" s="294" t="s">
        <v>1426</v>
      </c>
      <c r="F728" s="294" t="s">
        <v>1425</v>
      </c>
      <c r="G728" s="294" t="s">
        <v>1424</v>
      </c>
    </row>
    <row r="729" spans="1:10">
      <c r="B729" s="364" t="s">
        <v>1552</v>
      </c>
      <c r="C729" s="364" t="s">
        <v>1551</v>
      </c>
      <c r="D729" s="295" t="s">
        <v>1550</v>
      </c>
      <c r="E729" s="290">
        <f>F729-6</f>
        <v>43461</v>
      </c>
      <c r="F729" s="290">
        <v>43467</v>
      </c>
      <c r="G729" s="290">
        <f>F729+18</f>
        <v>43485</v>
      </c>
    </row>
    <row r="730" spans="1:10">
      <c r="B730" s="364" t="s">
        <v>1549</v>
      </c>
      <c r="C730" s="364" t="s">
        <v>1545</v>
      </c>
      <c r="D730" s="293"/>
      <c r="E730" s="290">
        <f>E729+7</f>
        <v>43468</v>
      </c>
      <c r="F730" s="290">
        <f>F729+7</f>
        <v>43474</v>
      </c>
      <c r="G730" s="290">
        <f>F730+18</f>
        <v>43492</v>
      </c>
    </row>
    <row r="731" spans="1:10">
      <c r="B731" s="364" t="s">
        <v>1548</v>
      </c>
      <c r="C731" s="364" t="s">
        <v>1545</v>
      </c>
      <c r="D731" s="293"/>
      <c r="E731" s="290">
        <f>E730+7</f>
        <v>43475</v>
      </c>
      <c r="F731" s="290">
        <f>F730+7</f>
        <v>43481</v>
      </c>
      <c r="G731" s="290">
        <f>F731+18</f>
        <v>43499</v>
      </c>
    </row>
    <row r="732" spans="1:10">
      <c r="B732" s="364" t="s">
        <v>1547</v>
      </c>
      <c r="C732" s="364" t="s">
        <v>1545</v>
      </c>
      <c r="D732" s="293"/>
      <c r="E732" s="290">
        <f>E731+7</f>
        <v>43482</v>
      </c>
      <c r="F732" s="290">
        <f>F731+7</f>
        <v>43488</v>
      </c>
      <c r="G732" s="290">
        <f>F732+18</f>
        <v>43506</v>
      </c>
    </row>
    <row r="733" spans="1:10">
      <c r="B733" s="364" t="s">
        <v>1546</v>
      </c>
      <c r="C733" s="364" t="s">
        <v>1545</v>
      </c>
      <c r="D733" s="291"/>
      <c r="E733" s="290">
        <f>E732+7</f>
        <v>43489</v>
      </c>
      <c r="F733" s="290">
        <f>F732+7</f>
        <v>43495</v>
      </c>
      <c r="G733" s="290">
        <f>F733+18</f>
        <v>43513</v>
      </c>
    </row>
    <row r="734" spans="1:10">
      <c r="B734" s="385"/>
      <c r="C734" s="385"/>
      <c r="E734" s="307"/>
      <c r="F734" s="307"/>
      <c r="G734" s="307"/>
    </row>
    <row r="735" spans="1:10" s="384" customFormat="1">
      <c r="A735" s="360" t="s">
        <v>255</v>
      </c>
      <c r="B735" s="361"/>
      <c r="C735" s="361"/>
      <c r="D735" s="360"/>
      <c r="E735" s="360"/>
      <c r="F735" s="360"/>
      <c r="G735" s="360"/>
      <c r="H735" s="336"/>
      <c r="I735" s="349"/>
      <c r="J735" s="349"/>
    </row>
    <row r="736" spans="1:10" s="305" customFormat="1">
      <c r="A736" s="312" t="s">
        <v>263</v>
      </c>
      <c r="B736" s="359"/>
      <c r="C736" s="359"/>
      <c r="D736" s="335"/>
      <c r="E736" s="335"/>
      <c r="F736" s="358"/>
      <c r="G736" s="358"/>
      <c r="H736" s="301"/>
      <c r="I736" s="288"/>
      <c r="J736" s="288"/>
    </row>
    <row r="737" spans="1:10" s="305" customFormat="1">
      <c r="A737" s="301"/>
      <c r="B737" s="300" t="s">
        <v>1431</v>
      </c>
      <c r="C737" s="300" t="s">
        <v>1516</v>
      </c>
      <c r="D737" s="299" t="s">
        <v>1429</v>
      </c>
      <c r="E737" s="294" t="s">
        <v>1515</v>
      </c>
      <c r="F737" s="294" t="s">
        <v>1515</v>
      </c>
      <c r="G737" s="294" t="s">
        <v>1544</v>
      </c>
      <c r="H737" s="288"/>
      <c r="I737" s="288"/>
      <c r="J737" s="288"/>
    </row>
    <row r="738" spans="1:10" s="305" customFormat="1">
      <c r="A738" s="301"/>
      <c r="B738" s="298"/>
      <c r="C738" s="298"/>
      <c r="D738" s="297"/>
      <c r="E738" s="294" t="s">
        <v>1513</v>
      </c>
      <c r="F738" s="294" t="s">
        <v>1512</v>
      </c>
      <c r="G738" s="294" t="s">
        <v>1511</v>
      </c>
      <c r="H738" s="288"/>
      <c r="I738" s="288"/>
      <c r="J738" s="288"/>
    </row>
    <row r="739" spans="1:10" s="305" customFormat="1">
      <c r="A739" s="301"/>
      <c r="B739" s="364" t="s">
        <v>1455</v>
      </c>
      <c r="C739" s="364" t="s">
        <v>1454</v>
      </c>
      <c r="D739" s="363" t="s">
        <v>1453</v>
      </c>
      <c r="E739" s="290">
        <f>F739-4</f>
        <v>43465</v>
      </c>
      <c r="F739" s="290">
        <v>43469</v>
      </c>
      <c r="G739" s="290">
        <f>F739+18</f>
        <v>43487</v>
      </c>
      <c r="H739" s="288"/>
      <c r="I739" s="288"/>
      <c r="J739" s="288"/>
    </row>
    <row r="740" spans="1:10" s="305" customFormat="1">
      <c r="A740" s="301"/>
      <c r="B740" s="364" t="s">
        <v>1452</v>
      </c>
      <c r="C740" s="364" t="s">
        <v>1451</v>
      </c>
      <c r="D740" s="363"/>
      <c r="E740" s="290">
        <f>E739+7</f>
        <v>43472</v>
      </c>
      <c r="F740" s="290">
        <f>F739+7</f>
        <v>43476</v>
      </c>
      <c r="G740" s="290">
        <f>F740+18</f>
        <v>43494</v>
      </c>
      <c r="H740" s="288"/>
      <c r="I740" s="288"/>
      <c r="J740" s="288"/>
    </row>
    <row r="741" spans="1:10" s="305" customFormat="1">
      <c r="A741" s="301"/>
      <c r="B741" s="364" t="s">
        <v>1450</v>
      </c>
      <c r="C741" s="364" t="s">
        <v>1449</v>
      </c>
      <c r="D741" s="363"/>
      <c r="E741" s="290">
        <f>E740+7</f>
        <v>43479</v>
      </c>
      <c r="F741" s="290">
        <f>F740+7</f>
        <v>43483</v>
      </c>
      <c r="G741" s="290">
        <f>F741+18</f>
        <v>43501</v>
      </c>
      <c r="H741" s="288"/>
      <c r="I741" s="288"/>
      <c r="J741" s="288"/>
    </row>
    <row r="742" spans="1:10" s="305" customFormat="1">
      <c r="A742" s="301"/>
      <c r="B742" s="364" t="s">
        <v>1448</v>
      </c>
      <c r="C742" s="364" t="s">
        <v>1447</v>
      </c>
      <c r="D742" s="363"/>
      <c r="E742" s="290">
        <f>E741+7</f>
        <v>43486</v>
      </c>
      <c r="F742" s="290">
        <f>F741+7</f>
        <v>43490</v>
      </c>
      <c r="G742" s="290">
        <f>F742+18</f>
        <v>43508</v>
      </c>
      <c r="H742" s="288"/>
      <c r="I742" s="288"/>
      <c r="J742" s="288"/>
    </row>
    <row r="743" spans="1:10" s="305" customFormat="1">
      <c r="A743" s="301"/>
      <c r="B743" s="301"/>
      <c r="C743" s="301"/>
      <c r="D743" s="301"/>
      <c r="E743" s="307"/>
      <c r="F743" s="307"/>
      <c r="G743" s="307"/>
      <c r="H743" s="288"/>
      <c r="I743" s="288"/>
      <c r="J743" s="288"/>
    </row>
    <row r="744" spans="1:10" s="305" customFormat="1">
      <c r="A744" s="301"/>
      <c r="B744" s="300" t="s">
        <v>1431</v>
      </c>
      <c r="C744" s="300" t="s">
        <v>1516</v>
      </c>
      <c r="D744" s="299" t="s">
        <v>1429</v>
      </c>
      <c r="E744" s="294" t="s">
        <v>1515</v>
      </c>
      <c r="F744" s="294" t="s">
        <v>1515</v>
      </c>
      <c r="G744" s="294" t="s">
        <v>1544</v>
      </c>
      <c r="H744" s="288"/>
      <c r="I744" s="288"/>
      <c r="J744" s="288"/>
    </row>
    <row r="745" spans="1:10" s="305" customFormat="1">
      <c r="A745" s="301"/>
      <c r="B745" s="298"/>
      <c r="C745" s="298"/>
      <c r="D745" s="297"/>
      <c r="E745" s="294" t="s">
        <v>1513</v>
      </c>
      <c r="F745" s="294" t="s">
        <v>1512</v>
      </c>
      <c r="G745" s="294" t="s">
        <v>1511</v>
      </c>
      <c r="H745" s="288"/>
      <c r="I745" s="288"/>
      <c r="J745" s="288"/>
    </row>
    <row r="746" spans="1:10" s="305" customFormat="1">
      <c r="A746" s="301"/>
      <c r="B746" s="364" t="s">
        <v>1543</v>
      </c>
      <c r="C746" s="364" t="s">
        <v>1479</v>
      </c>
      <c r="D746" s="363" t="s">
        <v>1542</v>
      </c>
      <c r="E746" s="290">
        <f>F746-2</f>
        <v>43467</v>
      </c>
      <c r="F746" s="290">
        <v>43469</v>
      </c>
      <c r="G746" s="290">
        <f>F746+17</f>
        <v>43486</v>
      </c>
      <c r="H746" s="288" t="s">
        <v>1537</v>
      </c>
      <c r="I746" s="288"/>
      <c r="J746" s="288"/>
    </row>
    <row r="747" spans="1:10" s="305" customFormat="1">
      <c r="A747" s="301"/>
      <c r="B747" s="364" t="s">
        <v>1541</v>
      </c>
      <c r="C747" s="364" t="s">
        <v>1479</v>
      </c>
      <c r="D747" s="363"/>
      <c r="E747" s="290">
        <f>E746+7</f>
        <v>43474</v>
      </c>
      <c r="F747" s="290">
        <f>F746+7</f>
        <v>43476</v>
      </c>
      <c r="G747" s="290">
        <f>G746+7</f>
        <v>43493</v>
      </c>
      <c r="H747" s="288" t="s">
        <v>1537</v>
      </c>
      <c r="I747" s="288"/>
      <c r="J747" s="288"/>
    </row>
    <row r="748" spans="1:10" s="305" customFormat="1">
      <c r="A748" s="301"/>
      <c r="B748" s="364" t="s">
        <v>1540</v>
      </c>
      <c r="C748" s="364" t="s">
        <v>1477</v>
      </c>
      <c r="D748" s="363"/>
      <c r="E748" s="290">
        <f>E747+7</f>
        <v>43481</v>
      </c>
      <c r="F748" s="290">
        <f>F747+7</f>
        <v>43483</v>
      </c>
      <c r="G748" s="290">
        <f>G747+7</f>
        <v>43500</v>
      </c>
      <c r="H748" s="288" t="s">
        <v>1537</v>
      </c>
      <c r="I748" s="288"/>
      <c r="J748" s="288"/>
    </row>
    <row r="749" spans="1:10" s="305" customFormat="1">
      <c r="A749" s="301"/>
      <c r="B749" s="365" t="s">
        <v>1539</v>
      </c>
      <c r="C749" s="364" t="s">
        <v>1538</v>
      </c>
      <c r="D749" s="363"/>
      <c r="E749" s="290">
        <f>E748+7</f>
        <v>43488</v>
      </c>
      <c r="F749" s="290">
        <f>F748+7</f>
        <v>43490</v>
      </c>
      <c r="G749" s="290">
        <f>G748+7</f>
        <v>43507</v>
      </c>
      <c r="H749" s="288" t="s">
        <v>1537</v>
      </c>
      <c r="I749" s="288"/>
      <c r="J749" s="288"/>
    </row>
    <row r="750" spans="1:10" s="305" customFormat="1">
      <c r="A750" s="301"/>
      <c r="B750" s="375"/>
      <c r="C750" s="368"/>
      <c r="D750" s="308"/>
      <c r="E750" s="307"/>
      <c r="F750" s="307"/>
      <c r="G750" s="307"/>
      <c r="H750" s="288"/>
      <c r="I750" s="288"/>
      <c r="J750" s="288"/>
    </row>
    <row r="751" spans="1:10" s="305" customFormat="1">
      <c r="A751" s="383" t="s">
        <v>257</v>
      </c>
      <c r="B751" s="302"/>
      <c r="C751" s="302"/>
      <c r="D751" s="301"/>
      <c r="E751" s="301"/>
      <c r="F751" s="301"/>
      <c r="G751" s="301"/>
      <c r="H751" s="301"/>
      <c r="I751" s="288"/>
      <c r="J751" s="288"/>
    </row>
    <row r="752" spans="1:10" s="305" customFormat="1">
      <c r="A752" s="301"/>
      <c r="B752" s="300" t="s">
        <v>1431</v>
      </c>
      <c r="C752" s="300" t="s">
        <v>1516</v>
      </c>
      <c r="D752" s="299" t="s">
        <v>1429</v>
      </c>
      <c r="E752" s="294" t="s">
        <v>1515</v>
      </c>
      <c r="F752" s="294" t="s">
        <v>1515</v>
      </c>
      <c r="G752" s="294" t="s">
        <v>1536</v>
      </c>
      <c r="H752" s="294" t="s">
        <v>1535</v>
      </c>
      <c r="I752" s="288"/>
      <c r="J752" s="288"/>
    </row>
    <row r="753" spans="1:16" s="305" customFormat="1">
      <c r="A753" s="301"/>
      <c r="B753" s="298"/>
      <c r="C753" s="298"/>
      <c r="D753" s="297"/>
      <c r="E753" s="294" t="s">
        <v>1513</v>
      </c>
      <c r="F753" s="294" t="s">
        <v>1512</v>
      </c>
      <c r="G753" s="294" t="s">
        <v>1511</v>
      </c>
      <c r="H753" s="294" t="s">
        <v>1424</v>
      </c>
      <c r="I753" s="288"/>
      <c r="J753" s="288"/>
      <c r="K753" s="288"/>
      <c r="L753" s="288"/>
      <c r="M753" s="288"/>
      <c r="N753" s="288"/>
      <c r="O753" s="288"/>
      <c r="P753" s="288"/>
    </row>
    <row r="754" spans="1:16" s="305" customFormat="1" ht="16.5" customHeight="1">
      <c r="A754" s="301"/>
      <c r="B754" s="340" t="s">
        <v>1534</v>
      </c>
      <c r="C754" s="340" t="s">
        <v>1335</v>
      </c>
      <c r="D754" s="295" t="s">
        <v>1533</v>
      </c>
      <c r="E754" s="290">
        <f>F754-5</f>
        <v>43461</v>
      </c>
      <c r="F754" s="290">
        <v>43466</v>
      </c>
      <c r="G754" s="290">
        <f>F754+23</f>
        <v>43489</v>
      </c>
      <c r="H754" s="294" t="s">
        <v>1532</v>
      </c>
      <c r="I754" s="288"/>
      <c r="J754" s="288"/>
      <c r="K754" s="288"/>
      <c r="L754" s="288"/>
      <c r="M754" s="288"/>
      <c r="N754" s="288"/>
      <c r="O754" s="288"/>
      <c r="P754" s="288"/>
    </row>
    <row r="755" spans="1:16" s="305" customFormat="1">
      <c r="A755" s="301"/>
      <c r="B755" s="365" t="s">
        <v>1531</v>
      </c>
      <c r="C755" s="364" t="s">
        <v>1530</v>
      </c>
      <c r="D755" s="293"/>
      <c r="E755" s="290">
        <f>E754+7</f>
        <v>43468</v>
      </c>
      <c r="F755" s="290">
        <f>F754+7</f>
        <v>43473</v>
      </c>
      <c r="G755" s="290">
        <f>F755+23</f>
        <v>43496</v>
      </c>
      <c r="H755" s="364" t="s">
        <v>1525</v>
      </c>
      <c r="I755" s="288"/>
      <c r="J755" s="288"/>
      <c r="K755" s="288"/>
      <c r="L755" s="288"/>
      <c r="M755" s="288"/>
      <c r="N755" s="288"/>
      <c r="O755" s="288"/>
      <c r="P755" s="288"/>
    </row>
    <row r="756" spans="1:16" s="305" customFormat="1">
      <c r="A756" s="301"/>
      <c r="B756" s="365" t="s">
        <v>1529</v>
      </c>
      <c r="C756" s="364" t="s">
        <v>1470</v>
      </c>
      <c r="D756" s="293"/>
      <c r="E756" s="290">
        <f>E755+7</f>
        <v>43475</v>
      </c>
      <c r="F756" s="290">
        <f>F755+7</f>
        <v>43480</v>
      </c>
      <c r="G756" s="290">
        <f>F756+23</f>
        <v>43503</v>
      </c>
      <c r="H756" s="364" t="s">
        <v>1525</v>
      </c>
      <c r="I756" s="288"/>
      <c r="J756" s="288"/>
      <c r="K756" s="288"/>
      <c r="L756" s="288"/>
      <c r="M756" s="288"/>
      <c r="N756" s="288"/>
      <c r="O756" s="288"/>
      <c r="P756" s="288"/>
    </row>
    <row r="757" spans="1:16" s="305" customFormat="1">
      <c r="A757" s="301"/>
      <c r="B757" s="365" t="s">
        <v>1528</v>
      </c>
      <c r="C757" s="364" t="s">
        <v>1527</v>
      </c>
      <c r="D757" s="291"/>
      <c r="E757" s="290">
        <f>E756+7</f>
        <v>43482</v>
      </c>
      <c r="F757" s="290">
        <f>F756+7</f>
        <v>43487</v>
      </c>
      <c r="G757" s="290">
        <f>F757+23</f>
        <v>43510</v>
      </c>
      <c r="H757" s="364" t="s">
        <v>1525</v>
      </c>
      <c r="I757" s="288"/>
      <c r="J757" s="288"/>
      <c r="K757" s="288"/>
      <c r="L757" s="288"/>
      <c r="M757" s="288"/>
      <c r="N757" s="288"/>
      <c r="O757" s="288"/>
      <c r="P757" s="288"/>
    </row>
    <row r="758" spans="1:16" s="305" customFormat="1">
      <c r="A758" s="301"/>
      <c r="B758" s="364" t="s">
        <v>1526</v>
      </c>
      <c r="C758" s="364" t="s">
        <v>1466</v>
      </c>
      <c r="D758" s="363"/>
      <c r="E758" s="290">
        <f>E757+7</f>
        <v>43489</v>
      </c>
      <c r="F758" s="290">
        <f>F757+7</f>
        <v>43494</v>
      </c>
      <c r="G758" s="290">
        <f>F758+23</f>
        <v>43517</v>
      </c>
      <c r="H758" s="364" t="s">
        <v>1525</v>
      </c>
      <c r="I758" s="288"/>
      <c r="J758" s="288"/>
      <c r="K758" s="288"/>
      <c r="L758" s="288"/>
      <c r="M758" s="288"/>
      <c r="N758" s="288"/>
      <c r="O758" s="288"/>
      <c r="P758" s="288"/>
    </row>
    <row r="759" spans="1:16" s="305" customFormat="1">
      <c r="A759" s="301"/>
      <c r="B759" s="382"/>
      <c r="C759" s="382"/>
      <c r="D759" s="288"/>
      <c r="E759" s="307"/>
      <c r="F759" s="307"/>
      <c r="G759" s="307"/>
      <c r="H759" s="341"/>
      <c r="I759" s="288"/>
      <c r="J759" s="288"/>
      <c r="K759" s="288"/>
      <c r="L759" s="288"/>
      <c r="M759" s="288"/>
      <c r="N759" s="288"/>
      <c r="O759" s="288"/>
      <c r="P759" s="288"/>
    </row>
    <row r="760" spans="1:16" s="305" customFormat="1">
      <c r="A760" s="312" t="s">
        <v>262</v>
      </c>
      <c r="B760" s="288"/>
      <c r="C760" s="288"/>
      <c r="D760" s="288"/>
      <c r="E760" s="301"/>
      <c r="F760" s="301"/>
      <c r="G760" s="301"/>
      <c r="H760" s="301"/>
      <c r="I760" s="288"/>
      <c r="J760" s="288"/>
    </row>
    <row r="761" spans="1:16" s="305" customFormat="1">
      <c r="A761" s="301"/>
      <c r="B761" s="300" t="s">
        <v>1431</v>
      </c>
      <c r="C761" s="300" t="s">
        <v>1516</v>
      </c>
      <c r="D761" s="299" t="s">
        <v>1429</v>
      </c>
      <c r="E761" s="294" t="s">
        <v>1515</v>
      </c>
      <c r="F761" s="294" t="s">
        <v>1515</v>
      </c>
      <c r="G761" s="294" t="s">
        <v>1514</v>
      </c>
      <c r="H761" s="301"/>
      <c r="I761" s="288"/>
      <c r="J761" s="288"/>
    </row>
    <row r="762" spans="1:16" s="305" customFormat="1">
      <c r="A762" s="301"/>
      <c r="B762" s="298"/>
      <c r="C762" s="298"/>
      <c r="D762" s="297"/>
      <c r="E762" s="294" t="s">
        <v>1513</v>
      </c>
      <c r="F762" s="294" t="s">
        <v>1512</v>
      </c>
      <c r="G762" s="294" t="s">
        <v>1511</v>
      </c>
      <c r="H762" s="301"/>
      <c r="I762" s="288"/>
      <c r="J762" s="288"/>
    </row>
    <row r="763" spans="1:16" s="305" customFormat="1">
      <c r="A763" s="301"/>
      <c r="B763" s="364" t="s">
        <v>1524</v>
      </c>
      <c r="C763" s="364" t="s">
        <v>1523</v>
      </c>
      <c r="D763" s="363" t="s">
        <v>1522</v>
      </c>
      <c r="E763" s="290">
        <f>F763-3</f>
        <v>43467</v>
      </c>
      <c r="F763" s="290">
        <v>43470</v>
      </c>
      <c r="G763" s="290">
        <f>F763+24</f>
        <v>43494</v>
      </c>
      <c r="H763" s="301"/>
      <c r="I763" s="288"/>
      <c r="J763" s="288"/>
    </row>
    <row r="764" spans="1:16" s="305" customFormat="1">
      <c r="A764" s="301"/>
      <c r="B764" s="364" t="s">
        <v>1521</v>
      </c>
      <c r="C764" s="364" t="s">
        <v>1520</v>
      </c>
      <c r="D764" s="363"/>
      <c r="E764" s="290">
        <f>E763+7</f>
        <v>43474</v>
      </c>
      <c r="F764" s="290">
        <f>F763+7</f>
        <v>43477</v>
      </c>
      <c r="G764" s="290">
        <f>F764+24</f>
        <v>43501</v>
      </c>
      <c r="H764" s="301"/>
      <c r="I764" s="288"/>
      <c r="J764" s="288"/>
    </row>
    <row r="765" spans="1:16" s="305" customFormat="1">
      <c r="A765" s="301"/>
      <c r="B765" s="364" t="s">
        <v>1519</v>
      </c>
      <c r="C765" s="364" t="s">
        <v>1454</v>
      </c>
      <c r="D765" s="363"/>
      <c r="E765" s="290">
        <f>E764+7</f>
        <v>43481</v>
      </c>
      <c r="F765" s="290">
        <f>F764+7</f>
        <v>43484</v>
      </c>
      <c r="G765" s="290">
        <f>F765+24</f>
        <v>43508</v>
      </c>
      <c r="H765" s="301"/>
      <c r="I765" s="288"/>
      <c r="J765" s="288"/>
    </row>
    <row r="766" spans="1:16" s="305" customFormat="1">
      <c r="A766" s="301"/>
      <c r="B766" s="364" t="s">
        <v>1518</v>
      </c>
      <c r="C766" s="364" t="s">
        <v>1517</v>
      </c>
      <c r="D766" s="363"/>
      <c r="E766" s="290">
        <f>E765+7</f>
        <v>43488</v>
      </c>
      <c r="F766" s="290">
        <f>F765+7</f>
        <v>43491</v>
      </c>
      <c r="G766" s="290">
        <f>F766+24</f>
        <v>43515</v>
      </c>
      <c r="H766" s="301"/>
      <c r="I766" s="288"/>
      <c r="J766" s="288"/>
    </row>
    <row r="767" spans="1:16" s="305" customFormat="1">
      <c r="A767" s="301"/>
      <c r="B767" s="301"/>
      <c r="C767" s="301"/>
      <c r="D767" s="301"/>
      <c r="E767" s="307"/>
      <c r="F767" s="307"/>
      <c r="G767" s="307"/>
      <c r="H767" s="301"/>
      <c r="I767" s="288"/>
      <c r="J767" s="288"/>
    </row>
    <row r="768" spans="1:16" s="305" customFormat="1">
      <c r="A768" s="301"/>
      <c r="B768" s="300" t="s">
        <v>1431</v>
      </c>
      <c r="C768" s="300" t="s">
        <v>1516</v>
      </c>
      <c r="D768" s="299" t="s">
        <v>1429</v>
      </c>
      <c r="E768" s="294" t="s">
        <v>1515</v>
      </c>
      <c r="F768" s="294" t="s">
        <v>1515</v>
      </c>
      <c r="G768" s="294" t="s">
        <v>1514</v>
      </c>
      <c r="H768" s="301"/>
      <c r="I768" s="288"/>
      <c r="J768" s="288"/>
    </row>
    <row r="769" spans="1:10" s="305" customFormat="1">
      <c r="A769" s="301"/>
      <c r="B769" s="298"/>
      <c r="C769" s="298"/>
      <c r="D769" s="297"/>
      <c r="E769" s="294" t="s">
        <v>1513</v>
      </c>
      <c r="F769" s="294" t="s">
        <v>1512</v>
      </c>
      <c r="G769" s="294" t="s">
        <v>1511</v>
      </c>
      <c r="H769" s="301"/>
      <c r="I769" s="288"/>
      <c r="J769" s="288"/>
    </row>
    <row r="770" spans="1:10" s="305" customFormat="1" ht="16.5" customHeight="1">
      <c r="A770" s="301"/>
      <c r="B770" s="340" t="s">
        <v>1510</v>
      </c>
      <c r="C770" s="340" t="s">
        <v>1509</v>
      </c>
      <c r="D770" s="295" t="s">
        <v>1508</v>
      </c>
      <c r="E770" s="290">
        <f>F770-6</f>
        <v>43462</v>
      </c>
      <c r="F770" s="290">
        <v>43468</v>
      </c>
      <c r="G770" s="290">
        <f>F770+11</f>
        <v>43479</v>
      </c>
      <c r="H770" s="301"/>
      <c r="I770" s="288"/>
      <c r="J770" s="288"/>
    </row>
    <row r="771" spans="1:10" s="305" customFormat="1">
      <c r="A771" s="301"/>
      <c r="B771" s="365" t="s">
        <v>1507</v>
      </c>
      <c r="C771" s="364" t="s">
        <v>1506</v>
      </c>
      <c r="D771" s="293"/>
      <c r="E771" s="290">
        <f>E770+7</f>
        <v>43469</v>
      </c>
      <c r="F771" s="290">
        <f>F770+7</f>
        <v>43475</v>
      </c>
      <c r="G771" s="290">
        <f>G770+7</f>
        <v>43486</v>
      </c>
      <c r="H771" s="301"/>
      <c r="I771" s="288"/>
      <c r="J771" s="288"/>
    </row>
    <row r="772" spans="1:10" s="305" customFormat="1">
      <c r="A772" s="301"/>
      <c r="B772" s="365" t="s">
        <v>1505</v>
      </c>
      <c r="C772" s="364" t="s">
        <v>1504</v>
      </c>
      <c r="D772" s="293"/>
      <c r="E772" s="290">
        <f>E771+7</f>
        <v>43476</v>
      </c>
      <c r="F772" s="290">
        <f>F771+7</f>
        <v>43482</v>
      </c>
      <c r="G772" s="290">
        <f>G771+7</f>
        <v>43493</v>
      </c>
      <c r="H772" s="301"/>
      <c r="I772" s="288"/>
      <c r="J772" s="288"/>
    </row>
    <row r="773" spans="1:10" s="305" customFormat="1">
      <c r="A773" s="301"/>
      <c r="B773" s="365" t="s">
        <v>1503</v>
      </c>
      <c r="C773" s="364" t="s">
        <v>1502</v>
      </c>
      <c r="D773" s="291"/>
      <c r="E773" s="290">
        <f>E772+7</f>
        <v>43483</v>
      </c>
      <c r="F773" s="290">
        <f>F772+7</f>
        <v>43489</v>
      </c>
      <c r="G773" s="290">
        <f>G772+7</f>
        <v>43500</v>
      </c>
      <c r="H773" s="301"/>
      <c r="I773" s="288"/>
      <c r="J773" s="288"/>
    </row>
    <row r="774" spans="1:10" s="305" customFormat="1">
      <c r="A774" s="301"/>
      <c r="B774" s="364" t="s">
        <v>1501</v>
      </c>
      <c r="C774" s="364" t="s">
        <v>1500</v>
      </c>
      <c r="D774" s="363"/>
      <c r="E774" s="290">
        <f>E773+7</f>
        <v>43490</v>
      </c>
      <c r="F774" s="290">
        <f>F773+7</f>
        <v>43496</v>
      </c>
      <c r="G774" s="290">
        <f>G773+7</f>
        <v>43507</v>
      </c>
      <c r="H774" s="301"/>
      <c r="I774" s="288"/>
      <c r="J774" s="288"/>
    </row>
    <row r="775" spans="1:10" s="305" customFormat="1">
      <c r="A775" s="301"/>
      <c r="B775" s="368"/>
      <c r="C775" s="368"/>
      <c r="D775" s="308"/>
      <c r="E775" s="307"/>
      <c r="F775" s="307"/>
      <c r="G775" s="381"/>
      <c r="H775" s="301"/>
      <c r="I775" s="288"/>
      <c r="J775" s="288"/>
    </row>
    <row r="776" spans="1:10" s="305" customFormat="1">
      <c r="A776" s="312" t="s">
        <v>1499</v>
      </c>
      <c r="B776" s="302"/>
      <c r="C776" s="302"/>
      <c r="D776" s="301"/>
      <c r="E776" s="301"/>
      <c r="F776" s="301"/>
      <c r="G776" s="301"/>
      <c r="H776" s="301"/>
      <c r="I776" s="288"/>
      <c r="J776" s="288"/>
    </row>
    <row r="777" spans="1:10" s="305" customFormat="1">
      <c r="A777" s="312"/>
      <c r="B777" s="348" t="s">
        <v>1431</v>
      </c>
      <c r="C777" s="348" t="s">
        <v>1430</v>
      </c>
      <c r="D777" s="347" t="s">
        <v>1429</v>
      </c>
      <c r="E777" s="294" t="s">
        <v>1428</v>
      </c>
      <c r="F777" s="294" t="s">
        <v>1428</v>
      </c>
      <c r="G777" s="294" t="s">
        <v>1465</v>
      </c>
      <c r="H777" s="301"/>
      <c r="I777" s="288"/>
      <c r="J777" s="288"/>
    </row>
    <row r="778" spans="1:10" s="305" customFormat="1">
      <c r="A778" s="312"/>
      <c r="B778" s="346"/>
      <c r="C778" s="346"/>
      <c r="D778" s="345"/>
      <c r="E778" s="294" t="s">
        <v>1426</v>
      </c>
      <c r="F778" s="294" t="s">
        <v>1425</v>
      </c>
      <c r="G778" s="294" t="s">
        <v>1424</v>
      </c>
      <c r="H778" s="301"/>
      <c r="I778" s="288"/>
      <c r="J778" s="288"/>
    </row>
    <row r="779" spans="1:10" s="305" customFormat="1">
      <c r="A779" s="312"/>
      <c r="B779" s="364" t="s">
        <v>1498</v>
      </c>
      <c r="C779" s="364">
        <v>32</v>
      </c>
      <c r="D779" s="295" t="s">
        <v>1497</v>
      </c>
      <c r="E779" s="290">
        <f>F779-2</f>
        <v>43466</v>
      </c>
      <c r="F779" s="290">
        <v>43468</v>
      </c>
      <c r="G779" s="290">
        <f>F779+17</f>
        <v>43485</v>
      </c>
      <c r="H779" s="301"/>
      <c r="I779" s="288"/>
      <c r="J779" s="288"/>
    </row>
    <row r="780" spans="1:10" s="305" customFormat="1">
      <c r="A780" s="312"/>
      <c r="B780" s="364" t="s">
        <v>1496</v>
      </c>
      <c r="C780" s="364" t="s">
        <v>1495</v>
      </c>
      <c r="D780" s="293"/>
      <c r="E780" s="290">
        <f>E779+7</f>
        <v>43473</v>
      </c>
      <c r="F780" s="290">
        <f>F779+7</f>
        <v>43475</v>
      </c>
      <c r="G780" s="290">
        <f>G779+7</f>
        <v>43492</v>
      </c>
      <c r="H780" s="301"/>
      <c r="I780" s="288"/>
      <c r="J780" s="288"/>
    </row>
    <row r="781" spans="1:10" s="305" customFormat="1">
      <c r="A781" s="312"/>
      <c r="B781" s="364" t="s">
        <v>1494</v>
      </c>
      <c r="C781" s="364">
        <v>20</v>
      </c>
      <c r="D781" s="293"/>
      <c r="E781" s="290">
        <f>E780+7</f>
        <v>43480</v>
      </c>
      <c r="F781" s="290">
        <f>F780+7</f>
        <v>43482</v>
      </c>
      <c r="G781" s="290">
        <f>G780+7</f>
        <v>43499</v>
      </c>
      <c r="H781" s="301"/>
      <c r="I781" s="288"/>
      <c r="J781" s="288"/>
    </row>
    <row r="782" spans="1:10" s="305" customFormat="1">
      <c r="A782" s="312"/>
      <c r="B782" s="364" t="s">
        <v>1316</v>
      </c>
      <c r="C782" s="364"/>
      <c r="D782" s="293"/>
      <c r="E782" s="290">
        <f>E781+7</f>
        <v>43487</v>
      </c>
      <c r="F782" s="290">
        <f>F781+7</f>
        <v>43489</v>
      </c>
      <c r="G782" s="290">
        <f>G781+7</f>
        <v>43506</v>
      </c>
      <c r="H782" s="301"/>
      <c r="I782" s="288"/>
      <c r="J782" s="288"/>
    </row>
    <row r="783" spans="1:10" s="305" customFormat="1">
      <c r="A783" s="312"/>
      <c r="B783" s="364" t="s">
        <v>1493</v>
      </c>
      <c r="C783" s="364">
        <v>46</v>
      </c>
      <c r="D783" s="291"/>
      <c r="E783" s="290">
        <f>E782+7</f>
        <v>43494</v>
      </c>
      <c r="F783" s="290">
        <f>F782+7</f>
        <v>43496</v>
      </c>
      <c r="G783" s="290">
        <f>G782+7</f>
        <v>43513</v>
      </c>
      <c r="H783" s="301"/>
      <c r="I783" s="288"/>
      <c r="J783" s="288"/>
    </row>
    <row r="784" spans="1:10" s="305" customFormat="1">
      <c r="A784" s="312"/>
      <c r="B784" s="301"/>
      <c r="C784" s="301"/>
      <c r="D784" s="301"/>
      <c r="E784" s="301"/>
      <c r="F784" s="301"/>
      <c r="G784" s="301"/>
      <c r="H784" s="301"/>
      <c r="I784" s="288"/>
      <c r="J784" s="288"/>
    </row>
    <row r="785" spans="1:16" s="305" customFormat="1">
      <c r="A785" s="301"/>
      <c r="B785" s="348" t="s">
        <v>1431</v>
      </c>
      <c r="C785" s="348" t="s">
        <v>1430</v>
      </c>
      <c r="D785" s="347" t="s">
        <v>1429</v>
      </c>
      <c r="E785" s="294" t="s">
        <v>1428</v>
      </c>
      <c r="F785" s="294" t="s">
        <v>1428</v>
      </c>
      <c r="G785" s="294" t="s">
        <v>1465</v>
      </c>
      <c r="H785" s="301"/>
      <c r="I785" s="288"/>
      <c r="J785" s="288"/>
    </row>
    <row r="786" spans="1:16" s="305" customFormat="1">
      <c r="A786" s="301"/>
      <c r="B786" s="346"/>
      <c r="C786" s="346"/>
      <c r="D786" s="345"/>
      <c r="E786" s="294" t="s">
        <v>1426</v>
      </c>
      <c r="F786" s="294" t="s">
        <v>1425</v>
      </c>
      <c r="G786" s="294" t="s">
        <v>1424</v>
      </c>
      <c r="H786" s="301"/>
      <c r="I786" s="288"/>
      <c r="J786" s="288"/>
    </row>
    <row r="787" spans="1:16" s="305" customFormat="1">
      <c r="A787" s="301"/>
      <c r="B787" s="364" t="s">
        <v>1492</v>
      </c>
      <c r="C787" s="364" t="s">
        <v>1491</v>
      </c>
      <c r="D787" s="295" t="s">
        <v>1490</v>
      </c>
      <c r="E787" s="290">
        <f>F787-3</f>
        <v>43465</v>
      </c>
      <c r="F787" s="290">
        <v>43468</v>
      </c>
      <c r="G787" s="290">
        <f>F787+16</f>
        <v>43484</v>
      </c>
      <c r="H787" s="301"/>
      <c r="I787" s="288"/>
      <c r="J787" s="288"/>
    </row>
    <row r="788" spans="1:16" s="305" customFormat="1">
      <c r="A788" s="301"/>
      <c r="B788" s="364" t="s">
        <v>1489</v>
      </c>
      <c r="C788" s="364" t="s">
        <v>1473</v>
      </c>
      <c r="D788" s="293"/>
      <c r="E788" s="290">
        <f>E787+7</f>
        <v>43472</v>
      </c>
      <c r="F788" s="290">
        <f>F787+7</f>
        <v>43475</v>
      </c>
      <c r="G788" s="290">
        <f>G787+7</f>
        <v>43491</v>
      </c>
      <c r="H788" s="301"/>
      <c r="I788" s="288"/>
      <c r="J788" s="288"/>
    </row>
    <row r="789" spans="1:16" s="305" customFormat="1">
      <c r="A789" s="301"/>
      <c r="B789" s="364" t="s">
        <v>1488</v>
      </c>
      <c r="C789" s="364" t="s">
        <v>1487</v>
      </c>
      <c r="D789" s="293"/>
      <c r="E789" s="290">
        <f>E788+7</f>
        <v>43479</v>
      </c>
      <c r="F789" s="290">
        <f>F788+7</f>
        <v>43482</v>
      </c>
      <c r="G789" s="290">
        <f>G788+7</f>
        <v>43498</v>
      </c>
      <c r="H789" s="301"/>
      <c r="I789" s="288"/>
      <c r="J789" s="288"/>
    </row>
    <row r="790" spans="1:16" s="305" customFormat="1">
      <c r="A790" s="301"/>
      <c r="B790" s="364" t="s">
        <v>1486</v>
      </c>
      <c r="C790" s="364" t="s">
        <v>1485</v>
      </c>
      <c r="D790" s="293"/>
      <c r="E790" s="290">
        <f>E789+7</f>
        <v>43486</v>
      </c>
      <c r="F790" s="290">
        <f>F789+7</f>
        <v>43489</v>
      </c>
      <c r="G790" s="290">
        <f>G789+7</f>
        <v>43505</v>
      </c>
      <c r="H790" s="301"/>
      <c r="I790" s="288"/>
      <c r="J790" s="288"/>
    </row>
    <row r="791" spans="1:16" s="305" customFormat="1">
      <c r="A791" s="301"/>
      <c r="B791" s="364" t="s">
        <v>1484</v>
      </c>
      <c r="C791" s="364" t="s">
        <v>1483</v>
      </c>
      <c r="D791" s="291"/>
      <c r="E791" s="290">
        <f>E790+7</f>
        <v>43493</v>
      </c>
      <c r="F791" s="290">
        <f>F790+7</f>
        <v>43496</v>
      </c>
      <c r="G791" s="290">
        <f>G790+7</f>
        <v>43512</v>
      </c>
      <c r="H791" s="301"/>
      <c r="I791" s="288"/>
      <c r="J791" s="288"/>
    </row>
    <row r="792" spans="1:16" s="305" customFormat="1">
      <c r="A792" s="301"/>
      <c r="B792" s="380"/>
      <c r="C792" s="379"/>
      <c r="D792" s="308"/>
      <c r="E792" s="307"/>
      <c r="F792" s="307"/>
      <c r="G792" s="307"/>
      <c r="H792" s="301"/>
      <c r="I792" s="288"/>
      <c r="J792" s="288"/>
    </row>
    <row r="793" spans="1:16" s="305" customFormat="1">
      <c r="A793" s="301"/>
      <c r="B793" s="348" t="s">
        <v>1431</v>
      </c>
      <c r="C793" s="348" t="s">
        <v>1430</v>
      </c>
      <c r="D793" s="347" t="s">
        <v>1429</v>
      </c>
      <c r="E793" s="294" t="s">
        <v>1428</v>
      </c>
      <c r="F793" s="294" t="s">
        <v>1428</v>
      </c>
      <c r="G793" s="294" t="s">
        <v>1465</v>
      </c>
      <c r="H793" s="301"/>
      <c r="I793" s="288"/>
      <c r="J793" s="288"/>
    </row>
    <row r="794" spans="1:16" s="305" customFormat="1">
      <c r="A794" s="301"/>
      <c r="B794" s="346"/>
      <c r="C794" s="346"/>
      <c r="D794" s="345"/>
      <c r="E794" s="294" t="s">
        <v>1426</v>
      </c>
      <c r="F794" s="294" t="s">
        <v>1425</v>
      </c>
      <c r="G794" s="294" t="s">
        <v>1424</v>
      </c>
      <c r="H794" s="301"/>
      <c r="I794" s="288"/>
      <c r="J794" s="288"/>
    </row>
    <row r="795" spans="1:16" s="305" customFormat="1">
      <c r="A795" s="301"/>
      <c r="B795" s="364" t="s">
        <v>1482</v>
      </c>
      <c r="C795" s="364" t="s">
        <v>1479</v>
      </c>
      <c r="D795" s="295" t="s">
        <v>1481</v>
      </c>
      <c r="E795" s="290">
        <f>F795-2</f>
        <v>43467</v>
      </c>
      <c r="F795" s="290">
        <v>43469</v>
      </c>
      <c r="G795" s="290">
        <f>F795+18</f>
        <v>43487</v>
      </c>
      <c r="H795" s="301"/>
      <c r="I795" s="288"/>
      <c r="J795" s="288"/>
    </row>
    <row r="796" spans="1:16" s="305" customFormat="1">
      <c r="A796" s="301"/>
      <c r="B796" s="364" t="s">
        <v>1480</v>
      </c>
      <c r="C796" s="364" t="s">
        <v>1479</v>
      </c>
      <c r="D796" s="293"/>
      <c r="E796" s="290">
        <f>E795+7</f>
        <v>43474</v>
      </c>
      <c r="F796" s="290">
        <f>F795+7</f>
        <v>43476</v>
      </c>
      <c r="G796" s="290">
        <f>G795+7</f>
        <v>43494</v>
      </c>
      <c r="H796" s="301"/>
      <c r="I796" s="288"/>
      <c r="J796" s="288"/>
    </row>
    <row r="797" spans="1:16" s="305" customFormat="1">
      <c r="A797" s="301"/>
      <c r="B797" s="364" t="s">
        <v>1478</v>
      </c>
      <c r="C797" s="364" t="s">
        <v>1477</v>
      </c>
      <c r="D797" s="293"/>
      <c r="E797" s="290">
        <f>E796+7</f>
        <v>43481</v>
      </c>
      <c r="F797" s="290">
        <f>F796+7</f>
        <v>43483</v>
      </c>
      <c r="G797" s="290">
        <f>G796+7</f>
        <v>43501</v>
      </c>
      <c r="H797" s="301"/>
      <c r="I797" s="288"/>
      <c r="J797" s="288"/>
    </row>
    <row r="798" spans="1:16" s="305" customFormat="1">
      <c r="A798" s="301"/>
      <c r="B798" s="364" t="s">
        <v>1476</v>
      </c>
      <c r="C798" s="364" t="s">
        <v>1475</v>
      </c>
      <c r="D798" s="291"/>
      <c r="E798" s="290">
        <f>E797+7</f>
        <v>43488</v>
      </c>
      <c r="F798" s="290">
        <f>F797+7</f>
        <v>43490</v>
      </c>
      <c r="G798" s="290">
        <f>G797+7</f>
        <v>43508</v>
      </c>
      <c r="H798" s="301"/>
      <c r="I798" s="288"/>
      <c r="J798" s="288"/>
    </row>
    <row r="799" spans="1:16" s="305" customFormat="1">
      <c r="A799" s="301"/>
      <c r="B799" s="301"/>
      <c r="C799" s="301"/>
      <c r="D799" s="301"/>
      <c r="E799" s="301"/>
      <c r="F799" s="301"/>
      <c r="G799" s="301"/>
      <c r="H799" s="301"/>
      <c r="I799" s="288"/>
      <c r="J799" s="288"/>
    </row>
    <row r="800" spans="1:16" s="305" customFormat="1">
      <c r="A800" s="301"/>
      <c r="B800" s="348" t="s">
        <v>1431</v>
      </c>
      <c r="C800" s="348" t="s">
        <v>1430</v>
      </c>
      <c r="D800" s="347" t="s">
        <v>1429</v>
      </c>
      <c r="E800" s="294" t="s">
        <v>1428</v>
      </c>
      <c r="F800" s="294" t="s">
        <v>1428</v>
      </c>
      <c r="G800" s="294" t="s">
        <v>1465</v>
      </c>
      <c r="H800" s="288"/>
      <c r="I800" s="288"/>
      <c r="J800" s="288"/>
      <c r="K800" s="288"/>
      <c r="L800" s="288"/>
      <c r="M800" s="288"/>
      <c r="N800" s="288"/>
      <c r="O800" s="288"/>
      <c r="P800" s="288"/>
    </row>
    <row r="801" spans="1:16" s="305" customFormat="1">
      <c r="A801" s="301"/>
      <c r="B801" s="346"/>
      <c r="C801" s="346"/>
      <c r="D801" s="345"/>
      <c r="E801" s="294" t="s">
        <v>1426</v>
      </c>
      <c r="F801" s="294" t="s">
        <v>1425</v>
      </c>
      <c r="G801" s="294" t="s">
        <v>1424</v>
      </c>
      <c r="H801" s="301"/>
      <c r="I801" s="288"/>
      <c r="J801" s="288"/>
    </row>
    <row r="802" spans="1:16" s="305" customFormat="1" ht="16.5" customHeight="1">
      <c r="A802" s="301"/>
      <c r="B802" s="364" t="s">
        <v>1474</v>
      </c>
      <c r="C802" s="364" t="s">
        <v>1473</v>
      </c>
      <c r="D802" s="295" t="s">
        <v>1472</v>
      </c>
      <c r="E802" s="290">
        <f>F802-4</f>
        <v>43468</v>
      </c>
      <c r="F802" s="290">
        <v>43472</v>
      </c>
      <c r="G802" s="290">
        <f>F802+20</f>
        <v>43492</v>
      </c>
      <c r="H802" s="301"/>
      <c r="I802" s="288"/>
      <c r="J802" s="288"/>
    </row>
    <row r="803" spans="1:16" s="305" customFormat="1">
      <c r="A803" s="301"/>
      <c r="B803" s="364" t="s">
        <v>1471</v>
      </c>
      <c r="C803" s="364" t="s">
        <v>1470</v>
      </c>
      <c r="D803" s="293"/>
      <c r="E803" s="290">
        <f>E802+7</f>
        <v>43475</v>
      </c>
      <c r="F803" s="290">
        <f>F802+7</f>
        <v>43479</v>
      </c>
      <c r="G803" s="290">
        <f>F803+20</f>
        <v>43499</v>
      </c>
      <c r="H803" s="301"/>
      <c r="I803" s="288"/>
      <c r="J803" s="288"/>
    </row>
    <row r="804" spans="1:16" s="305" customFormat="1">
      <c r="A804" s="301"/>
      <c r="B804" s="364" t="s">
        <v>1469</v>
      </c>
      <c r="C804" s="364" t="s">
        <v>1468</v>
      </c>
      <c r="D804" s="293"/>
      <c r="E804" s="290">
        <f>E803+7</f>
        <v>43482</v>
      </c>
      <c r="F804" s="290">
        <f>F803+7</f>
        <v>43486</v>
      </c>
      <c r="G804" s="290">
        <f>F804+20</f>
        <v>43506</v>
      </c>
      <c r="H804" s="301"/>
      <c r="I804" s="288"/>
      <c r="J804" s="288"/>
    </row>
    <row r="805" spans="1:16" s="305" customFormat="1">
      <c r="A805" s="301"/>
      <c r="B805" s="364" t="s">
        <v>1467</v>
      </c>
      <c r="C805" s="364" t="s">
        <v>1466</v>
      </c>
      <c r="D805" s="291"/>
      <c r="E805" s="290">
        <f>E804+7</f>
        <v>43489</v>
      </c>
      <c r="F805" s="290">
        <f>F804+7</f>
        <v>43493</v>
      </c>
      <c r="G805" s="290">
        <f>F805+20</f>
        <v>43513</v>
      </c>
      <c r="H805" s="301"/>
      <c r="I805" s="288"/>
      <c r="J805" s="288"/>
    </row>
    <row r="806" spans="1:16" s="305" customFormat="1">
      <c r="A806" s="301"/>
      <c r="B806" s="379"/>
      <c r="C806" s="378"/>
      <c r="D806" s="308"/>
      <c r="E806" s="307"/>
      <c r="F806" s="307"/>
      <c r="G806" s="307"/>
      <c r="H806" s="301"/>
      <c r="I806" s="288"/>
      <c r="J806" s="288"/>
    </row>
    <row r="807" spans="1:16" s="305" customFormat="1">
      <c r="A807" s="301"/>
      <c r="B807" s="348" t="s">
        <v>1431</v>
      </c>
      <c r="C807" s="348" t="s">
        <v>1430</v>
      </c>
      <c r="D807" s="347" t="s">
        <v>1429</v>
      </c>
      <c r="E807" s="294" t="s">
        <v>1428</v>
      </c>
      <c r="F807" s="294" t="s">
        <v>1428</v>
      </c>
      <c r="G807" s="294" t="s">
        <v>1465</v>
      </c>
      <c r="H807" s="301"/>
      <c r="I807" s="288"/>
      <c r="J807" s="288"/>
    </row>
    <row r="808" spans="1:16" s="305" customFormat="1">
      <c r="A808" s="301"/>
      <c r="B808" s="346"/>
      <c r="C808" s="346"/>
      <c r="D808" s="345"/>
      <c r="E808" s="294" t="s">
        <v>1426</v>
      </c>
      <c r="F808" s="294" t="s">
        <v>1425</v>
      </c>
      <c r="G808" s="294" t="s">
        <v>1424</v>
      </c>
      <c r="H808" s="288"/>
      <c r="I808" s="288"/>
      <c r="J808" s="288"/>
      <c r="K808" s="288"/>
      <c r="L808" s="288"/>
      <c r="M808" s="288"/>
      <c r="N808" s="288"/>
      <c r="O808" s="288"/>
      <c r="P808" s="288"/>
    </row>
    <row r="809" spans="1:16" s="305" customFormat="1">
      <c r="A809" s="301"/>
      <c r="B809" s="364" t="s">
        <v>1464</v>
      </c>
      <c r="C809" s="364" t="s">
        <v>1463</v>
      </c>
      <c r="D809" s="295" t="s">
        <v>1462</v>
      </c>
      <c r="E809" s="290">
        <f>F809-5</f>
        <v>43467</v>
      </c>
      <c r="F809" s="290">
        <v>43472</v>
      </c>
      <c r="G809" s="290">
        <f>F809+20</f>
        <v>43492</v>
      </c>
      <c r="H809" s="288"/>
      <c r="I809" s="288"/>
      <c r="J809" s="288"/>
      <c r="K809" s="288"/>
      <c r="L809" s="288"/>
      <c r="M809" s="288"/>
      <c r="N809" s="288"/>
      <c r="O809" s="288"/>
      <c r="P809" s="288"/>
    </row>
    <row r="810" spans="1:16" s="305" customFormat="1">
      <c r="A810" s="301"/>
      <c r="B810" s="364" t="s">
        <v>1461</v>
      </c>
      <c r="C810" s="364" t="s">
        <v>1460</v>
      </c>
      <c r="D810" s="293"/>
      <c r="E810" s="290">
        <f>E809+7</f>
        <v>43474</v>
      </c>
      <c r="F810" s="290">
        <f>F809+7</f>
        <v>43479</v>
      </c>
      <c r="G810" s="290">
        <f>F810+20</f>
        <v>43499</v>
      </c>
      <c r="H810" s="288"/>
      <c r="I810" s="288"/>
      <c r="J810" s="288"/>
      <c r="K810" s="288"/>
      <c r="L810" s="288"/>
      <c r="M810" s="288"/>
      <c r="N810" s="288"/>
      <c r="O810" s="288"/>
      <c r="P810" s="288"/>
    </row>
    <row r="811" spans="1:16" s="305" customFormat="1">
      <c r="A811" s="301"/>
      <c r="B811" s="364" t="s">
        <v>1459</v>
      </c>
      <c r="C811" s="364" t="s">
        <v>1458</v>
      </c>
      <c r="D811" s="293"/>
      <c r="E811" s="290">
        <f>E810+7</f>
        <v>43481</v>
      </c>
      <c r="F811" s="290">
        <f>F810+7</f>
        <v>43486</v>
      </c>
      <c r="G811" s="290">
        <f>F811+20</f>
        <v>43506</v>
      </c>
      <c r="H811" s="288"/>
      <c r="I811" s="288"/>
      <c r="J811" s="288"/>
      <c r="K811" s="288"/>
      <c r="L811" s="288"/>
      <c r="M811" s="288"/>
      <c r="N811" s="288"/>
      <c r="O811" s="288"/>
      <c r="P811" s="288"/>
    </row>
    <row r="812" spans="1:16" s="305" customFormat="1">
      <c r="A812" s="301"/>
      <c r="B812" s="364" t="s">
        <v>1457</v>
      </c>
      <c r="C812" s="364" t="s">
        <v>1456</v>
      </c>
      <c r="D812" s="291"/>
      <c r="E812" s="290">
        <f>E811+7</f>
        <v>43488</v>
      </c>
      <c r="F812" s="290">
        <f>F811+7</f>
        <v>43493</v>
      </c>
      <c r="G812" s="290">
        <f>F812+20</f>
        <v>43513</v>
      </c>
      <c r="H812" s="288"/>
      <c r="I812" s="288"/>
      <c r="J812" s="288"/>
      <c r="K812" s="288"/>
      <c r="L812" s="288"/>
      <c r="M812" s="288"/>
      <c r="N812" s="288"/>
      <c r="O812" s="288"/>
      <c r="P812" s="288"/>
    </row>
    <row r="813" spans="1:16" s="305" customFormat="1">
      <c r="A813" s="301"/>
      <c r="B813" s="301"/>
      <c r="C813" s="301"/>
      <c r="D813" s="301"/>
      <c r="E813" s="307"/>
      <c r="F813" s="307"/>
      <c r="G813" s="307"/>
      <c r="H813" s="288"/>
      <c r="I813" s="288"/>
      <c r="J813" s="288"/>
      <c r="K813" s="288"/>
      <c r="L813" s="288"/>
      <c r="M813" s="288"/>
      <c r="N813" s="288"/>
      <c r="O813" s="288"/>
      <c r="P813" s="288"/>
    </row>
    <row r="814" spans="1:16" s="305" customFormat="1">
      <c r="A814" s="312" t="s">
        <v>152</v>
      </c>
      <c r="B814" s="302"/>
      <c r="C814" s="302"/>
      <c r="D814" s="301"/>
      <c r="E814" s="301"/>
      <c r="F814" s="301"/>
      <c r="G814" s="301"/>
      <c r="H814" s="301"/>
      <c r="I814" s="288"/>
      <c r="J814" s="288"/>
    </row>
    <row r="815" spans="1:16" s="305" customFormat="1">
      <c r="A815" s="312"/>
      <c r="B815" s="300" t="s">
        <v>36</v>
      </c>
      <c r="C815" s="300" t="s">
        <v>37</v>
      </c>
      <c r="D815" s="299" t="s">
        <v>38</v>
      </c>
      <c r="E815" s="294" t="s">
        <v>196</v>
      </c>
      <c r="F815" s="294" t="s">
        <v>196</v>
      </c>
      <c r="G815" s="294" t="s">
        <v>98</v>
      </c>
      <c r="H815" s="294" t="s">
        <v>152</v>
      </c>
      <c r="I815" s="288"/>
      <c r="J815" s="288"/>
    </row>
    <row r="816" spans="1:16" s="305" customFormat="1">
      <c r="A816" s="301"/>
      <c r="B816" s="298"/>
      <c r="C816" s="298"/>
      <c r="D816" s="297"/>
      <c r="E816" s="294" t="s">
        <v>1090</v>
      </c>
      <c r="F816" s="294" t="s">
        <v>40</v>
      </c>
      <c r="G816" s="294" t="s">
        <v>41</v>
      </c>
      <c r="H816" s="294" t="s">
        <v>41</v>
      </c>
      <c r="I816" s="288"/>
      <c r="J816" s="288"/>
    </row>
    <row r="817" spans="1:10" s="305" customFormat="1">
      <c r="A817" s="301"/>
      <c r="B817" s="364" t="s">
        <v>1455</v>
      </c>
      <c r="C817" s="364" t="s">
        <v>1454</v>
      </c>
      <c r="D817" s="363" t="s">
        <v>1453</v>
      </c>
      <c r="E817" s="290">
        <f>F817-4</f>
        <v>43465</v>
      </c>
      <c r="F817" s="290">
        <v>43469</v>
      </c>
      <c r="G817" s="290">
        <f>F817+10</f>
        <v>43479</v>
      </c>
      <c r="H817" s="338" t="s">
        <v>96</v>
      </c>
      <c r="I817" s="288"/>
      <c r="J817" s="288"/>
    </row>
    <row r="818" spans="1:10" s="305" customFormat="1">
      <c r="A818" s="301"/>
      <c r="B818" s="364" t="s">
        <v>1452</v>
      </c>
      <c r="C818" s="364" t="s">
        <v>1451</v>
      </c>
      <c r="D818" s="363"/>
      <c r="E818" s="290">
        <f>E817+7</f>
        <v>43472</v>
      </c>
      <c r="F818" s="290">
        <f>F817+7</f>
        <v>43476</v>
      </c>
      <c r="G818" s="290">
        <f>F818+10</f>
        <v>43486</v>
      </c>
      <c r="H818" s="338" t="s">
        <v>96</v>
      </c>
      <c r="I818" s="288"/>
      <c r="J818" s="288"/>
    </row>
    <row r="819" spans="1:10" s="305" customFormat="1">
      <c r="A819" s="301"/>
      <c r="B819" s="364" t="s">
        <v>1450</v>
      </c>
      <c r="C819" s="364" t="s">
        <v>1449</v>
      </c>
      <c r="D819" s="363"/>
      <c r="E819" s="290">
        <f>E818+7</f>
        <v>43479</v>
      </c>
      <c r="F819" s="290">
        <f>F818+7</f>
        <v>43483</v>
      </c>
      <c r="G819" s="290">
        <f>F819+10</f>
        <v>43493</v>
      </c>
      <c r="H819" s="338" t="s">
        <v>96</v>
      </c>
      <c r="I819" s="288"/>
      <c r="J819" s="288"/>
    </row>
    <row r="820" spans="1:10" s="305" customFormat="1">
      <c r="A820" s="301"/>
      <c r="B820" s="364" t="s">
        <v>1448</v>
      </c>
      <c r="C820" s="364" t="s">
        <v>1447</v>
      </c>
      <c r="D820" s="363"/>
      <c r="E820" s="290">
        <f>E819+7</f>
        <v>43486</v>
      </c>
      <c r="F820" s="290">
        <f>F819+7</f>
        <v>43490</v>
      </c>
      <c r="G820" s="290">
        <f>F820+10</f>
        <v>43500</v>
      </c>
      <c r="H820" s="338" t="s">
        <v>96</v>
      </c>
      <c r="I820" s="288"/>
      <c r="J820" s="288"/>
    </row>
    <row r="821" spans="1:10" s="305" customFormat="1">
      <c r="A821" s="301"/>
      <c r="B821" s="301"/>
      <c r="C821" s="301"/>
      <c r="D821" s="301"/>
      <c r="E821" s="301"/>
      <c r="F821" s="301"/>
      <c r="G821" s="301"/>
      <c r="H821" s="301"/>
      <c r="I821" s="288"/>
      <c r="J821" s="288"/>
    </row>
    <row r="822" spans="1:10" s="305" customFormat="1">
      <c r="A822" s="301"/>
      <c r="B822" s="348" t="s">
        <v>1431</v>
      </c>
      <c r="C822" s="348" t="s">
        <v>1430</v>
      </c>
      <c r="D822" s="347" t="s">
        <v>1429</v>
      </c>
      <c r="E822" s="294" t="s">
        <v>1428</v>
      </c>
      <c r="F822" s="294" t="s">
        <v>1428</v>
      </c>
      <c r="G822" s="294" t="s">
        <v>1412</v>
      </c>
      <c r="H822" s="348" t="s">
        <v>1445</v>
      </c>
      <c r="I822" s="288"/>
      <c r="J822" s="288"/>
    </row>
    <row r="823" spans="1:10" s="305" customFormat="1">
      <c r="A823" s="301"/>
      <c r="B823" s="346"/>
      <c r="C823" s="346"/>
      <c r="D823" s="345"/>
      <c r="E823" s="294" t="s">
        <v>1426</v>
      </c>
      <c r="F823" s="294" t="s">
        <v>1425</v>
      </c>
      <c r="G823" s="294" t="s">
        <v>1424</v>
      </c>
      <c r="H823" s="346" t="s">
        <v>41</v>
      </c>
      <c r="I823" s="288"/>
      <c r="J823" s="288"/>
    </row>
    <row r="824" spans="1:10" s="305" customFormat="1" ht="16.5" customHeight="1">
      <c r="A824" s="301"/>
      <c r="B824" s="364" t="s">
        <v>1411</v>
      </c>
      <c r="C824" s="364" t="s">
        <v>1410</v>
      </c>
      <c r="D824" s="295" t="s">
        <v>1409</v>
      </c>
      <c r="E824" s="290">
        <f>F824-6</f>
        <v>43461</v>
      </c>
      <c r="F824" s="290">
        <v>43467</v>
      </c>
      <c r="G824" s="290">
        <f>F824+10</f>
        <v>43477</v>
      </c>
      <c r="H824" s="364" t="s">
        <v>1400</v>
      </c>
      <c r="I824" s="288"/>
      <c r="J824" s="288"/>
    </row>
    <row r="825" spans="1:10" s="305" customFormat="1">
      <c r="A825" s="301"/>
      <c r="B825" s="364" t="s">
        <v>1408</v>
      </c>
      <c r="C825" s="364" t="s">
        <v>1407</v>
      </c>
      <c r="D825" s="293"/>
      <c r="E825" s="290">
        <f>E824+7</f>
        <v>43468</v>
      </c>
      <c r="F825" s="290">
        <f>F824+7</f>
        <v>43474</v>
      </c>
      <c r="G825" s="290">
        <f>F825+10</f>
        <v>43484</v>
      </c>
      <c r="H825" s="364" t="s">
        <v>1400</v>
      </c>
      <c r="I825" s="288"/>
      <c r="J825" s="288"/>
    </row>
    <row r="826" spans="1:10" s="305" customFormat="1">
      <c r="A826" s="301"/>
      <c r="B826" s="364" t="s">
        <v>1406</v>
      </c>
      <c r="C826" s="364" t="s">
        <v>1405</v>
      </c>
      <c r="D826" s="293"/>
      <c r="E826" s="290">
        <f>E825+7</f>
        <v>43475</v>
      </c>
      <c r="F826" s="290">
        <f>F825+7</f>
        <v>43481</v>
      </c>
      <c r="G826" s="290">
        <f>F826+10</f>
        <v>43491</v>
      </c>
      <c r="H826" s="364" t="s">
        <v>1400</v>
      </c>
      <c r="I826" s="288"/>
      <c r="J826" s="288"/>
    </row>
    <row r="827" spans="1:10" s="305" customFormat="1">
      <c r="A827" s="301"/>
      <c r="B827" s="364" t="s">
        <v>1404</v>
      </c>
      <c r="C827" s="364" t="s">
        <v>1403</v>
      </c>
      <c r="D827" s="293"/>
      <c r="E827" s="290">
        <f>E826+7</f>
        <v>43482</v>
      </c>
      <c r="F827" s="290">
        <f>F826+7</f>
        <v>43488</v>
      </c>
      <c r="G827" s="290">
        <f>F827+10</f>
        <v>43498</v>
      </c>
      <c r="H827" s="364" t="s">
        <v>1400</v>
      </c>
      <c r="I827" s="288"/>
      <c r="J827" s="288"/>
    </row>
    <row r="828" spans="1:10" s="305" customFormat="1">
      <c r="A828" s="301"/>
      <c r="B828" s="364" t="s">
        <v>1402</v>
      </c>
      <c r="C828" s="364" t="s">
        <v>1401</v>
      </c>
      <c r="D828" s="291"/>
      <c r="E828" s="290">
        <f>E827+7</f>
        <v>43489</v>
      </c>
      <c r="F828" s="290">
        <f>F827+7</f>
        <v>43495</v>
      </c>
      <c r="G828" s="290">
        <f>F828+10</f>
        <v>43505</v>
      </c>
      <c r="H828" s="364" t="s">
        <v>1400</v>
      </c>
      <c r="I828" s="288"/>
      <c r="J828" s="288"/>
    </row>
    <row r="829" spans="1:10" s="305" customFormat="1">
      <c r="A829" s="301"/>
      <c r="B829" s="301"/>
      <c r="C829" s="301"/>
      <c r="D829" s="301"/>
      <c r="E829" s="301"/>
      <c r="F829" s="301"/>
      <c r="G829" s="307"/>
      <c r="H829" s="341"/>
      <c r="I829" s="288"/>
      <c r="J829" s="288"/>
    </row>
    <row r="830" spans="1:10" s="305" customFormat="1">
      <c r="A830" s="301"/>
      <c r="B830" s="348" t="s">
        <v>1431</v>
      </c>
      <c r="C830" s="348" t="s">
        <v>1430</v>
      </c>
      <c r="D830" s="347" t="s">
        <v>1429</v>
      </c>
      <c r="E830" s="294" t="s">
        <v>1428</v>
      </c>
      <c r="F830" s="294" t="s">
        <v>1428</v>
      </c>
      <c r="G830" s="294" t="s">
        <v>1446</v>
      </c>
      <c r="H830" s="348" t="s">
        <v>1445</v>
      </c>
      <c r="I830" s="288"/>
      <c r="J830" s="288"/>
    </row>
    <row r="831" spans="1:10" s="305" customFormat="1">
      <c r="A831" s="301"/>
      <c r="B831" s="346"/>
      <c r="C831" s="346"/>
      <c r="D831" s="345"/>
      <c r="E831" s="294" t="s">
        <v>1426</v>
      </c>
      <c r="F831" s="294" t="s">
        <v>1425</v>
      </c>
      <c r="G831" s="294" t="s">
        <v>1424</v>
      </c>
      <c r="H831" s="346" t="s">
        <v>41</v>
      </c>
      <c r="I831" s="288"/>
      <c r="J831" s="288"/>
    </row>
    <row r="832" spans="1:10" s="305" customFormat="1">
      <c r="A832" s="301"/>
      <c r="B832" s="364" t="s">
        <v>1443</v>
      </c>
      <c r="C832" s="364" t="s">
        <v>1442</v>
      </c>
      <c r="D832" s="295" t="s">
        <v>1441</v>
      </c>
      <c r="E832" s="290">
        <f>F832-2</f>
        <v>43468</v>
      </c>
      <c r="F832" s="290">
        <v>43470</v>
      </c>
      <c r="G832" s="290">
        <f>F832+8</f>
        <v>43478</v>
      </c>
      <c r="H832" s="364" t="s">
        <v>1437</v>
      </c>
      <c r="I832" s="288"/>
      <c r="J832" s="288"/>
    </row>
    <row r="833" spans="1:10" s="305" customFormat="1">
      <c r="A833" s="301"/>
      <c r="B833" s="364" t="s">
        <v>1440</v>
      </c>
      <c r="C833" s="364" t="s">
        <v>1422</v>
      </c>
      <c r="D833" s="293"/>
      <c r="E833" s="290">
        <f>E832+7</f>
        <v>43475</v>
      </c>
      <c r="F833" s="290">
        <f>F832+7</f>
        <v>43477</v>
      </c>
      <c r="G833" s="290">
        <f>G832+7</f>
        <v>43485</v>
      </c>
      <c r="H833" s="364" t="s">
        <v>1437</v>
      </c>
      <c r="I833" s="288"/>
      <c r="J833" s="288"/>
    </row>
    <row r="834" spans="1:10" s="305" customFormat="1">
      <c r="A834" s="301"/>
      <c r="B834" s="364" t="s">
        <v>1439</v>
      </c>
      <c r="C834" s="364" t="s">
        <v>1419</v>
      </c>
      <c r="D834" s="293"/>
      <c r="E834" s="290">
        <f>E833+7</f>
        <v>43482</v>
      </c>
      <c r="F834" s="290">
        <f>F833+7</f>
        <v>43484</v>
      </c>
      <c r="G834" s="290">
        <f>G833+7</f>
        <v>43492</v>
      </c>
      <c r="H834" s="364" t="s">
        <v>1437</v>
      </c>
      <c r="I834" s="288"/>
      <c r="J834" s="288"/>
    </row>
    <row r="835" spans="1:10" s="305" customFormat="1">
      <c r="A835" s="301"/>
      <c r="B835" s="364" t="s">
        <v>1438</v>
      </c>
      <c r="C835" s="364" t="s">
        <v>1417</v>
      </c>
      <c r="D835" s="291"/>
      <c r="E835" s="290">
        <f>E834+7</f>
        <v>43489</v>
      </c>
      <c r="F835" s="290">
        <f>F834+7</f>
        <v>43491</v>
      </c>
      <c r="G835" s="290">
        <f>G834+7</f>
        <v>43499</v>
      </c>
      <c r="H835" s="364" t="s">
        <v>1437</v>
      </c>
      <c r="I835" s="288"/>
      <c r="J835" s="288"/>
    </row>
    <row r="836" spans="1:10" s="305" customFormat="1">
      <c r="A836" s="301"/>
      <c r="B836" s="301"/>
      <c r="C836" s="301"/>
      <c r="D836" s="301"/>
      <c r="E836" s="307"/>
      <c r="F836" s="307"/>
      <c r="G836" s="307"/>
      <c r="H836" s="301"/>
      <c r="I836" s="288"/>
      <c r="J836" s="288"/>
    </row>
    <row r="837" spans="1:10" s="305" customFormat="1">
      <c r="A837" s="301"/>
      <c r="B837" s="348" t="s">
        <v>1431</v>
      </c>
      <c r="C837" s="348" t="s">
        <v>1430</v>
      </c>
      <c r="D837" s="347" t="s">
        <v>1429</v>
      </c>
      <c r="E837" s="294" t="s">
        <v>1428</v>
      </c>
      <c r="F837" s="294" t="s">
        <v>1428</v>
      </c>
      <c r="G837" s="294" t="s">
        <v>1427</v>
      </c>
      <c r="H837" s="288"/>
      <c r="I837" s="288"/>
      <c r="J837" s="288"/>
    </row>
    <row r="838" spans="1:10" s="305" customFormat="1">
      <c r="A838" s="301"/>
      <c r="B838" s="346"/>
      <c r="C838" s="346"/>
      <c r="D838" s="345"/>
      <c r="E838" s="294" t="s">
        <v>1426</v>
      </c>
      <c r="F838" s="294" t="s">
        <v>1425</v>
      </c>
      <c r="G838" s="294" t="s">
        <v>1424</v>
      </c>
      <c r="H838" s="288"/>
      <c r="I838" s="288"/>
      <c r="J838" s="288"/>
    </row>
    <row r="839" spans="1:10" s="305" customFormat="1">
      <c r="A839" s="301"/>
      <c r="B839" s="364" t="s">
        <v>1436</v>
      </c>
      <c r="C839" s="364" t="s">
        <v>1422</v>
      </c>
      <c r="D839" s="295" t="s">
        <v>1435</v>
      </c>
      <c r="E839" s="290">
        <f>F839-4</f>
        <v>43468</v>
      </c>
      <c r="F839" s="290">
        <v>43472</v>
      </c>
      <c r="G839" s="290">
        <f>F839+9</f>
        <v>43481</v>
      </c>
      <c r="H839" s="288"/>
      <c r="I839" s="288"/>
      <c r="J839" s="288"/>
    </row>
    <row r="840" spans="1:10" s="305" customFormat="1">
      <c r="A840" s="301"/>
      <c r="B840" s="364" t="s">
        <v>1434</v>
      </c>
      <c r="C840" s="364" t="s">
        <v>1415</v>
      </c>
      <c r="D840" s="293"/>
      <c r="E840" s="290">
        <f>E839+7</f>
        <v>43475</v>
      </c>
      <c r="F840" s="290">
        <f>F839+7</f>
        <v>43479</v>
      </c>
      <c r="G840" s="290">
        <f>G839+7</f>
        <v>43488</v>
      </c>
      <c r="H840" s="288"/>
      <c r="I840" s="288"/>
      <c r="J840" s="288"/>
    </row>
    <row r="841" spans="1:10" s="305" customFormat="1">
      <c r="A841" s="301"/>
      <c r="B841" s="364" t="s">
        <v>1433</v>
      </c>
      <c r="C841" s="364" t="s">
        <v>1417</v>
      </c>
      <c r="D841" s="293"/>
      <c r="E841" s="290">
        <f>E840+7</f>
        <v>43482</v>
      </c>
      <c r="F841" s="290">
        <f>F840+7</f>
        <v>43486</v>
      </c>
      <c r="G841" s="290">
        <f>G840+7</f>
        <v>43495</v>
      </c>
      <c r="H841" s="288"/>
      <c r="I841" s="288"/>
      <c r="J841" s="288"/>
    </row>
    <row r="842" spans="1:10" s="305" customFormat="1">
      <c r="A842" s="301"/>
      <c r="B842" s="364" t="s">
        <v>1432</v>
      </c>
      <c r="C842" s="364" t="s">
        <v>1415</v>
      </c>
      <c r="D842" s="291"/>
      <c r="E842" s="290">
        <f>E841+7</f>
        <v>43489</v>
      </c>
      <c r="F842" s="290">
        <f>F841+7</f>
        <v>43493</v>
      </c>
      <c r="G842" s="290">
        <f>G841+7</f>
        <v>43502</v>
      </c>
      <c r="H842" s="288"/>
      <c r="I842" s="288"/>
      <c r="J842" s="288"/>
    </row>
    <row r="843" spans="1:10" s="305" customFormat="1">
      <c r="A843" s="301"/>
      <c r="B843" s="288"/>
      <c r="C843" s="288"/>
      <c r="D843" s="288"/>
      <c r="E843" s="307"/>
      <c r="F843" s="307"/>
      <c r="G843" s="307"/>
      <c r="H843" s="288"/>
      <c r="I843" s="288"/>
      <c r="J843" s="288"/>
    </row>
    <row r="844" spans="1:10" s="305" customFormat="1">
      <c r="A844" s="301"/>
      <c r="B844" s="348" t="s">
        <v>1431</v>
      </c>
      <c r="C844" s="348" t="s">
        <v>1430</v>
      </c>
      <c r="D844" s="347" t="s">
        <v>1429</v>
      </c>
      <c r="E844" s="294" t="s">
        <v>1428</v>
      </c>
      <c r="F844" s="294" t="s">
        <v>1428</v>
      </c>
      <c r="G844" s="294" t="s">
        <v>1427</v>
      </c>
      <c r="H844" s="301"/>
      <c r="I844" s="288"/>
      <c r="J844" s="288"/>
    </row>
    <row r="845" spans="1:10" s="305" customFormat="1">
      <c r="A845" s="301"/>
      <c r="B845" s="346"/>
      <c r="C845" s="346"/>
      <c r="D845" s="345"/>
      <c r="E845" s="294" t="s">
        <v>1426</v>
      </c>
      <c r="F845" s="294" t="s">
        <v>1425</v>
      </c>
      <c r="G845" s="294" t="s">
        <v>1424</v>
      </c>
      <c r="H845" s="301"/>
      <c r="I845" s="288"/>
      <c r="J845" s="288"/>
    </row>
    <row r="846" spans="1:10" s="305" customFormat="1">
      <c r="A846" s="301"/>
      <c r="B846" s="364" t="s">
        <v>1423</v>
      </c>
      <c r="C846" s="364" t="s">
        <v>1422</v>
      </c>
      <c r="D846" s="295" t="s">
        <v>1421</v>
      </c>
      <c r="E846" s="290">
        <f>F846-6</f>
        <v>43462</v>
      </c>
      <c r="F846" s="290">
        <v>43468</v>
      </c>
      <c r="G846" s="290">
        <f>F846+13</f>
        <v>43481</v>
      </c>
      <c r="H846" s="301"/>
      <c r="I846" s="288"/>
      <c r="J846" s="288"/>
    </row>
    <row r="847" spans="1:10" s="305" customFormat="1">
      <c r="A847" s="301"/>
      <c r="B847" s="364" t="s">
        <v>1420</v>
      </c>
      <c r="C847" s="364" t="s">
        <v>1419</v>
      </c>
      <c r="D847" s="293"/>
      <c r="E847" s="290">
        <f>E846+7</f>
        <v>43469</v>
      </c>
      <c r="F847" s="290">
        <f>F846+7</f>
        <v>43475</v>
      </c>
      <c r="G847" s="290">
        <f>G846+7</f>
        <v>43488</v>
      </c>
      <c r="H847" s="301"/>
      <c r="I847" s="288"/>
      <c r="J847" s="288"/>
    </row>
    <row r="848" spans="1:10" s="305" customFormat="1">
      <c r="A848" s="301"/>
      <c r="B848" s="364" t="s">
        <v>1418</v>
      </c>
      <c r="C848" s="364" t="s">
        <v>1417</v>
      </c>
      <c r="D848" s="293"/>
      <c r="E848" s="290">
        <f>E847+7</f>
        <v>43476</v>
      </c>
      <c r="F848" s="290">
        <f>F847+7</f>
        <v>43482</v>
      </c>
      <c r="G848" s="290">
        <f>G847+7</f>
        <v>43495</v>
      </c>
      <c r="H848" s="301"/>
      <c r="I848" s="288"/>
      <c r="J848" s="288"/>
    </row>
    <row r="849" spans="1:16" s="305" customFormat="1">
      <c r="A849" s="301"/>
      <c r="B849" s="364" t="s">
        <v>1416</v>
      </c>
      <c r="C849" s="364" t="s">
        <v>1415</v>
      </c>
      <c r="D849" s="293"/>
      <c r="E849" s="290">
        <f>E848+7</f>
        <v>43483</v>
      </c>
      <c r="F849" s="290">
        <f>F848+7</f>
        <v>43489</v>
      </c>
      <c r="G849" s="290">
        <f>G848+7</f>
        <v>43502</v>
      </c>
      <c r="H849" s="301"/>
      <c r="I849" s="288"/>
      <c r="J849" s="288"/>
    </row>
    <row r="850" spans="1:16" s="305" customFormat="1">
      <c r="A850" s="301"/>
      <c r="B850" s="364" t="s">
        <v>1414</v>
      </c>
      <c r="C850" s="364" t="s">
        <v>1413</v>
      </c>
      <c r="D850" s="291"/>
      <c r="E850" s="290">
        <f>E849+7</f>
        <v>43490</v>
      </c>
      <c r="F850" s="290">
        <f>F849+7</f>
        <v>43496</v>
      </c>
      <c r="G850" s="290">
        <f>G849+7</f>
        <v>43509</v>
      </c>
      <c r="H850" s="301"/>
      <c r="I850" s="288"/>
      <c r="J850" s="288"/>
    </row>
    <row r="851" spans="1:16" s="305" customFormat="1">
      <c r="A851" s="301"/>
      <c r="B851" s="377"/>
      <c r="C851" s="376"/>
      <c r="D851" s="308"/>
      <c r="E851" s="307"/>
      <c r="F851" s="307"/>
      <c r="G851" s="307"/>
      <c r="H851" s="301"/>
      <c r="I851" s="288"/>
      <c r="J851" s="288"/>
    </row>
    <row r="852" spans="1:16" s="305" customFormat="1">
      <c r="A852" s="312" t="s">
        <v>147</v>
      </c>
      <c r="B852" s="335"/>
      <c r="C852" s="335"/>
      <c r="D852" s="335"/>
      <c r="E852" s="335"/>
      <c r="F852" s="312"/>
      <c r="G852" s="312"/>
      <c r="H852" s="333"/>
      <c r="I852" s="288"/>
      <c r="J852" s="288"/>
    </row>
    <row r="853" spans="1:16" s="305" customFormat="1">
      <c r="A853" s="301"/>
      <c r="B853" s="300" t="s">
        <v>1232</v>
      </c>
      <c r="C853" s="300" t="s">
        <v>37</v>
      </c>
      <c r="D853" s="299" t="s">
        <v>38</v>
      </c>
      <c r="E853" s="294" t="s">
        <v>196</v>
      </c>
      <c r="F853" s="294" t="s">
        <v>196</v>
      </c>
      <c r="G853" s="294" t="s">
        <v>1412</v>
      </c>
      <c r="H853" s="294" t="s">
        <v>256</v>
      </c>
      <c r="I853" s="288"/>
      <c r="J853" s="288"/>
    </row>
    <row r="854" spans="1:16" s="305" customFormat="1">
      <c r="A854" s="301"/>
      <c r="B854" s="298"/>
      <c r="C854" s="298"/>
      <c r="D854" s="297"/>
      <c r="E854" s="294" t="s">
        <v>1090</v>
      </c>
      <c r="F854" s="294" t="s">
        <v>40</v>
      </c>
      <c r="G854" s="294" t="s">
        <v>41</v>
      </c>
      <c r="H854" s="294" t="s">
        <v>41</v>
      </c>
      <c r="I854" s="288"/>
      <c r="J854" s="288"/>
    </row>
    <row r="855" spans="1:16" s="305" customFormat="1" ht="16.5" customHeight="1">
      <c r="A855" s="301"/>
      <c r="B855" s="364" t="s">
        <v>1411</v>
      </c>
      <c r="C855" s="364" t="s">
        <v>1410</v>
      </c>
      <c r="D855" s="295" t="s">
        <v>1409</v>
      </c>
      <c r="E855" s="290">
        <f>F855-6</f>
        <v>43461</v>
      </c>
      <c r="F855" s="290">
        <v>43467</v>
      </c>
      <c r="G855" s="290">
        <f>F855+17</f>
        <v>43484</v>
      </c>
      <c r="H855" s="294" t="s">
        <v>1400</v>
      </c>
      <c r="I855" s="288"/>
      <c r="J855" s="288"/>
    </row>
    <row r="856" spans="1:16" s="305" customFormat="1">
      <c r="A856" s="301"/>
      <c r="B856" s="364" t="s">
        <v>1408</v>
      </c>
      <c r="C856" s="364" t="s">
        <v>1407</v>
      </c>
      <c r="D856" s="293"/>
      <c r="E856" s="290">
        <f>E855+7</f>
        <v>43468</v>
      </c>
      <c r="F856" s="290">
        <f>F855+7</f>
        <v>43474</v>
      </c>
      <c r="G856" s="290">
        <f>F856+17</f>
        <v>43491</v>
      </c>
      <c r="H856" s="294" t="s">
        <v>1400</v>
      </c>
      <c r="I856" s="288"/>
      <c r="J856" s="288"/>
    </row>
    <row r="857" spans="1:16" s="305" customFormat="1">
      <c r="A857" s="301"/>
      <c r="B857" s="364" t="s">
        <v>1406</v>
      </c>
      <c r="C857" s="364" t="s">
        <v>1405</v>
      </c>
      <c r="D857" s="293"/>
      <c r="E857" s="290">
        <f>E856+7</f>
        <v>43475</v>
      </c>
      <c r="F857" s="290">
        <f>F856+7</f>
        <v>43481</v>
      </c>
      <c r="G857" s="290">
        <f>F857+17</f>
        <v>43498</v>
      </c>
      <c r="H857" s="294" t="s">
        <v>1400</v>
      </c>
      <c r="I857" s="288"/>
      <c r="J857" s="288"/>
    </row>
    <row r="858" spans="1:16" s="305" customFormat="1">
      <c r="A858" s="301"/>
      <c r="B858" s="364" t="s">
        <v>1404</v>
      </c>
      <c r="C858" s="364" t="s">
        <v>1403</v>
      </c>
      <c r="D858" s="293"/>
      <c r="E858" s="290">
        <f>E857+7</f>
        <v>43482</v>
      </c>
      <c r="F858" s="290">
        <f>F857+7</f>
        <v>43488</v>
      </c>
      <c r="G858" s="290">
        <f>F858+17</f>
        <v>43505</v>
      </c>
      <c r="H858" s="294" t="s">
        <v>1400</v>
      </c>
      <c r="I858" s="288"/>
      <c r="J858" s="288"/>
    </row>
    <row r="859" spans="1:16" s="305" customFormat="1">
      <c r="A859" s="301"/>
      <c r="B859" s="364" t="s">
        <v>1402</v>
      </c>
      <c r="C859" s="364" t="s">
        <v>1401</v>
      </c>
      <c r="D859" s="291"/>
      <c r="E859" s="290">
        <f>E858+7</f>
        <v>43489</v>
      </c>
      <c r="F859" s="290">
        <f>F858+7</f>
        <v>43495</v>
      </c>
      <c r="G859" s="290">
        <f>F859+17</f>
        <v>43512</v>
      </c>
      <c r="H859" s="294" t="s">
        <v>1400</v>
      </c>
      <c r="I859" s="288"/>
      <c r="J859" s="288"/>
    </row>
    <row r="860" spans="1:16" s="305" customFormat="1">
      <c r="A860" s="301"/>
      <c r="B860" s="368"/>
      <c r="C860" s="368"/>
      <c r="D860" s="308"/>
      <c r="E860" s="307"/>
      <c r="F860" s="307"/>
      <c r="G860" s="301"/>
      <c r="H860" s="301"/>
      <c r="I860" s="288"/>
      <c r="J860" s="288"/>
    </row>
    <row r="861" spans="1:16" s="305" customFormat="1">
      <c r="A861" s="339" t="s">
        <v>1399</v>
      </c>
      <c r="B861" s="339"/>
      <c r="C861" s="335"/>
      <c r="D861" s="312"/>
      <c r="E861" s="312"/>
      <c r="F861" s="312"/>
      <c r="G861" s="333"/>
      <c r="H861" s="301"/>
      <c r="I861" s="288"/>
      <c r="J861" s="288"/>
      <c r="K861" s="288"/>
      <c r="L861" s="288"/>
      <c r="M861" s="288"/>
      <c r="N861" s="288"/>
      <c r="O861" s="288"/>
      <c r="P861" s="288"/>
    </row>
    <row r="862" spans="1:16" s="305" customFormat="1">
      <c r="A862" s="301"/>
      <c r="B862" s="300" t="s">
        <v>1232</v>
      </c>
      <c r="C862" s="300" t="s">
        <v>37</v>
      </c>
      <c r="D862" s="299" t="s">
        <v>38</v>
      </c>
      <c r="E862" s="294" t="s">
        <v>196</v>
      </c>
      <c r="F862" s="294" t="s">
        <v>196</v>
      </c>
      <c r="G862" s="294" t="s">
        <v>1398</v>
      </c>
      <c r="H862" s="301"/>
      <c r="I862" s="288"/>
      <c r="J862" s="288"/>
      <c r="K862" s="288"/>
      <c r="L862" s="288"/>
      <c r="M862" s="288"/>
      <c r="N862" s="288"/>
      <c r="O862" s="288"/>
      <c r="P862" s="288"/>
    </row>
    <row r="863" spans="1:16" s="305" customFormat="1">
      <c r="A863" s="301"/>
      <c r="B863" s="298"/>
      <c r="C863" s="298"/>
      <c r="D863" s="297"/>
      <c r="E863" s="294" t="s">
        <v>1090</v>
      </c>
      <c r="F863" s="294" t="s">
        <v>40</v>
      </c>
      <c r="G863" s="294" t="s">
        <v>41</v>
      </c>
      <c r="H863" s="301"/>
      <c r="I863" s="288"/>
      <c r="J863" s="288"/>
    </row>
    <row r="864" spans="1:16" s="305" customFormat="1">
      <c r="A864" s="301"/>
      <c r="B864" s="364" t="s">
        <v>1397</v>
      </c>
      <c r="C864" s="364" t="s">
        <v>1396</v>
      </c>
      <c r="D864" s="295" t="s">
        <v>1395</v>
      </c>
      <c r="E864" s="290">
        <f>F864-5</f>
        <v>43462</v>
      </c>
      <c r="F864" s="290">
        <v>43467</v>
      </c>
      <c r="G864" s="290">
        <f>F864+14</f>
        <v>43481</v>
      </c>
      <c r="H864" s="301"/>
      <c r="I864" s="288"/>
      <c r="J864" s="288"/>
    </row>
    <row r="865" spans="1:10" s="305" customFormat="1">
      <c r="A865" s="301"/>
      <c r="B865" s="364" t="s">
        <v>1394</v>
      </c>
      <c r="C865" s="364" t="s">
        <v>1393</v>
      </c>
      <c r="D865" s="293"/>
      <c r="E865" s="290">
        <f>E864+7</f>
        <v>43469</v>
      </c>
      <c r="F865" s="290">
        <f>F864+7</f>
        <v>43474</v>
      </c>
      <c r="G865" s="290">
        <f>G864+7</f>
        <v>43488</v>
      </c>
      <c r="H865" s="301"/>
      <c r="I865" s="288"/>
      <c r="J865" s="288"/>
    </row>
    <row r="866" spans="1:10" s="305" customFormat="1">
      <c r="A866" s="301"/>
      <c r="B866" s="364" t="s">
        <v>1392</v>
      </c>
      <c r="C866" s="364" t="s">
        <v>1391</v>
      </c>
      <c r="D866" s="293"/>
      <c r="E866" s="290">
        <f>E865+7</f>
        <v>43476</v>
      </c>
      <c r="F866" s="290">
        <f>F865+7</f>
        <v>43481</v>
      </c>
      <c r="G866" s="290">
        <f>G865+7</f>
        <v>43495</v>
      </c>
      <c r="H866" s="301"/>
      <c r="I866" s="288"/>
      <c r="J866" s="288"/>
    </row>
    <row r="867" spans="1:10" s="305" customFormat="1">
      <c r="A867" s="301"/>
      <c r="B867" s="364" t="s">
        <v>1390</v>
      </c>
      <c r="C867" s="364" t="s">
        <v>1389</v>
      </c>
      <c r="D867" s="293"/>
      <c r="E867" s="290">
        <f>E866+7</f>
        <v>43483</v>
      </c>
      <c r="F867" s="290">
        <f>F866+7</f>
        <v>43488</v>
      </c>
      <c r="G867" s="290">
        <f>G866+7</f>
        <v>43502</v>
      </c>
      <c r="H867" s="301"/>
      <c r="I867" s="288"/>
      <c r="J867" s="288"/>
    </row>
    <row r="868" spans="1:10" s="305" customFormat="1">
      <c r="A868" s="301"/>
      <c r="B868" s="364" t="s">
        <v>1388</v>
      </c>
      <c r="C868" s="364" t="s">
        <v>1387</v>
      </c>
      <c r="D868" s="291"/>
      <c r="E868" s="290">
        <f>E867+7</f>
        <v>43490</v>
      </c>
      <c r="F868" s="290">
        <f>F867+7</f>
        <v>43495</v>
      </c>
      <c r="G868" s="290">
        <f>G867+7</f>
        <v>43509</v>
      </c>
      <c r="H868" s="301"/>
      <c r="I868" s="288"/>
      <c r="J868" s="288"/>
    </row>
    <row r="869" spans="1:10" s="305" customFormat="1">
      <c r="A869" s="301"/>
      <c r="B869" s="375"/>
      <c r="C869" s="301"/>
      <c r="D869" s="301"/>
      <c r="E869" s="307"/>
      <c r="F869" s="307"/>
      <c r="G869" s="307"/>
      <c r="H869" s="301"/>
      <c r="I869" s="288"/>
      <c r="J869" s="288"/>
    </row>
    <row r="870" spans="1:10" s="305" customFormat="1">
      <c r="A870" s="301"/>
      <c r="B870" s="300" t="s">
        <v>1232</v>
      </c>
      <c r="C870" s="300" t="s">
        <v>37</v>
      </c>
      <c r="D870" s="299" t="s">
        <v>38</v>
      </c>
      <c r="E870" s="294" t="s">
        <v>196</v>
      </c>
      <c r="F870" s="294" t="s">
        <v>196</v>
      </c>
      <c r="G870" s="294" t="s">
        <v>1386</v>
      </c>
      <c r="H870" s="301"/>
      <c r="I870" s="288"/>
      <c r="J870" s="288"/>
    </row>
    <row r="871" spans="1:10" s="305" customFormat="1">
      <c r="A871" s="301"/>
      <c r="B871" s="298"/>
      <c r="C871" s="298"/>
      <c r="D871" s="297"/>
      <c r="E871" s="294" t="s">
        <v>1090</v>
      </c>
      <c r="F871" s="294" t="s">
        <v>40</v>
      </c>
      <c r="G871" s="294" t="s">
        <v>41</v>
      </c>
      <c r="H871" s="301"/>
      <c r="I871" s="288"/>
      <c r="J871" s="288"/>
    </row>
    <row r="872" spans="1:10" s="305" customFormat="1">
      <c r="A872" s="301"/>
      <c r="B872" s="296" t="s">
        <v>1385</v>
      </c>
      <c r="C872" s="296" t="s">
        <v>1384</v>
      </c>
      <c r="D872" s="295" t="s">
        <v>1383</v>
      </c>
      <c r="E872" s="290">
        <f>F872-3</f>
        <v>43467</v>
      </c>
      <c r="F872" s="290">
        <v>43470</v>
      </c>
      <c r="G872" s="290">
        <f>F872+14</f>
        <v>43484</v>
      </c>
      <c r="H872" s="301"/>
      <c r="I872" s="288"/>
      <c r="J872" s="288"/>
    </row>
    <row r="873" spans="1:10" s="305" customFormat="1">
      <c r="A873" s="301"/>
      <c r="B873" s="296" t="s">
        <v>1382</v>
      </c>
      <c r="C873" s="296" t="s">
        <v>1379</v>
      </c>
      <c r="D873" s="293"/>
      <c r="E873" s="290">
        <f>E872+7</f>
        <v>43474</v>
      </c>
      <c r="F873" s="290">
        <f>F872+7</f>
        <v>43477</v>
      </c>
      <c r="G873" s="290">
        <f>G872+7</f>
        <v>43491</v>
      </c>
      <c r="H873" s="301"/>
      <c r="I873" s="288"/>
      <c r="J873" s="288"/>
    </row>
    <row r="874" spans="1:10" s="305" customFormat="1">
      <c r="A874" s="301"/>
      <c r="B874" s="292" t="s">
        <v>1381</v>
      </c>
      <c r="C874" s="343" t="s">
        <v>1379</v>
      </c>
      <c r="D874" s="293"/>
      <c r="E874" s="290">
        <f>E873+7</f>
        <v>43481</v>
      </c>
      <c r="F874" s="290">
        <f>F873+7</f>
        <v>43484</v>
      </c>
      <c r="G874" s="290">
        <f>G873+7</f>
        <v>43498</v>
      </c>
      <c r="H874" s="301"/>
      <c r="I874" s="288"/>
      <c r="J874" s="288"/>
    </row>
    <row r="875" spans="1:10" s="305" customFormat="1">
      <c r="A875" s="301"/>
      <c r="B875" s="292" t="s">
        <v>1380</v>
      </c>
      <c r="C875" s="343" t="s">
        <v>1379</v>
      </c>
      <c r="D875" s="291"/>
      <c r="E875" s="290">
        <f>E874+7</f>
        <v>43488</v>
      </c>
      <c r="F875" s="290">
        <f>F874+7</f>
        <v>43491</v>
      </c>
      <c r="G875" s="290">
        <f>G874+7</f>
        <v>43505</v>
      </c>
      <c r="H875" s="301"/>
      <c r="I875" s="288"/>
      <c r="J875" s="288"/>
    </row>
    <row r="876" spans="1:10" s="305" customFormat="1">
      <c r="A876" s="301"/>
      <c r="B876" s="374"/>
      <c r="C876" s="373"/>
      <c r="D876" s="308"/>
      <c r="E876" s="307"/>
      <c r="F876" s="307"/>
      <c r="G876" s="307"/>
      <c r="H876" s="301"/>
      <c r="I876" s="288"/>
      <c r="J876" s="288"/>
    </row>
    <row r="877" spans="1:10" s="349" customFormat="1">
      <c r="A877" s="337" t="s">
        <v>228</v>
      </c>
      <c r="B877" s="337"/>
      <c r="C877" s="337"/>
      <c r="D877" s="337"/>
      <c r="E877" s="337"/>
      <c r="F877" s="337"/>
      <c r="G877" s="337"/>
      <c r="H877" s="336"/>
    </row>
    <row r="878" spans="1:10">
      <c r="A878" s="312" t="s">
        <v>107</v>
      </c>
      <c r="B878" s="288"/>
      <c r="C878" s="288"/>
    </row>
    <row r="879" spans="1:10">
      <c r="B879" s="372" t="s">
        <v>36</v>
      </c>
      <c r="C879" s="372" t="s">
        <v>37</v>
      </c>
      <c r="D879" s="371" t="s">
        <v>38</v>
      </c>
      <c r="E879" s="294" t="s">
        <v>196</v>
      </c>
      <c r="F879" s="294" t="s">
        <v>196</v>
      </c>
      <c r="G879" s="370" t="s">
        <v>236</v>
      </c>
    </row>
    <row r="880" spans="1:10">
      <c r="B880" s="372"/>
      <c r="C880" s="372"/>
      <c r="D880" s="371"/>
      <c r="E880" s="294" t="s">
        <v>1090</v>
      </c>
      <c r="F880" s="294" t="s">
        <v>40</v>
      </c>
      <c r="G880" s="370" t="s">
        <v>41</v>
      </c>
    </row>
    <row r="881" spans="1:7">
      <c r="B881" s="364" t="s">
        <v>1378</v>
      </c>
      <c r="C881" s="364" t="s">
        <v>1377</v>
      </c>
      <c r="D881" s="295" t="s">
        <v>1376</v>
      </c>
      <c r="E881" s="290">
        <v>43465</v>
      </c>
      <c r="F881" s="290">
        <v>43469</v>
      </c>
      <c r="G881" s="290">
        <f>F881+13</f>
        <v>43482</v>
      </c>
    </row>
    <row r="882" spans="1:7">
      <c r="B882" s="364" t="s">
        <v>1375</v>
      </c>
      <c r="C882" s="364" t="s">
        <v>231</v>
      </c>
      <c r="D882" s="293"/>
      <c r="E882" s="290">
        <f>E881+7</f>
        <v>43472</v>
      </c>
      <c r="F882" s="290">
        <f>F881+7</f>
        <v>43476</v>
      </c>
      <c r="G882" s="290">
        <f>G881+7</f>
        <v>43489</v>
      </c>
    </row>
    <row r="883" spans="1:7">
      <c r="B883" s="365" t="s">
        <v>1374</v>
      </c>
      <c r="C883" s="364" t="s">
        <v>246</v>
      </c>
      <c r="D883" s="293"/>
      <c r="E883" s="290">
        <f>E882+7</f>
        <v>43479</v>
      </c>
      <c r="F883" s="290">
        <f>F882+7</f>
        <v>43483</v>
      </c>
      <c r="G883" s="290">
        <f>G882+7</f>
        <v>43496</v>
      </c>
    </row>
    <row r="884" spans="1:7">
      <c r="B884" s="365" t="s">
        <v>1316</v>
      </c>
      <c r="C884" s="364"/>
      <c r="D884" s="291"/>
      <c r="E884" s="290">
        <f>E883+7</f>
        <v>43486</v>
      </c>
      <c r="F884" s="290">
        <f>F883+7</f>
        <v>43490</v>
      </c>
      <c r="G884" s="290">
        <f>G883+7</f>
        <v>43503</v>
      </c>
    </row>
    <row r="885" spans="1:7">
      <c r="B885" s="288"/>
      <c r="C885" s="288"/>
    </row>
    <row r="886" spans="1:7">
      <c r="A886" s="312"/>
      <c r="B886" s="348" t="s">
        <v>36</v>
      </c>
      <c r="C886" s="348" t="s">
        <v>37</v>
      </c>
      <c r="D886" s="347" t="s">
        <v>38</v>
      </c>
      <c r="E886" s="294" t="s">
        <v>196</v>
      </c>
      <c r="F886" s="294" t="s">
        <v>196</v>
      </c>
      <c r="G886" s="370" t="s">
        <v>236</v>
      </c>
    </row>
    <row r="887" spans="1:7">
      <c r="A887" s="312"/>
      <c r="B887" s="346"/>
      <c r="C887" s="346"/>
      <c r="D887" s="345"/>
      <c r="E887" s="294" t="s">
        <v>1090</v>
      </c>
      <c r="F887" s="294" t="s">
        <v>40</v>
      </c>
      <c r="G887" s="370" t="s">
        <v>41</v>
      </c>
    </row>
    <row r="888" spans="1:7">
      <c r="A888" s="312"/>
      <c r="B888" s="364" t="s">
        <v>350</v>
      </c>
      <c r="C888" s="364" t="s">
        <v>1373</v>
      </c>
      <c r="D888" s="363" t="s">
        <v>1372</v>
      </c>
      <c r="E888" s="290">
        <v>43461</v>
      </c>
      <c r="F888" s="290">
        <v>43467</v>
      </c>
      <c r="G888" s="290">
        <f>F888+16</f>
        <v>43483</v>
      </c>
    </row>
    <row r="889" spans="1:7">
      <c r="A889" s="312"/>
      <c r="B889" s="365" t="s">
        <v>440</v>
      </c>
      <c r="C889" s="364" t="s">
        <v>1371</v>
      </c>
      <c r="D889" s="363"/>
      <c r="E889" s="290">
        <f>E888+7</f>
        <v>43468</v>
      </c>
      <c r="F889" s="290">
        <f>F888+7</f>
        <v>43474</v>
      </c>
      <c r="G889" s="290">
        <f>G888+7</f>
        <v>43490</v>
      </c>
    </row>
    <row r="890" spans="1:7">
      <c r="A890" s="312"/>
      <c r="B890" s="365" t="s">
        <v>369</v>
      </c>
      <c r="C890" s="364" t="s">
        <v>1370</v>
      </c>
      <c r="D890" s="363"/>
      <c r="E890" s="290">
        <f>E889+7</f>
        <v>43475</v>
      </c>
      <c r="F890" s="290">
        <f>F889+7</f>
        <v>43481</v>
      </c>
      <c r="G890" s="290">
        <f>G889+7</f>
        <v>43497</v>
      </c>
    </row>
    <row r="891" spans="1:7">
      <c r="A891" s="312"/>
      <c r="B891" s="365" t="s">
        <v>370</v>
      </c>
      <c r="C891" s="364" t="s">
        <v>1369</v>
      </c>
      <c r="D891" s="363"/>
      <c r="E891" s="290">
        <f>E890+7</f>
        <v>43482</v>
      </c>
      <c r="F891" s="290">
        <f>F890+7</f>
        <v>43488</v>
      </c>
      <c r="G891" s="290">
        <f>G890+7</f>
        <v>43504</v>
      </c>
    </row>
    <row r="892" spans="1:7">
      <c r="A892" s="312"/>
      <c r="B892" s="365" t="s">
        <v>349</v>
      </c>
      <c r="C892" s="364" t="s">
        <v>1368</v>
      </c>
      <c r="D892" s="363"/>
      <c r="E892" s="290">
        <f>E891+7</f>
        <v>43489</v>
      </c>
      <c r="F892" s="290">
        <f>F891+7</f>
        <v>43495</v>
      </c>
      <c r="G892" s="290">
        <f>G891+7</f>
        <v>43511</v>
      </c>
    </row>
    <row r="893" spans="1:7">
      <c r="B893" s="288"/>
      <c r="C893" s="369"/>
    </row>
    <row r="894" spans="1:7">
      <c r="A894" s="312" t="s">
        <v>105</v>
      </c>
    </row>
    <row r="895" spans="1:7">
      <c r="B895" s="300" t="s">
        <v>36</v>
      </c>
      <c r="C895" s="300" t="s">
        <v>37</v>
      </c>
      <c r="D895" s="299" t="s">
        <v>38</v>
      </c>
      <c r="E895" s="294" t="s">
        <v>196</v>
      </c>
      <c r="F895" s="294" t="s">
        <v>196</v>
      </c>
      <c r="G895" s="355" t="s">
        <v>233</v>
      </c>
    </row>
    <row r="896" spans="1:7">
      <c r="B896" s="298"/>
      <c r="C896" s="298"/>
      <c r="D896" s="297"/>
      <c r="E896" s="294" t="s">
        <v>1090</v>
      </c>
      <c r="F896" s="294" t="s">
        <v>40</v>
      </c>
      <c r="G896" s="294" t="s">
        <v>41</v>
      </c>
    </row>
    <row r="897" spans="1:7">
      <c r="B897" s="364" t="s">
        <v>1378</v>
      </c>
      <c r="C897" s="364" t="s">
        <v>1377</v>
      </c>
      <c r="D897" s="295" t="s">
        <v>1376</v>
      </c>
      <c r="E897" s="290">
        <v>43465</v>
      </c>
      <c r="F897" s="290">
        <v>43469</v>
      </c>
      <c r="G897" s="290">
        <f>F897+17</f>
        <v>43486</v>
      </c>
    </row>
    <row r="898" spans="1:7">
      <c r="B898" s="364" t="s">
        <v>1375</v>
      </c>
      <c r="C898" s="364" t="s">
        <v>231</v>
      </c>
      <c r="D898" s="293"/>
      <c r="E898" s="290">
        <f>E897+7</f>
        <v>43472</v>
      </c>
      <c r="F898" s="290">
        <f>F897+7</f>
        <v>43476</v>
      </c>
      <c r="G898" s="290">
        <f>G897+7</f>
        <v>43493</v>
      </c>
    </row>
    <row r="899" spans="1:7">
      <c r="B899" s="365" t="s">
        <v>1374</v>
      </c>
      <c r="C899" s="364" t="s">
        <v>246</v>
      </c>
      <c r="D899" s="293"/>
      <c r="E899" s="290">
        <f>E898+7</f>
        <v>43479</v>
      </c>
      <c r="F899" s="290">
        <f>F898+7</f>
        <v>43483</v>
      </c>
      <c r="G899" s="290">
        <f>G898+7</f>
        <v>43500</v>
      </c>
    </row>
    <row r="900" spans="1:7">
      <c r="B900" s="365" t="s">
        <v>1316</v>
      </c>
      <c r="C900" s="364"/>
      <c r="D900" s="291"/>
      <c r="E900" s="290">
        <f>E899+7</f>
        <v>43486</v>
      </c>
      <c r="F900" s="290">
        <f>F899+7</f>
        <v>43490</v>
      </c>
      <c r="G900" s="290">
        <f>G899+7</f>
        <v>43507</v>
      </c>
    </row>
    <row r="901" spans="1:7">
      <c r="B901" s="288"/>
      <c r="C901" s="288"/>
    </row>
    <row r="902" spans="1:7">
      <c r="B902" s="300" t="s">
        <v>36</v>
      </c>
      <c r="C902" s="300" t="s">
        <v>37</v>
      </c>
      <c r="D902" s="299" t="s">
        <v>38</v>
      </c>
      <c r="E902" s="294" t="s">
        <v>196</v>
      </c>
      <c r="F902" s="294" t="s">
        <v>196</v>
      </c>
      <c r="G902" s="355" t="s">
        <v>233</v>
      </c>
    </row>
    <row r="903" spans="1:7">
      <c r="B903" s="298"/>
      <c r="C903" s="298"/>
      <c r="D903" s="297"/>
      <c r="E903" s="294" t="s">
        <v>1090</v>
      </c>
      <c r="F903" s="294" t="s">
        <v>40</v>
      </c>
      <c r="G903" s="294" t="s">
        <v>41</v>
      </c>
    </row>
    <row r="904" spans="1:7">
      <c r="B904" s="364" t="s">
        <v>350</v>
      </c>
      <c r="C904" s="364" t="s">
        <v>1373</v>
      </c>
      <c r="D904" s="363" t="s">
        <v>1372</v>
      </c>
      <c r="E904" s="290">
        <v>43461</v>
      </c>
      <c r="F904" s="290">
        <v>43467</v>
      </c>
      <c r="G904" s="290">
        <f>F904+13</f>
        <v>43480</v>
      </c>
    </row>
    <row r="905" spans="1:7">
      <c r="B905" s="365" t="s">
        <v>440</v>
      </c>
      <c r="C905" s="364" t="s">
        <v>1371</v>
      </c>
      <c r="D905" s="363"/>
      <c r="E905" s="290">
        <f>E904+7</f>
        <v>43468</v>
      </c>
      <c r="F905" s="290">
        <f>F904+7</f>
        <v>43474</v>
      </c>
      <c r="G905" s="290">
        <f>G904+7</f>
        <v>43487</v>
      </c>
    </row>
    <row r="906" spans="1:7">
      <c r="B906" s="365" t="s">
        <v>369</v>
      </c>
      <c r="C906" s="364" t="s">
        <v>1370</v>
      </c>
      <c r="D906" s="363"/>
      <c r="E906" s="290">
        <f>E905+7</f>
        <v>43475</v>
      </c>
      <c r="F906" s="290">
        <f>F905+7</f>
        <v>43481</v>
      </c>
      <c r="G906" s="290">
        <f>G905+7</f>
        <v>43494</v>
      </c>
    </row>
    <row r="907" spans="1:7">
      <c r="B907" s="365" t="s">
        <v>370</v>
      </c>
      <c r="C907" s="364" t="s">
        <v>1369</v>
      </c>
      <c r="D907" s="363"/>
      <c r="E907" s="290">
        <f>E906+7</f>
        <v>43482</v>
      </c>
      <c r="F907" s="290">
        <f>F906+7</f>
        <v>43488</v>
      </c>
      <c r="G907" s="290">
        <f>G906+7</f>
        <v>43501</v>
      </c>
    </row>
    <row r="908" spans="1:7">
      <c r="B908" s="365" t="s">
        <v>349</v>
      </c>
      <c r="C908" s="364" t="s">
        <v>1368</v>
      </c>
      <c r="D908" s="363"/>
      <c r="E908" s="290">
        <f>E907+7</f>
        <v>43489</v>
      </c>
      <c r="F908" s="290">
        <f>F907+7</f>
        <v>43495</v>
      </c>
      <c r="G908" s="290">
        <f>G907+7</f>
        <v>43508</v>
      </c>
    </row>
    <row r="909" spans="1:7">
      <c r="B909" s="368"/>
      <c r="C909" s="368"/>
      <c r="D909" s="308"/>
      <c r="E909" s="307"/>
      <c r="F909" s="307"/>
      <c r="G909" s="307"/>
    </row>
    <row r="910" spans="1:7">
      <c r="A910" s="312" t="s">
        <v>103</v>
      </c>
      <c r="B910" s="335"/>
      <c r="C910" s="335"/>
      <c r="D910" s="312"/>
      <c r="E910" s="312"/>
      <c r="F910" s="312"/>
      <c r="G910" s="366"/>
    </row>
    <row r="911" spans="1:7">
      <c r="B911" s="300" t="s">
        <v>36</v>
      </c>
      <c r="C911" s="300" t="s">
        <v>37</v>
      </c>
      <c r="D911" s="299" t="s">
        <v>38</v>
      </c>
      <c r="E911" s="294" t="s">
        <v>196</v>
      </c>
      <c r="F911" s="294" t="s">
        <v>196</v>
      </c>
      <c r="G911" s="355" t="s">
        <v>229</v>
      </c>
    </row>
    <row r="912" spans="1:7">
      <c r="B912" s="298"/>
      <c r="C912" s="298"/>
      <c r="D912" s="297"/>
      <c r="E912" s="294" t="s">
        <v>1090</v>
      </c>
      <c r="F912" s="294" t="s">
        <v>40</v>
      </c>
      <c r="G912" s="294" t="s">
        <v>41</v>
      </c>
    </row>
    <row r="913" spans="1:10">
      <c r="B913" s="364" t="s">
        <v>232</v>
      </c>
      <c r="C913" s="364" t="s">
        <v>1367</v>
      </c>
      <c r="D913" s="363" t="s">
        <v>1366</v>
      </c>
      <c r="E913" s="290">
        <v>43468</v>
      </c>
      <c r="F913" s="290">
        <v>43472</v>
      </c>
      <c r="G913" s="290">
        <f>F913+13</f>
        <v>43485</v>
      </c>
    </row>
    <row r="914" spans="1:10">
      <c r="B914" s="365" t="s">
        <v>1365</v>
      </c>
      <c r="C914" s="364" t="s">
        <v>1364</v>
      </c>
      <c r="D914" s="363"/>
      <c r="E914" s="290">
        <f>E913+7</f>
        <v>43475</v>
      </c>
      <c r="F914" s="290">
        <f>F913+7</f>
        <v>43479</v>
      </c>
      <c r="G914" s="290">
        <f>F914+13</f>
        <v>43492</v>
      </c>
    </row>
    <row r="915" spans="1:10">
      <c r="B915" s="365" t="s">
        <v>230</v>
      </c>
      <c r="C915" s="364" t="s">
        <v>234</v>
      </c>
      <c r="D915" s="363"/>
      <c r="E915" s="290">
        <f>E914+7</f>
        <v>43482</v>
      </c>
      <c r="F915" s="290">
        <f>F914+7</f>
        <v>43486</v>
      </c>
      <c r="G915" s="290">
        <f>F915+13</f>
        <v>43499</v>
      </c>
    </row>
    <row r="916" spans="1:10">
      <c r="B916" s="365" t="s">
        <v>1363</v>
      </c>
      <c r="C916" s="364" t="s">
        <v>20</v>
      </c>
      <c r="D916" s="363"/>
      <c r="E916" s="290">
        <f>E915+7</f>
        <v>43489</v>
      </c>
      <c r="F916" s="290">
        <f>F915+7</f>
        <v>43493</v>
      </c>
      <c r="G916" s="290">
        <f>F916+13</f>
        <v>43506</v>
      </c>
    </row>
    <row r="917" spans="1:10">
      <c r="B917" s="367"/>
      <c r="C917" s="367"/>
      <c r="D917" s="308"/>
      <c r="E917" s="307"/>
      <c r="F917" s="307"/>
    </row>
    <row r="918" spans="1:10">
      <c r="A918" s="312" t="s">
        <v>102</v>
      </c>
      <c r="B918" s="335"/>
      <c r="C918" s="335"/>
      <c r="D918" s="335"/>
      <c r="E918" s="335"/>
      <c r="F918" s="312"/>
      <c r="G918" s="312"/>
      <c r="H918" s="366"/>
      <c r="I918" s="349"/>
      <c r="J918" s="349"/>
    </row>
    <row r="919" spans="1:10">
      <c r="B919" s="348" t="s">
        <v>36</v>
      </c>
      <c r="C919" s="348" t="s">
        <v>37</v>
      </c>
      <c r="D919" s="347" t="s">
        <v>38</v>
      </c>
      <c r="E919" s="294" t="s">
        <v>196</v>
      </c>
      <c r="F919" s="294" t="s">
        <v>196</v>
      </c>
      <c r="G919" s="294" t="s">
        <v>102</v>
      </c>
    </row>
    <row r="920" spans="1:10">
      <c r="B920" s="346"/>
      <c r="C920" s="346"/>
      <c r="D920" s="345"/>
      <c r="E920" s="294" t="s">
        <v>1090</v>
      </c>
      <c r="F920" s="294" t="s">
        <v>40</v>
      </c>
      <c r="G920" s="294" t="s">
        <v>41</v>
      </c>
    </row>
    <row r="921" spans="1:10">
      <c r="B921" s="364" t="s">
        <v>232</v>
      </c>
      <c r="C921" s="364" t="s">
        <v>1367</v>
      </c>
      <c r="D921" s="363" t="s">
        <v>1366</v>
      </c>
      <c r="E921" s="290">
        <v>43468</v>
      </c>
      <c r="F921" s="290">
        <v>43472</v>
      </c>
      <c r="G921" s="290">
        <f>F921+18</f>
        <v>43490</v>
      </c>
    </row>
    <row r="922" spans="1:10">
      <c r="B922" s="365" t="s">
        <v>1365</v>
      </c>
      <c r="C922" s="364" t="s">
        <v>1364</v>
      </c>
      <c r="D922" s="363"/>
      <c r="E922" s="290">
        <f>E921+7</f>
        <v>43475</v>
      </c>
      <c r="F922" s="290">
        <f>F921+7</f>
        <v>43479</v>
      </c>
      <c r="G922" s="290">
        <f>F922+18</f>
        <v>43497</v>
      </c>
    </row>
    <row r="923" spans="1:10">
      <c r="B923" s="365" t="s">
        <v>230</v>
      </c>
      <c r="C923" s="364" t="s">
        <v>234</v>
      </c>
      <c r="D923" s="363"/>
      <c r="E923" s="290">
        <f>E922+7</f>
        <v>43482</v>
      </c>
      <c r="F923" s="290">
        <f>F922+7</f>
        <v>43486</v>
      </c>
      <c r="G923" s="290">
        <f>F923+18</f>
        <v>43504</v>
      </c>
    </row>
    <row r="924" spans="1:10">
      <c r="B924" s="365" t="s">
        <v>1363</v>
      </c>
      <c r="C924" s="364" t="s">
        <v>20</v>
      </c>
      <c r="D924" s="363"/>
      <c r="E924" s="290">
        <f>E923+7</f>
        <v>43489</v>
      </c>
      <c r="F924" s="290">
        <f>F923+7</f>
        <v>43493</v>
      </c>
      <c r="G924" s="290">
        <f>F924+18</f>
        <v>43511</v>
      </c>
    </row>
    <row r="925" spans="1:10">
      <c r="B925" s="288"/>
      <c r="C925" s="288"/>
    </row>
    <row r="926" spans="1:10">
      <c r="A926" s="339" t="s">
        <v>1362</v>
      </c>
      <c r="B926" s="339"/>
      <c r="C926" s="352"/>
      <c r="D926" s="307"/>
      <c r="E926" s="308"/>
      <c r="F926" s="307"/>
      <c r="G926" s="307"/>
    </row>
    <row r="927" spans="1:10">
      <c r="B927" s="348" t="s">
        <v>36</v>
      </c>
      <c r="C927" s="348" t="s">
        <v>37</v>
      </c>
      <c r="D927" s="347" t="s">
        <v>38</v>
      </c>
      <c r="E927" s="294" t="s">
        <v>196</v>
      </c>
      <c r="F927" s="294" t="s">
        <v>196</v>
      </c>
      <c r="G927" s="294" t="s">
        <v>98</v>
      </c>
      <c r="H927" s="294" t="s">
        <v>1361</v>
      </c>
    </row>
    <row r="928" spans="1:10">
      <c r="B928" s="346"/>
      <c r="C928" s="346"/>
      <c r="D928" s="345"/>
      <c r="E928" s="294" t="s">
        <v>1090</v>
      </c>
      <c r="F928" s="294" t="s">
        <v>40</v>
      </c>
      <c r="G928" s="294" t="s">
        <v>41</v>
      </c>
      <c r="H928" s="294" t="s">
        <v>41</v>
      </c>
    </row>
    <row r="929" spans="1:10">
      <c r="B929" s="296" t="s">
        <v>1360</v>
      </c>
      <c r="C929" s="296" t="s">
        <v>3</v>
      </c>
      <c r="D929" s="295" t="s">
        <v>1359</v>
      </c>
      <c r="E929" s="290">
        <v>43465</v>
      </c>
      <c r="F929" s="290">
        <v>43468</v>
      </c>
      <c r="G929" s="290">
        <v>43479</v>
      </c>
      <c r="H929" s="338" t="s">
        <v>96</v>
      </c>
    </row>
    <row r="930" spans="1:10">
      <c r="B930" s="296" t="s">
        <v>1358</v>
      </c>
      <c r="C930" s="296" t="s">
        <v>1357</v>
      </c>
      <c r="D930" s="293"/>
      <c r="E930" s="290">
        <f>E929+7</f>
        <v>43472</v>
      </c>
      <c r="F930" s="290">
        <f>F929+7</f>
        <v>43475</v>
      </c>
      <c r="G930" s="290">
        <f>G929+7</f>
        <v>43486</v>
      </c>
      <c r="H930" s="338" t="s">
        <v>96</v>
      </c>
    </row>
    <row r="931" spans="1:10">
      <c r="B931" s="296" t="s">
        <v>1356</v>
      </c>
      <c r="C931" s="296" t="s">
        <v>1355</v>
      </c>
      <c r="D931" s="293"/>
      <c r="E931" s="290">
        <f>E930+7</f>
        <v>43479</v>
      </c>
      <c r="F931" s="290">
        <f>F930+7</f>
        <v>43482</v>
      </c>
      <c r="G931" s="290">
        <f>G930+7</f>
        <v>43493</v>
      </c>
      <c r="H931" s="338" t="s">
        <v>96</v>
      </c>
    </row>
    <row r="932" spans="1:10">
      <c r="B932" s="296" t="s">
        <v>1316</v>
      </c>
      <c r="C932" s="296"/>
      <c r="D932" s="293"/>
      <c r="E932" s="290">
        <f>E931+7</f>
        <v>43486</v>
      </c>
      <c r="F932" s="290">
        <f>F931+7</f>
        <v>43489</v>
      </c>
      <c r="G932" s="290">
        <f>G931+7</f>
        <v>43500</v>
      </c>
      <c r="H932" s="338" t="s">
        <v>96</v>
      </c>
    </row>
    <row r="933" spans="1:10">
      <c r="B933" s="292" t="s">
        <v>1354</v>
      </c>
      <c r="C933" s="343" t="s">
        <v>1353</v>
      </c>
      <c r="D933" s="291"/>
      <c r="E933" s="290">
        <f>E932+7</f>
        <v>43493</v>
      </c>
      <c r="F933" s="290">
        <f>F932+7</f>
        <v>43496</v>
      </c>
      <c r="G933" s="290">
        <f>G932+7</f>
        <v>43507</v>
      </c>
      <c r="H933" s="338" t="s">
        <v>96</v>
      </c>
    </row>
    <row r="934" spans="1:10">
      <c r="B934" s="288"/>
      <c r="C934" s="288"/>
      <c r="E934" s="307"/>
      <c r="F934" s="362"/>
      <c r="G934" s="307"/>
      <c r="H934" s="341"/>
    </row>
    <row r="935" spans="1:10">
      <c r="A935" s="360" t="s">
        <v>153</v>
      </c>
      <c r="B935" s="361"/>
      <c r="C935" s="361"/>
      <c r="D935" s="360"/>
      <c r="E935" s="360"/>
      <c r="F935" s="360"/>
      <c r="G935" s="360"/>
      <c r="H935" s="360"/>
      <c r="I935" s="332"/>
      <c r="J935" s="332"/>
    </row>
    <row r="936" spans="1:10">
      <c r="A936" s="312" t="s">
        <v>154</v>
      </c>
      <c r="B936" s="335"/>
      <c r="C936" s="359"/>
      <c r="D936" s="335"/>
      <c r="E936" s="335"/>
      <c r="F936" s="312"/>
      <c r="G936" s="358"/>
      <c r="H936" s="333"/>
    </row>
    <row r="937" spans="1:10">
      <c r="A937" s="301"/>
      <c r="B937" s="300" t="s">
        <v>36</v>
      </c>
      <c r="C937" s="300" t="s">
        <v>37</v>
      </c>
      <c r="D937" s="299" t="s">
        <v>38</v>
      </c>
      <c r="E937" s="294" t="s">
        <v>196</v>
      </c>
      <c r="F937" s="294" t="s">
        <v>196</v>
      </c>
      <c r="G937" s="355" t="s">
        <v>264</v>
      </c>
      <c r="H937" s="301"/>
    </row>
    <row r="938" spans="1:10">
      <c r="A938" s="301"/>
      <c r="B938" s="298"/>
      <c r="C938" s="298"/>
      <c r="D938" s="297"/>
      <c r="E938" s="294" t="s">
        <v>1090</v>
      </c>
      <c r="F938" s="294" t="s">
        <v>40</v>
      </c>
      <c r="G938" s="355" t="s">
        <v>41</v>
      </c>
      <c r="H938" s="301"/>
    </row>
    <row r="939" spans="1:10">
      <c r="A939" s="301"/>
      <c r="B939" s="292" t="s">
        <v>623</v>
      </c>
      <c r="C939" s="343" t="s">
        <v>1352</v>
      </c>
      <c r="D939" s="293" t="s">
        <v>1351</v>
      </c>
      <c r="E939" s="290">
        <v>43468</v>
      </c>
      <c r="F939" s="290">
        <v>43472</v>
      </c>
      <c r="G939" s="290">
        <f>F939+21</f>
        <v>43493</v>
      </c>
      <c r="H939" s="301"/>
    </row>
    <row r="940" spans="1:10">
      <c r="A940" s="301"/>
      <c r="B940" s="292" t="s">
        <v>1350</v>
      </c>
      <c r="C940" s="343"/>
      <c r="D940" s="293"/>
      <c r="E940" s="290">
        <f>E939+7</f>
        <v>43475</v>
      </c>
      <c r="F940" s="290">
        <f>F939+7</f>
        <v>43479</v>
      </c>
      <c r="G940" s="290">
        <f>G939+7</f>
        <v>43500</v>
      </c>
      <c r="H940" s="301"/>
    </row>
    <row r="941" spans="1:10">
      <c r="A941" s="301"/>
      <c r="B941" s="292" t="s">
        <v>425</v>
      </c>
      <c r="C941" s="343" t="s">
        <v>1349</v>
      </c>
      <c r="D941" s="293"/>
      <c r="E941" s="290">
        <f>E940+7</f>
        <v>43482</v>
      </c>
      <c r="F941" s="290">
        <f>F940+7</f>
        <v>43486</v>
      </c>
      <c r="G941" s="290">
        <f>G940+7</f>
        <v>43507</v>
      </c>
      <c r="H941" s="301"/>
    </row>
    <row r="942" spans="1:10">
      <c r="A942" s="301"/>
      <c r="B942" s="292" t="s">
        <v>215</v>
      </c>
      <c r="C942" s="343" t="s">
        <v>1348</v>
      </c>
      <c r="D942" s="293"/>
      <c r="E942" s="290">
        <f>E941+7</f>
        <v>43489</v>
      </c>
      <c r="F942" s="290">
        <f>F941+7</f>
        <v>43493</v>
      </c>
      <c r="G942" s="290">
        <f>G941+7</f>
        <v>43514</v>
      </c>
      <c r="H942" s="301"/>
    </row>
    <row r="943" spans="1:10">
      <c r="A943" s="301"/>
      <c r="B943" s="292" t="s">
        <v>1347</v>
      </c>
      <c r="C943" s="343" t="s">
        <v>1346</v>
      </c>
      <c r="D943" s="291"/>
      <c r="E943" s="290">
        <f>E942+7</f>
        <v>43496</v>
      </c>
      <c r="F943" s="290">
        <f>F942+7</f>
        <v>43500</v>
      </c>
      <c r="G943" s="290">
        <f>G942+7</f>
        <v>43521</v>
      </c>
      <c r="H943" s="301"/>
    </row>
    <row r="944" spans="1:10">
      <c r="A944" s="301"/>
      <c r="B944" s="302"/>
      <c r="C944" s="302"/>
      <c r="D944" s="301"/>
      <c r="E944" s="301"/>
      <c r="F944" s="301"/>
      <c r="G944" s="301"/>
      <c r="H944" s="301"/>
    </row>
    <row r="945" spans="1:8">
      <c r="A945" s="301"/>
      <c r="B945" s="300" t="s">
        <v>36</v>
      </c>
      <c r="C945" s="300" t="s">
        <v>37</v>
      </c>
      <c r="D945" s="299" t="s">
        <v>38</v>
      </c>
      <c r="E945" s="294" t="s">
        <v>196</v>
      </c>
      <c r="F945" s="294" t="s">
        <v>196</v>
      </c>
      <c r="G945" s="355" t="s">
        <v>264</v>
      </c>
      <c r="H945" s="301"/>
    </row>
    <row r="946" spans="1:8">
      <c r="A946" s="301"/>
      <c r="B946" s="298"/>
      <c r="C946" s="298"/>
      <c r="D946" s="297"/>
      <c r="E946" s="294" t="s">
        <v>1090</v>
      </c>
      <c r="F946" s="294" t="s">
        <v>40</v>
      </c>
      <c r="G946" s="294" t="s">
        <v>41</v>
      </c>
      <c r="H946" s="301"/>
    </row>
    <row r="947" spans="1:8">
      <c r="A947" s="301"/>
      <c r="B947" s="292" t="s">
        <v>465</v>
      </c>
      <c r="C947" s="343" t="s">
        <v>77</v>
      </c>
      <c r="D947" s="295" t="s">
        <v>1345</v>
      </c>
      <c r="E947" s="290">
        <v>43462</v>
      </c>
      <c r="F947" s="290">
        <v>43468</v>
      </c>
      <c r="G947" s="290">
        <v>43488</v>
      </c>
      <c r="H947" s="301"/>
    </row>
    <row r="948" spans="1:8">
      <c r="A948" s="301"/>
      <c r="B948" s="292" t="s">
        <v>335</v>
      </c>
      <c r="C948" s="343" t="s">
        <v>253</v>
      </c>
      <c r="D948" s="293"/>
      <c r="E948" s="290">
        <f>E947+7</f>
        <v>43469</v>
      </c>
      <c r="F948" s="290">
        <f>F947+7</f>
        <v>43475</v>
      </c>
      <c r="G948" s="290">
        <f>G947+7</f>
        <v>43495</v>
      </c>
      <c r="H948" s="301"/>
    </row>
    <row r="949" spans="1:8">
      <c r="A949" s="301"/>
      <c r="B949" s="292" t="s">
        <v>415</v>
      </c>
      <c r="C949" s="343" t="s">
        <v>288</v>
      </c>
      <c r="D949" s="293"/>
      <c r="E949" s="290">
        <f>E948+7</f>
        <v>43476</v>
      </c>
      <c r="F949" s="290">
        <f>F948+7</f>
        <v>43482</v>
      </c>
      <c r="G949" s="290">
        <f>G948+7</f>
        <v>43502</v>
      </c>
      <c r="H949" s="301"/>
    </row>
    <row r="950" spans="1:8">
      <c r="A950" s="301"/>
      <c r="B950" s="292" t="s">
        <v>342</v>
      </c>
      <c r="C950" s="343" t="s">
        <v>1344</v>
      </c>
      <c r="D950" s="293"/>
      <c r="E950" s="290">
        <f>E949+7</f>
        <v>43483</v>
      </c>
      <c r="F950" s="290">
        <f>F949+7</f>
        <v>43489</v>
      </c>
      <c r="G950" s="290">
        <f>G949+7</f>
        <v>43509</v>
      </c>
      <c r="H950" s="301"/>
    </row>
    <row r="951" spans="1:8">
      <c r="A951" s="301"/>
      <c r="B951" s="292" t="s">
        <v>360</v>
      </c>
      <c r="C951" s="343" t="s">
        <v>1343</v>
      </c>
      <c r="D951" s="291"/>
      <c r="E951" s="290">
        <f>E950+7</f>
        <v>43490</v>
      </c>
      <c r="F951" s="290">
        <f>F950+7</f>
        <v>43496</v>
      </c>
      <c r="G951" s="290">
        <f>G950+7</f>
        <v>43516</v>
      </c>
      <c r="H951" s="301"/>
    </row>
    <row r="952" spans="1:8">
      <c r="A952" s="301"/>
      <c r="B952" s="301"/>
      <c r="C952" s="302"/>
      <c r="D952" s="301"/>
      <c r="E952" s="301"/>
      <c r="F952" s="301"/>
      <c r="G952" s="301"/>
      <c r="H952" s="301"/>
    </row>
    <row r="953" spans="1:8">
      <c r="A953" s="312"/>
      <c r="B953" s="300" t="s">
        <v>36</v>
      </c>
      <c r="C953" s="300" t="s">
        <v>37</v>
      </c>
      <c r="D953" s="299" t="s">
        <v>38</v>
      </c>
      <c r="E953" s="294" t="s">
        <v>196</v>
      </c>
      <c r="F953" s="294" t="s">
        <v>196</v>
      </c>
      <c r="G953" s="294" t="s">
        <v>266</v>
      </c>
      <c r="H953" s="333"/>
    </row>
    <row r="954" spans="1:8">
      <c r="A954" s="312"/>
      <c r="B954" s="298"/>
      <c r="C954" s="298"/>
      <c r="D954" s="297"/>
      <c r="E954" s="294" t="s">
        <v>1090</v>
      </c>
      <c r="F954" s="294" t="s">
        <v>40</v>
      </c>
      <c r="G954" s="294" t="s">
        <v>41</v>
      </c>
      <c r="H954" s="333"/>
    </row>
    <row r="955" spans="1:8">
      <c r="A955" s="312"/>
      <c r="B955" s="296" t="s">
        <v>629</v>
      </c>
      <c r="C955" s="296" t="s">
        <v>630</v>
      </c>
      <c r="D955" s="295" t="s">
        <v>1342</v>
      </c>
      <c r="E955" s="290">
        <v>43466</v>
      </c>
      <c r="F955" s="290">
        <v>43470</v>
      </c>
      <c r="G955" s="290">
        <v>43487</v>
      </c>
      <c r="H955" s="333"/>
    </row>
    <row r="956" spans="1:8">
      <c r="A956" s="312"/>
      <c r="B956" s="296" t="s">
        <v>1332</v>
      </c>
      <c r="C956" s="296" t="s">
        <v>83</v>
      </c>
      <c r="D956" s="293"/>
      <c r="E956" s="290">
        <f>E955+7</f>
        <v>43473</v>
      </c>
      <c r="F956" s="290">
        <f>F955+7</f>
        <v>43477</v>
      </c>
      <c r="G956" s="290">
        <f>G955+7</f>
        <v>43494</v>
      </c>
      <c r="H956" s="333"/>
    </row>
    <row r="957" spans="1:8">
      <c r="A957" s="312"/>
      <c r="B957" s="296" t="s">
        <v>218</v>
      </c>
      <c r="C957" s="343" t="s">
        <v>288</v>
      </c>
      <c r="D957" s="293"/>
      <c r="E957" s="290">
        <f>E956+7</f>
        <v>43480</v>
      </c>
      <c r="F957" s="290">
        <f>F956+7</f>
        <v>43484</v>
      </c>
      <c r="G957" s="290">
        <f>G956+7</f>
        <v>43501</v>
      </c>
      <c r="H957" s="333"/>
    </row>
    <row r="958" spans="1:8">
      <c r="A958" s="312"/>
      <c r="B958" s="292" t="s">
        <v>339</v>
      </c>
      <c r="C958" s="296" t="s">
        <v>44</v>
      </c>
      <c r="D958" s="291"/>
      <c r="E958" s="290">
        <f>E957+7</f>
        <v>43487</v>
      </c>
      <c r="F958" s="290">
        <f>F957+7</f>
        <v>43491</v>
      </c>
      <c r="G958" s="290">
        <f>G957+7</f>
        <v>43508</v>
      </c>
      <c r="H958" s="333"/>
    </row>
    <row r="959" spans="1:8">
      <c r="A959" s="312"/>
      <c r="B959" s="335"/>
      <c r="C959" s="352"/>
      <c r="D959" s="308"/>
      <c r="E959" s="308"/>
      <c r="F959" s="301"/>
      <c r="G959" s="307"/>
      <c r="H959" s="333"/>
    </row>
    <row r="960" spans="1:8">
      <c r="A960" s="312" t="s">
        <v>1341</v>
      </c>
      <c r="B960" s="359"/>
      <c r="C960" s="359"/>
      <c r="D960" s="335"/>
      <c r="E960" s="335"/>
      <c r="F960" s="312"/>
      <c r="G960" s="358"/>
      <c r="H960" s="333"/>
    </row>
    <row r="961" spans="1:9">
      <c r="A961" s="312"/>
      <c r="B961" s="300" t="s">
        <v>36</v>
      </c>
      <c r="C961" s="300" t="s">
        <v>37</v>
      </c>
      <c r="D961" s="299" t="s">
        <v>38</v>
      </c>
      <c r="E961" s="294" t="s">
        <v>196</v>
      </c>
      <c r="F961" s="294" t="s">
        <v>196</v>
      </c>
      <c r="G961" s="294" t="s">
        <v>1340</v>
      </c>
    </row>
    <row r="962" spans="1:9">
      <c r="A962" s="312"/>
      <c r="B962" s="298"/>
      <c r="C962" s="298"/>
      <c r="D962" s="297"/>
      <c r="E962" s="294" t="s">
        <v>1090</v>
      </c>
      <c r="F962" s="294" t="s">
        <v>40</v>
      </c>
      <c r="G962" s="294" t="s">
        <v>41</v>
      </c>
    </row>
    <row r="963" spans="1:9">
      <c r="A963" s="312"/>
      <c r="B963" s="296" t="s">
        <v>267</v>
      </c>
      <c r="C963" s="296" t="s">
        <v>1339</v>
      </c>
      <c r="D963" s="295" t="s">
        <v>1338</v>
      </c>
      <c r="E963" s="290">
        <v>43465</v>
      </c>
      <c r="F963" s="290">
        <v>43469</v>
      </c>
      <c r="G963" s="290">
        <v>43489</v>
      </c>
    </row>
    <row r="964" spans="1:9">
      <c r="A964" s="312"/>
      <c r="B964" s="292" t="s">
        <v>332</v>
      </c>
      <c r="C964" s="343" t="s">
        <v>1337</v>
      </c>
      <c r="D964" s="293"/>
      <c r="E964" s="290">
        <f>E963+7</f>
        <v>43472</v>
      </c>
      <c r="F964" s="290">
        <f>F963+7</f>
        <v>43476</v>
      </c>
      <c r="G964" s="290">
        <f>G963+7</f>
        <v>43496</v>
      </c>
    </row>
    <row r="965" spans="1:9">
      <c r="A965" s="312"/>
      <c r="B965" s="316" t="s">
        <v>336</v>
      </c>
      <c r="C965" s="357"/>
      <c r="D965" s="293"/>
      <c r="E965" s="290">
        <f>E964+7</f>
        <v>43479</v>
      </c>
      <c r="F965" s="290">
        <f>F964+7</f>
        <v>43483</v>
      </c>
      <c r="G965" s="290">
        <f>G964+7</f>
        <v>43503</v>
      </c>
    </row>
    <row r="966" spans="1:9">
      <c r="A966" s="312"/>
      <c r="B966" s="296" t="s">
        <v>1336</v>
      </c>
      <c r="C966" s="296" t="s">
        <v>1335</v>
      </c>
      <c r="D966" s="291"/>
      <c r="E966" s="290">
        <f>E965+7</f>
        <v>43486</v>
      </c>
      <c r="F966" s="290">
        <f>F965+7</f>
        <v>43490</v>
      </c>
      <c r="G966" s="290">
        <f>G965+7</f>
        <v>43510</v>
      </c>
    </row>
    <row r="967" spans="1:9">
      <c r="A967" s="312"/>
      <c r="B967" s="309"/>
      <c r="C967" s="317"/>
      <c r="D967" s="308"/>
      <c r="E967" s="308"/>
      <c r="F967" s="307"/>
      <c r="G967" s="307"/>
      <c r="H967" s="333"/>
    </row>
    <row r="968" spans="1:9">
      <c r="A968" s="312" t="s">
        <v>156</v>
      </c>
      <c r="B968" s="359"/>
      <c r="C968" s="359"/>
      <c r="D968" s="335"/>
      <c r="E968" s="335"/>
      <c r="F968" s="312"/>
      <c r="G968" s="358"/>
      <c r="H968" s="333"/>
    </row>
    <row r="969" spans="1:9">
      <c r="A969" s="312"/>
      <c r="B969" s="300" t="s">
        <v>36</v>
      </c>
      <c r="C969" s="300" t="s">
        <v>37</v>
      </c>
      <c r="D969" s="299" t="s">
        <v>38</v>
      </c>
      <c r="E969" s="294" t="s">
        <v>196</v>
      </c>
      <c r="F969" s="294" t="s">
        <v>196</v>
      </c>
      <c r="G969" s="294" t="s">
        <v>266</v>
      </c>
      <c r="H969" s="294" t="s">
        <v>156</v>
      </c>
    </row>
    <row r="970" spans="1:9">
      <c r="A970" s="312"/>
      <c r="B970" s="298"/>
      <c r="C970" s="298"/>
      <c r="D970" s="297"/>
      <c r="E970" s="294" t="s">
        <v>1090</v>
      </c>
      <c r="F970" s="294" t="s">
        <v>40</v>
      </c>
      <c r="G970" s="294" t="s">
        <v>41</v>
      </c>
      <c r="H970" s="294" t="s">
        <v>41</v>
      </c>
    </row>
    <row r="971" spans="1:9">
      <c r="A971" s="312"/>
      <c r="B971" s="296" t="s">
        <v>267</v>
      </c>
      <c r="C971" s="296" t="s">
        <v>1339</v>
      </c>
      <c r="D971" s="295" t="s">
        <v>1338</v>
      </c>
      <c r="E971" s="290">
        <v>43465</v>
      </c>
      <c r="F971" s="290">
        <v>43469</v>
      </c>
      <c r="G971" s="290">
        <v>43488</v>
      </c>
      <c r="H971" s="294" t="s">
        <v>1334</v>
      </c>
    </row>
    <row r="972" spans="1:9">
      <c r="A972" s="312"/>
      <c r="B972" s="292" t="s">
        <v>332</v>
      </c>
      <c r="C972" s="343" t="s">
        <v>1337</v>
      </c>
      <c r="D972" s="293"/>
      <c r="E972" s="290">
        <f>E971+7</f>
        <v>43472</v>
      </c>
      <c r="F972" s="290">
        <f>F971+7</f>
        <v>43476</v>
      </c>
      <c r="G972" s="290">
        <f>G971+7</f>
        <v>43495</v>
      </c>
      <c r="H972" s="294" t="s">
        <v>1334</v>
      </c>
    </row>
    <row r="973" spans="1:9">
      <c r="A973" s="312"/>
      <c r="B973" s="316" t="s">
        <v>336</v>
      </c>
      <c r="C973" s="357"/>
      <c r="D973" s="293"/>
      <c r="E973" s="290">
        <f>E972+7</f>
        <v>43479</v>
      </c>
      <c r="F973" s="290">
        <f>F972+7</f>
        <v>43483</v>
      </c>
      <c r="G973" s="290">
        <f>G972+7</f>
        <v>43502</v>
      </c>
      <c r="H973" s="294" t="s">
        <v>1334</v>
      </c>
    </row>
    <row r="974" spans="1:9">
      <c r="A974" s="312"/>
      <c r="B974" s="296" t="s">
        <v>1336</v>
      </c>
      <c r="C974" s="296" t="s">
        <v>1335</v>
      </c>
      <c r="D974" s="291"/>
      <c r="E974" s="290">
        <f>E973+7</f>
        <v>43486</v>
      </c>
      <c r="F974" s="290">
        <f>F973+7</f>
        <v>43490</v>
      </c>
      <c r="G974" s="290">
        <f>G973+7</f>
        <v>43509</v>
      </c>
      <c r="H974" s="294" t="s">
        <v>1334</v>
      </c>
    </row>
    <row r="975" spans="1:9">
      <c r="A975" s="312" t="s">
        <v>270</v>
      </c>
      <c r="B975" s="302"/>
      <c r="C975" s="302"/>
      <c r="D975" s="301"/>
      <c r="E975" s="301"/>
      <c r="F975" s="301"/>
      <c r="G975" s="301"/>
      <c r="H975" s="301"/>
    </row>
    <row r="976" spans="1:9">
      <c r="A976" s="301"/>
      <c r="B976" s="300" t="s">
        <v>36</v>
      </c>
      <c r="C976" s="300" t="s">
        <v>37</v>
      </c>
      <c r="D976" s="299" t="s">
        <v>38</v>
      </c>
      <c r="E976" s="294" t="s">
        <v>196</v>
      </c>
      <c r="F976" s="294" t="s">
        <v>196</v>
      </c>
      <c r="G976" s="294" t="s">
        <v>270</v>
      </c>
      <c r="H976" s="301"/>
      <c r="I976" s="349"/>
    </row>
    <row r="977" spans="1:8">
      <c r="A977" s="301"/>
      <c r="B977" s="298"/>
      <c r="C977" s="298"/>
      <c r="D977" s="297"/>
      <c r="E977" s="294" t="s">
        <v>1090</v>
      </c>
      <c r="F977" s="294" t="s">
        <v>40</v>
      </c>
      <c r="G977" s="294" t="s">
        <v>41</v>
      </c>
      <c r="H977" s="301"/>
    </row>
    <row r="978" spans="1:8">
      <c r="A978" s="301"/>
      <c r="B978" s="296" t="s">
        <v>629</v>
      </c>
      <c r="C978" s="296" t="s">
        <v>630</v>
      </c>
      <c r="D978" s="295" t="s">
        <v>1333</v>
      </c>
      <c r="E978" s="290">
        <v>43466</v>
      </c>
      <c r="F978" s="290">
        <v>43470</v>
      </c>
      <c r="G978" s="290">
        <v>43491</v>
      </c>
      <c r="H978" s="301"/>
    </row>
    <row r="979" spans="1:8">
      <c r="A979" s="301"/>
      <c r="B979" s="296" t="s">
        <v>1332</v>
      </c>
      <c r="C979" s="296" t="s">
        <v>83</v>
      </c>
      <c r="D979" s="293"/>
      <c r="E979" s="290">
        <f>E978+7</f>
        <v>43473</v>
      </c>
      <c r="F979" s="290">
        <f>F978+7</f>
        <v>43477</v>
      </c>
      <c r="G979" s="290">
        <f>G978+7</f>
        <v>43498</v>
      </c>
      <c r="H979" s="301"/>
    </row>
    <row r="980" spans="1:8">
      <c r="A980" s="301"/>
      <c r="B980" s="296" t="s">
        <v>218</v>
      </c>
      <c r="C980" s="343" t="s">
        <v>288</v>
      </c>
      <c r="D980" s="293"/>
      <c r="E980" s="290">
        <f>E979+7</f>
        <v>43480</v>
      </c>
      <c r="F980" s="290">
        <f>F979+7</f>
        <v>43484</v>
      </c>
      <c r="G980" s="290">
        <f>G979+7</f>
        <v>43505</v>
      </c>
      <c r="H980" s="301"/>
    </row>
    <row r="981" spans="1:8">
      <c r="A981" s="301"/>
      <c r="B981" s="292" t="s">
        <v>339</v>
      </c>
      <c r="C981" s="296" t="s">
        <v>44</v>
      </c>
      <c r="D981" s="291"/>
      <c r="E981" s="290">
        <f>E980+7</f>
        <v>43487</v>
      </c>
      <c r="F981" s="290">
        <f>F980+7</f>
        <v>43491</v>
      </c>
      <c r="G981" s="290">
        <f>G980+7</f>
        <v>43512</v>
      </c>
      <c r="H981" s="301"/>
    </row>
    <row r="982" spans="1:8">
      <c r="A982" s="301"/>
      <c r="B982" s="309"/>
      <c r="C982" s="317"/>
      <c r="D982" s="308"/>
      <c r="E982" s="307"/>
      <c r="F982" s="307"/>
      <c r="G982" s="307"/>
      <c r="H982" s="301"/>
    </row>
    <row r="983" spans="1:8">
      <c r="A983" s="312" t="s">
        <v>271</v>
      </c>
      <c r="B983" s="302"/>
      <c r="C983" s="302"/>
      <c r="D983" s="301"/>
      <c r="E983" s="301"/>
      <c r="F983" s="301"/>
      <c r="G983" s="301"/>
      <c r="H983" s="301"/>
    </row>
    <row r="984" spans="1:8">
      <c r="A984" s="301"/>
      <c r="B984" s="300" t="s">
        <v>36</v>
      </c>
      <c r="C984" s="300" t="s">
        <v>37</v>
      </c>
      <c r="D984" s="299" t="s">
        <v>38</v>
      </c>
      <c r="E984" s="294" t="s">
        <v>196</v>
      </c>
      <c r="F984" s="294" t="s">
        <v>196</v>
      </c>
      <c r="G984" s="294" t="s">
        <v>270</v>
      </c>
      <c r="H984" s="294" t="s">
        <v>271</v>
      </c>
    </row>
    <row r="985" spans="1:8">
      <c r="A985" s="301"/>
      <c r="B985" s="298"/>
      <c r="C985" s="298"/>
      <c r="D985" s="297"/>
      <c r="E985" s="294" t="s">
        <v>1090</v>
      </c>
      <c r="F985" s="294" t="s">
        <v>40</v>
      </c>
      <c r="G985" s="294" t="s">
        <v>41</v>
      </c>
      <c r="H985" s="294" t="s">
        <v>41</v>
      </c>
    </row>
    <row r="986" spans="1:8">
      <c r="A986" s="301"/>
      <c r="B986" s="296" t="s">
        <v>629</v>
      </c>
      <c r="C986" s="296" t="s">
        <v>630</v>
      </c>
      <c r="D986" s="295" t="s">
        <v>1333</v>
      </c>
      <c r="E986" s="290">
        <v>43466</v>
      </c>
      <c r="F986" s="290">
        <v>43470</v>
      </c>
      <c r="G986" s="290">
        <v>43491</v>
      </c>
      <c r="H986" s="356" t="s">
        <v>1331</v>
      </c>
    </row>
    <row r="987" spans="1:8">
      <c r="A987" s="301"/>
      <c r="B987" s="296" t="s">
        <v>1332</v>
      </c>
      <c r="C987" s="296" t="s">
        <v>83</v>
      </c>
      <c r="D987" s="293"/>
      <c r="E987" s="290">
        <f>E986+7</f>
        <v>43473</v>
      </c>
      <c r="F987" s="290">
        <f>F986+7</f>
        <v>43477</v>
      </c>
      <c r="G987" s="290">
        <f>G986+7</f>
        <v>43498</v>
      </c>
      <c r="H987" s="356" t="s">
        <v>1331</v>
      </c>
    </row>
    <row r="988" spans="1:8">
      <c r="A988" s="301"/>
      <c r="B988" s="296" t="s">
        <v>218</v>
      </c>
      <c r="C988" s="343" t="s">
        <v>288</v>
      </c>
      <c r="D988" s="293"/>
      <c r="E988" s="290">
        <f>E987+7</f>
        <v>43480</v>
      </c>
      <c r="F988" s="290">
        <f>F987+7</f>
        <v>43484</v>
      </c>
      <c r="G988" s="290">
        <f>G987+7</f>
        <v>43505</v>
      </c>
      <c r="H988" s="356" t="s">
        <v>1331</v>
      </c>
    </row>
    <row r="989" spans="1:8">
      <c r="A989" s="301"/>
      <c r="B989" s="292" t="s">
        <v>339</v>
      </c>
      <c r="C989" s="296" t="s">
        <v>44</v>
      </c>
      <c r="D989" s="291"/>
      <c r="E989" s="290">
        <f>E988+7</f>
        <v>43487</v>
      </c>
      <c r="F989" s="290">
        <f>F988+7</f>
        <v>43491</v>
      </c>
      <c r="G989" s="290">
        <f>G988+7</f>
        <v>43512</v>
      </c>
      <c r="H989" s="356" t="s">
        <v>1331</v>
      </c>
    </row>
    <row r="990" spans="1:8">
      <c r="A990" s="301"/>
      <c r="B990" s="309"/>
      <c r="C990" s="317"/>
      <c r="D990" s="308"/>
      <c r="E990" s="307"/>
      <c r="F990" s="307"/>
      <c r="G990" s="307"/>
      <c r="H990" s="301"/>
    </row>
    <row r="991" spans="1:8">
      <c r="A991" s="312" t="s">
        <v>158</v>
      </c>
      <c r="B991" s="302"/>
      <c r="C991" s="302"/>
      <c r="D991" s="301"/>
      <c r="E991" s="301"/>
      <c r="F991" s="301"/>
      <c r="G991" s="301"/>
      <c r="H991" s="301"/>
    </row>
    <row r="992" spans="1:8">
      <c r="A992" s="301"/>
      <c r="B992" s="300" t="s">
        <v>36</v>
      </c>
      <c r="C992" s="300" t="s">
        <v>37</v>
      </c>
      <c r="D992" s="299" t="s">
        <v>38</v>
      </c>
      <c r="E992" s="294" t="s">
        <v>196</v>
      </c>
      <c r="F992" s="294" t="s">
        <v>196</v>
      </c>
      <c r="G992" s="355" t="s">
        <v>269</v>
      </c>
      <c r="H992" s="301"/>
    </row>
    <row r="993" spans="1:10">
      <c r="A993" s="301"/>
      <c r="B993" s="298"/>
      <c r="C993" s="298"/>
      <c r="D993" s="297"/>
      <c r="E993" s="294" t="s">
        <v>1090</v>
      </c>
      <c r="F993" s="294" t="s">
        <v>40</v>
      </c>
      <c r="G993" s="294" t="s">
        <v>41</v>
      </c>
      <c r="H993" s="301"/>
    </row>
    <row r="994" spans="1:10">
      <c r="A994" s="301"/>
      <c r="B994" s="296" t="s">
        <v>1330</v>
      </c>
      <c r="C994" s="343" t="s">
        <v>1325</v>
      </c>
      <c r="D994" s="295" t="s">
        <v>1324</v>
      </c>
      <c r="E994" s="290">
        <v>43467</v>
      </c>
      <c r="F994" s="290">
        <v>43471</v>
      </c>
      <c r="G994" s="290">
        <v>43494</v>
      </c>
      <c r="H994" s="301"/>
    </row>
    <row r="995" spans="1:10">
      <c r="A995" s="301"/>
      <c r="B995" s="292" t="s">
        <v>1329</v>
      </c>
      <c r="C995" s="343" t="s">
        <v>1322</v>
      </c>
      <c r="D995" s="293"/>
      <c r="E995" s="290">
        <f>E994+7</f>
        <v>43474</v>
      </c>
      <c r="F995" s="290">
        <f>F994+7</f>
        <v>43478</v>
      </c>
      <c r="G995" s="290">
        <f>G994+7</f>
        <v>43501</v>
      </c>
      <c r="H995" s="301"/>
    </row>
    <row r="996" spans="1:10">
      <c r="A996" s="301"/>
      <c r="B996" s="316" t="s">
        <v>1328</v>
      </c>
      <c r="C996" s="343" t="s">
        <v>1320</v>
      </c>
      <c r="D996" s="293"/>
      <c r="E996" s="290">
        <f>E995+7</f>
        <v>43481</v>
      </c>
      <c r="F996" s="290">
        <f>F995+7</f>
        <v>43485</v>
      </c>
      <c r="G996" s="290">
        <f>G995+7</f>
        <v>43508</v>
      </c>
      <c r="H996" s="301"/>
    </row>
    <row r="997" spans="1:10">
      <c r="A997" s="301"/>
      <c r="B997" s="296" t="s">
        <v>1327</v>
      </c>
      <c r="C997" s="343" t="s">
        <v>1318</v>
      </c>
      <c r="D997" s="291"/>
      <c r="E997" s="290">
        <f>E996+7</f>
        <v>43488</v>
      </c>
      <c r="F997" s="290">
        <f>F996+7</f>
        <v>43492</v>
      </c>
      <c r="G997" s="290">
        <f>G996+7</f>
        <v>43515</v>
      </c>
      <c r="H997" s="301"/>
    </row>
    <row r="998" spans="1:10">
      <c r="A998" s="301"/>
      <c r="B998" s="309"/>
      <c r="C998" s="309"/>
      <c r="D998" s="350"/>
      <c r="E998" s="307"/>
      <c r="F998" s="307"/>
      <c r="G998" s="307"/>
      <c r="H998" s="301"/>
    </row>
    <row r="999" spans="1:10">
      <c r="A999" s="312" t="s">
        <v>157</v>
      </c>
      <c r="B999" s="302"/>
      <c r="C999" s="302"/>
      <c r="D999" s="301"/>
      <c r="E999" s="301"/>
      <c r="F999" s="301"/>
      <c r="G999" s="301"/>
      <c r="H999" s="301"/>
    </row>
    <row r="1000" spans="1:10">
      <c r="A1000" s="301"/>
      <c r="B1000" s="300" t="s">
        <v>36</v>
      </c>
      <c r="C1000" s="300" t="s">
        <v>37</v>
      </c>
      <c r="D1000" s="299" t="s">
        <v>38</v>
      </c>
      <c r="E1000" s="294" t="s">
        <v>196</v>
      </c>
      <c r="F1000" s="294" t="s">
        <v>196</v>
      </c>
      <c r="G1000" s="355" t="s">
        <v>157</v>
      </c>
      <c r="H1000" s="301"/>
      <c r="J1000" s="312"/>
    </row>
    <row r="1001" spans="1:10">
      <c r="A1001" s="301"/>
      <c r="B1001" s="298"/>
      <c r="C1001" s="298"/>
      <c r="D1001" s="297"/>
      <c r="E1001" s="294" t="s">
        <v>1090</v>
      </c>
      <c r="F1001" s="294" t="s">
        <v>40</v>
      </c>
      <c r="G1001" s="294" t="s">
        <v>41</v>
      </c>
      <c r="H1001" s="301"/>
    </row>
    <row r="1002" spans="1:10">
      <c r="A1002" s="301"/>
      <c r="B1002" s="296" t="s">
        <v>1326</v>
      </c>
      <c r="C1002" s="343" t="s">
        <v>1325</v>
      </c>
      <c r="D1002" s="295" t="s">
        <v>1324</v>
      </c>
      <c r="E1002" s="290">
        <v>43467</v>
      </c>
      <c r="F1002" s="290">
        <v>43471</v>
      </c>
      <c r="G1002" s="290">
        <v>43491</v>
      </c>
      <c r="H1002" s="301"/>
    </row>
    <row r="1003" spans="1:10">
      <c r="A1003" s="301"/>
      <c r="B1003" s="292" t="s">
        <v>1323</v>
      </c>
      <c r="C1003" s="343" t="s">
        <v>1322</v>
      </c>
      <c r="D1003" s="293"/>
      <c r="E1003" s="290">
        <f>E1002+7</f>
        <v>43474</v>
      </c>
      <c r="F1003" s="290">
        <f>F1002+7</f>
        <v>43478</v>
      </c>
      <c r="G1003" s="290">
        <f>G1002+7</f>
        <v>43498</v>
      </c>
      <c r="H1003" s="301"/>
    </row>
    <row r="1004" spans="1:10">
      <c r="A1004" s="301"/>
      <c r="B1004" s="316" t="s">
        <v>1321</v>
      </c>
      <c r="C1004" s="343" t="s">
        <v>1320</v>
      </c>
      <c r="D1004" s="293"/>
      <c r="E1004" s="290">
        <f>E1003+7</f>
        <v>43481</v>
      </c>
      <c r="F1004" s="290">
        <f>F1003+7</f>
        <v>43485</v>
      </c>
      <c r="G1004" s="290">
        <f>G1003+7</f>
        <v>43505</v>
      </c>
      <c r="H1004" s="301"/>
    </row>
    <row r="1005" spans="1:10">
      <c r="A1005" s="301"/>
      <c r="B1005" s="296" t="s">
        <v>1319</v>
      </c>
      <c r="C1005" s="343" t="s">
        <v>1318</v>
      </c>
      <c r="D1005" s="291"/>
      <c r="E1005" s="290">
        <f>E1004+7</f>
        <v>43488</v>
      </c>
      <c r="F1005" s="290">
        <f>F1004+7</f>
        <v>43492</v>
      </c>
      <c r="G1005" s="290">
        <f>G1004+7</f>
        <v>43512</v>
      </c>
      <c r="H1005" s="301"/>
    </row>
    <row r="1006" spans="1:10">
      <c r="A1006" s="301"/>
      <c r="B1006" s="309"/>
      <c r="C1006" s="309"/>
      <c r="D1006" s="350"/>
      <c r="E1006" s="307"/>
      <c r="F1006" s="307"/>
      <c r="G1006" s="307"/>
      <c r="H1006" s="301"/>
    </row>
    <row r="1007" spans="1:10">
      <c r="A1007" s="312" t="s">
        <v>1317</v>
      </c>
      <c r="B1007" s="302"/>
      <c r="C1007" s="302"/>
      <c r="D1007" s="301"/>
      <c r="E1007" s="301"/>
      <c r="F1007" s="301"/>
      <c r="G1007" s="301"/>
      <c r="H1007" s="301"/>
    </row>
    <row r="1008" spans="1:10">
      <c r="A1008" s="301"/>
      <c r="B1008" s="300" t="s">
        <v>36</v>
      </c>
      <c r="C1008" s="300" t="s">
        <v>37</v>
      </c>
      <c r="D1008" s="299" t="s">
        <v>38</v>
      </c>
      <c r="E1008" s="294" t="s">
        <v>196</v>
      </c>
      <c r="F1008" s="294" t="s">
        <v>196</v>
      </c>
      <c r="G1008" s="355" t="s">
        <v>1316</v>
      </c>
      <c r="H1008" s="355" t="s">
        <v>1315</v>
      </c>
    </row>
    <row r="1009" spans="1:10">
      <c r="A1009" s="301"/>
      <c r="B1009" s="298"/>
      <c r="C1009" s="298"/>
      <c r="D1009" s="297"/>
      <c r="E1009" s="294" t="s">
        <v>1090</v>
      </c>
      <c r="F1009" s="294" t="s">
        <v>40</v>
      </c>
      <c r="G1009" s="294" t="s">
        <v>41</v>
      </c>
      <c r="H1009" s="294"/>
    </row>
    <row r="1010" spans="1:10">
      <c r="A1010" s="301"/>
      <c r="B1010" s="292" t="s">
        <v>1312</v>
      </c>
      <c r="C1010" s="343" t="s">
        <v>1314</v>
      </c>
      <c r="D1010" s="295" t="s">
        <v>1313</v>
      </c>
      <c r="E1010" s="290">
        <v>43461</v>
      </c>
      <c r="F1010" s="290">
        <v>43468</v>
      </c>
      <c r="G1010" s="290"/>
      <c r="H1010" s="290" t="s">
        <v>1311</v>
      </c>
    </row>
    <row r="1011" spans="1:10">
      <c r="A1011" s="301"/>
      <c r="B1011" s="292" t="s">
        <v>1312</v>
      </c>
      <c r="C1011" s="343"/>
      <c r="D1011" s="293"/>
      <c r="E1011" s="290">
        <f>E1010+7</f>
        <v>43468</v>
      </c>
      <c r="F1011" s="290">
        <f>F1010+7</f>
        <v>43475</v>
      </c>
      <c r="G1011" s="290"/>
      <c r="H1011" s="290" t="s">
        <v>1311</v>
      </c>
    </row>
    <row r="1012" spans="1:10">
      <c r="A1012" s="301"/>
      <c r="B1012" s="292" t="s">
        <v>1312</v>
      </c>
      <c r="C1012" s="343"/>
      <c r="D1012" s="293"/>
      <c r="E1012" s="290">
        <f>E1011+7</f>
        <v>43475</v>
      </c>
      <c r="F1012" s="290">
        <f>F1011+7</f>
        <v>43482</v>
      </c>
      <c r="G1012" s="290"/>
      <c r="H1012" s="290" t="s">
        <v>1311</v>
      </c>
    </row>
    <row r="1013" spans="1:10">
      <c r="A1013" s="301"/>
      <c r="B1013" s="292" t="s">
        <v>1312</v>
      </c>
      <c r="C1013" s="343"/>
      <c r="D1013" s="291"/>
      <c r="E1013" s="290">
        <f>E1012+7</f>
        <v>43482</v>
      </c>
      <c r="F1013" s="290">
        <f>F1012+7</f>
        <v>43489</v>
      </c>
      <c r="G1013" s="290"/>
      <c r="H1013" s="290" t="s">
        <v>1311</v>
      </c>
    </row>
    <row r="1014" spans="1:10">
      <c r="B1014" s="288"/>
      <c r="I1014" s="301"/>
    </row>
    <row r="1015" spans="1:10">
      <c r="B1015" s="354"/>
      <c r="C1015" s="354"/>
      <c r="E1015" s="307"/>
      <c r="F1015" s="307"/>
      <c r="G1015" s="307"/>
    </row>
    <row r="1016" spans="1:10">
      <c r="A1016" s="337" t="s">
        <v>161</v>
      </c>
      <c r="B1016" s="337"/>
      <c r="C1016" s="337"/>
      <c r="D1016" s="337"/>
      <c r="E1016" s="337"/>
      <c r="F1016" s="337"/>
      <c r="G1016" s="337"/>
      <c r="H1016" s="336"/>
      <c r="I1016" s="349"/>
      <c r="J1016" s="349"/>
    </row>
    <row r="1017" spans="1:10">
      <c r="A1017" s="312" t="s">
        <v>173</v>
      </c>
      <c r="B1017" s="353"/>
      <c r="C1017" s="352"/>
      <c r="D1017" s="351"/>
      <c r="E1017" s="351"/>
      <c r="F1017" s="307"/>
      <c r="G1017" s="307"/>
      <c r="H1017" s="333"/>
    </row>
    <row r="1018" spans="1:10">
      <c r="A1018" s="312"/>
      <c r="B1018" s="348" t="s">
        <v>36</v>
      </c>
      <c r="C1018" s="348" t="s">
        <v>37</v>
      </c>
      <c r="D1018" s="347" t="s">
        <v>38</v>
      </c>
      <c r="E1018" s="294" t="s">
        <v>196</v>
      </c>
      <c r="F1018" s="294" t="s">
        <v>196</v>
      </c>
      <c r="G1018" s="294" t="s">
        <v>173</v>
      </c>
      <c r="H1018" s="333"/>
    </row>
    <row r="1019" spans="1:10">
      <c r="A1019" s="312"/>
      <c r="B1019" s="346"/>
      <c r="C1019" s="346"/>
      <c r="D1019" s="345"/>
      <c r="E1019" s="294" t="s">
        <v>1090</v>
      </c>
      <c r="F1019" s="294" t="s">
        <v>40</v>
      </c>
      <c r="G1019" s="294" t="s">
        <v>41</v>
      </c>
      <c r="H1019" s="333"/>
    </row>
    <row r="1020" spans="1:10">
      <c r="A1020" s="312"/>
      <c r="B1020" s="292" t="s">
        <v>1310</v>
      </c>
      <c r="C1020" s="343" t="s">
        <v>1123</v>
      </c>
      <c r="D1020" s="295" t="s">
        <v>1309</v>
      </c>
      <c r="E1020" s="290">
        <v>43468</v>
      </c>
      <c r="F1020" s="290">
        <v>43472</v>
      </c>
      <c r="G1020" s="290">
        <f>F1020+32</f>
        <v>43504</v>
      </c>
      <c r="H1020" s="333"/>
    </row>
    <row r="1021" spans="1:10">
      <c r="A1021" s="312"/>
      <c r="B1021" s="292" t="s">
        <v>1308</v>
      </c>
      <c r="C1021" s="343" t="s">
        <v>1241</v>
      </c>
      <c r="D1021" s="293"/>
      <c r="E1021" s="290">
        <f>E1020+7</f>
        <v>43475</v>
      </c>
      <c r="F1021" s="290">
        <f>F1020+7</f>
        <v>43479</v>
      </c>
      <c r="G1021" s="290">
        <f>G1020+7</f>
        <v>43511</v>
      </c>
      <c r="H1021" s="333"/>
    </row>
    <row r="1022" spans="1:10">
      <c r="A1022" s="312"/>
      <c r="B1022" s="292" t="s">
        <v>1307</v>
      </c>
      <c r="C1022" s="343" t="s">
        <v>1239</v>
      </c>
      <c r="D1022" s="293"/>
      <c r="E1022" s="290">
        <f>E1021+7</f>
        <v>43482</v>
      </c>
      <c r="F1022" s="290">
        <f>F1021+7</f>
        <v>43486</v>
      </c>
      <c r="G1022" s="290">
        <f>G1021+7</f>
        <v>43518</v>
      </c>
      <c r="H1022" s="333"/>
    </row>
    <row r="1023" spans="1:10">
      <c r="A1023" s="312"/>
      <c r="B1023" s="292" t="s">
        <v>1306</v>
      </c>
      <c r="C1023" s="343" t="s">
        <v>1237</v>
      </c>
      <c r="D1023" s="291"/>
      <c r="E1023" s="290">
        <f>E1022+7</f>
        <v>43489</v>
      </c>
      <c r="F1023" s="290">
        <f>F1022+7</f>
        <v>43493</v>
      </c>
      <c r="G1023" s="290">
        <f>G1022+7</f>
        <v>43525</v>
      </c>
      <c r="H1023" s="333"/>
    </row>
    <row r="1024" spans="1:10">
      <c r="A1024" s="312"/>
      <c r="B1024" s="309"/>
      <c r="C1024" s="317"/>
      <c r="D1024" s="308"/>
      <c r="E1024" s="307"/>
      <c r="F1024" s="307"/>
      <c r="G1024" s="307"/>
      <c r="H1024" s="333"/>
    </row>
    <row r="1025" spans="1:10">
      <c r="A1025" s="312" t="s">
        <v>274</v>
      </c>
      <c r="B1025" s="335"/>
      <c r="C1025" s="335"/>
      <c r="D1025" s="312"/>
      <c r="E1025" s="312"/>
      <c r="F1025" s="312"/>
      <c r="G1025" s="333"/>
      <c r="H1025" s="301"/>
    </row>
    <row r="1026" spans="1:10">
      <c r="A1026" s="301"/>
      <c r="B1026" s="348" t="s">
        <v>36</v>
      </c>
      <c r="C1026" s="348" t="s">
        <v>37</v>
      </c>
      <c r="D1026" s="347" t="s">
        <v>38</v>
      </c>
      <c r="E1026" s="294" t="s">
        <v>196</v>
      </c>
      <c r="F1026" s="294" t="s">
        <v>196</v>
      </c>
      <c r="G1026" s="294" t="s">
        <v>274</v>
      </c>
      <c r="H1026" s="301"/>
    </row>
    <row r="1027" spans="1:10">
      <c r="A1027" s="301"/>
      <c r="B1027" s="346"/>
      <c r="C1027" s="346"/>
      <c r="D1027" s="345"/>
      <c r="E1027" s="294" t="s">
        <v>1090</v>
      </c>
      <c r="F1027" s="294" t="s">
        <v>40</v>
      </c>
      <c r="G1027" s="294" t="s">
        <v>41</v>
      </c>
      <c r="H1027" s="301"/>
    </row>
    <row r="1028" spans="1:10">
      <c r="A1028" s="301"/>
      <c r="B1028" s="292" t="s">
        <v>1257</v>
      </c>
      <c r="C1028" s="343" t="s">
        <v>1256</v>
      </c>
      <c r="D1028" s="295" t="s">
        <v>1294</v>
      </c>
      <c r="E1028" s="290">
        <v>43462</v>
      </c>
      <c r="F1028" s="290">
        <v>43466</v>
      </c>
      <c r="G1028" s="290">
        <f>F1028+30</f>
        <v>43496</v>
      </c>
      <c r="H1028" s="301"/>
    </row>
    <row r="1029" spans="1:10">
      <c r="A1029" s="301"/>
      <c r="B1029" s="292" t="s">
        <v>1254</v>
      </c>
      <c r="C1029" s="343" t="s">
        <v>1253</v>
      </c>
      <c r="D1029" s="293"/>
      <c r="E1029" s="290">
        <f>E1028+7</f>
        <v>43469</v>
      </c>
      <c r="F1029" s="290">
        <f>F1028+7</f>
        <v>43473</v>
      </c>
      <c r="G1029" s="290">
        <f>G1028+7</f>
        <v>43503</v>
      </c>
      <c r="H1029" s="301"/>
    </row>
    <row r="1030" spans="1:10">
      <c r="A1030" s="301"/>
      <c r="B1030" s="292" t="s">
        <v>1252</v>
      </c>
      <c r="C1030" s="343" t="s">
        <v>1251</v>
      </c>
      <c r="D1030" s="293"/>
      <c r="E1030" s="290">
        <f>E1029+7</f>
        <v>43476</v>
      </c>
      <c r="F1030" s="290">
        <f>F1029+7</f>
        <v>43480</v>
      </c>
      <c r="G1030" s="290">
        <f>G1029+7</f>
        <v>43510</v>
      </c>
      <c r="H1030" s="301"/>
    </row>
    <row r="1031" spans="1:10">
      <c r="A1031" s="301"/>
      <c r="B1031" s="292" t="s">
        <v>1250</v>
      </c>
      <c r="C1031" s="343" t="s">
        <v>1249</v>
      </c>
      <c r="D1031" s="293"/>
      <c r="E1031" s="290">
        <f>E1030+7</f>
        <v>43483</v>
      </c>
      <c r="F1031" s="290">
        <f>F1030+7</f>
        <v>43487</v>
      </c>
      <c r="G1031" s="290">
        <f>G1030+7</f>
        <v>43517</v>
      </c>
      <c r="H1031" s="301"/>
    </row>
    <row r="1032" spans="1:10">
      <c r="A1032" s="301"/>
      <c r="B1032" s="292" t="s">
        <v>1248</v>
      </c>
      <c r="C1032" s="343" t="s">
        <v>1247</v>
      </c>
      <c r="D1032" s="291"/>
      <c r="E1032" s="290">
        <f>E1031+7</f>
        <v>43490</v>
      </c>
      <c r="F1032" s="290">
        <f>F1031+7</f>
        <v>43494</v>
      </c>
      <c r="G1032" s="290">
        <f>G1031+7</f>
        <v>43524</v>
      </c>
      <c r="H1032" s="301"/>
    </row>
    <row r="1033" spans="1:10">
      <c r="A1033" s="301"/>
      <c r="B1033" s="309"/>
      <c r="C1033" s="317"/>
      <c r="D1033" s="308"/>
      <c r="E1033" s="307"/>
      <c r="F1033" s="307"/>
      <c r="G1033" s="307"/>
      <c r="H1033" s="301"/>
    </row>
    <row r="1034" spans="1:10">
      <c r="A1034" s="301"/>
      <c r="B1034" s="348" t="s">
        <v>36</v>
      </c>
      <c r="C1034" s="348" t="s">
        <v>37</v>
      </c>
      <c r="D1034" s="347" t="s">
        <v>38</v>
      </c>
      <c r="E1034" s="294" t="s">
        <v>196</v>
      </c>
      <c r="F1034" s="294" t="s">
        <v>196</v>
      </c>
      <c r="G1034" s="294" t="s">
        <v>274</v>
      </c>
      <c r="H1034" s="301"/>
    </row>
    <row r="1035" spans="1:10">
      <c r="A1035" s="301"/>
      <c r="B1035" s="346"/>
      <c r="C1035" s="346"/>
      <c r="D1035" s="345"/>
      <c r="E1035" s="294" t="s">
        <v>1090</v>
      </c>
      <c r="F1035" s="294" t="s">
        <v>40</v>
      </c>
      <c r="G1035" s="294" t="s">
        <v>41</v>
      </c>
      <c r="H1035" s="301"/>
    </row>
    <row r="1036" spans="1:10">
      <c r="A1036" s="301"/>
      <c r="B1036" s="292" t="s">
        <v>1284</v>
      </c>
      <c r="C1036" s="340" t="s">
        <v>1283</v>
      </c>
      <c r="D1036" s="295" t="s">
        <v>1282</v>
      </c>
      <c r="E1036" s="290">
        <v>43466</v>
      </c>
      <c r="F1036" s="290">
        <v>43470</v>
      </c>
      <c r="G1036" s="290">
        <v>43502</v>
      </c>
      <c r="H1036" s="301"/>
    </row>
    <row r="1037" spans="1:10">
      <c r="A1037" s="301"/>
      <c r="B1037" s="292" t="s">
        <v>1281</v>
      </c>
      <c r="C1037" s="343" t="s">
        <v>1280</v>
      </c>
      <c r="D1037" s="293"/>
      <c r="E1037" s="290">
        <f>E1036+7</f>
        <v>43473</v>
      </c>
      <c r="F1037" s="290">
        <f>F1036+7</f>
        <v>43477</v>
      </c>
      <c r="G1037" s="290">
        <f>G1036+7</f>
        <v>43509</v>
      </c>
      <c r="H1037" s="301"/>
      <c r="J1037" s="301"/>
    </row>
    <row r="1038" spans="1:10">
      <c r="A1038" s="301"/>
      <c r="B1038" s="292" t="s">
        <v>1279</v>
      </c>
      <c r="C1038" s="343" t="s">
        <v>1278</v>
      </c>
      <c r="D1038" s="293"/>
      <c r="E1038" s="290">
        <f>E1037+7</f>
        <v>43480</v>
      </c>
      <c r="F1038" s="290">
        <f>F1037+7</f>
        <v>43484</v>
      </c>
      <c r="G1038" s="290">
        <f>G1037+7</f>
        <v>43516</v>
      </c>
      <c r="H1038" s="301"/>
      <c r="J1038" s="301"/>
    </row>
    <row r="1039" spans="1:10">
      <c r="A1039" s="301"/>
      <c r="B1039" s="292" t="s">
        <v>1277</v>
      </c>
      <c r="C1039" s="343" t="s">
        <v>1276</v>
      </c>
      <c r="D1039" s="291"/>
      <c r="E1039" s="290">
        <f>E1038+7</f>
        <v>43487</v>
      </c>
      <c r="F1039" s="290">
        <f>F1038+7</f>
        <v>43491</v>
      </c>
      <c r="G1039" s="290">
        <f>G1038+7</f>
        <v>43523</v>
      </c>
      <c r="H1039" s="301"/>
      <c r="J1039" s="301"/>
    </row>
    <row r="1040" spans="1:10">
      <c r="A1040" s="301"/>
      <c r="B1040" s="309"/>
      <c r="C1040" s="317"/>
      <c r="D1040" s="308"/>
      <c r="E1040" s="307"/>
      <c r="F1040" s="307"/>
      <c r="G1040" s="307"/>
      <c r="H1040" s="301"/>
      <c r="J1040" s="301"/>
    </row>
    <row r="1041" spans="1:10">
      <c r="A1041" s="312" t="s">
        <v>1305</v>
      </c>
      <c r="B1041" s="309"/>
      <c r="C1041" s="317"/>
      <c r="D1041" s="308"/>
      <c r="E1041" s="307"/>
      <c r="F1041" s="307"/>
      <c r="G1041" s="307"/>
      <c r="H1041" s="301"/>
      <c r="J1041" s="301"/>
    </row>
    <row r="1042" spans="1:10">
      <c r="A1042" s="301"/>
      <c r="B1042" s="348" t="s">
        <v>36</v>
      </c>
      <c r="C1042" s="348" t="s">
        <v>37</v>
      </c>
      <c r="D1042" s="347" t="s">
        <v>38</v>
      </c>
      <c r="E1042" s="294" t="s">
        <v>196</v>
      </c>
      <c r="F1042" s="294" t="s">
        <v>196</v>
      </c>
      <c r="G1042" s="294" t="s">
        <v>1305</v>
      </c>
      <c r="H1042" s="301"/>
      <c r="J1042" s="301"/>
    </row>
    <row r="1043" spans="1:10">
      <c r="A1043" s="301"/>
      <c r="B1043" s="346"/>
      <c r="C1043" s="346"/>
      <c r="D1043" s="345"/>
      <c r="E1043" s="294" t="s">
        <v>1090</v>
      </c>
      <c r="F1043" s="294" t="s">
        <v>40</v>
      </c>
      <c r="G1043" s="294" t="s">
        <v>41</v>
      </c>
      <c r="H1043" s="301"/>
      <c r="J1043" s="301"/>
    </row>
    <row r="1044" spans="1:10">
      <c r="A1044" s="301"/>
      <c r="B1044" s="292" t="s">
        <v>1284</v>
      </c>
      <c r="C1044" s="340" t="s">
        <v>1283</v>
      </c>
      <c r="D1044" s="295" t="s">
        <v>1282</v>
      </c>
      <c r="E1044" s="290">
        <v>43466</v>
      </c>
      <c r="F1044" s="290">
        <v>43470</v>
      </c>
      <c r="G1044" s="290">
        <v>43507</v>
      </c>
      <c r="H1044" s="301"/>
      <c r="J1044" s="301"/>
    </row>
    <row r="1045" spans="1:10">
      <c r="A1045" s="301"/>
      <c r="B1045" s="292" t="s">
        <v>1281</v>
      </c>
      <c r="C1045" s="343" t="s">
        <v>1280</v>
      </c>
      <c r="D1045" s="293"/>
      <c r="E1045" s="290">
        <f>E1044+7</f>
        <v>43473</v>
      </c>
      <c r="F1045" s="290">
        <f>F1044+7</f>
        <v>43477</v>
      </c>
      <c r="G1045" s="290">
        <f>G1044+7</f>
        <v>43514</v>
      </c>
      <c r="H1045" s="301"/>
      <c r="J1045" s="301"/>
    </row>
    <row r="1046" spans="1:10">
      <c r="A1046" s="301"/>
      <c r="B1046" s="292" t="s">
        <v>1279</v>
      </c>
      <c r="C1046" s="343" t="s">
        <v>1278</v>
      </c>
      <c r="D1046" s="293"/>
      <c r="E1046" s="290">
        <f>E1045+7</f>
        <v>43480</v>
      </c>
      <c r="F1046" s="290">
        <f>F1045+7</f>
        <v>43484</v>
      </c>
      <c r="G1046" s="290">
        <f>G1045+7</f>
        <v>43521</v>
      </c>
      <c r="H1046" s="301"/>
      <c r="J1046" s="301"/>
    </row>
    <row r="1047" spans="1:10">
      <c r="A1047" s="301"/>
      <c r="B1047" s="292" t="s">
        <v>1277</v>
      </c>
      <c r="C1047" s="343" t="s">
        <v>1276</v>
      </c>
      <c r="D1047" s="291"/>
      <c r="E1047" s="290">
        <f>E1046+7</f>
        <v>43487</v>
      </c>
      <c r="F1047" s="290">
        <f>F1046+7</f>
        <v>43491</v>
      </c>
      <c r="G1047" s="290">
        <f>G1046+7</f>
        <v>43528</v>
      </c>
      <c r="H1047" s="301"/>
      <c r="J1047" s="301"/>
    </row>
    <row r="1048" spans="1:10">
      <c r="A1048" s="301"/>
      <c r="B1048" s="301"/>
      <c r="C1048" s="301"/>
      <c r="D1048" s="301"/>
      <c r="E1048" s="301"/>
      <c r="F1048" s="301"/>
      <c r="G1048" s="301"/>
      <c r="H1048" s="301"/>
      <c r="J1048" s="301"/>
    </row>
    <row r="1049" spans="1:10">
      <c r="A1049" s="312" t="s">
        <v>1304</v>
      </c>
      <c r="B1049" s="309"/>
      <c r="C1049" s="317"/>
      <c r="D1049" s="308"/>
      <c r="E1049" s="308"/>
      <c r="F1049" s="307"/>
      <c r="G1049" s="323"/>
      <c r="H1049" s="301"/>
      <c r="J1049" s="301"/>
    </row>
    <row r="1050" spans="1:10">
      <c r="A1050" s="312"/>
      <c r="B1050" s="300" t="s">
        <v>36</v>
      </c>
      <c r="C1050" s="300" t="s">
        <v>37</v>
      </c>
      <c r="D1050" s="299" t="s">
        <v>38</v>
      </c>
      <c r="E1050" s="294" t="s">
        <v>196</v>
      </c>
      <c r="F1050" s="294" t="s">
        <v>196</v>
      </c>
      <c r="G1050" s="294" t="s">
        <v>1304</v>
      </c>
      <c r="H1050" s="301"/>
      <c r="J1050" s="301"/>
    </row>
    <row r="1051" spans="1:10">
      <c r="A1051" s="312"/>
      <c r="B1051" s="298"/>
      <c r="C1051" s="298"/>
      <c r="D1051" s="297"/>
      <c r="E1051" s="294" t="s">
        <v>1090</v>
      </c>
      <c r="F1051" s="294" t="s">
        <v>40</v>
      </c>
      <c r="G1051" s="294" t="s">
        <v>41</v>
      </c>
      <c r="H1051" s="301"/>
      <c r="J1051" s="301"/>
    </row>
    <row r="1052" spans="1:10">
      <c r="A1052" s="312"/>
      <c r="B1052" s="292" t="s">
        <v>1303</v>
      </c>
      <c r="C1052" s="340" t="s">
        <v>1302</v>
      </c>
      <c r="D1052" s="295" t="s">
        <v>1301</v>
      </c>
      <c r="E1052" s="290">
        <v>43465</v>
      </c>
      <c r="F1052" s="290">
        <v>43470</v>
      </c>
      <c r="G1052" s="290">
        <v>43501</v>
      </c>
      <c r="H1052" s="301"/>
      <c r="J1052" s="301"/>
    </row>
    <row r="1053" spans="1:10">
      <c r="A1053" s="312"/>
      <c r="B1053" s="292" t="s">
        <v>1300</v>
      </c>
      <c r="C1053" s="343" t="s">
        <v>1299</v>
      </c>
      <c r="D1053" s="293"/>
      <c r="E1053" s="290">
        <f>E1052+7</f>
        <v>43472</v>
      </c>
      <c r="F1053" s="290">
        <f>F1052+7</f>
        <v>43477</v>
      </c>
      <c r="G1053" s="290">
        <f>G1052+7</f>
        <v>43508</v>
      </c>
      <c r="H1053" s="301"/>
      <c r="J1053" s="301"/>
    </row>
    <row r="1054" spans="1:10">
      <c r="A1054" s="312"/>
      <c r="B1054" s="292" t="s">
        <v>1298</v>
      </c>
      <c r="C1054" s="343" t="s">
        <v>1297</v>
      </c>
      <c r="D1054" s="293"/>
      <c r="E1054" s="290">
        <f>E1053+7</f>
        <v>43479</v>
      </c>
      <c r="F1054" s="290">
        <f>F1053+7</f>
        <v>43484</v>
      </c>
      <c r="G1054" s="290">
        <f>G1053+7</f>
        <v>43515</v>
      </c>
      <c r="H1054" s="301"/>
      <c r="J1054" s="301"/>
    </row>
    <row r="1055" spans="1:10">
      <c r="A1055" s="312"/>
      <c r="B1055" s="292" t="s">
        <v>1296</v>
      </c>
      <c r="C1055" s="343" t="s">
        <v>1295</v>
      </c>
      <c r="D1055" s="291"/>
      <c r="E1055" s="290">
        <f>E1054+7</f>
        <v>43486</v>
      </c>
      <c r="F1055" s="290">
        <f>F1054+7</f>
        <v>43491</v>
      </c>
      <c r="G1055" s="290">
        <f>G1054+7</f>
        <v>43522</v>
      </c>
      <c r="H1055" s="301"/>
      <c r="J1055" s="301"/>
    </row>
    <row r="1056" spans="1:10">
      <c r="A1056" s="301"/>
      <c r="B1056" s="309"/>
      <c r="C1056" s="309"/>
      <c r="D1056" s="350"/>
      <c r="E1056" s="307"/>
      <c r="F1056" s="307"/>
      <c r="G1056" s="307"/>
      <c r="H1056" s="301"/>
      <c r="J1056" s="301"/>
    </row>
    <row r="1057" spans="1:10">
      <c r="A1057" s="312" t="s">
        <v>275</v>
      </c>
      <c r="B1057" s="302"/>
      <c r="C1057" s="302"/>
      <c r="D1057" s="301"/>
      <c r="E1057" s="301"/>
      <c r="F1057" s="301"/>
      <c r="G1057" s="301"/>
      <c r="H1057" s="301"/>
      <c r="J1057" s="301"/>
    </row>
    <row r="1058" spans="1:10">
      <c r="A1058" s="301"/>
      <c r="B1058" s="300" t="s">
        <v>36</v>
      </c>
      <c r="C1058" s="300" t="s">
        <v>37</v>
      </c>
      <c r="D1058" s="299" t="s">
        <v>38</v>
      </c>
      <c r="E1058" s="294" t="s">
        <v>196</v>
      </c>
      <c r="F1058" s="294" t="s">
        <v>196</v>
      </c>
      <c r="G1058" s="294" t="s">
        <v>276</v>
      </c>
      <c r="H1058" s="301"/>
      <c r="I1058" s="349"/>
      <c r="J1058" s="301"/>
    </row>
    <row r="1059" spans="1:10">
      <c r="A1059" s="301"/>
      <c r="B1059" s="298"/>
      <c r="C1059" s="298"/>
      <c r="D1059" s="297"/>
      <c r="E1059" s="294" t="s">
        <v>1090</v>
      </c>
      <c r="F1059" s="294" t="s">
        <v>40</v>
      </c>
      <c r="G1059" s="290" t="s">
        <v>41</v>
      </c>
      <c r="H1059" s="301"/>
      <c r="J1059" s="301"/>
    </row>
    <row r="1060" spans="1:10">
      <c r="A1060" s="301"/>
      <c r="B1060" s="292" t="s">
        <v>1284</v>
      </c>
      <c r="C1060" s="340" t="s">
        <v>1283</v>
      </c>
      <c r="D1060" s="295" t="s">
        <v>1282</v>
      </c>
      <c r="E1060" s="290">
        <v>43466</v>
      </c>
      <c r="F1060" s="290">
        <v>43470</v>
      </c>
      <c r="G1060" s="290">
        <v>43498</v>
      </c>
      <c r="H1060" s="301"/>
      <c r="J1060" s="301"/>
    </row>
    <row r="1061" spans="1:10">
      <c r="A1061" s="301"/>
      <c r="B1061" s="292" t="s">
        <v>1281</v>
      </c>
      <c r="C1061" s="343" t="s">
        <v>1280</v>
      </c>
      <c r="D1061" s="293"/>
      <c r="E1061" s="290">
        <f>E1060+7</f>
        <v>43473</v>
      </c>
      <c r="F1061" s="290">
        <f>F1060+7</f>
        <v>43477</v>
      </c>
      <c r="G1061" s="290">
        <f>G1060+7</f>
        <v>43505</v>
      </c>
      <c r="H1061" s="301"/>
      <c r="J1061" s="301"/>
    </row>
    <row r="1062" spans="1:10">
      <c r="A1062" s="301"/>
      <c r="B1062" s="292" t="s">
        <v>1279</v>
      </c>
      <c r="C1062" s="343" t="s">
        <v>1278</v>
      </c>
      <c r="D1062" s="293"/>
      <c r="E1062" s="290">
        <f>E1061+7</f>
        <v>43480</v>
      </c>
      <c r="F1062" s="290">
        <f>F1061+7</f>
        <v>43484</v>
      </c>
      <c r="G1062" s="290">
        <f>G1061+7</f>
        <v>43512</v>
      </c>
      <c r="H1062" s="301"/>
      <c r="J1062" s="301"/>
    </row>
    <row r="1063" spans="1:10">
      <c r="A1063" s="301"/>
      <c r="B1063" s="292" t="s">
        <v>1277</v>
      </c>
      <c r="C1063" s="343" t="s">
        <v>1276</v>
      </c>
      <c r="D1063" s="291"/>
      <c r="E1063" s="290">
        <f>E1062+7</f>
        <v>43487</v>
      </c>
      <c r="F1063" s="290">
        <f>F1062+7</f>
        <v>43491</v>
      </c>
      <c r="G1063" s="290">
        <f>G1062+7</f>
        <v>43519</v>
      </c>
      <c r="H1063" s="301"/>
      <c r="J1063" s="301"/>
    </row>
    <row r="1064" spans="1:10">
      <c r="A1064" s="301"/>
      <c r="B1064" s="309"/>
      <c r="C1064" s="317"/>
      <c r="D1064" s="308"/>
      <c r="E1064" s="307"/>
      <c r="F1064" s="307"/>
      <c r="G1064" s="301"/>
      <c r="H1064" s="301"/>
      <c r="J1064" s="301"/>
    </row>
    <row r="1065" spans="1:10">
      <c r="A1065" s="312" t="s">
        <v>277</v>
      </c>
      <c r="B1065" s="335"/>
      <c r="C1065" s="335"/>
      <c r="D1065" s="312"/>
      <c r="E1065" s="312"/>
      <c r="F1065" s="312"/>
      <c r="G1065" s="333"/>
      <c r="H1065" s="301"/>
      <c r="J1065" s="301"/>
    </row>
    <row r="1066" spans="1:10">
      <c r="A1066" s="301"/>
      <c r="B1066" s="300" t="s">
        <v>36</v>
      </c>
      <c r="C1066" s="300" t="s">
        <v>37</v>
      </c>
      <c r="D1066" s="299" t="s">
        <v>38</v>
      </c>
      <c r="E1066" s="294" t="s">
        <v>196</v>
      </c>
      <c r="F1066" s="294" t="s">
        <v>196</v>
      </c>
      <c r="G1066" s="294" t="s">
        <v>277</v>
      </c>
      <c r="H1066" s="301"/>
      <c r="J1066" s="301"/>
    </row>
    <row r="1067" spans="1:10">
      <c r="A1067" s="301"/>
      <c r="B1067" s="298"/>
      <c r="C1067" s="298"/>
      <c r="D1067" s="297"/>
      <c r="E1067" s="294" t="s">
        <v>1090</v>
      </c>
      <c r="F1067" s="294" t="s">
        <v>40</v>
      </c>
      <c r="G1067" s="294" t="s">
        <v>41</v>
      </c>
      <c r="H1067" s="301"/>
      <c r="J1067" s="301"/>
    </row>
    <row r="1068" spans="1:10">
      <c r="A1068" s="301"/>
      <c r="B1068" s="292" t="s">
        <v>1257</v>
      </c>
      <c r="C1068" s="343" t="s">
        <v>1256</v>
      </c>
      <c r="D1068" s="295" t="s">
        <v>1294</v>
      </c>
      <c r="E1068" s="290">
        <v>43462</v>
      </c>
      <c r="F1068" s="290">
        <v>43466</v>
      </c>
      <c r="G1068" s="290">
        <f>F1068+20</f>
        <v>43486</v>
      </c>
      <c r="H1068" s="301"/>
      <c r="J1068" s="301"/>
    </row>
    <row r="1069" spans="1:10">
      <c r="A1069" s="301"/>
      <c r="B1069" s="292" t="s">
        <v>1254</v>
      </c>
      <c r="C1069" s="343" t="s">
        <v>1253</v>
      </c>
      <c r="D1069" s="293"/>
      <c r="E1069" s="290">
        <f>E1068+7</f>
        <v>43469</v>
      </c>
      <c r="F1069" s="290">
        <f>F1068+7</f>
        <v>43473</v>
      </c>
      <c r="G1069" s="290">
        <f>G1068+7</f>
        <v>43493</v>
      </c>
      <c r="H1069" s="301"/>
      <c r="J1069" s="301"/>
    </row>
    <row r="1070" spans="1:10">
      <c r="A1070" s="301"/>
      <c r="B1070" s="292" t="s">
        <v>1252</v>
      </c>
      <c r="C1070" s="343" t="s">
        <v>1251</v>
      </c>
      <c r="D1070" s="293"/>
      <c r="E1070" s="290">
        <f>E1069+7</f>
        <v>43476</v>
      </c>
      <c r="F1070" s="290">
        <f>F1069+7</f>
        <v>43480</v>
      </c>
      <c r="G1070" s="290">
        <f>G1069+7</f>
        <v>43500</v>
      </c>
      <c r="H1070" s="301"/>
      <c r="J1070" s="301"/>
    </row>
    <row r="1071" spans="1:10">
      <c r="A1071" s="301"/>
      <c r="B1071" s="292" t="s">
        <v>1250</v>
      </c>
      <c r="C1071" s="343" t="s">
        <v>1249</v>
      </c>
      <c r="D1071" s="293"/>
      <c r="E1071" s="290">
        <f>E1070+7</f>
        <v>43483</v>
      </c>
      <c r="F1071" s="290">
        <f>F1070+7</f>
        <v>43487</v>
      </c>
      <c r="G1071" s="290">
        <f>G1070+7</f>
        <v>43507</v>
      </c>
      <c r="H1071" s="301"/>
      <c r="J1071" s="301"/>
    </row>
    <row r="1072" spans="1:10">
      <c r="A1072" s="301"/>
      <c r="B1072" s="292" t="s">
        <v>1248</v>
      </c>
      <c r="C1072" s="343" t="s">
        <v>1247</v>
      </c>
      <c r="D1072" s="291"/>
      <c r="E1072" s="290">
        <f>E1071+7</f>
        <v>43490</v>
      </c>
      <c r="F1072" s="290">
        <f>F1071+7</f>
        <v>43494</v>
      </c>
      <c r="G1072" s="290">
        <f>G1071+7</f>
        <v>43514</v>
      </c>
      <c r="H1072" s="301"/>
      <c r="J1072" s="301"/>
    </row>
    <row r="1073" spans="1:10">
      <c r="A1073" s="301"/>
      <c r="B1073" s="309"/>
      <c r="C1073" s="317"/>
      <c r="D1073" s="308"/>
      <c r="E1073" s="307"/>
      <c r="F1073" s="307"/>
      <c r="G1073" s="307"/>
      <c r="H1073" s="301"/>
      <c r="J1073" s="301"/>
    </row>
    <row r="1074" spans="1:10">
      <c r="A1074" s="301"/>
      <c r="B1074" s="348" t="s">
        <v>36</v>
      </c>
      <c r="C1074" s="348" t="s">
        <v>37</v>
      </c>
      <c r="D1074" s="347" t="s">
        <v>38</v>
      </c>
      <c r="E1074" s="294" t="s">
        <v>196</v>
      </c>
      <c r="F1074" s="294" t="s">
        <v>196</v>
      </c>
      <c r="G1074" s="294" t="s">
        <v>277</v>
      </c>
      <c r="H1074" s="301"/>
      <c r="J1074" s="301"/>
    </row>
    <row r="1075" spans="1:10">
      <c r="A1075" s="301"/>
      <c r="B1075" s="346"/>
      <c r="C1075" s="346"/>
      <c r="D1075" s="345"/>
      <c r="E1075" s="294" t="s">
        <v>1090</v>
      </c>
      <c r="F1075" s="294" t="s">
        <v>40</v>
      </c>
      <c r="G1075" s="294" t="s">
        <v>41</v>
      </c>
      <c r="H1075" s="301"/>
      <c r="J1075" s="301"/>
    </row>
    <row r="1076" spans="1:10">
      <c r="A1076" s="301"/>
      <c r="B1076" s="292" t="s">
        <v>1293</v>
      </c>
      <c r="C1076" s="340" t="s">
        <v>1292</v>
      </c>
      <c r="D1076" s="295" t="s">
        <v>1291</v>
      </c>
      <c r="E1076" s="290">
        <v>43465</v>
      </c>
      <c r="F1076" s="290">
        <v>43469</v>
      </c>
      <c r="G1076" s="290">
        <v>43488</v>
      </c>
      <c r="H1076" s="301"/>
      <c r="J1076" s="301"/>
    </row>
    <row r="1077" spans="1:10">
      <c r="A1077" s="301"/>
      <c r="B1077" s="292" t="s">
        <v>1290</v>
      </c>
      <c r="C1077" s="340" t="s">
        <v>1289</v>
      </c>
      <c r="D1077" s="293"/>
      <c r="E1077" s="290">
        <f>E1076+7</f>
        <v>43472</v>
      </c>
      <c r="F1077" s="290">
        <f>F1076+7</f>
        <v>43476</v>
      </c>
      <c r="G1077" s="290">
        <f>G1076+7</f>
        <v>43495</v>
      </c>
      <c r="H1077" s="301"/>
      <c r="J1077" s="301"/>
    </row>
    <row r="1078" spans="1:10">
      <c r="A1078" s="301"/>
      <c r="B1078" s="292" t="s">
        <v>1288</v>
      </c>
      <c r="C1078" s="343" t="s">
        <v>1287</v>
      </c>
      <c r="D1078" s="293"/>
      <c r="E1078" s="290">
        <f>E1077+7</f>
        <v>43479</v>
      </c>
      <c r="F1078" s="290">
        <f>F1077+7</f>
        <v>43483</v>
      </c>
      <c r="G1078" s="290">
        <f>G1077+7</f>
        <v>43502</v>
      </c>
      <c r="H1078" s="301"/>
      <c r="J1078" s="301"/>
    </row>
    <row r="1079" spans="1:10">
      <c r="A1079" s="301"/>
      <c r="B1079" s="292" t="s">
        <v>1286</v>
      </c>
      <c r="C1079" s="343" t="s">
        <v>1285</v>
      </c>
      <c r="D1079" s="291"/>
      <c r="E1079" s="290">
        <f>E1078+7</f>
        <v>43486</v>
      </c>
      <c r="F1079" s="290">
        <f>F1078+7</f>
        <v>43490</v>
      </c>
      <c r="G1079" s="290">
        <f>G1078+7</f>
        <v>43509</v>
      </c>
      <c r="H1079" s="301"/>
      <c r="J1079" s="301"/>
    </row>
    <row r="1080" spans="1:10">
      <c r="A1080" s="301"/>
      <c r="B1080" s="301"/>
      <c r="C1080" s="301"/>
      <c r="D1080" s="301"/>
      <c r="E1080" s="301"/>
      <c r="F1080" s="301"/>
      <c r="G1080" s="301"/>
      <c r="H1080" s="301"/>
      <c r="J1080" s="301"/>
    </row>
    <row r="1081" spans="1:10">
      <c r="A1081" s="301"/>
      <c r="B1081" s="300" t="s">
        <v>36</v>
      </c>
      <c r="C1081" s="300" t="s">
        <v>37</v>
      </c>
      <c r="D1081" s="299" t="s">
        <v>38</v>
      </c>
      <c r="E1081" s="294" t="s">
        <v>196</v>
      </c>
      <c r="F1081" s="294" t="s">
        <v>196</v>
      </c>
      <c r="G1081" s="294" t="s">
        <v>277</v>
      </c>
      <c r="H1081" s="301"/>
      <c r="J1081" s="301"/>
    </row>
    <row r="1082" spans="1:10">
      <c r="A1082" s="301"/>
      <c r="B1082" s="298"/>
      <c r="C1082" s="298"/>
      <c r="D1082" s="297"/>
      <c r="E1082" s="294" t="s">
        <v>1090</v>
      </c>
      <c r="F1082" s="294" t="s">
        <v>40</v>
      </c>
      <c r="G1082" s="290" t="s">
        <v>41</v>
      </c>
      <c r="H1082" s="301"/>
      <c r="J1082" s="301"/>
    </row>
    <row r="1083" spans="1:10">
      <c r="A1083" s="301"/>
      <c r="B1083" s="292" t="s">
        <v>1284</v>
      </c>
      <c r="C1083" s="340" t="s">
        <v>1283</v>
      </c>
      <c r="D1083" s="295" t="s">
        <v>1282</v>
      </c>
      <c r="E1083" s="290">
        <v>43466</v>
      </c>
      <c r="F1083" s="290">
        <v>43470</v>
      </c>
      <c r="G1083" s="290">
        <v>43489</v>
      </c>
      <c r="H1083" s="301"/>
      <c r="J1083" s="301"/>
    </row>
    <row r="1084" spans="1:10">
      <c r="A1084" s="301"/>
      <c r="B1084" s="292" t="s">
        <v>1281</v>
      </c>
      <c r="C1084" s="343" t="s">
        <v>1280</v>
      </c>
      <c r="D1084" s="293"/>
      <c r="E1084" s="290">
        <f>E1083+7</f>
        <v>43473</v>
      </c>
      <c r="F1084" s="290">
        <f>F1083+7</f>
        <v>43477</v>
      </c>
      <c r="G1084" s="290">
        <f>G1083+7</f>
        <v>43496</v>
      </c>
      <c r="H1084" s="301"/>
      <c r="J1084" s="301"/>
    </row>
    <row r="1085" spans="1:10">
      <c r="A1085" s="301"/>
      <c r="B1085" s="292" t="s">
        <v>1279</v>
      </c>
      <c r="C1085" s="343" t="s">
        <v>1278</v>
      </c>
      <c r="D1085" s="293"/>
      <c r="E1085" s="290">
        <f>E1084+7</f>
        <v>43480</v>
      </c>
      <c r="F1085" s="290">
        <f>F1084+7</f>
        <v>43484</v>
      </c>
      <c r="G1085" s="290">
        <f>G1084+7</f>
        <v>43503</v>
      </c>
      <c r="H1085" s="301"/>
      <c r="J1085" s="301"/>
    </row>
    <row r="1086" spans="1:10">
      <c r="A1086" s="301"/>
      <c r="B1086" s="292" t="s">
        <v>1277</v>
      </c>
      <c r="C1086" s="343" t="s">
        <v>1276</v>
      </c>
      <c r="D1086" s="291"/>
      <c r="E1086" s="290">
        <f>E1085+7</f>
        <v>43487</v>
      </c>
      <c r="F1086" s="290">
        <f>F1085+7</f>
        <v>43491</v>
      </c>
      <c r="G1086" s="290">
        <f>G1085+7</f>
        <v>43510</v>
      </c>
      <c r="H1086" s="301"/>
      <c r="J1086" s="301"/>
    </row>
    <row r="1087" spans="1:10">
      <c r="A1087" s="301"/>
      <c r="B1087" s="301"/>
      <c r="C1087" s="317"/>
      <c r="D1087" s="308"/>
      <c r="E1087" s="307"/>
      <c r="F1087" s="307"/>
      <c r="G1087" s="307"/>
      <c r="H1087" s="301"/>
      <c r="J1087" s="301"/>
    </row>
    <row r="1088" spans="1:10">
      <c r="A1088" s="312" t="s">
        <v>168</v>
      </c>
      <c r="B1088" s="335"/>
      <c r="C1088" s="335"/>
      <c r="D1088" s="312"/>
      <c r="E1088" s="312"/>
      <c r="F1088" s="312"/>
      <c r="G1088" s="333"/>
      <c r="H1088" s="301"/>
      <c r="J1088" s="301"/>
    </row>
    <row r="1089" spans="1:10">
      <c r="A1089" s="301"/>
      <c r="B1089" s="300" t="s">
        <v>36</v>
      </c>
      <c r="C1089" s="300" t="s">
        <v>37</v>
      </c>
      <c r="D1089" s="299" t="s">
        <v>38</v>
      </c>
      <c r="E1089" s="294" t="s">
        <v>196</v>
      </c>
      <c r="F1089" s="294" t="s">
        <v>196</v>
      </c>
      <c r="G1089" s="294" t="s">
        <v>168</v>
      </c>
      <c r="H1089" s="301"/>
      <c r="J1089" s="301"/>
    </row>
    <row r="1090" spans="1:10">
      <c r="A1090" s="301"/>
      <c r="B1090" s="298"/>
      <c r="C1090" s="298"/>
      <c r="D1090" s="297"/>
      <c r="E1090" s="294" t="s">
        <v>1090</v>
      </c>
      <c r="F1090" s="294" t="s">
        <v>40</v>
      </c>
      <c r="G1090" s="294" t="s">
        <v>41</v>
      </c>
      <c r="H1090" s="301"/>
      <c r="J1090" s="301"/>
    </row>
    <row r="1091" spans="1:10">
      <c r="A1091" s="301"/>
      <c r="B1091" s="296" t="s">
        <v>1273</v>
      </c>
      <c r="C1091" s="296" t="s">
        <v>1272</v>
      </c>
      <c r="D1091" s="295" t="s">
        <v>1271</v>
      </c>
      <c r="E1091" s="290">
        <v>43466</v>
      </c>
      <c r="F1091" s="290">
        <v>43471</v>
      </c>
      <c r="G1091" s="290">
        <v>43503</v>
      </c>
      <c r="H1091" s="301"/>
      <c r="J1091" s="301"/>
    </row>
    <row r="1092" spans="1:10">
      <c r="A1092" s="301"/>
      <c r="B1092" s="296" t="s">
        <v>1270</v>
      </c>
      <c r="C1092" s="296" t="s">
        <v>1269</v>
      </c>
      <c r="D1092" s="293"/>
      <c r="E1092" s="290">
        <f>E1091+7</f>
        <v>43473</v>
      </c>
      <c r="F1092" s="290">
        <f>F1091+7</f>
        <v>43478</v>
      </c>
      <c r="G1092" s="290">
        <f>G1091+7</f>
        <v>43510</v>
      </c>
      <c r="H1092" s="301"/>
      <c r="J1092" s="301"/>
    </row>
    <row r="1093" spans="1:10">
      <c r="A1093" s="301"/>
      <c r="B1093" s="296" t="s">
        <v>1268</v>
      </c>
      <c r="C1093" s="296" t="s">
        <v>1267</v>
      </c>
      <c r="D1093" s="293"/>
      <c r="E1093" s="290">
        <f>E1092+7</f>
        <v>43480</v>
      </c>
      <c r="F1093" s="290">
        <f>F1092+7</f>
        <v>43485</v>
      </c>
      <c r="G1093" s="290">
        <f>G1092+7</f>
        <v>43517</v>
      </c>
      <c r="H1093" s="301"/>
      <c r="J1093" s="301"/>
    </row>
    <row r="1094" spans="1:10">
      <c r="A1094" s="301"/>
      <c r="B1094" s="296" t="s">
        <v>1266</v>
      </c>
      <c r="C1094" s="296" t="s">
        <v>1265</v>
      </c>
      <c r="D1094" s="291"/>
      <c r="E1094" s="290">
        <f>E1093+7</f>
        <v>43487</v>
      </c>
      <c r="F1094" s="290">
        <f>F1093+7</f>
        <v>43492</v>
      </c>
      <c r="G1094" s="290">
        <f>G1093+7</f>
        <v>43524</v>
      </c>
      <c r="H1094" s="301"/>
      <c r="J1094" s="301"/>
    </row>
    <row r="1095" spans="1:10">
      <c r="A1095" s="301"/>
      <c r="B1095" s="309"/>
      <c r="C1095" s="317"/>
      <c r="D1095" s="308"/>
      <c r="E1095" s="307"/>
      <c r="F1095" s="307"/>
      <c r="G1095" s="307"/>
      <c r="H1095" s="301"/>
      <c r="J1095" s="301"/>
    </row>
    <row r="1096" spans="1:10">
      <c r="A1096" s="301"/>
      <c r="B1096" s="300" t="s">
        <v>36</v>
      </c>
      <c r="C1096" s="300" t="s">
        <v>37</v>
      </c>
      <c r="D1096" s="299" t="s">
        <v>38</v>
      </c>
      <c r="E1096" s="294" t="s">
        <v>196</v>
      </c>
      <c r="F1096" s="294" t="s">
        <v>196</v>
      </c>
      <c r="G1096" s="294" t="s">
        <v>1275</v>
      </c>
      <c r="H1096" s="301"/>
      <c r="J1096" s="301"/>
    </row>
    <row r="1097" spans="1:10">
      <c r="A1097" s="301"/>
      <c r="B1097" s="298"/>
      <c r="C1097" s="298"/>
      <c r="D1097" s="297"/>
      <c r="E1097" s="294" t="s">
        <v>1090</v>
      </c>
      <c r="F1097" s="294" t="s">
        <v>40</v>
      </c>
      <c r="G1097" s="290" t="s">
        <v>41</v>
      </c>
      <c r="H1097" s="301"/>
      <c r="J1097" s="301"/>
    </row>
    <row r="1098" spans="1:10">
      <c r="A1098" s="301"/>
      <c r="B1098" s="292" t="s">
        <v>726</v>
      </c>
      <c r="C1098" s="343" t="s">
        <v>366</v>
      </c>
      <c r="D1098" s="295" t="s">
        <v>1274</v>
      </c>
      <c r="E1098" s="290">
        <v>43461</v>
      </c>
      <c r="F1098" s="290">
        <v>43466</v>
      </c>
      <c r="G1098" s="290">
        <f>F1098+32</f>
        <v>43498</v>
      </c>
      <c r="H1098" s="301"/>
      <c r="J1098" s="301"/>
    </row>
    <row r="1099" spans="1:10">
      <c r="A1099" s="301"/>
      <c r="B1099" s="292" t="s">
        <v>727</v>
      </c>
      <c r="C1099" s="343" t="s">
        <v>1262</v>
      </c>
      <c r="D1099" s="293"/>
      <c r="E1099" s="290">
        <f>E1098+7</f>
        <v>43468</v>
      </c>
      <c r="F1099" s="290">
        <f>F1098+7</f>
        <v>43473</v>
      </c>
      <c r="G1099" s="290">
        <f>G1098+7</f>
        <v>43505</v>
      </c>
      <c r="H1099" s="301"/>
      <c r="J1099" s="301"/>
    </row>
    <row r="1100" spans="1:10">
      <c r="A1100" s="301"/>
      <c r="B1100" s="292" t="s">
        <v>1261</v>
      </c>
      <c r="C1100" s="343" t="s">
        <v>489</v>
      </c>
      <c r="D1100" s="293"/>
      <c r="E1100" s="290">
        <f>E1099+7</f>
        <v>43475</v>
      </c>
      <c r="F1100" s="290">
        <f>F1099+7</f>
        <v>43480</v>
      </c>
      <c r="G1100" s="290">
        <f>G1099+7</f>
        <v>43512</v>
      </c>
      <c r="H1100" s="301"/>
      <c r="J1100" s="301"/>
    </row>
    <row r="1101" spans="1:10">
      <c r="A1101" s="301"/>
      <c r="B1101" s="292" t="s">
        <v>728</v>
      </c>
      <c r="C1101" s="343" t="s">
        <v>490</v>
      </c>
      <c r="D1101" s="293"/>
      <c r="E1101" s="290">
        <f>E1100+7</f>
        <v>43482</v>
      </c>
      <c r="F1101" s="290">
        <f>F1100+7</f>
        <v>43487</v>
      </c>
      <c r="G1101" s="290">
        <f>G1100+7</f>
        <v>43519</v>
      </c>
      <c r="H1101" s="301"/>
      <c r="J1101" s="301"/>
    </row>
    <row r="1102" spans="1:10">
      <c r="A1102" s="301"/>
      <c r="B1102" s="292" t="s">
        <v>729</v>
      </c>
      <c r="C1102" s="343" t="s">
        <v>1260</v>
      </c>
      <c r="D1102" s="291"/>
      <c r="E1102" s="290">
        <f>E1101+7</f>
        <v>43489</v>
      </c>
      <c r="F1102" s="290">
        <f>F1101+7</f>
        <v>43494</v>
      </c>
      <c r="G1102" s="290">
        <f>G1101+7</f>
        <v>43526</v>
      </c>
      <c r="H1102" s="301"/>
      <c r="J1102" s="301"/>
    </row>
    <row r="1103" spans="1:10">
      <c r="A1103" s="301"/>
      <c r="B1103" s="309"/>
      <c r="C1103" s="317"/>
      <c r="D1103" s="308"/>
      <c r="E1103" s="307"/>
      <c r="F1103" s="307"/>
      <c r="G1103" s="307"/>
      <c r="H1103" s="301"/>
      <c r="J1103" s="301"/>
    </row>
    <row r="1104" spans="1:10">
      <c r="A1104" s="312" t="s">
        <v>169</v>
      </c>
      <c r="B1104" s="335"/>
      <c r="C1104" s="335"/>
      <c r="D1104" s="312"/>
      <c r="E1104" s="312"/>
      <c r="F1104" s="312"/>
      <c r="G1104" s="333"/>
      <c r="H1104" s="301"/>
      <c r="J1104" s="301"/>
    </row>
    <row r="1105" spans="1:10">
      <c r="A1105" s="312"/>
      <c r="B1105" s="300" t="s">
        <v>36</v>
      </c>
      <c r="C1105" s="300" t="s">
        <v>37</v>
      </c>
      <c r="D1105" s="299" t="s">
        <v>38</v>
      </c>
      <c r="E1105" s="294" t="s">
        <v>196</v>
      </c>
      <c r="F1105" s="294" t="s">
        <v>196</v>
      </c>
      <c r="G1105" s="294" t="s">
        <v>169</v>
      </c>
      <c r="H1105" s="301"/>
      <c r="J1105" s="301"/>
    </row>
    <row r="1106" spans="1:10">
      <c r="A1106" s="312"/>
      <c r="B1106" s="298"/>
      <c r="C1106" s="298"/>
      <c r="D1106" s="297"/>
      <c r="E1106" s="294" t="s">
        <v>1090</v>
      </c>
      <c r="F1106" s="294" t="s">
        <v>40</v>
      </c>
      <c r="G1106" s="290" t="s">
        <v>41</v>
      </c>
      <c r="H1106" s="301"/>
      <c r="J1106" s="301"/>
    </row>
    <row r="1107" spans="1:10">
      <c r="A1107" s="312"/>
      <c r="B1107" s="296" t="s">
        <v>1273</v>
      </c>
      <c r="C1107" s="296" t="s">
        <v>1272</v>
      </c>
      <c r="D1107" s="295" t="s">
        <v>1271</v>
      </c>
      <c r="E1107" s="290">
        <v>43466</v>
      </c>
      <c r="F1107" s="290">
        <v>43471</v>
      </c>
      <c r="G1107" s="290">
        <v>43506</v>
      </c>
      <c r="H1107" s="301"/>
      <c r="J1107" s="301"/>
    </row>
    <row r="1108" spans="1:10">
      <c r="A1108" s="312"/>
      <c r="B1108" s="296" t="s">
        <v>1270</v>
      </c>
      <c r="C1108" s="296" t="s">
        <v>1269</v>
      </c>
      <c r="D1108" s="293"/>
      <c r="E1108" s="290">
        <f>E1107+7</f>
        <v>43473</v>
      </c>
      <c r="F1108" s="290">
        <f>F1107+7</f>
        <v>43478</v>
      </c>
      <c r="G1108" s="290">
        <f>G1107+7</f>
        <v>43513</v>
      </c>
      <c r="H1108" s="301"/>
      <c r="J1108" s="301"/>
    </row>
    <row r="1109" spans="1:10">
      <c r="A1109" s="312"/>
      <c r="B1109" s="296" t="s">
        <v>1268</v>
      </c>
      <c r="C1109" s="296" t="s">
        <v>1267</v>
      </c>
      <c r="D1109" s="293"/>
      <c r="E1109" s="290">
        <f>E1108+7</f>
        <v>43480</v>
      </c>
      <c r="F1109" s="290">
        <f>F1108+7</f>
        <v>43485</v>
      </c>
      <c r="G1109" s="290">
        <f>G1108+7</f>
        <v>43520</v>
      </c>
      <c r="H1109" s="301"/>
      <c r="J1109" s="301"/>
    </row>
    <row r="1110" spans="1:10">
      <c r="A1110" s="312"/>
      <c r="B1110" s="296" t="s">
        <v>1266</v>
      </c>
      <c r="C1110" s="296" t="s">
        <v>1265</v>
      </c>
      <c r="D1110" s="291"/>
      <c r="E1110" s="290">
        <f>E1109+7</f>
        <v>43487</v>
      </c>
      <c r="F1110" s="290">
        <f>F1109+7</f>
        <v>43492</v>
      </c>
      <c r="G1110" s="290">
        <f>G1109+7</f>
        <v>43527</v>
      </c>
      <c r="H1110" s="301"/>
      <c r="J1110" s="301"/>
    </row>
    <row r="1111" spans="1:10">
      <c r="A1111" s="312"/>
      <c r="B1111" s="344"/>
      <c r="C1111" s="317"/>
      <c r="D1111" s="308"/>
      <c r="E1111" s="307"/>
      <c r="F1111" s="307"/>
      <c r="G1111" s="307"/>
      <c r="H1111" s="301"/>
      <c r="J1111" s="301"/>
    </row>
    <row r="1112" spans="1:10">
      <c r="A1112" s="312" t="s">
        <v>170</v>
      </c>
      <c r="B1112" s="325"/>
      <c r="C1112" s="325"/>
      <c r="D1112" s="324"/>
      <c r="E1112" s="324"/>
      <c r="F1112" s="323"/>
      <c r="G1112" s="323"/>
      <c r="H1112" s="301"/>
      <c r="J1112" s="301"/>
    </row>
    <row r="1113" spans="1:10">
      <c r="A1113" s="312"/>
      <c r="B1113" s="300" t="s">
        <v>36</v>
      </c>
      <c r="C1113" s="300" t="s">
        <v>37</v>
      </c>
      <c r="D1113" s="299" t="s">
        <v>38</v>
      </c>
      <c r="E1113" s="294" t="s">
        <v>196</v>
      </c>
      <c r="F1113" s="294" t="s">
        <v>196</v>
      </c>
      <c r="G1113" s="294" t="s">
        <v>170</v>
      </c>
      <c r="H1113" s="327"/>
      <c r="J1113" s="301"/>
    </row>
    <row r="1114" spans="1:10">
      <c r="A1114" s="312"/>
      <c r="B1114" s="298"/>
      <c r="C1114" s="298"/>
      <c r="D1114" s="297"/>
      <c r="E1114" s="294" t="s">
        <v>1090</v>
      </c>
      <c r="F1114" s="294" t="s">
        <v>40</v>
      </c>
      <c r="G1114" s="294" t="s">
        <v>41</v>
      </c>
      <c r="H1114" s="327"/>
      <c r="J1114" s="301"/>
    </row>
    <row r="1115" spans="1:10">
      <c r="A1115" s="312"/>
      <c r="B1115" s="296" t="s">
        <v>1273</v>
      </c>
      <c r="C1115" s="296" t="s">
        <v>1272</v>
      </c>
      <c r="D1115" s="295" t="s">
        <v>1271</v>
      </c>
      <c r="E1115" s="290">
        <v>43466</v>
      </c>
      <c r="F1115" s="290">
        <v>43471</v>
      </c>
      <c r="G1115" s="290">
        <v>43505</v>
      </c>
      <c r="H1115" s="327"/>
      <c r="J1115" s="301"/>
    </row>
    <row r="1116" spans="1:10">
      <c r="A1116" s="312"/>
      <c r="B1116" s="296" t="s">
        <v>1270</v>
      </c>
      <c r="C1116" s="296" t="s">
        <v>1269</v>
      </c>
      <c r="D1116" s="293"/>
      <c r="E1116" s="290">
        <f>E1115+7</f>
        <v>43473</v>
      </c>
      <c r="F1116" s="290">
        <f>F1115+7</f>
        <v>43478</v>
      </c>
      <c r="G1116" s="290">
        <f>G1115+7</f>
        <v>43512</v>
      </c>
      <c r="H1116" s="341"/>
      <c r="J1116" s="301"/>
    </row>
    <row r="1117" spans="1:10">
      <c r="A1117" s="312"/>
      <c r="B1117" s="296" t="s">
        <v>1268</v>
      </c>
      <c r="C1117" s="296" t="s">
        <v>1267</v>
      </c>
      <c r="D1117" s="293"/>
      <c r="E1117" s="290">
        <f>E1116+7</f>
        <v>43480</v>
      </c>
      <c r="F1117" s="290">
        <f>F1116+7</f>
        <v>43485</v>
      </c>
      <c r="G1117" s="290">
        <f>G1116+7</f>
        <v>43519</v>
      </c>
      <c r="H1117" s="341"/>
      <c r="J1117" s="301"/>
    </row>
    <row r="1118" spans="1:10">
      <c r="A1118" s="312"/>
      <c r="B1118" s="296" t="s">
        <v>1266</v>
      </c>
      <c r="C1118" s="296" t="s">
        <v>1265</v>
      </c>
      <c r="D1118" s="291"/>
      <c r="E1118" s="290">
        <f>E1117+7</f>
        <v>43487</v>
      </c>
      <c r="F1118" s="290">
        <f>F1117+7</f>
        <v>43492</v>
      </c>
      <c r="G1118" s="290">
        <f>G1117+7</f>
        <v>43526</v>
      </c>
      <c r="H1118" s="341"/>
      <c r="J1118" s="301"/>
    </row>
    <row r="1119" spans="1:10">
      <c r="A1119" s="312"/>
      <c r="B1119" s="309"/>
      <c r="C1119" s="317"/>
      <c r="D1119" s="308"/>
      <c r="E1119" s="307"/>
      <c r="F1119" s="307"/>
      <c r="G1119" s="301"/>
      <c r="H1119" s="301"/>
      <c r="J1119" s="301"/>
    </row>
    <row r="1120" spans="1:10">
      <c r="A1120" s="312" t="s">
        <v>166</v>
      </c>
      <c r="B1120" s="302"/>
      <c r="C1120" s="302"/>
      <c r="D1120" s="301"/>
      <c r="E1120" s="301"/>
      <c r="F1120" s="301"/>
      <c r="G1120" s="301"/>
      <c r="H1120" s="301"/>
      <c r="J1120" s="301"/>
    </row>
    <row r="1121" spans="1:10">
      <c r="A1121" s="301"/>
      <c r="B1121" s="300" t="s">
        <v>36</v>
      </c>
      <c r="C1121" s="300" t="s">
        <v>37</v>
      </c>
      <c r="D1121" s="299" t="s">
        <v>38</v>
      </c>
      <c r="E1121" s="294" t="s">
        <v>196</v>
      </c>
      <c r="F1121" s="294" t="s">
        <v>196</v>
      </c>
      <c r="G1121" s="294" t="s">
        <v>166</v>
      </c>
      <c r="H1121" s="301"/>
      <c r="J1121" s="301"/>
    </row>
    <row r="1122" spans="1:10">
      <c r="A1122" s="301"/>
      <c r="B1122" s="298"/>
      <c r="C1122" s="298"/>
      <c r="D1122" s="297"/>
      <c r="E1122" s="294" t="s">
        <v>1090</v>
      </c>
      <c r="F1122" s="294" t="s">
        <v>40</v>
      </c>
      <c r="G1122" s="290" t="s">
        <v>41</v>
      </c>
      <c r="H1122" s="301"/>
      <c r="J1122" s="301"/>
    </row>
    <row r="1123" spans="1:10">
      <c r="A1123" s="301"/>
      <c r="B1123" s="296" t="s">
        <v>1273</v>
      </c>
      <c r="C1123" s="296" t="s">
        <v>1272</v>
      </c>
      <c r="D1123" s="295" t="s">
        <v>1271</v>
      </c>
      <c r="E1123" s="290">
        <v>43466</v>
      </c>
      <c r="F1123" s="290">
        <v>43471</v>
      </c>
      <c r="G1123" s="290">
        <v>43509</v>
      </c>
      <c r="H1123" s="301"/>
      <c r="J1123" s="301"/>
    </row>
    <row r="1124" spans="1:10">
      <c r="A1124" s="301"/>
      <c r="B1124" s="296" t="s">
        <v>1270</v>
      </c>
      <c r="C1124" s="296" t="s">
        <v>1269</v>
      </c>
      <c r="D1124" s="293"/>
      <c r="E1124" s="290">
        <f>E1123+7</f>
        <v>43473</v>
      </c>
      <c r="F1124" s="290">
        <f>F1123+7</f>
        <v>43478</v>
      </c>
      <c r="G1124" s="290">
        <f>G1123+7</f>
        <v>43516</v>
      </c>
      <c r="H1124" s="301"/>
      <c r="J1124" s="301"/>
    </row>
    <row r="1125" spans="1:10">
      <c r="A1125" s="301"/>
      <c r="B1125" s="296" t="s">
        <v>1268</v>
      </c>
      <c r="C1125" s="296" t="s">
        <v>1267</v>
      </c>
      <c r="D1125" s="293"/>
      <c r="E1125" s="290">
        <f>E1124+7</f>
        <v>43480</v>
      </c>
      <c r="F1125" s="290">
        <f>F1124+7</f>
        <v>43485</v>
      </c>
      <c r="G1125" s="290">
        <f>G1124+7</f>
        <v>43523</v>
      </c>
      <c r="H1125" s="301"/>
      <c r="J1125" s="301"/>
    </row>
    <row r="1126" spans="1:10">
      <c r="A1126" s="301"/>
      <c r="B1126" s="296" t="s">
        <v>1266</v>
      </c>
      <c r="C1126" s="296" t="s">
        <v>1265</v>
      </c>
      <c r="D1126" s="291"/>
      <c r="E1126" s="290">
        <f>E1125+7</f>
        <v>43487</v>
      </c>
      <c r="F1126" s="290">
        <f>F1125+7</f>
        <v>43492</v>
      </c>
      <c r="G1126" s="290">
        <f>G1125+7</f>
        <v>43530</v>
      </c>
      <c r="H1126" s="301"/>
      <c r="J1126" s="301"/>
    </row>
    <row r="1127" spans="1:10">
      <c r="A1127" s="301"/>
      <c r="B1127" s="309"/>
      <c r="C1127" s="317"/>
      <c r="D1127" s="308"/>
      <c r="E1127" s="307"/>
      <c r="F1127" s="307"/>
      <c r="G1127" s="307"/>
      <c r="H1127" s="301"/>
      <c r="J1127" s="301"/>
    </row>
    <row r="1128" spans="1:10">
      <c r="A1128" s="301"/>
      <c r="B1128" s="300" t="s">
        <v>36</v>
      </c>
      <c r="C1128" s="300" t="s">
        <v>37</v>
      </c>
      <c r="D1128" s="299" t="s">
        <v>38</v>
      </c>
      <c r="E1128" s="294" t="s">
        <v>196</v>
      </c>
      <c r="F1128" s="294" t="s">
        <v>196</v>
      </c>
      <c r="G1128" s="294" t="s">
        <v>166</v>
      </c>
      <c r="H1128" s="301"/>
      <c r="J1128" s="301"/>
    </row>
    <row r="1129" spans="1:10">
      <c r="A1129" s="301"/>
      <c r="B1129" s="298"/>
      <c r="C1129" s="298"/>
      <c r="D1129" s="297"/>
      <c r="E1129" s="294" t="s">
        <v>1090</v>
      </c>
      <c r="F1129" s="294" t="s">
        <v>40</v>
      </c>
      <c r="G1129" s="290" t="s">
        <v>41</v>
      </c>
      <c r="H1129" s="301"/>
      <c r="J1129" s="301"/>
    </row>
    <row r="1130" spans="1:10">
      <c r="A1130" s="301"/>
      <c r="B1130" s="292" t="s">
        <v>726</v>
      </c>
      <c r="C1130" s="343" t="s">
        <v>366</v>
      </c>
      <c r="D1130" s="295" t="s">
        <v>1263</v>
      </c>
      <c r="E1130" s="290">
        <v>43461</v>
      </c>
      <c r="F1130" s="290">
        <v>43466</v>
      </c>
      <c r="G1130" s="290">
        <f>F1130+40</f>
        <v>43506</v>
      </c>
      <c r="H1130" s="301"/>
      <c r="J1130" s="301"/>
    </row>
    <row r="1131" spans="1:10">
      <c r="A1131" s="301"/>
      <c r="B1131" s="292" t="s">
        <v>727</v>
      </c>
      <c r="C1131" s="343" t="s">
        <v>1262</v>
      </c>
      <c r="D1131" s="293"/>
      <c r="E1131" s="290">
        <f>E1130+7</f>
        <v>43468</v>
      </c>
      <c r="F1131" s="290">
        <f>F1130+7</f>
        <v>43473</v>
      </c>
      <c r="G1131" s="290">
        <f>G1130+7</f>
        <v>43513</v>
      </c>
      <c r="H1131" s="301"/>
      <c r="J1131" s="301"/>
    </row>
    <row r="1132" spans="1:10">
      <c r="A1132" s="301"/>
      <c r="B1132" s="292" t="s">
        <v>1261</v>
      </c>
      <c r="C1132" s="343" t="s">
        <v>489</v>
      </c>
      <c r="D1132" s="293"/>
      <c r="E1132" s="290">
        <f>E1131+7</f>
        <v>43475</v>
      </c>
      <c r="F1132" s="290">
        <f>F1131+7</f>
        <v>43480</v>
      </c>
      <c r="G1132" s="290">
        <f>G1131+7</f>
        <v>43520</v>
      </c>
      <c r="H1132" s="301"/>
      <c r="J1132" s="301"/>
    </row>
    <row r="1133" spans="1:10">
      <c r="A1133" s="301"/>
      <c r="B1133" s="292" t="s">
        <v>728</v>
      </c>
      <c r="C1133" s="343" t="s">
        <v>490</v>
      </c>
      <c r="D1133" s="293"/>
      <c r="E1133" s="290">
        <f>E1132+7</f>
        <v>43482</v>
      </c>
      <c r="F1133" s="290">
        <f>F1132+7</f>
        <v>43487</v>
      </c>
      <c r="G1133" s="290">
        <f>G1132+7</f>
        <v>43527</v>
      </c>
      <c r="H1133" s="301"/>
      <c r="J1133" s="301"/>
    </row>
    <row r="1134" spans="1:10">
      <c r="A1134" s="301"/>
      <c r="B1134" s="292" t="s">
        <v>729</v>
      </c>
      <c r="C1134" s="343" t="s">
        <v>1260</v>
      </c>
      <c r="D1134" s="291"/>
      <c r="E1134" s="290">
        <f>E1133+7</f>
        <v>43489</v>
      </c>
      <c r="F1134" s="290">
        <f>F1133+7</f>
        <v>43494</v>
      </c>
      <c r="G1134" s="290">
        <f>G1133+7</f>
        <v>43534</v>
      </c>
      <c r="H1134" s="301"/>
      <c r="J1134" s="301"/>
    </row>
    <row r="1135" spans="1:10">
      <c r="A1135" s="301"/>
      <c r="B1135" s="301"/>
      <c r="C1135" s="301"/>
      <c r="D1135" s="301"/>
      <c r="E1135" s="307"/>
      <c r="F1135" s="307"/>
      <c r="G1135" s="307"/>
      <c r="H1135" s="301"/>
      <c r="J1135" s="301"/>
    </row>
    <row r="1136" spans="1:10">
      <c r="A1136" s="312" t="s">
        <v>164</v>
      </c>
      <c r="B1136" s="301"/>
      <c r="C1136" s="301"/>
      <c r="D1136" s="301"/>
      <c r="E1136" s="301"/>
      <c r="F1136" s="301"/>
      <c r="G1136" s="301"/>
      <c r="H1136" s="301"/>
      <c r="J1136" s="301"/>
    </row>
    <row r="1137" spans="1:10">
      <c r="A1137" s="301"/>
      <c r="B1137" s="300" t="s">
        <v>36</v>
      </c>
      <c r="C1137" s="300" t="s">
        <v>37</v>
      </c>
      <c r="D1137" s="299" t="s">
        <v>38</v>
      </c>
      <c r="E1137" s="294" t="s">
        <v>196</v>
      </c>
      <c r="F1137" s="294" t="s">
        <v>196</v>
      </c>
      <c r="G1137" s="290" t="s">
        <v>164</v>
      </c>
      <c r="H1137" s="301"/>
      <c r="J1137" s="301"/>
    </row>
    <row r="1138" spans="1:10">
      <c r="A1138" s="301"/>
      <c r="B1138" s="298"/>
      <c r="C1138" s="298"/>
      <c r="D1138" s="297"/>
      <c r="E1138" s="294" t="s">
        <v>1090</v>
      </c>
      <c r="F1138" s="294" t="s">
        <v>40</v>
      </c>
      <c r="G1138" s="294" t="s">
        <v>41</v>
      </c>
      <c r="H1138" s="301"/>
      <c r="J1138" s="301"/>
    </row>
    <row r="1139" spans="1:10">
      <c r="A1139" s="301"/>
      <c r="B1139" s="296" t="s">
        <v>1273</v>
      </c>
      <c r="C1139" s="296" t="s">
        <v>1272</v>
      </c>
      <c r="D1139" s="295" t="s">
        <v>1271</v>
      </c>
      <c r="E1139" s="290">
        <v>43466</v>
      </c>
      <c r="F1139" s="290">
        <v>43471</v>
      </c>
      <c r="G1139" s="290">
        <v>43510</v>
      </c>
      <c r="H1139" s="301"/>
      <c r="J1139" s="301"/>
    </row>
    <row r="1140" spans="1:10">
      <c r="A1140" s="301"/>
      <c r="B1140" s="296" t="s">
        <v>1270</v>
      </c>
      <c r="C1140" s="296" t="s">
        <v>1269</v>
      </c>
      <c r="D1140" s="293"/>
      <c r="E1140" s="290">
        <f>E1139+7</f>
        <v>43473</v>
      </c>
      <c r="F1140" s="290">
        <f>F1139+7</f>
        <v>43478</v>
      </c>
      <c r="G1140" s="290">
        <f>G1139+7</f>
        <v>43517</v>
      </c>
      <c r="H1140" s="301"/>
      <c r="J1140" s="301"/>
    </row>
    <row r="1141" spans="1:10">
      <c r="A1141" s="301"/>
      <c r="B1141" s="296" t="s">
        <v>1268</v>
      </c>
      <c r="C1141" s="296" t="s">
        <v>1267</v>
      </c>
      <c r="D1141" s="293"/>
      <c r="E1141" s="290">
        <f>E1140+7</f>
        <v>43480</v>
      </c>
      <c r="F1141" s="290">
        <f>F1140+7</f>
        <v>43485</v>
      </c>
      <c r="G1141" s="290">
        <f>G1140+7</f>
        <v>43524</v>
      </c>
      <c r="H1141" s="301"/>
      <c r="J1141" s="301"/>
    </row>
    <row r="1142" spans="1:10">
      <c r="A1142" s="301"/>
      <c r="B1142" s="296" t="s">
        <v>1266</v>
      </c>
      <c r="C1142" s="296" t="s">
        <v>1265</v>
      </c>
      <c r="D1142" s="291"/>
      <c r="E1142" s="290">
        <f>E1141+7</f>
        <v>43487</v>
      </c>
      <c r="F1142" s="290">
        <f>F1141+7</f>
        <v>43492</v>
      </c>
      <c r="G1142" s="290">
        <f>G1141+7</f>
        <v>43531</v>
      </c>
      <c r="H1142" s="301"/>
      <c r="J1142" s="301"/>
    </row>
    <row r="1143" spans="1:10">
      <c r="A1143" s="301"/>
      <c r="B1143" s="309"/>
      <c r="C1143" s="317"/>
      <c r="D1143" s="308"/>
      <c r="E1143" s="307"/>
      <c r="F1143" s="307"/>
      <c r="G1143" s="307"/>
      <c r="H1143" s="301"/>
      <c r="J1143" s="301"/>
    </row>
    <row r="1144" spans="1:10">
      <c r="A1144" s="301"/>
      <c r="B1144" s="300" t="s">
        <v>36</v>
      </c>
      <c r="C1144" s="300" t="s">
        <v>37</v>
      </c>
      <c r="D1144" s="299" t="s">
        <v>38</v>
      </c>
      <c r="E1144" s="294" t="s">
        <v>196</v>
      </c>
      <c r="F1144" s="294" t="s">
        <v>196</v>
      </c>
      <c r="G1144" s="294" t="s">
        <v>1264</v>
      </c>
      <c r="H1144" s="301"/>
      <c r="J1144" s="301"/>
    </row>
    <row r="1145" spans="1:10">
      <c r="A1145" s="301"/>
      <c r="B1145" s="298"/>
      <c r="C1145" s="298"/>
      <c r="D1145" s="297"/>
      <c r="E1145" s="294" t="s">
        <v>1090</v>
      </c>
      <c r="F1145" s="294" t="s">
        <v>40</v>
      </c>
      <c r="G1145" s="290" t="s">
        <v>41</v>
      </c>
      <c r="H1145" s="301"/>
      <c r="J1145" s="301"/>
    </row>
    <row r="1146" spans="1:10">
      <c r="A1146" s="301"/>
      <c r="B1146" s="292" t="s">
        <v>726</v>
      </c>
      <c r="C1146" s="343" t="s">
        <v>366</v>
      </c>
      <c r="D1146" s="295" t="s">
        <v>1263</v>
      </c>
      <c r="E1146" s="290">
        <v>43461</v>
      </c>
      <c r="F1146" s="290">
        <v>43466</v>
      </c>
      <c r="G1146" s="290">
        <f>F1146+41</f>
        <v>43507</v>
      </c>
      <c r="H1146" s="301"/>
      <c r="J1146" s="301"/>
    </row>
    <row r="1147" spans="1:10">
      <c r="A1147" s="301"/>
      <c r="B1147" s="292" t="s">
        <v>727</v>
      </c>
      <c r="C1147" s="343" t="s">
        <v>1262</v>
      </c>
      <c r="D1147" s="293"/>
      <c r="E1147" s="290">
        <f>E1146+7</f>
        <v>43468</v>
      </c>
      <c r="F1147" s="290">
        <f>F1146+7</f>
        <v>43473</v>
      </c>
      <c r="G1147" s="290">
        <f>G1146+7</f>
        <v>43514</v>
      </c>
      <c r="H1147" s="301"/>
      <c r="J1147" s="301"/>
    </row>
    <row r="1148" spans="1:10">
      <c r="A1148" s="301"/>
      <c r="B1148" s="292" t="s">
        <v>1261</v>
      </c>
      <c r="C1148" s="343" t="s">
        <v>489</v>
      </c>
      <c r="D1148" s="293"/>
      <c r="E1148" s="290">
        <f>E1147+7</f>
        <v>43475</v>
      </c>
      <c r="F1148" s="290">
        <f>F1147+7</f>
        <v>43480</v>
      </c>
      <c r="G1148" s="290">
        <f>G1147+7</f>
        <v>43521</v>
      </c>
      <c r="H1148" s="301"/>
      <c r="J1148" s="301"/>
    </row>
    <row r="1149" spans="1:10">
      <c r="A1149" s="301"/>
      <c r="B1149" s="292" t="s">
        <v>728</v>
      </c>
      <c r="C1149" s="343" t="s">
        <v>490</v>
      </c>
      <c r="D1149" s="293"/>
      <c r="E1149" s="290">
        <f>E1148+7</f>
        <v>43482</v>
      </c>
      <c r="F1149" s="290">
        <f>F1148+7</f>
        <v>43487</v>
      </c>
      <c r="G1149" s="290">
        <f>G1148+7</f>
        <v>43528</v>
      </c>
      <c r="H1149" s="301"/>
      <c r="J1149" s="301"/>
    </row>
    <row r="1150" spans="1:10">
      <c r="A1150" s="301"/>
      <c r="B1150" s="292" t="s">
        <v>729</v>
      </c>
      <c r="C1150" s="343" t="s">
        <v>1260</v>
      </c>
      <c r="D1150" s="291"/>
      <c r="E1150" s="290">
        <f>E1149+7</f>
        <v>43489</v>
      </c>
      <c r="F1150" s="290">
        <f>F1149+7</f>
        <v>43494</v>
      </c>
      <c r="G1150" s="290">
        <f>G1149+7</f>
        <v>43535</v>
      </c>
      <c r="H1150" s="301"/>
      <c r="J1150" s="301"/>
    </row>
    <row r="1151" spans="1:10">
      <c r="A1151" s="301"/>
      <c r="B1151" s="309"/>
      <c r="C1151" s="317"/>
      <c r="D1151" s="308"/>
      <c r="E1151" s="307"/>
      <c r="F1151" s="307"/>
      <c r="G1151" s="307"/>
      <c r="H1151" s="301"/>
      <c r="J1151" s="301"/>
    </row>
    <row r="1152" spans="1:10">
      <c r="A1152" s="339" t="s">
        <v>1258</v>
      </c>
      <c r="B1152" s="339"/>
      <c r="C1152" s="317"/>
      <c r="D1152" s="308"/>
      <c r="E1152" s="307"/>
      <c r="F1152" s="307"/>
      <c r="G1152" s="307"/>
      <c r="H1152" s="301"/>
      <c r="J1152" s="301"/>
    </row>
    <row r="1153" spans="1:10">
      <c r="A1153" s="301"/>
      <c r="B1153" s="300" t="s">
        <v>36</v>
      </c>
      <c r="C1153" s="300" t="s">
        <v>37</v>
      </c>
      <c r="D1153" s="299" t="s">
        <v>38</v>
      </c>
      <c r="E1153" s="294" t="s">
        <v>196</v>
      </c>
      <c r="F1153" s="294" t="s">
        <v>196</v>
      </c>
      <c r="G1153" s="294" t="s">
        <v>1259</v>
      </c>
      <c r="H1153" s="294" t="s">
        <v>1258</v>
      </c>
      <c r="J1153" s="301"/>
    </row>
    <row r="1154" spans="1:10">
      <c r="A1154" s="301"/>
      <c r="B1154" s="298"/>
      <c r="C1154" s="298"/>
      <c r="D1154" s="297"/>
      <c r="E1154" s="294" t="s">
        <v>1090</v>
      </c>
      <c r="F1154" s="294" t="s">
        <v>40</v>
      </c>
      <c r="G1154" s="294" t="s">
        <v>41</v>
      </c>
      <c r="H1154" s="338"/>
      <c r="J1154" s="332"/>
    </row>
    <row r="1155" spans="1:10">
      <c r="A1155" s="301"/>
      <c r="B1155" s="292" t="s">
        <v>1257</v>
      </c>
      <c r="C1155" s="343" t="s">
        <v>1256</v>
      </c>
      <c r="D1155" s="295" t="s">
        <v>1255</v>
      </c>
      <c r="E1155" s="290">
        <v>43462</v>
      </c>
      <c r="F1155" s="290">
        <v>43466</v>
      </c>
      <c r="G1155" s="290">
        <f>F1155+20</f>
        <v>43486</v>
      </c>
      <c r="H1155" s="338" t="s">
        <v>1246</v>
      </c>
      <c r="J1155" s="301"/>
    </row>
    <row r="1156" spans="1:10">
      <c r="A1156" s="301"/>
      <c r="B1156" s="292" t="s">
        <v>1254</v>
      </c>
      <c r="C1156" s="343" t="s">
        <v>1253</v>
      </c>
      <c r="D1156" s="293"/>
      <c r="E1156" s="290">
        <f>E1155+7</f>
        <v>43469</v>
      </c>
      <c r="F1156" s="290">
        <f>F1155+7</f>
        <v>43473</v>
      </c>
      <c r="G1156" s="290">
        <f>G1155+7</f>
        <v>43493</v>
      </c>
      <c r="H1156" s="338" t="s">
        <v>1246</v>
      </c>
      <c r="J1156" s="301"/>
    </row>
    <row r="1157" spans="1:10">
      <c r="A1157" s="301"/>
      <c r="B1157" s="292" t="s">
        <v>1252</v>
      </c>
      <c r="C1157" s="343" t="s">
        <v>1251</v>
      </c>
      <c r="D1157" s="293"/>
      <c r="E1157" s="290">
        <f>E1156+7</f>
        <v>43476</v>
      </c>
      <c r="F1157" s="290">
        <f>F1156+7</f>
        <v>43480</v>
      </c>
      <c r="G1157" s="290">
        <f>G1156+7</f>
        <v>43500</v>
      </c>
      <c r="H1157" s="338" t="s">
        <v>1246</v>
      </c>
      <c r="J1157" s="301"/>
    </row>
    <row r="1158" spans="1:10">
      <c r="A1158" s="301"/>
      <c r="B1158" s="292" t="s">
        <v>1250</v>
      </c>
      <c r="C1158" s="343" t="s">
        <v>1249</v>
      </c>
      <c r="D1158" s="293"/>
      <c r="E1158" s="290">
        <f>E1157+7</f>
        <v>43483</v>
      </c>
      <c r="F1158" s="290">
        <f>F1157+7</f>
        <v>43487</v>
      </c>
      <c r="G1158" s="290">
        <f>G1157+7</f>
        <v>43507</v>
      </c>
      <c r="H1158" s="338" t="s">
        <v>1246</v>
      </c>
      <c r="J1158" s="301"/>
    </row>
    <row r="1159" spans="1:10">
      <c r="A1159" s="301"/>
      <c r="B1159" s="292" t="s">
        <v>1248</v>
      </c>
      <c r="C1159" s="343" t="s">
        <v>1247</v>
      </c>
      <c r="D1159" s="291"/>
      <c r="E1159" s="290">
        <f>E1158+7</f>
        <v>43490</v>
      </c>
      <c r="F1159" s="290">
        <f>F1158+7</f>
        <v>43494</v>
      </c>
      <c r="G1159" s="290">
        <f>G1158+7</f>
        <v>43514</v>
      </c>
      <c r="H1159" s="338" t="s">
        <v>1246</v>
      </c>
      <c r="J1159" s="301"/>
    </row>
    <row r="1160" spans="1:10">
      <c r="A1160" s="301"/>
      <c r="B1160" s="309"/>
      <c r="C1160" s="317"/>
      <c r="D1160" s="308"/>
      <c r="E1160" s="307"/>
      <c r="F1160" s="307"/>
      <c r="G1160" s="307"/>
      <c r="H1160" s="301"/>
      <c r="J1160" s="301"/>
    </row>
    <row r="1161" spans="1:10">
      <c r="A1161" s="339" t="s">
        <v>1245</v>
      </c>
      <c r="B1161" s="339"/>
      <c r="C1161" s="302"/>
      <c r="D1161" s="301"/>
      <c r="E1161" s="301"/>
      <c r="F1161" s="301"/>
      <c r="G1161" s="301"/>
      <c r="H1161" s="301"/>
      <c r="J1161" s="301"/>
    </row>
    <row r="1162" spans="1:10">
      <c r="A1162" s="301"/>
      <c r="B1162" s="300" t="s">
        <v>36</v>
      </c>
      <c r="C1162" s="300" t="s">
        <v>37</v>
      </c>
      <c r="D1162" s="299" t="s">
        <v>38</v>
      </c>
      <c r="E1162" s="294" t="s">
        <v>196</v>
      </c>
      <c r="F1162" s="294" t="s">
        <v>196</v>
      </c>
      <c r="G1162" s="294" t="s">
        <v>1234</v>
      </c>
      <c r="H1162" s="294" t="s">
        <v>1245</v>
      </c>
      <c r="J1162" s="301"/>
    </row>
    <row r="1163" spans="1:10">
      <c r="A1163" s="301"/>
      <c r="B1163" s="298"/>
      <c r="C1163" s="298"/>
      <c r="D1163" s="297"/>
      <c r="E1163" s="294" t="s">
        <v>1090</v>
      </c>
      <c r="F1163" s="294" t="s">
        <v>40</v>
      </c>
      <c r="G1163" s="294" t="s">
        <v>41</v>
      </c>
      <c r="H1163" s="338"/>
      <c r="J1163" s="301"/>
    </row>
    <row r="1164" spans="1:10">
      <c r="A1164" s="301"/>
      <c r="B1164" s="292" t="s">
        <v>1244</v>
      </c>
      <c r="C1164" s="340" t="s">
        <v>1123</v>
      </c>
      <c r="D1164" s="295" t="s">
        <v>1243</v>
      </c>
      <c r="E1164" s="290">
        <v>43462</v>
      </c>
      <c r="F1164" s="290">
        <v>43467</v>
      </c>
      <c r="G1164" s="290">
        <f>F1164+20</f>
        <v>43487</v>
      </c>
      <c r="H1164" s="338" t="s">
        <v>1234</v>
      </c>
      <c r="J1164" s="301"/>
    </row>
    <row r="1165" spans="1:10">
      <c r="A1165" s="301"/>
      <c r="B1165" s="292" t="s">
        <v>1242</v>
      </c>
      <c r="C1165" s="340" t="s">
        <v>1241</v>
      </c>
      <c r="D1165" s="293"/>
      <c r="E1165" s="290">
        <f>E1164+7</f>
        <v>43469</v>
      </c>
      <c r="F1165" s="290">
        <f>F1164+7</f>
        <v>43474</v>
      </c>
      <c r="G1165" s="290">
        <f>G1164+7</f>
        <v>43494</v>
      </c>
      <c r="H1165" s="338" t="s">
        <v>1234</v>
      </c>
      <c r="J1165" s="301"/>
    </row>
    <row r="1166" spans="1:10">
      <c r="A1166" s="301"/>
      <c r="B1166" s="292" t="s">
        <v>1240</v>
      </c>
      <c r="C1166" s="340" t="s">
        <v>1239</v>
      </c>
      <c r="D1166" s="293"/>
      <c r="E1166" s="290">
        <f>E1165+7</f>
        <v>43476</v>
      </c>
      <c r="F1166" s="290">
        <f>F1165+7</f>
        <v>43481</v>
      </c>
      <c r="G1166" s="290">
        <f>G1165+7</f>
        <v>43501</v>
      </c>
      <c r="H1166" s="338" t="s">
        <v>1234</v>
      </c>
      <c r="J1166" s="301"/>
    </row>
    <row r="1167" spans="1:10">
      <c r="A1167" s="301"/>
      <c r="B1167" s="292" t="s">
        <v>1238</v>
      </c>
      <c r="C1167" s="340" t="s">
        <v>1237</v>
      </c>
      <c r="D1167" s="293"/>
      <c r="E1167" s="290">
        <f>E1166+7</f>
        <v>43483</v>
      </c>
      <c r="F1167" s="290">
        <f>F1166+7</f>
        <v>43488</v>
      </c>
      <c r="G1167" s="290">
        <f>G1166+7</f>
        <v>43508</v>
      </c>
      <c r="H1167" s="338" t="s">
        <v>1234</v>
      </c>
      <c r="J1167" s="301"/>
    </row>
    <row r="1168" spans="1:10">
      <c r="A1168" s="301"/>
      <c r="B1168" s="292" t="s">
        <v>1236</v>
      </c>
      <c r="C1168" s="340" t="s">
        <v>1235</v>
      </c>
      <c r="D1168" s="291"/>
      <c r="E1168" s="290">
        <f>E1167+7</f>
        <v>43490</v>
      </c>
      <c r="F1168" s="290">
        <f>F1167+7</f>
        <v>43495</v>
      </c>
      <c r="G1168" s="290">
        <f>G1167+7</f>
        <v>43515</v>
      </c>
      <c r="H1168" s="338" t="s">
        <v>1234</v>
      </c>
      <c r="J1168" s="301"/>
    </row>
    <row r="1169" spans="1:10">
      <c r="A1169" s="301"/>
      <c r="B1169" s="342"/>
      <c r="C1169" s="342"/>
      <c r="D1169" s="308"/>
      <c r="E1169" s="307"/>
      <c r="F1169" s="307"/>
      <c r="G1169" s="307"/>
      <c r="H1169" s="333"/>
      <c r="J1169" s="301"/>
    </row>
    <row r="1170" spans="1:10">
      <c r="A1170" s="301"/>
      <c r="B1170" s="309"/>
      <c r="C1170" s="317"/>
      <c r="D1170" s="308"/>
      <c r="E1170" s="307"/>
      <c r="F1170" s="307"/>
      <c r="G1170" s="307"/>
      <c r="H1170" s="341"/>
      <c r="J1170" s="301"/>
    </row>
    <row r="1171" spans="1:10">
      <c r="A1171" s="339" t="s">
        <v>1233</v>
      </c>
      <c r="B1171" s="339"/>
      <c r="C1171" s="325"/>
      <c r="D1171" s="324"/>
      <c r="E1171" s="324"/>
      <c r="F1171" s="323"/>
      <c r="G1171" s="323"/>
      <c r="H1171" s="333"/>
      <c r="J1171" s="301"/>
    </row>
    <row r="1172" spans="1:10">
      <c r="A1172" s="301"/>
      <c r="B1172" s="300" t="s">
        <v>1232</v>
      </c>
      <c r="C1172" s="300" t="s">
        <v>37</v>
      </c>
      <c r="D1172" s="299" t="s">
        <v>38</v>
      </c>
      <c r="E1172" s="294" t="s">
        <v>196</v>
      </c>
      <c r="F1172" s="294" t="s">
        <v>196</v>
      </c>
      <c r="G1172" s="294" t="s">
        <v>1231</v>
      </c>
      <c r="H1172" s="301"/>
      <c r="J1172" s="301"/>
    </row>
    <row r="1173" spans="1:10">
      <c r="A1173" s="301"/>
      <c r="B1173" s="298"/>
      <c r="C1173" s="298"/>
      <c r="D1173" s="297"/>
      <c r="E1173" s="294" t="s">
        <v>1090</v>
      </c>
      <c r="F1173" s="294" t="s">
        <v>40</v>
      </c>
      <c r="G1173" s="294" t="s">
        <v>41</v>
      </c>
      <c r="H1173" s="301"/>
      <c r="J1173" s="301"/>
    </row>
    <row r="1174" spans="1:10">
      <c r="A1174" s="301"/>
      <c r="B1174" s="292" t="s">
        <v>477</v>
      </c>
      <c r="C1174" s="340">
        <v>18</v>
      </c>
      <c r="D1174" s="295" t="s">
        <v>1230</v>
      </c>
      <c r="E1174" s="290">
        <v>43467</v>
      </c>
      <c r="F1174" s="290">
        <v>43471</v>
      </c>
      <c r="G1174" s="290">
        <v>43504</v>
      </c>
      <c r="H1174" s="301"/>
      <c r="J1174" s="301"/>
    </row>
    <row r="1175" spans="1:10">
      <c r="A1175" s="301"/>
      <c r="B1175" s="292" t="s">
        <v>478</v>
      </c>
      <c r="C1175" s="340" t="s">
        <v>1229</v>
      </c>
      <c r="D1175" s="293"/>
      <c r="E1175" s="290">
        <f>E1174+7</f>
        <v>43474</v>
      </c>
      <c r="F1175" s="290">
        <f>F1174+7</f>
        <v>43478</v>
      </c>
      <c r="G1175" s="290">
        <f>G1174+7</f>
        <v>43511</v>
      </c>
      <c r="H1175" s="301"/>
      <c r="J1175" s="301"/>
    </row>
    <row r="1176" spans="1:10">
      <c r="A1176" s="301"/>
      <c r="B1176" s="292" t="s">
        <v>479</v>
      </c>
      <c r="C1176" s="340" t="s">
        <v>1228</v>
      </c>
      <c r="D1176" s="293"/>
      <c r="E1176" s="290">
        <f>E1175+7</f>
        <v>43481</v>
      </c>
      <c r="F1176" s="290">
        <f>F1175+7</f>
        <v>43485</v>
      </c>
      <c r="G1176" s="290">
        <f>G1175+7</f>
        <v>43518</v>
      </c>
      <c r="H1176" s="301"/>
      <c r="J1176" s="301"/>
    </row>
    <row r="1177" spans="1:10">
      <c r="A1177" s="301"/>
      <c r="B1177" s="292" t="s">
        <v>480</v>
      </c>
      <c r="C1177" s="340" t="s">
        <v>1227</v>
      </c>
      <c r="D1177" s="291"/>
      <c r="E1177" s="290">
        <f>E1176+7</f>
        <v>43488</v>
      </c>
      <c r="F1177" s="290">
        <f>F1176+7</f>
        <v>43492</v>
      </c>
      <c r="G1177" s="290">
        <f>G1176+7</f>
        <v>43525</v>
      </c>
      <c r="H1177" s="301"/>
      <c r="J1177" s="301"/>
    </row>
    <row r="1178" spans="1:10">
      <c r="A1178" s="301"/>
      <c r="B1178" s="309"/>
      <c r="C1178" s="317"/>
      <c r="D1178" s="308"/>
      <c r="E1178" s="307"/>
      <c r="F1178" s="307"/>
      <c r="G1178" s="307"/>
      <c r="H1178" s="333"/>
      <c r="J1178" s="301"/>
    </row>
    <row r="1179" spans="1:10">
      <c r="A1179" s="339" t="s">
        <v>283</v>
      </c>
      <c r="B1179" s="339"/>
      <c r="C1179" s="302"/>
      <c r="D1179" s="301"/>
      <c r="E1179" s="301"/>
      <c r="F1179" s="301"/>
      <c r="G1179" s="301"/>
      <c r="H1179" s="301"/>
      <c r="J1179" s="301"/>
    </row>
    <row r="1180" spans="1:10">
      <c r="A1180" s="301"/>
      <c r="B1180" s="300" t="s">
        <v>36</v>
      </c>
      <c r="C1180" s="300" t="s">
        <v>37</v>
      </c>
      <c r="D1180" s="299" t="s">
        <v>38</v>
      </c>
      <c r="E1180" s="294" t="s">
        <v>196</v>
      </c>
      <c r="F1180" s="294" t="s">
        <v>196</v>
      </c>
      <c r="G1180" s="294" t="s">
        <v>1226</v>
      </c>
      <c r="H1180" s="294" t="s">
        <v>1225</v>
      </c>
      <c r="J1180" s="301"/>
    </row>
    <row r="1181" spans="1:10">
      <c r="A1181" s="301"/>
      <c r="B1181" s="298"/>
      <c r="C1181" s="298"/>
      <c r="D1181" s="297"/>
      <c r="E1181" s="294" t="s">
        <v>1090</v>
      </c>
      <c r="F1181" s="294" t="s">
        <v>40</v>
      </c>
      <c r="G1181" s="294" t="s">
        <v>41</v>
      </c>
      <c r="H1181" s="294" t="s">
        <v>41</v>
      </c>
      <c r="J1181" s="301"/>
    </row>
    <row r="1182" spans="1:10">
      <c r="A1182" s="301"/>
      <c r="B1182" s="292" t="s">
        <v>1224</v>
      </c>
      <c r="C1182" s="292" t="s">
        <v>1223</v>
      </c>
      <c r="D1182" s="295" t="s">
        <v>1222</v>
      </c>
      <c r="E1182" s="290">
        <v>43468</v>
      </c>
      <c r="F1182" s="290">
        <v>43472</v>
      </c>
      <c r="G1182" s="290">
        <v>43494</v>
      </c>
      <c r="H1182" s="338" t="s">
        <v>1218</v>
      </c>
      <c r="J1182" s="301"/>
    </row>
    <row r="1183" spans="1:10">
      <c r="A1183" s="301"/>
      <c r="B1183" s="292" t="s">
        <v>1221</v>
      </c>
      <c r="C1183" s="292" t="s">
        <v>1220</v>
      </c>
      <c r="D1183" s="293"/>
      <c r="E1183" s="290">
        <f>E1182+7</f>
        <v>43475</v>
      </c>
      <c r="F1183" s="290">
        <f>F1182+7</f>
        <v>43479</v>
      </c>
      <c r="G1183" s="290">
        <f>G1182+7</f>
        <v>43501</v>
      </c>
      <c r="H1183" s="338" t="s">
        <v>1218</v>
      </c>
      <c r="J1183" s="301"/>
    </row>
    <row r="1184" spans="1:10">
      <c r="A1184" s="301"/>
      <c r="B1184" s="292" t="s">
        <v>223</v>
      </c>
      <c r="C1184" s="292" t="s">
        <v>377</v>
      </c>
      <c r="D1184" s="293"/>
      <c r="E1184" s="290">
        <f>E1183+7</f>
        <v>43482</v>
      </c>
      <c r="F1184" s="290">
        <f>F1183+7</f>
        <v>43486</v>
      </c>
      <c r="G1184" s="290">
        <f>G1183+7</f>
        <v>43508</v>
      </c>
      <c r="H1184" s="338" t="s">
        <v>1218</v>
      </c>
      <c r="J1184" s="301"/>
    </row>
    <row r="1185" spans="1:10">
      <c r="A1185" s="301"/>
      <c r="B1185" s="292" t="s">
        <v>1219</v>
      </c>
      <c r="C1185" s="292" t="s">
        <v>286</v>
      </c>
      <c r="D1185" s="291"/>
      <c r="E1185" s="290">
        <f>E1184+7</f>
        <v>43489</v>
      </c>
      <c r="F1185" s="290">
        <f>F1184+7</f>
        <v>43493</v>
      </c>
      <c r="G1185" s="290">
        <f>G1184+7</f>
        <v>43515</v>
      </c>
      <c r="H1185" s="338" t="s">
        <v>1218</v>
      </c>
      <c r="J1185" s="301"/>
    </row>
    <row r="1186" spans="1:10">
      <c r="A1186" s="301"/>
      <c r="B1186" s="302"/>
      <c r="C1186" s="302"/>
      <c r="D1186" s="301"/>
      <c r="E1186" s="301"/>
      <c r="F1186" s="301"/>
      <c r="G1186" s="301"/>
      <c r="H1186" s="301"/>
      <c r="J1186" s="301"/>
    </row>
    <row r="1187" spans="1:10">
      <c r="A1187" s="337" t="s">
        <v>179</v>
      </c>
      <c r="B1187" s="337"/>
      <c r="C1187" s="337"/>
      <c r="D1187" s="337"/>
      <c r="E1187" s="337"/>
      <c r="F1187" s="337"/>
      <c r="G1187" s="337"/>
      <c r="H1187" s="336"/>
      <c r="J1187" s="301"/>
    </row>
    <row r="1188" spans="1:10">
      <c r="A1188" s="312" t="s">
        <v>182</v>
      </c>
      <c r="B1188" s="335"/>
      <c r="C1188" s="335"/>
      <c r="D1188" s="335"/>
      <c r="E1188" s="335"/>
      <c r="F1188" s="334"/>
      <c r="G1188" s="312"/>
      <c r="H1188" s="333"/>
      <c r="J1188" s="301"/>
    </row>
    <row r="1189" spans="1:10">
      <c r="A1189" s="301"/>
      <c r="B1189" s="300" t="s">
        <v>36</v>
      </c>
      <c r="C1189" s="300" t="s">
        <v>37</v>
      </c>
      <c r="D1189" s="299" t="s">
        <v>38</v>
      </c>
      <c r="E1189" s="294" t="s">
        <v>196</v>
      </c>
      <c r="F1189" s="294" t="s">
        <v>196</v>
      </c>
      <c r="G1189" s="294" t="s">
        <v>1188</v>
      </c>
      <c r="H1189" s="301"/>
      <c r="I1189" s="332"/>
      <c r="J1189" s="301"/>
    </row>
    <row r="1190" spans="1:10">
      <c r="A1190" s="301"/>
      <c r="B1190" s="298"/>
      <c r="C1190" s="298"/>
      <c r="D1190" s="297"/>
      <c r="E1190" s="294" t="s">
        <v>1090</v>
      </c>
      <c r="F1190" s="294" t="s">
        <v>40</v>
      </c>
      <c r="G1190" s="294" t="s">
        <v>41</v>
      </c>
      <c r="H1190" s="301"/>
      <c r="I1190" s="332"/>
      <c r="J1190" s="301"/>
    </row>
    <row r="1191" spans="1:10">
      <c r="A1191" s="301"/>
      <c r="B1191" s="296" t="s">
        <v>1217</v>
      </c>
      <c r="C1191" s="296" t="s">
        <v>1216</v>
      </c>
      <c r="D1191" s="295" t="s">
        <v>1215</v>
      </c>
      <c r="E1191" s="290">
        <v>43461</v>
      </c>
      <c r="F1191" s="290">
        <v>43466</v>
      </c>
      <c r="G1191" s="290">
        <v>43480</v>
      </c>
      <c r="H1191" s="301"/>
      <c r="I1191" s="332"/>
      <c r="J1191" s="301"/>
    </row>
    <row r="1192" spans="1:10">
      <c r="A1192" s="301"/>
      <c r="B1192" s="322" t="s">
        <v>1214</v>
      </c>
      <c r="C1192" s="296" t="s">
        <v>1210</v>
      </c>
      <c r="D1192" s="293"/>
      <c r="E1192" s="290">
        <f>E1191+7</f>
        <v>43468</v>
      </c>
      <c r="F1192" s="290">
        <f>F1191+7</f>
        <v>43473</v>
      </c>
      <c r="G1192" s="290">
        <f>G1191+7</f>
        <v>43487</v>
      </c>
      <c r="H1192" s="301"/>
      <c r="I1192" s="332"/>
      <c r="J1192" s="301"/>
    </row>
    <row r="1193" spans="1:10">
      <c r="A1193" s="301"/>
      <c r="B1193" s="292" t="s">
        <v>1213</v>
      </c>
      <c r="C1193" s="296" t="s">
        <v>1210</v>
      </c>
      <c r="D1193" s="293"/>
      <c r="E1193" s="290">
        <f>E1192+7</f>
        <v>43475</v>
      </c>
      <c r="F1193" s="290">
        <f>F1192+7</f>
        <v>43480</v>
      </c>
      <c r="G1193" s="290">
        <f>G1192+7</f>
        <v>43494</v>
      </c>
      <c r="H1193" s="301"/>
      <c r="I1193" s="332"/>
      <c r="J1193" s="301"/>
    </row>
    <row r="1194" spans="1:10">
      <c r="A1194" s="301"/>
      <c r="B1194" s="292" t="s">
        <v>1212</v>
      </c>
      <c r="C1194" s="296" t="s">
        <v>1210</v>
      </c>
      <c r="D1194" s="293"/>
      <c r="E1194" s="290">
        <f>E1193+7</f>
        <v>43482</v>
      </c>
      <c r="F1194" s="290">
        <f>F1193+7</f>
        <v>43487</v>
      </c>
      <c r="G1194" s="290">
        <f>G1193+7</f>
        <v>43501</v>
      </c>
      <c r="H1194" s="301"/>
      <c r="I1194" s="332"/>
      <c r="J1194" s="301"/>
    </row>
    <row r="1195" spans="1:10">
      <c r="A1195" s="301"/>
      <c r="B1195" s="292" t="s">
        <v>1211</v>
      </c>
      <c r="C1195" s="296" t="s">
        <v>1210</v>
      </c>
      <c r="D1195" s="291"/>
      <c r="E1195" s="290">
        <f>E1194+7</f>
        <v>43489</v>
      </c>
      <c r="F1195" s="290">
        <f>F1194+7</f>
        <v>43494</v>
      </c>
      <c r="G1195" s="290">
        <f>G1194+7</f>
        <v>43508</v>
      </c>
      <c r="H1195" s="301"/>
      <c r="I1195" s="332"/>
      <c r="J1195" s="301"/>
    </row>
    <row r="1196" spans="1:10">
      <c r="A1196" s="301"/>
      <c r="B1196" s="309"/>
      <c r="C1196" s="331"/>
      <c r="D1196" s="308"/>
      <c r="E1196" s="307"/>
      <c r="F1196" s="307"/>
      <c r="G1196" s="307"/>
      <c r="H1196" s="301"/>
      <c r="I1196" s="332"/>
      <c r="J1196" s="301"/>
    </row>
    <row r="1197" spans="1:10">
      <c r="A1197" s="301"/>
      <c r="B1197" s="300" t="s">
        <v>36</v>
      </c>
      <c r="C1197" s="300" t="s">
        <v>37</v>
      </c>
      <c r="D1197" s="299" t="s">
        <v>38</v>
      </c>
      <c r="E1197" s="294" t="s">
        <v>196</v>
      </c>
      <c r="F1197" s="294" t="s">
        <v>196</v>
      </c>
      <c r="G1197" s="294" t="s">
        <v>285</v>
      </c>
      <c r="H1197" s="301"/>
      <c r="I1197" s="332"/>
      <c r="J1197" s="301"/>
    </row>
    <row r="1198" spans="1:10">
      <c r="A1198" s="301"/>
      <c r="B1198" s="298"/>
      <c r="C1198" s="298"/>
      <c r="D1198" s="297"/>
      <c r="E1198" s="294" t="s">
        <v>1090</v>
      </c>
      <c r="F1198" s="294" t="s">
        <v>40</v>
      </c>
      <c r="G1198" s="294" t="s">
        <v>41</v>
      </c>
      <c r="H1198" s="301"/>
      <c r="I1198" s="332"/>
      <c r="J1198" s="301"/>
    </row>
    <row r="1199" spans="1:10">
      <c r="A1199" s="301"/>
      <c r="B1199" s="296" t="s">
        <v>1209</v>
      </c>
      <c r="C1199" s="296" t="s">
        <v>1208</v>
      </c>
      <c r="D1199" s="295" t="s">
        <v>1207</v>
      </c>
      <c r="E1199" s="290">
        <v>43462</v>
      </c>
      <c r="F1199" s="290">
        <v>43466</v>
      </c>
      <c r="G1199" s="290">
        <v>43479</v>
      </c>
      <c r="H1199" s="301"/>
      <c r="I1199" s="301"/>
      <c r="J1199" s="301"/>
    </row>
    <row r="1200" spans="1:10">
      <c r="A1200" s="301"/>
      <c r="B1200" s="296" t="s">
        <v>79</v>
      </c>
      <c r="C1200" s="296" t="s">
        <v>1206</v>
      </c>
      <c r="D1200" s="293"/>
      <c r="E1200" s="290">
        <f>E1199+7</f>
        <v>43469</v>
      </c>
      <c r="F1200" s="290">
        <f>F1199+7</f>
        <v>43473</v>
      </c>
      <c r="G1200" s="290">
        <f>G1199+7</f>
        <v>43486</v>
      </c>
      <c r="H1200" s="301"/>
      <c r="I1200" s="301"/>
      <c r="J1200" s="301"/>
    </row>
    <row r="1201" spans="1:10">
      <c r="A1201" s="301"/>
      <c r="B1201" s="292" t="s">
        <v>1205</v>
      </c>
      <c r="C1201" s="318" t="s">
        <v>1204</v>
      </c>
      <c r="D1201" s="293"/>
      <c r="E1201" s="290">
        <f>E1200+7</f>
        <v>43476</v>
      </c>
      <c r="F1201" s="290">
        <f>F1200+7</f>
        <v>43480</v>
      </c>
      <c r="G1201" s="290">
        <f>G1200+7</f>
        <v>43493</v>
      </c>
      <c r="H1201" s="301"/>
      <c r="I1201" s="301"/>
      <c r="J1201" s="301"/>
    </row>
    <row r="1202" spans="1:10">
      <c r="A1202" s="301"/>
      <c r="B1202" s="292" t="s">
        <v>265</v>
      </c>
      <c r="C1202" s="318" t="s">
        <v>1203</v>
      </c>
      <c r="D1202" s="293"/>
      <c r="E1202" s="290">
        <f>E1201+7</f>
        <v>43483</v>
      </c>
      <c r="F1202" s="290">
        <f>F1201+7</f>
        <v>43487</v>
      </c>
      <c r="G1202" s="290">
        <f>G1201+7</f>
        <v>43500</v>
      </c>
      <c r="H1202" s="301"/>
      <c r="I1202" s="301"/>
      <c r="J1202" s="301"/>
    </row>
    <row r="1203" spans="1:10">
      <c r="A1203" s="301"/>
      <c r="B1203" s="292" t="s">
        <v>1202</v>
      </c>
      <c r="C1203" s="318" t="s">
        <v>1201</v>
      </c>
      <c r="D1203" s="291"/>
      <c r="E1203" s="290">
        <f>E1202+7</f>
        <v>43490</v>
      </c>
      <c r="F1203" s="290">
        <f>F1202+7</f>
        <v>43494</v>
      </c>
      <c r="G1203" s="290">
        <f>G1202+7</f>
        <v>43507</v>
      </c>
      <c r="H1203" s="301"/>
      <c r="I1203" s="301"/>
      <c r="J1203" s="301"/>
    </row>
    <row r="1204" spans="1:10">
      <c r="A1204" s="301"/>
      <c r="B1204" s="309"/>
      <c r="C1204" s="331"/>
      <c r="D1204" s="308"/>
      <c r="E1204" s="307"/>
      <c r="F1204" s="307"/>
      <c r="G1204" s="307"/>
      <c r="H1204" s="301"/>
      <c r="I1204" s="301"/>
      <c r="J1204" s="301"/>
    </row>
    <row r="1205" spans="1:10">
      <c r="A1205" s="301"/>
      <c r="B1205" s="300" t="s">
        <v>36</v>
      </c>
      <c r="C1205" s="300" t="s">
        <v>37</v>
      </c>
      <c r="D1205" s="299" t="s">
        <v>38</v>
      </c>
      <c r="E1205" s="294" t="s">
        <v>196</v>
      </c>
      <c r="F1205" s="294" t="s">
        <v>196</v>
      </c>
      <c r="G1205" s="294" t="s">
        <v>1188</v>
      </c>
      <c r="H1205" s="301"/>
      <c r="I1205" s="301"/>
      <c r="J1205" s="301"/>
    </row>
    <row r="1206" spans="1:10">
      <c r="A1206" s="301"/>
      <c r="B1206" s="298"/>
      <c r="C1206" s="298"/>
      <c r="D1206" s="297"/>
      <c r="E1206" s="294" t="s">
        <v>1090</v>
      </c>
      <c r="F1206" s="294" t="s">
        <v>40</v>
      </c>
      <c r="G1206" s="294" t="s">
        <v>41</v>
      </c>
      <c r="H1206" s="301"/>
      <c r="I1206" s="301"/>
      <c r="J1206" s="301"/>
    </row>
    <row r="1207" spans="1:10">
      <c r="A1207" s="301"/>
      <c r="B1207" s="292" t="s">
        <v>1200</v>
      </c>
      <c r="C1207" s="292" t="s">
        <v>1199</v>
      </c>
      <c r="D1207" s="295" t="s">
        <v>1198</v>
      </c>
      <c r="E1207" s="290">
        <v>43462</v>
      </c>
      <c r="F1207" s="290">
        <v>43467</v>
      </c>
      <c r="G1207" s="290">
        <v>43478</v>
      </c>
      <c r="H1207" s="301"/>
      <c r="I1207" s="301"/>
      <c r="J1207" s="301"/>
    </row>
    <row r="1208" spans="1:10">
      <c r="A1208" s="301"/>
      <c r="B1208" s="292" t="s">
        <v>1197</v>
      </c>
      <c r="C1208" s="292" t="s">
        <v>1196</v>
      </c>
      <c r="D1208" s="293"/>
      <c r="E1208" s="290">
        <f>E1207+7</f>
        <v>43469</v>
      </c>
      <c r="F1208" s="290">
        <f>F1207+7</f>
        <v>43474</v>
      </c>
      <c r="G1208" s="290">
        <f>G1207+7</f>
        <v>43485</v>
      </c>
      <c r="H1208" s="301"/>
      <c r="I1208" s="301"/>
      <c r="J1208" s="301"/>
    </row>
    <row r="1209" spans="1:10">
      <c r="A1209" s="301"/>
      <c r="B1209" s="292" t="s">
        <v>1195</v>
      </c>
      <c r="C1209" s="292" t="s">
        <v>1194</v>
      </c>
      <c r="D1209" s="293"/>
      <c r="E1209" s="290">
        <f>E1208+7</f>
        <v>43476</v>
      </c>
      <c r="F1209" s="290">
        <f>F1208+7</f>
        <v>43481</v>
      </c>
      <c r="G1209" s="290">
        <f>G1208+7</f>
        <v>43492</v>
      </c>
      <c r="H1209" s="301"/>
      <c r="I1209" s="301"/>
      <c r="J1209" s="301"/>
    </row>
    <row r="1210" spans="1:10">
      <c r="A1210" s="301"/>
      <c r="B1210" s="292" t="s">
        <v>1193</v>
      </c>
      <c r="C1210" s="292" t="s">
        <v>1192</v>
      </c>
      <c r="D1210" s="293"/>
      <c r="E1210" s="290">
        <f>E1209+7</f>
        <v>43483</v>
      </c>
      <c r="F1210" s="290">
        <f>F1209+7</f>
        <v>43488</v>
      </c>
      <c r="G1210" s="290">
        <f>G1209+7</f>
        <v>43499</v>
      </c>
      <c r="H1210" s="301"/>
      <c r="I1210" s="301"/>
      <c r="J1210" s="301"/>
    </row>
    <row r="1211" spans="1:10">
      <c r="A1211" s="301"/>
      <c r="B1211" s="292" t="s">
        <v>1191</v>
      </c>
      <c r="C1211" s="292" t="s">
        <v>1190</v>
      </c>
      <c r="D1211" s="291"/>
      <c r="E1211" s="290">
        <f>E1210+7</f>
        <v>43490</v>
      </c>
      <c r="F1211" s="290">
        <f>F1210+7</f>
        <v>43495</v>
      </c>
      <c r="G1211" s="290">
        <f>G1210+7</f>
        <v>43506</v>
      </c>
      <c r="H1211" s="301"/>
      <c r="I1211" s="301"/>
      <c r="J1211" s="301"/>
    </row>
    <row r="1212" spans="1:10">
      <c r="A1212" s="301"/>
      <c r="B1212" s="309"/>
      <c r="C1212" s="309"/>
      <c r="D1212" s="308"/>
      <c r="E1212" s="307"/>
      <c r="F1212" s="307"/>
      <c r="G1212" s="307"/>
      <c r="H1212" s="301"/>
      <c r="I1212" s="301"/>
      <c r="J1212" s="301"/>
    </row>
    <row r="1213" spans="1:10">
      <c r="A1213" s="301"/>
      <c r="B1213" s="300" t="s">
        <v>36</v>
      </c>
      <c r="C1213" s="300" t="s">
        <v>37</v>
      </c>
      <c r="D1213" s="299" t="s">
        <v>38</v>
      </c>
      <c r="E1213" s="294" t="s">
        <v>196</v>
      </c>
      <c r="F1213" s="294" t="s">
        <v>196</v>
      </c>
      <c r="G1213" s="294" t="s">
        <v>1188</v>
      </c>
      <c r="H1213" s="301"/>
      <c r="I1213" s="301"/>
      <c r="J1213" s="301"/>
    </row>
    <row r="1214" spans="1:10">
      <c r="A1214" s="301"/>
      <c r="B1214" s="298"/>
      <c r="C1214" s="298"/>
      <c r="D1214" s="297"/>
      <c r="E1214" s="294" t="s">
        <v>1090</v>
      </c>
      <c r="F1214" s="294" t="s">
        <v>40</v>
      </c>
      <c r="G1214" s="294" t="s">
        <v>41</v>
      </c>
      <c r="H1214" s="301"/>
      <c r="I1214" s="301"/>
      <c r="J1214" s="301"/>
    </row>
    <row r="1215" spans="1:10">
      <c r="A1215" s="301"/>
      <c r="B1215" s="296" t="s">
        <v>1176</v>
      </c>
      <c r="C1215" s="292" t="s">
        <v>1175</v>
      </c>
      <c r="D1215" s="295" t="s">
        <v>1174</v>
      </c>
      <c r="E1215" s="290">
        <v>43462</v>
      </c>
      <c r="F1215" s="290">
        <v>43467</v>
      </c>
      <c r="G1215" s="290">
        <f>F1215+14</f>
        <v>43481</v>
      </c>
      <c r="H1215" s="301"/>
      <c r="I1215" s="301"/>
      <c r="J1215" s="301"/>
    </row>
    <row r="1216" spans="1:10">
      <c r="A1216" s="301"/>
      <c r="B1216" s="292" t="s">
        <v>1173</v>
      </c>
      <c r="C1216" s="292" t="s">
        <v>1172</v>
      </c>
      <c r="D1216" s="293"/>
      <c r="E1216" s="290">
        <f>E1215+7</f>
        <v>43469</v>
      </c>
      <c r="F1216" s="290">
        <f>F1215+7</f>
        <v>43474</v>
      </c>
      <c r="G1216" s="290">
        <f>G1215+7</f>
        <v>43488</v>
      </c>
      <c r="H1216" s="301"/>
      <c r="I1216" s="301"/>
      <c r="J1216" s="301"/>
    </row>
    <row r="1217" spans="1:10">
      <c r="A1217" s="301"/>
      <c r="B1217" s="292" t="s">
        <v>1171</v>
      </c>
      <c r="C1217" s="292" t="s">
        <v>1170</v>
      </c>
      <c r="D1217" s="293"/>
      <c r="E1217" s="290">
        <f>E1216+7</f>
        <v>43476</v>
      </c>
      <c r="F1217" s="290">
        <f>F1216+7</f>
        <v>43481</v>
      </c>
      <c r="G1217" s="290">
        <f>G1216+7</f>
        <v>43495</v>
      </c>
      <c r="H1217" s="301"/>
      <c r="I1217" s="301"/>
      <c r="J1217" s="301"/>
    </row>
    <row r="1218" spans="1:10">
      <c r="A1218" s="301"/>
      <c r="B1218" s="292" t="s">
        <v>1169</v>
      </c>
      <c r="C1218" s="292" t="s">
        <v>1168</v>
      </c>
      <c r="D1218" s="293"/>
      <c r="E1218" s="290">
        <f>E1217+7</f>
        <v>43483</v>
      </c>
      <c r="F1218" s="290">
        <f>F1217+7</f>
        <v>43488</v>
      </c>
      <c r="G1218" s="290">
        <f>G1217+7</f>
        <v>43502</v>
      </c>
      <c r="H1218" s="301"/>
      <c r="I1218" s="301"/>
      <c r="J1218" s="301"/>
    </row>
    <row r="1219" spans="1:10">
      <c r="A1219" s="301"/>
      <c r="B1219" s="292" t="s">
        <v>1167</v>
      </c>
      <c r="C1219" s="292" t="s">
        <v>1166</v>
      </c>
      <c r="D1219" s="291"/>
      <c r="E1219" s="290">
        <f>E1218+7</f>
        <v>43490</v>
      </c>
      <c r="F1219" s="290">
        <f>F1218+7</f>
        <v>43495</v>
      </c>
      <c r="G1219" s="290">
        <f>G1218+7</f>
        <v>43509</v>
      </c>
      <c r="H1219" s="301"/>
      <c r="I1219" s="301"/>
      <c r="J1219" s="301"/>
    </row>
    <row r="1220" spans="1:10">
      <c r="A1220" s="301"/>
      <c r="B1220" s="302"/>
      <c r="C1220" s="302"/>
      <c r="D1220" s="301"/>
      <c r="E1220" s="301"/>
      <c r="F1220" s="301"/>
      <c r="G1220" s="301"/>
      <c r="H1220" s="301"/>
      <c r="I1220" s="301"/>
      <c r="J1220" s="301"/>
    </row>
    <row r="1221" spans="1:10">
      <c r="A1221" s="301"/>
      <c r="B1221" s="300" t="s">
        <v>36</v>
      </c>
      <c r="C1221" s="300" t="s">
        <v>37</v>
      </c>
      <c r="D1221" s="299" t="s">
        <v>38</v>
      </c>
      <c r="E1221" s="294" t="s">
        <v>196</v>
      </c>
      <c r="F1221" s="294" t="s">
        <v>196</v>
      </c>
      <c r="G1221" s="294" t="s">
        <v>285</v>
      </c>
      <c r="H1221" s="301"/>
      <c r="I1221" s="301"/>
      <c r="J1221" s="301"/>
    </row>
    <row r="1222" spans="1:10">
      <c r="A1222" s="301"/>
      <c r="B1222" s="298"/>
      <c r="C1222" s="298"/>
      <c r="D1222" s="297"/>
      <c r="E1222" s="294" t="s">
        <v>1090</v>
      </c>
      <c r="F1222" s="294" t="s">
        <v>40</v>
      </c>
      <c r="G1222" s="294" t="s">
        <v>41</v>
      </c>
      <c r="H1222" s="301"/>
      <c r="I1222" s="301"/>
      <c r="J1222" s="301"/>
    </row>
    <row r="1223" spans="1:10">
      <c r="A1223" s="301"/>
      <c r="B1223" s="296" t="s">
        <v>460</v>
      </c>
      <c r="C1223" s="296" t="s">
        <v>1184</v>
      </c>
      <c r="D1223" s="295" t="s">
        <v>1183</v>
      </c>
      <c r="E1223" s="290">
        <v>43465</v>
      </c>
      <c r="F1223" s="290">
        <v>43469</v>
      </c>
      <c r="G1223" s="290">
        <v>43483</v>
      </c>
      <c r="H1223" s="301"/>
      <c r="I1223" s="301"/>
      <c r="J1223" s="301"/>
    </row>
    <row r="1224" spans="1:10">
      <c r="A1224" s="301"/>
      <c r="B1224" s="296" t="s">
        <v>73</v>
      </c>
      <c r="C1224" s="296" t="s">
        <v>1182</v>
      </c>
      <c r="D1224" s="293"/>
      <c r="E1224" s="290">
        <f>E1223+7</f>
        <v>43472</v>
      </c>
      <c r="F1224" s="290">
        <f>F1223+7</f>
        <v>43476</v>
      </c>
      <c r="G1224" s="290">
        <f>G1223+7</f>
        <v>43490</v>
      </c>
      <c r="H1224" s="301"/>
      <c r="I1224" s="301"/>
      <c r="J1224" s="301"/>
    </row>
    <row r="1225" spans="1:10">
      <c r="A1225" s="301"/>
      <c r="B1225" s="296" t="s">
        <v>361</v>
      </c>
      <c r="C1225" s="296" t="s">
        <v>1181</v>
      </c>
      <c r="D1225" s="293"/>
      <c r="E1225" s="290">
        <f>E1224+7</f>
        <v>43479</v>
      </c>
      <c r="F1225" s="290">
        <f>F1224+7</f>
        <v>43483</v>
      </c>
      <c r="G1225" s="290">
        <f>G1224+7</f>
        <v>43497</v>
      </c>
      <c r="H1225" s="301"/>
      <c r="I1225" s="301"/>
    </row>
    <row r="1226" spans="1:10">
      <c r="A1226" s="312"/>
      <c r="B1226" s="296" t="s">
        <v>346</v>
      </c>
      <c r="C1226" s="296" t="s">
        <v>1180</v>
      </c>
      <c r="D1226" s="291"/>
      <c r="E1226" s="290">
        <f>E1225+7</f>
        <v>43486</v>
      </c>
      <c r="F1226" s="290">
        <f>F1225+7</f>
        <v>43490</v>
      </c>
      <c r="G1226" s="290">
        <f>G1225+7</f>
        <v>43504</v>
      </c>
      <c r="H1226" s="301"/>
      <c r="I1226" s="301"/>
    </row>
    <row r="1227" spans="1:10">
      <c r="A1227" s="301"/>
      <c r="B1227" s="302"/>
      <c r="C1227" s="302"/>
      <c r="D1227" s="301"/>
      <c r="E1227" s="301"/>
      <c r="F1227" s="301"/>
      <c r="G1227" s="301"/>
      <c r="H1227" s="301"/>
      <c r="I1227" s="301"/>
    </row>
    <row r="1228" spans="1:10">
      <c r="A1228" s="301"/>
      <c r="B1228" s="300" t="s">
        <v>36</v>
      </c>
      <c r="C1228" s="300" t="s">
        <v>37</v>
      </c>
      <c r="D1228" s="299" t="s">
        <v>38</v>
      </c>
      <c r="E1228" s="294" t="s">
        <v>196</v>
      </c>
      <c r="F1228" s="294" t="s">
        <v>196</v>
      </c>
      <c r="G1228" s="294" t="s">
        <v>1177</v>
      </c>
      <c r="H1228" s="301"/>
      <c r="I1228" s="301"/>
    </row>
    <row r="1229" spans="1:10">
      <c r="A1229" s="301"/>
      <c r="B1229" s="298"/>
      <c r="C1229" s="298"/>
      <c r="D1229" s="297"/>
      <c r="E1229" s="294" t="s">
        <v>1090</v>
      </c>
      <c r="F1229" s="294" t="s">
        <v>40</v>
      </c>
      <c r="G1229" s="294" t="s">
        <v>41</v>
      </c>
      <c r="H1229" s="301"/>
      <c r="I1229" s="301"/>
    </row>
    <row r="1230" spans="1:10">
      <c r="A1230" s="301"/>
      <c r="B1230" s="296" t="s">
        <v>199</v>
      </c>
      <c r="C1230" s="296" t="s">
        <v>1150</v>
      </c>
      <c r="D1230" s="295" t="s">
        <v>1189</v>
      </c>
      <c r="E1230" s="290">
        <v>43468</v>
      </c>
      <c r="F1230" s="290">
        <v>43471</v>
      </c>
      <c r="G1230" s="290">
        <v>43486</v>
      </c>
      <c r="H1230" s="301"/>
      <c r="I1230" s="301"/>
    </row>
    <row r="1231" spans="1:10">
      <c r="A1231" s="301"/>
      <c r="B1231" s="296" t="s">
        <v>654</v>
      </c>
      <c r="C1231" s="296" t="s">
        <v>1148</v>
      </c>
      <c r="D1231" s="293"/>
      <c r="E1231" s="290">
        <f>E1230+7</f>
        <v>43475</v>
      </c>
      <c r="F1231" s="290">
        <f>F1230+7</f>
        <v>43478</v>
      </c>
      <c r="G1231" s="290">
        <f>G1230+7</f>
        <v>43493</v>
      </c>
      <c r="H1231" s="301"/>
      <c r="I1231" s="301"/>
    </row>
    <row r="1232" spans="1:10">
      <c r="A1232" s="301"/>
      <c r="B1232" s="292" t="s">
        <v>379</v>
      </c>
      <c r="C1232" s="318" t="s">
        <v>1147</v>
      </c>
      <c r="D1232" s="293"/>
      <c r="E1232" s="290">
        <f>E1231+7</f>
        <v>43482</v>
      </c>
      <c r="F1232" s="290">
        <f>F1231+7</f>
        <v>43485</v>
      </c>
      <c r="G1232" s="290">
        <f>G1231+7</f>
        <v>43500</v>
      </c>
      <c r="H1232" s="301"/>
      <c r="I1232" s="301"/>
    </row>
    <row r="1233" spans="1:9">
      <c r="A1233" s="301"/>
      <c r="B1233" s="292" t="s">
        <v>200</v>
      </c>
      <c r="C1233" s="296" t="s">
        <v>1146</v>
      </c>
      <c r="D1233" s="291"/>
      <c r="E1233" s="290">
        <f>E1232+7</f>
        <v>43489</v>
      </c>
      <c r="F1233" s="290">
        <f>F1232+7</f>
        <v>43492</v>
      </c>
      <c r="G1233" s="290">
        <f>G1232+7</f>
        <v>43507</v>
      </c>
      <c r="H1233" s="301"/>
      <c r="I1233" s="301"/>
    </row>
    <row r="1234" spans="1:9">
      <c r="A1234" s="301"/>
      <c r="B1234" s="309"/>
      <c r="C1234" s="309"/>
      <c r="D1234" s="308"/>
      <c r="E1234" s="307"/>
      <c r="F1234" s="307"/>
      <c r="G1234" s="307"/>
      <c r="H1234" s="301"/>
      <c r="I1234" s="301"/>
    </row>
    <row r="1235" spans="1:9">
      <c r="A1235" s="301"/>
      <c r="B1235" s="300" t="s">
        <v>36</v>
      </c>
      <c r="C1235" s="300" t="s">
        <v>37</v>
      </c>
      <c r="D1235" s="299" t="s">
        <v>38</v>
      </c>
      <c r="E1235" s="294" t="s">
        <v>196</v>
      </c>
      <c r="F1235" s="294" t="s">
        <v>196</v>
      </c>
      <c r="G1235" s="294" t="s">
        <v>1188</v>
      </c>
      <c r="H1235" s="301"/>
      <c r="I1235" s="301"/>
    </row>
    <row r="1236" spans="1:9">
      <c r="A1236" s="301"/>
      <c r="B1236" s="298"/>
      <c r="C1236" s="298"/>
      <c r="D1236" s="297"/>
      <c r="E1236" s="294" t="s">
        <v>1090</v>
      </c>
      <c r="F1236" s="294" t="s">
        <v>40</v>
      </c>
      <c r="G1236" s="294" t="s">
        <v>41</v>
      </c>
      <c r="H1236" s="301"/>
      <c r="I1236" s="301"/>
    </row>
    <row r="1237" spans="1:9">
      <c r="A1237" s="301"/>
      <c r="B1237" s="296" t="s">
        <v>645</v>
      </c>
      <c r="C1237" s="296" t="s">
        <v>287</v>
      </c>
      <c r="D1237" s="330"/>
      <c r="E1237" s="290">
        <v>43467</v>
      </c>
      <c r="F1237" s="290">
        <v>43471</v>
      </c>
      <c r="G1237" s="290">
        <v>43485</v>
      </c>
      <c r="H1237" s="301"/>
      <c r="I1237" s="301"/>
    </row>
    <row r="1238" spans="1:9">
      <c r="A1238" s="301"/>
      <c r="B1238" s="296" t="s">
        <v>646</v>
      </c>
      <c r="C1238" s="296" t="s">
        <v>647</v>
      </c>
      <c r="D1238" s="293" t="s">
        <v>1187</v>
      </c>
      <c r="E1238" s="290">
        <f>E1237+7</f>
        <v>43474</v>
      </c>
      <c r="F1238" s="290">
        <f>F1237+7</f>
        <v>43478</v>
      </c>
      <c r="G1238" s="290">
        <f>G1237+7</f>
        <v>43492</v>
      </c>
      <c r="H1238" s="301"/>
      <c r="I1238" s="301"/>
    </row>
    <row r="1239" spans="1:9">
      <c r="A1239" s="301"/>
      <c r="B1239" s="292" t="s">
        <v>376</v>
      </c>
      <c r="C1239" s="318" t="s">
        <v>648</v>
      </c>
      <c r="D1239" s="293"/>
      <c r="E1239" s="290">
        <f>E1238+7</f>
        <v>43481</v>
      </c>
      <c r="F1239" s="290">
        <f>F1238+7</f>
        <v>43485</v>
      </c>
      <c r="G1239" s="290">
        <f>G1238+7</f>
        <v>43499</v>
      </c>
      <c r="H1239" s="301"/>
      <c r="I1239" s="301"/>
    </row>
    <row r="1240" spans="1:9">
      <c r="A1240" s="301"/>
      <c r="B1240" s="316" t="s">
        <v>331</v>
      </c>
      <c r="C1240" s="296" t="s">
        <v>1186</v>
      </c>
      <c r="D1240" s="291"/>
      <c r="E1240" s="290">
        <f>E1239+7</f>
        <v>43488</v>
      </c>
      <c r="F1240" s="290">
        <f>F1239+7</f>
        <v>43492</v>
      </c>
      <c r="G1240" s="290">
        <f>G1239+7</f>
        <v>43506</v>
      </c>
      <c r="H1240" s="301"/>
      <c r="I1240" s="301"/>
    </row>
    <row r="1241" spans="1:9">
      <c r="A1241" s="301"/>
      <c r="B1241" s="329"/>
      <c r="C1241" s="329"/>
      <c r="D1241" s="324"/>
      <c r="E1241" s="324"/>
      <c r="F1241" s="323"/>
      <c r="G1241" s="323"/>
      <c r="H1241" s="301"/>
      <c r="I1241" s="301"/>
    </row>
    <row r="1242" spans="1:9">
      <c r="A1242" s="312" t="s">
        <v>1185</v>
      </c>
      <c r="B1242" s="302"/>
      <c r="C1242" s="325"/>
      <c r="D1242" s="324"/>
      <c r="E1242" s="324"/>
      <c r="F1242" s="328"/>
      <c r="G1242" s="328"/>
      <c r="H1242" s="301"/>
      <c r="I1242" s="301"/>
    </row>
    <row r="1243" spans="1:9">
      <c r="A1243" s="301"/>
      <c r="B1243" s="300" t="s">
        <v>36</v>
      </c>
      <c r="C1243" s="300" t="s">
        <v>37</v>
      </c>
      <c r="D1243" s="299" t="s">
        <v>38</v>
      </c>
      <c r="E1243" s="294" t="s">
        <v>196</v>
      </c>
      <c r="F1243" s="294" t="s">
        <v>196</v>
      </c>
      <c r="G1243" s="294" t="s">
        <v>1185</v>
      </c>
      <c r="H1243" s="301"/>
      <c r="I1243" s="301"/>
    </row>
    <row r="1244" spans="1:9">
      <c r="A1244" s="301"/>
      <c r="B1244" s="298"/>
      <c r="C1244" s="298"/>
      <c r="D1244" s="297"/>
      <c r="E1244" s="294" t="s">
        <v>1090</v>
      </c>
      <c r="F1244" s="294" t="s">
        <v>40</v>
      </c>
      <c r="G1244" s="294" t="s">
        <v>41</v>
      </c>
      <c r="H1244" s="301"/>
      <c r="I1244" s="301"/>
    </row>
    <row r="1245" spans="1:9">
      <c r="A1245" s="301"/>
      <c r="B1245" s="296" t="s">
        <v>460</v>
      </c>
      <c r="C1245" s="296" t="s">
        <v>1184</v>
      </c>
      <c r="D1245" s="295" t="s">
        <v>1183</v>
      </c>
      <c r="E1245" s="290">
        <v>43465</v>
      </c>
      <c r="F1245" s="290">
        <v>43469</v>
      </c>
      <c r="G1245" s="290">
        <v>43488</v>
      </c>
      <c r="H1245" s="301"/>
      <c r="I1245" s="301"/>
    </row>
    <row r="1246" spans="1:9">
      <c r="A1246" s="301"/>
      <c r="B1246" s="296" t="s">
        <v>73</v>
      </c>
      <c r="C1246" s="296" t="s">
        <v>1182</v>
      </c>
      <c r="D1246" s="293"/>
      <c r="E1246" s="290">
        <f>E1245+7</f>
        <v>43472</v>
      </c>
      <c r="F1246" s="290">
        <f>F1245+7</f>
        <v>43476</v>
      </c>
      <c r="G1246" s="290">
        <f>G1245+7</f>
        <v>43495</v>
      </c>
      <c r="H1246" s="301"/>
      <c r="I1246" s="301"/>
    </row>
    <row r="1247" spans="1:9">
      <c r="A1247" s="301"/>
      <c r="B1247" s="296" t="s">
        <v>361</v>
      </c>
      <c r="C1247" s="296" t="s">
        <v>1181</v>
      </c>
      <c r="D1247" s="293"/>
      <c r="E1247" s="290">
        <f>E1246+7</f>
        <v>43479</v>
      </c>
      <c r="F1247" s="290">
        <f>F1246+7</f>
        <v>43483</v>
      </c>
      <c r="G1247" s="290">
        <f>G1246+7</f>
        <v>43502</v>
      </c>
      <c r="H1247" s="301"/>
      <c r="I1247" s="301"/>
    </row>
    <row r="1248" spans="1:9">
      <c r="A1248" s="312"/>
      <c r="B1248" s="296" t="s">
        <v>346</v>
      </c>
      <c r="C1248" s="296" t="s">
        <v>1180</v>
      </c>
      <c r="D1248" s="291"/>
      <c r="E1248" s="290">
        <f>E1247+7</f>
        <v>43486</v>
      </c>
      <c r="F1248" s="290">
        <f>F1247+7</f>
        <v>43490</v>
      </c>
      <c r="G1248" s="290">
        <f>G1247+7</f>
        <v>43509</v>
      </c>
      <c r="H1248" s="301"/>
      <c r="I1248" s="301"/>
    </row>
    <row r="1249" spans="1:9">
      <c r="A1249" s="301"/>
      <c r="B1249" s="309"/>
      <c r="C1249" s="317"/>
      <c r="D1249" s="308"/>
      <c r="E1249" s="307"/>
      <c r="F1249" s="307"/>
      <c r="G1249" s="307"/>
      <c r="H1249" s="327"/>
      <c r="I1249" s="301"/>
    </row>
    <row r="1250" spans="1:9">
      <c r="A1250" s="304" t="s">
        <v>1179</v>
      </c>
      <c r="B1250" s="309"/>
      <c r="C1250" s="309"/>
      <c r="D1250" s="308"/>
      <c r="E1250" s="307"/>
      <c r="F1250" s="307"/>
      <c r="G1250" s="307"/>
      <c r="H1250" s="307"/>
      <c r="I1250" s="301"/>
    </row>
    <row r="1251" spans="1:9">
      <c r="A1251" s="301"/>
      <c r="B1251" s="300" t="s">
        <v>36</v>
      </c>
      <c r="C1251" s="300" t="s">
        <v>37</v>
      </c>
      <c r="D1251" s="299" t="s">
        <v>38</v>
      </c>
      <c r="E1251" s="294" t="s">
        <v>196</v>
      </c>
      <c r="F1251" s="294" t="s">
        <v>196</v>
      </c>
      <c r="G1251" s="294" t="s">
        <v>1179</v>
      </c>
      <c r="H1251" s="307"/>
      <c r="I1251" s="301"/>
    </row>
    <row r="1252" spans="1:9">
      <c r="A1252" s="301"/>
      <c r="B1252" s="298"/>
      <c r="C1252" s="298"/>
      <c r="D1252" s="297"/>
      <c r="E1252" s="294" t="s">
        <v>1090</v>
      </c>
      <c r="F1252" s="294" t="s">
        <v>40</v>
      </c>
      <c r="G1252" s="294" t="s">
        <v>41</v>
      </c>
      <c r="H1252" s="307"/>
      <c r="I1252" s="301"/>
    </row>
    <row r="1253" spans="1:9">
      <c r="A1253" s="301"/>
      <c r="B1253" s="296" t="s">
        <v>1163</v>
      </c>
      <c r="C1253" s="296" t="s">
        <v>1162</v>
      </c>
      <c r="D1253" s="295" t="s">
        <v>1161</v>
      </c>
      <c r="E1253" s="290">
        <v>43465</v>
      </c>
      <c r="F1253" s="290">
        <v>43468</v>
      </c>
      <c r="G1253" s="290">
        <f>F1253+12</f>
        <v>43480</v>
      </c>
      <c r="H1253" s="307"/>
      <c r="I1253" s="301"/>
    </row>
    <row r="1254" spans="1:9">
      <c r="A1254" s="312"/>
      <c r="B1254" s="292" t="s">
        <v>1160</v>
      </c>
      <c r="C1254" s="292" t="s">
        <v>1159</v>
      </c>
      <c r="D1254" s="293"/>
      <c r="E1254" s="290">
        <f>E1253+7</f>
        <v>43472</v>
      </c>
      <c r="F1254" s="290">
        <f>F1253+7</f>
        <v>43475</v>
      </c>
      <c r="G1254" s="290">
        <f>G1253+7</f>
        <v>43487</v>
      </c>
      <c r="H1254" s="323"/>
      <c r="I1254" s="301"/>
    </row>
    <row r="1255" spans="1:9">
      <c r="A1255" s="312"/>
      <c r="B1255" s="322" t="s">
        <v>1158</v>
      </c>
      <c r="C1255" s="292" t="s">
        <v>1157</v>
      </c>
      <c r="D1255" s="293"/>
      <c r="E1255" s="290">
        <f>E1254+7</f>
        <v>43479</v>
      </c>
      <c r="F1255" s="290">
        <f>F1254+7</f>
        <v>43482</v>
      </c>
      <c r="G1255" s="290">
        <f>G1254+7</f>
        <v>43494</v>
      </c>
      <c r="H1255" s="327"/>
      <c r="I1255" s="301"/>
    </row>
    <row r="1256" spans="1:9">
      <c r="A1256" s="312"/>
      <c r="B1256" s="321" t="s">
        <v>1156</v>
      </c>
      <c r="C1256" s="316" t="s">
        <v>1155</v>
      </c>
      <c r="D1256" s="293"/>
      <c r="E1256" s="290">
        <f>E1255+7</f>
        <v>43486</v>
      </c>
      <c r="F1256" s="290">
        <f>F1255+7</f>
        <v>43489</v>
      </c>
      <c r="G1256" s="290">
        <f>G1255+7</f>
        <v>43501</v>
      </c>
      <c r="H1256" s="327"/>
      <c r="I1256" s="301"/>
    </row>
    <row r="1257" spans="1:9">
      <c r="A1257" s="312"/>
      <c r="B1257" s="321" t="s">
        <v>1154</v>
      </c>
      <c r="C1257" s="316" t="s">
        <v>1153</v>
      </c>
      <c r="D1257" s="291"/>
      <c r="E1257" s="290">
        <f>E1256+7</f>
        <v>43493</v>
      </c>
      <c r="F1257" s="290">
        <f>F1256+7</f>
        <v>43496</v>
      </c>
      <c r="G1257" s="290">
        <f>G1256+7</f>
        <v>43508</v>
      </c>
      <c r="H1257" s="327"/>
      <c r="I1257" s="301"/>
    </row>
    <row r="1258" spans="1:9">
      <c r="A1258" s="312"/>
      <c r="B1258" s="302"/>
      <c r="C1258" s="302"/>
      <c r="D1258" s="308"/>
      <c r="E1258" s="307"/>
      <c r="F1258" s="307"/>
      <c r="G1258" s="302"/>
      <c r="H1258" s="308"/>
      <c r="I1258" s="301"/>
    </row>
    <row r="1259" spans="1:9">
      <c r="A1259" s="312" t="s">
        <v>1178</v>
      </c>
      <c r="B1259" s="302"/>
      <c r="C1259" s="302"/>
      <c r="D1259" s="308"/>
      <c r="E1259" s="307"/>
      <c r="F1259" s="307"/>
      <c r="G1259" s="302"/>
      <c r="H1259" s="308"/>
      <c r="I1259" s="301"/>
    </row>
    <row r="1260" spans="1:9">
      <c r="A1260" s="312"/>
      <c r="B1260" s="300" t="s">
        <v>36</v>
      </c>
      <c r="C1260" s="300" t="s">
        <v>37</v>
      </c>
      <c r="D1260" s="299" t="s">
        <v>38</v>
      </c>
      <c r="E1260" s="294" t="s">
        <v>196</v>
      </c>
      <c r="F1260" s="294" t="s">
        <v>196</v>
      </c>
      <c r="G1260" s="294" t="s">
        <v>1177</v>
      </c>
      <c r="H1260" s="294" t="s">
        <v>1178</v>
      </c>
      <c r="I1260" s="301"/>
    </row>
    <row r="1261" spans="1:9">
      <c r="A1261" s="312"/>
      <c r="B1261" s="298"/>
      <c r="C1261" s="298"/>
      <c r="D1261" s="297"/>
      <c r="E1261" s="294" t="s">
        <v>1090</v>
      </c>
      <c r="F1261" s="294" t="s">
        <v>40</v>
      </c>
      <c r="G1261" s="294" t="s">
        <v>41</v>
      </c>
      <c r="H1261" s="294" t="s">
        <v>41</v>
      </c>
      <c r="I1261" s="301"/>
    </row>
    <row r="1262" spans="1:9">
      <c r="A1262" s="312"/>
      <c r="B1262" s="296" t="s">
        <v>1176</v>
      </c>
      <c r="C1262" s="292" t="s">
        <v>1175</v>
      </c>
      <c r="D1262" s="295" t="s">
        <v>1174</v>
      </c>
      <c r="E1262" s="290">
        <v>43462</v>
      </c>
      <c r="F1262" s="290">
        <v>43467</v>
      </c>
      <c r="G1262" s="290">
        <f>F1262+14</f>
        <v>43481</v>
      </c>
      <c r="H1262" s="290" t="s">
        <v>1165</v>
      </c>
      <c r="I1262" s="301"/>
    </row>
    <row r="1263" spans="1:9">
      <c r="A1263" s="301"/>
      <c r="B1263" s="292" t="s">
        <v>1173</v>
      </c>
      <c r="C1263" s="292" t="s">
        <v>1172</v>
      </c>
      <c r="D1263" s="293"/>
      <c r="E1263" s="290">
        <f>E1262+7</f>
        <v>43469</v>
      </c>
      <c r="F1263" s="290">
        <f>F1262+7</f>
        <v>43474</v>
      </c>
      <c r="G1263" s="290">
        <f>G1262+7</f>
        <v>43488</v>
      </c>
      <c r="H1263" s="290" t="s">
        <v>1165</v>
      </c>
      <c r="I1263" s="301"/>
    </row>
    <row r="1264" spans="1:9">
      <c r="A1264" s="301"/>
      <c r="B1264" s="292" t="s">
        <v>1171</v>
      </c>
      <c r="C1264" s="292" t="s">
        <v>1170</v>
      </c>
      <c r="D1264" s="293"/>
      <c r="E1264" s="290">
        <f>E1263+7</f>
        <v>43476</v>
      </c>
      <c r="F1264" s="290">
        <f>F1263+7</f>
        <v>43481</v>
      </c>
      <c r="G1264" s="290">
        <f>G1263+7</f>
        <v>43495</v>
      </c>
      <c r="H1264" s="290" t="s">
        <v>1165</v>
      </c>
      <c r="I1264" s="301"/>
    </row>
    <row r="1265" spans="1:9">
      <c r="A1265" s="301"/>
      <c r="B1265" s="292" t="s">
        <v>1169</v>
      </c>
      <c r="C1265" s="292" t="s">
        <v>1168</v>
      </c>
      <c r="D1265" s="293"/>
      <c r="E1265" s="290">
        <f>E1264+7</f>
        <v>43483</v>
      </c>
      <c r="F1265" s="290">
        <f>F1264+7</f>
        <v>43488</v>
      </c>
      <c r="G1265" s="290">
        <f>G1264+7</f>
        <v>43502</v>
      </c>
      <c r="H1265" s="290" t="s">
        <v>1165</v>
      </c>
      <c r="I1265" s="301"/>
    </row>
    <row r="1266" spans="1:9">
      <c r="A1266" s="301"/>
      <c r="B1266" s="292" t="s">
        <v>1167</v>
      </c>
      <c r="C1266" s="292" t="s">
        <v>1166</v>
      </c>
      <c r="D1266" s="291"/>
      <c r="E1266" s="290">
        <f>E1265+7</f>
        <v>43490</v>
      </c>
      <c r="F1266" s="290">
        <f>F1265+7</f>
        <v>43495</v>
      </c>
      <c r="G1266" s="290">
        <f>G1265+7</f>
        <v>43509</v>
      </c>
      <c r="H1266" s="290" t="s">
        <v>1165</v>
      </c>
      <c r="I1266" s="301"/>
    </row>
    <row r="1267" spans="1:9">
      <c r="A1267" s="301"/>
      <c r="B1267" s="309"/>
      <c r="C1267" s="317"/>
      <c r="D1267" s="308"/>
      <c r="E1267" s="307"/>
      <c r="F1267" s="307"/>
      <c r="G1267" s="307"/>
      <c r="H1267" s="307"/>
      <c r="I1267" s="301"/>
    </row>
    <row r="1268" spans="1:9">
      <c r="A1268" s="304" t="s">
        <v>294</v>
      </c>
      <c r="B1268" s="326"/>
      <c r="C1268" s="325"/>
      <c r="D1268" s="324"/>
      <c r="E1268" s="324"/>
      <c r="F1268" s="323"/>
      <c r="G1268" s="324"/>
      <c r="H1268" s="323"/>
      <c r="I1268" s="301"/>
    </row>
    <row r="1269" spans="1:9">
      <c r="A1269" s="301"/>
      <c r="B1269" s="300" t="s">
        <v>36</v>
      </c>
      <c r="C1269" s="300" t="s">
        <v>37</v>
      </c>
      <c r="D1269" s="299" t="s">
        <v>38</v>
      </c>
      <c r="E1269" s="294" t="s">
        <v>196</v>
      </c>
      <c r="F1269" s="294" t="s">
        <v>196</v>
      </c>
      <c r="G1269" s="294" t="s">
        <v>1177</v>
      </c>
      <c r="H1269" s="294" t="s">
        <v>294</v>
      </c>
      <c r="I1269" s="301"/>
    </row>
    <row r="1270" spans="1:9">
      <c r="A1270" s="301"/>
      <c r="B1270" s="298"/>
      <c r="C1270" s="298"/>
      <c r="D1270" s="297"/>
      <c r="E1270" s="294" t="s">
        <v>1090</v>
      </c>
      <c r="F1270" s="294" t="s">
        <v>40</v>
      </c>
      <c r="G1270" s="294" t="s">
        <v>41</v>
      </c>
      <c r="H1270" s="294" t="s">
        <v>41</v>
      </c>
      <c r="I1270" s="301"/>
    </row>
    <row r="1271" spans="1:9">
      <c r="A1271" s="301"/>
      <c r="B1271" s="296" t="s">
        <v>1176</v>
      </c>
      <c r="C1271" s="292" t="s">
        <v>1175</v>
      </c>
      <c r="D1271" s="295" t="s">
        <v>1174</v>
      </c>
      <c r="E1271" s="290">
        <v>43462</v>
      </c>
      <c r="F1271" s="290">
        <v>43467</v>
      </c>
      <c r="G1271" s="290">
        <f>F1271+14</f>
        <v>43481</v>
      </c>
      <c r="H1271" s="290" t="s">
        <v>1165</v>
      </c>
      <c r="I1271" s="301"/>
    </row>
    <row r="1272" spans="1:9">
      <c r="A1272" s="301"/>
      <c r="B1272" s="292" t="s">
        <v>1173</v>
      </c>
      <c r="C1272" s="292" t="s">
        <v>1172</v>
      </c>
      <c r="D1272" s="293"/>
      <c r="E1272" s="290">
        <f>E1271+7</f>
        <v>43469</v>
      </c>
      <c r="F1272" s="290">
        <f>F1271+7</f>
        <v>43474</v>
      </c>
      <c r="G1272" s="290">
        <f>G1271+7</f>
        <v>43488</v>
      </c>
      <c r="H1272" s="290" t="s">
        <v>1165</v>
      </c>
      <c r="I1272" s="301"/>
    </row>
    <row r="1273" spans="1:9">
      <c r="A1273" s="301"/>
      <c r="B1273" s="292" t="s">
        <v>1171</v>
      </c>
      <c r="C1273" s="292" t="s">
        <v>1170</v>
      </c>
      <c r="D1273" s="293"/>
      <c r="E1273" s="290">
        <f>E1272+7</f>
        <v>43476</v>
      </c>
      <c r="F1273" s="290">
        <f>F1272+7</f>
        <v>43481</v>
      </c>
      <c r="G1273" s="290">
        <f>G1272+7</f>
        <v>43495</v>
      </c>
      <c r="H1273" s="290" t="s">
        <v>1165</v>
      </c>
      <c r="I1273" s="301"/>
    </row>
    <row r="1274" spans="1:9">
      <c r="A1274" s="301"/>
      <c r="B1274" s="292" t="s">
        <v>1169</v>
      </c>
      <c r="C1274" s="292" t="s">
        <v>1168</v>
      </c>
      <c r="D1274" s="293"/>
      <c r="E1274" s="290">
        <f>E1273+7</f>
        <v>43483</v>
      </c>
      <c r="F1274" s="290">
        <f>F1273+7</f>
        <v>43488</v>
      </c>
      <c r="G1274" s="290">
        <f>G1273+7</f>
        <v>43502</v>
      </c>
      <c r="H1274" s="290" t="s">
        <v>1165</v>
      </c>
      <c r="I1274" s="301"/>
    </row>
    <row r="1275" spans="1:9">
      <c r="A1275" s="301"/>
      <c r="B1275" s="292" t="s">
        <v>1167</v>
      </c>
      <c r="C1275" s="292" t="s">
        <v>1166</v>
      </c>
      <c r="D1275" s="291"/>
      <c r="E1275" s="290">
        <f>E1274+7</f>
        <v>43490</v>
      </c>
      <c r="F1275" s="290">
        <f>F1274+7</f>
        <v>43495</v>
      </c>
      <c r="G1275" s="290">
        <f>G1274+7</f>
        <v>43509</v>
      </c>
      <c r="H1275" s="290" t="s">
        <v>1165</v>
      </c>
      <c r="I1275" s="301"/>
    </row>
    <row r="1276" spans="1:9">
      <c r="A1276" s="301"/>
      <c r="B1276" s="312"/>
      <c r="C1276" s="312"/>
      <c r="D1276" s="301"/>
      <c r="E1276" s="301"/>
      <c r="F1276" s="301"/>
      <c r="G1276" s="307"/>
      <c r="H1276" s="305"/>
      <c r="I1276" s="301"/>
    </row>
    <row r="1277" spans="1:9">
      <c r="A1277" s="301"/>
      <c r="B1277" s="300" t="s">
        <v>36</v>
      </c>
      <c r="C1277" s="300" t="s">
        <v>37</v>
      </c>
      <c r="D1277" s="299" t="s">
        <v>38</v>
      </c>
      <c r="E1277" s="294" t="s">
        <v>196</v>
      </c>
      <c r="F1277" s="294" t="s">
        <v>196</v>
      </c>
      <c r="G1277" s="294" t="s">
        <v>1164</v>
      </c>
      <c r="H1277" s="294" t="s">
        <v>294</v>
      </c>
      <c r="I1277" s="301"/>
    </row>
    <row r="1278" spans="1:9">
      <c r="A1278" s="301"/>
      <c r="B1278" s="298"/>
      <c r="C1278" s="298"/>
      <c r="D1278" s="297"/>
      <c r="E1278" s="294" t="s">
        <v>1090</v>
      </c>
      <c r="F1278" s="294" t="s">
        <v>40</v>
      </c>
      <c r="G1278" s="294" t="s">
        <v>41</v>
      </c>
      <c r="H1278" s="294" t="s">
        <v>41</v>
      </c>
      <c r="I1278" s="301"/>
    </row>
    <row r="1279" spans="1:9">
      <c r="A1279" s="301"/>
      <c r="B1279" s="296" t="s">
        <v>1163</v>
      </c>
      <c r="C1279" s="296" t="s">
        <v>1162</v>
      </c>
      <c r="D1279" s="295" t="s">
        <v>1161</v>
      </c>
      <c r="E1279" s="290">
        <v>43465</v>
      </c>
      <c r="F1279" s="290">
        <v>43468</v>
      </c>
      <c r="G1279" s="290">
        <f>F1279+12</f>
        <v>43480</v>
      </c>
      <c r="H1279" s="290" t="s">
        <v>1152</v>
      </c>
      <c r="I1279" s="301"/>
    </row>
    <row r="1280" spans="1:9">
      <c r="A1280" s="301"/>
      <c r="B1280" s="292" t="s">
        <v>1160</v>
      </c>
      <c r="C1280" s="292" t="s">
        <v>1159</v>
      </c>
      <c r="D1280" s="293"/>
      <c r="E1280" s="290">
        <f>E1279+7</f>
        <v>43472</v>
      </c>
      <c r="F1280" s="290">
        <f>F1279+7</f>
        <v>43475</v>
      </c>
      <c r="G1280" s="290">
        <f>G1279+7</f>
        <v>43487</v>
      </c>
      <c r="H1280" s="290" t="s">
        <v>1152</v>
      </c>
      <c r="I1280" s="301"/>
    </row>
    <row r="1281" spans="1:9">
      <c r="A1281" s="312"/>
      <c r="B1281" s="322" t="s">
        <v>1158</v>
      </c>
      <c r="C1281" s="292" t="s">
        <v>1157</v>
      </c>
      <c r="D1281" s="293"/>
      <c r="E1281" s="290">
        <f>E1280+7</f>
        <v>43479</v>
      </c>
      <c r="F1281" s="290">
        <f>F1280+7</f>
        <v>43482</v>
      </c>
      <c r="G1281" s="290">
        <f>G1280+7</f>
        <v>43494</v>
      </c>
      <c r="H1281" s="290" t="s">
        <v>1152</v>
      </c>
      <c r="I1281" s="301"/>
    </row>
    <row r="1282" spans="1:9">
      <c r="A1282" s="312"/>
      <c r="B1282" s="321" t="s">
        <v>1156</v>
      </c>
      <c r="C1282" s="316" t="s">
        <v>1155</v>
      </c>
      <c r="D1282" s="293"/>
      <c r="E1282" s="290">
        <f>E1281+7</f>
        <v>43486</v>
      </c>
      <c r="F1282" s="290">
        <f>F1281+7</f>
        <v>43489</v>
      </c>
      <c r="G1282" s="290">
        <f>G1281+7</f>
        <v>43501</v>
      </c>
      <c r="H1282" s="290" t="s">
        <v>1152</v>
      </c>
      <c r="I1282" s="301"/>
    </row>
    <row r="1283" spans="1:9">
      <c r="A1283" s="301"/>
      <c r="B1283" s="321" t="s">
        <v>1154</v>
      </c>
      <c r="C1283" s="316" t="s">
        <v>1153</v>
      </c>
      <c r="D1283" s="291"/>
      <c r="E1283" s="290">
        <f>E1282+7</f>
        <v>43493</v>
      </c>
      <c r="F1283" s="290">
        <f>F1282+7</f>
        <v>43496</v>
      </c>
      <c r="G1283" s="290">
        <f>G1282+7</f>
        <v>43508</v>
      </c>
      <c r="H1283" s="290" t="s">
        <v>1152</v>
      </c>
      <c r="I1283" s="301"/>
    </row>
    <row r="1284" spans="1:9">
      <c r="A1284" s="320"/>
      <c r="B1284" s="320"/>
      <c r="C1284" s="320"/>
      <c r="D1284" s="320"/>
      <c r="E1284" s="320"/>
      <c r="F1284" s="320"/>
      <c r="G1284" s="320"/>
      <c r="H1284" s="319"/>
      <c r="I1284" s="301"/>
    </row>
    <row r="1285" spans="1:9">
      <c r="A1285" s="301"/>
      <c r="B1285" s="300" t="s">
        <v>36</v>
      </c>
      <c r="C1285" s="300" t="s">
        <v>37</v>
      </c>
      <c r="D1285" s="299" t="s">
        <v>38</v>
      </c>
      <c r="E1285" s="294" t="s">
        <v>196</v>
      </c>
      <c r="F1285" s="294" t="s">
        <v>196</v>
      </c>
      <c r="G1285" s="294" t="s">
        <v>1151</v>
      </c>
      <c r="H1285" s="294" t="s">
        <v>294</v>
      </c>
      <c r="I1285" s="301"/>
    </row>
    <row r="1286" spans="1:9">
      <c r="A1286" s="301"/>
      <c r="B1286" s="298"/>
      <c r="C1286" s="298"/>
      <c r="D1286" s="297"/>
      <c r="E1286" s="294" t="s">
        <v>1090</v>
      </c>
      <c r="F1286" s="294" t="s">
        <v>40</v>
      </c>
      <c r="G1286" s="294" t="s">
        <v>41</v>
      </c>
      <c r="H1286" s="294" t="s">
        <v>41</v>
      </c>
      <c r="I1286" s="301"/>
    </row>
    <row r="1287" spans="1:9">
      <c r="A1287" s="301"/>
      <c r="B1287" s="296" t="s">
        <v>199</v>
      </c>
      <c r="C1287" s="296" t="s">
        <v>1150</v>
      </c>
      <c r="D1287" s="295" t="s">
        <v>1149</v>
      </c>
      <c r="E1287" s="290">
        <v>43467</v>
      </c>
      <c r="F1287" s="290">
        <v>43471</v>
      </c>
      <c r="G1287" s="290">
        <v>43486</v>
      </c>
      <c r="H1287" s="290" t="s">
        <v>1145</v>
      </c>
      <c r="I1287" s="301"/>
    </row>
    <row r="1288" spans="1:9">
      <c r="A1288" s="301"/>
      <c r="B1288" s="296" t="s">
        <v>654</v>
      </c>
      <c r="C1288" s="296" t="s">
        <v>1148</v>
      </c>
      <c r="D1288" s="293"/>
      <c r="E1288" s="290">
        <f>E1287+7</f>
        <v>43474</v>
      </c>
      <c r="F1288" s="290">
        <f>F1287+7</f>
        <v>43478</v>
      </c>
      <c r="G1288" s="290">
        <f>G1287+7</f>
        <v>43493</v>
      </c>
      <c r="H1288" s="290" t="s">
        <v>1145</v>
      </c>
      <c r="I1288" s="301"/>
    </row>
    <row r="1289" spans="1:9">
      <c r="A1289" s="301"/>
      <c r="B1289" s="292" t="s">
        <v>379</v>
      </c>
      <c r="C1289" s="318" t="s">
        <v>1147</v>
      </c>
      <c r="D1289" s="293"/>
      <c r="E1289" s="290">
        <f>E1288+7</f>
        <v>43481</v>
      </c>
      <c r="F1289" s="290">
        <f>F1288+7</f>
        <v>43485</v>
      </c>
      <c r="G1289" s="290">
        <f>G1288+7</f>
        <v>43500</v>
      </c>
      <c r="H1289" s="290" t="s">
        <v>1145</v>
      </c>
      <c r="I1289" s="301"/>
    </row>
    <row r="1290" spans="1:9">
      <c r="A1290" s="301"/>
      <c r="B1290" s="292" t="s">
        <v>200</v>
      </c>
      <c r="C1290" s="296" t="s">
        <v>1146</v>
      </c>
      <c r="D1290" s="291"/>
      <c r="E1290" s="290">
        <f>E1289+7</f>
        <v>43488</v>
      </c>
      <c r="F1290" s="290">
        <f>F1289+7</f>
        <v>43492</v>
      </c>
      <c r="G1290" s="290">
        <f>G1289+7</f>
        <v>43507</v>
      </c>
      <c r="H1290" s="290" t="s">
        <v>1145</v>
      </c>
      <c r="I1290" s="301"/>
    </row>
    <row r="1291" spans="1:9">
      <c r="A1291" s="301"/>
      <c r="B1291" s="309"/>
      <c r="C1291" s="317"/>
      <c r="D1291" s="308"/>
      <c r="E1291" s="307"/>
      <c r="F1291" s="307"/>
      <c r="G1291" s="307"/>
      <c r="H1291" s="301"/>
      <c r="I1291" s="301"/>
    </row>
    <row r="1292" spans="1:9">
      <c r="A1292" s="304" t="s">
        <v>188</v>
      </c>
      <c r="B1292" s="302"/>
      <c r="C1292" s="302"/>
      <c r="D1292" s="301"/>
      <c r="E1292" s="301"/>
      <c r="F1292" s="301"/>
      <c r="G1292" s="301"/>
      <c r="H1292" s="301"/>
      <c r="I1292" s="301"/>
    </row>
    <row r="1293" spans="1:9">
      <c r="A1293" s="301"/>
      <c r="B1293" s="300" t="s">
        <v>36</v>
      </c>
      <c r="C1293" s="300" t="s">
        <v>37</v>
      </c>
      <c r="D1293" s="299" t="s">
        <v>38</v>
      </c>
      <c r="E1293" s="294" t="s">
        <v>196</v>
      </c>
      <c r="F1293" s="294" t="s">
        <v>196</v>
      </c>
      <c r="G1293" s="294" t="s">
        <v>289</v>
      </c>
      <c r="H1293" s="301"/>
      <c r="I1293" s="301"/>
    </row>
    <row r="1294" spans="1:9">
      <c r="A1294" s="301"/>
      <c r="B1294" s="298"/>
      <c r="C1294" s="298"/>
      <c r="D1294" s="297"/>
      <c r="E1294" s="294" t="s">
        <v>1090</v>
      </c>
      <c r="F1294" s="294" t="s">
        <v>40</v>
      </c>
      <c r="G1294" s="294" t="s">
        <v>41</v>
      </c>
      <c r="H1294" s="301"/>
      <c r="I1294" s="301"/>
    </row>
    <row r="1295" spans="1:9">
      <c r="A1295" s="301"/>
      <c r="B1295" s="296" t="s">
        <v>670</v>
      </c>
      <c r="C1295" s="296" t="s">
        <v>675</v>
      </c>
      <c r="D1295" s="295" t="s">
        <v>1144</v>
      </c>
      <c r="E1295" s="290">
        <v>43469</v>
      </c>
      <c r="F1295" s="290">
        <v>43472</v>
      </c>
      <c r="G1295" s="290">
        <f>F1295+32</f>
        <v>43504</v>
      </c>
      <c r="H1295" s="301"/>
      <c r="I1295" s="301"/>
    </row>
    <row r="1296" spans="1:9">
      <c r="A1296" s="301"/>
      <c r="B1296" s="292" t="s">
        <v>671</v>
      </c>
      <c r="C1296" s="292" t="s">
        <v>676</v>
      </c>
      <c r="D1296" s="293"/>
      <c r="E1296" s="290">
        <f>E1295+7</f>
        <v>43476</v>
      </c>
      <c r="F1296" s="290">
        <f>F1295+7</f>
        <v>43479</v>
      </c>
      <c r="G1296" s="290">
        <f>G1295+7</f>
        <v>43511</v>
      </c>
      <c r="H1296" s="301"/>
      <c r="I1296" s="301"/>
    </row>
    <row r="1297" spans="1:9">
      <c r="A1297" s="301"/>
      <c r="B1297" s="292" t="s">
        <v>672</v>
      </c>
      <c r="C1297" s="316" t="s">
        <v>677</v>
      </c>
      <c r="D1297" s="293"/>
      <c r="E1297" s="290">
        <f>E1296+7</f>
        <v>43483</v>
      </c>
      <c r="F1297" s="290">
        <f>F1296+7</f>
        <v>43486</v>
      </c>
      <c r="G1297" s="290">
        <f>G1296+7</f>
        <v>43518</v>
      </c>
      <c r="H1297" s="301"/>
      <c r="I1297" s="301"/>
    </row>
    <row r="1298" spans="1:9">
      <c r="A1298" s="301"/>
      <c r="B1298" s="292" t="s">
        <v>338</v>
      </c>
      <c r="C1298" s="296" t="s">
        <v>678</v>
      </c>
      <c r="D1298" s="291"/>
      <c r="E1298" s="290">
        <f>E1297+7</f>
        <v>43490</v>
      </c>
      <c r="F1298" s="290">
        <f>F1297+7</f>
        <v>43493</v>
      </c>
      <c r="G1298" s="290">
        <f>G1297+7</f>
        <v>43525</v>
      </c>
      <c r="H1298" s="301"/>
      <c r="I1298" s="301"/>
    </row>
    <row r="1299" spans="1:9">
      <c r="A1299" s="301"/>
      <c r="B1299" s="309"/>
      <c r="C1299" s="315"/>
      <c r="D1299" s="308"/>
      <c r="E1299" s="307"/>
      <c r="F1299" s="307"/>
      <c r="G1299" s="307"/>
      <c r="H1299" s="301"/>
      <c r="I1299" s="301"/>
    </row>
    <row r="1300" spans="1:9">
      <c r="A1300" s="301"/>
      <c r="B1300" s="300" t="s">
        <v>36</v>
      </c>
      <c r="C1300" s="300" t="s">
        <v>37</v>
      </c>
      <c r="D1300" s="299" t="s">
        <v>38</v>
      </c>
      <c r="E1300" s="294" t="s">
        <v>196</v>
      </c>
      <c r="F1300" s="294" t="s">
        <v>196</v>
      </c>
      <c r="G1300" s="294" t="s">
        <v>289</v>
      </c>
      <c r="H1300" s="301"/>
      <c r="I1300" s="301"/>
    </row>
    <row r="1301" spans="1:9">
      <c r="A1301" s="301"/>
      <c r="B1301" s="298"/>
      <c r="C1301" s="298"/>
      <c r="D1301" s="297"/>
      <c r="E1301" s="294" t="s">
        <v>1090</v>
      </c>
      <c r="F1301" s="294" t="s">
        <v>40</v>
      </c>
      <c r="G1301" s="294" t="s">
        <v>41</v>
      </c>
      <c r="H1301" s="301"/>
      <c r="I1301" s="301"/>
    </row>
    <row r="1302" spans="1:9">
      <c r="A1302" s="301"/>
      <c r="B1302" s="292" t="s">
        <v>202</v>
      </c>
      <c r="C1302" s="292" t="s">
        <v>1143</v>
      </c>
      <c r="D1302" s="295" t="s">
        <v>1142</v>
      </c>
      <c r="E1302" s="290">
        <v>43462</v>
      </c>
      <c r="F1302" s="290">
        <v>43468</v>
      </c>
      <c r="G1302" s="290">
        <f>F1302+25</f>
        <v>43493</v>
      </c>
      <c r="H1302" s="301"/>
      <c r="I1302" s="301"/>
    </row>
    <row r="1303" spans="1:9">
      <c r="A1303" s="301"/>
      <c r="B1303" s="292" t="s">
        <v>1141</v>
      </c>
      <c r="C1303" s="292" t="s">
        <v>1140</v>
      </c>
      <c r="D1303" s="293"/>
      <c r="E1303" s="290">
        <f>E1302+7</f>
        <v>43469</v>
      </c>
      <c r="F1303" s="290">
        <f>F1302+7</f>
        <v>43475</v>
      </c>
      <c r="G1303" s="290">
        <f>G1302+7</f>
        <v>43500</v>
      </c>
      <c r="H1303" s="301"/>
      <c r="I1303" s="301"/>
    </row>
    <row r="1304" spans="1:9">
      <c r="A1304" s="301"/>
      <c r="B1304" s="292" t="s">
        <v>1139</v>
      </c>
      <c r="C1304" s="292" t="s">
        <v>1138</v>
      </c>
      <c r="D1304" s="293"/>
      <c r="E1304" s="290">
        <f>E1303+7</f>
        <v>43476</v>
      </c>
      <c r="F1304" s="290">
        <f>F1303+7</f>
        <v>43482</v>
      </c>
      <c r="G1304" s="290">
        <f>G1303+7</f>
        <v>43507</v>
      </c>
      <c r="H1304" s="301"/>
      <c r="I1304" s="301"/>
    </row>
    <row r="1305" spans="1:9">
      <c r="A1305" s="301"/>
      <c r="B1305" s="292" t="s">
        <v>1137</v>
      </c>
      <c r="C1305" s="292" t="s">
        <v>1136</v>
      </c>
      <c r="D1305" s="293"/>
      <c r="E1305" s="290">
        <f>E1304+7</f>
        <v>43483</v>
      </c>
      <c r="F1305" s="290">
        <f>F1304+7</f>
        <v>43489</v>
      </c>
      <c r="G1305" s="290">
        <f>G1304+7</f>
        <v>43514</v>
      </c>
      <c r="H1305" s="301"/>
      <c r="I1305" s="301"/>
    </row>
    <row r="1306" spans="1:9">
      <c r="A1306" s="301"/>
      <c r="B1306" s="292" t="s">
        <v>1135</v>
      </c>
      <c r="C1306" s="292" t="s">
        <v>1134</v>
      </c>
      <c r="D1306" s="291"/>
      <c r="E1306" s="290">
        <f>E1305+7</f>
        <v>43490</v>
      </c>
      <c r="F1306" s="290">
        <f>F1305+7</f>
        <v>43496</v>
      </c>
      <c r="G1306" s="290">
        <f>G1305+7</f>
        <v>43521</v>
      </c>
      <c r="H1306" s="301"/>
      <c r="I1306" s="301"/>
    </row>
    <row r="1307" spans="1:9">
      <c r="A1307" s="301"/>
      <c r="B1307" s="301"/>
      <c r="C1307" s="314"/>
      <c r="D1307" s="301"/>
      <c r="E1307" s="301"/>
      <c r="F1307" s="313"/>
      <c r="G1307" s="301"/>
      <c r="H1307" s="301"/>
      <c r="I1307" s="301"/>
    </row>
    <row r="1308" spans="1:9">
      <c r="A1308" s="301"/>
      <c r="B1308" s="300" t="s">
        <v>36</v>
      </c>
      <c r="C1308" s="300" t="s">
        <v>37</v>
      </c>
      <c r="D1308" s="299" t="s">
        <v>38</v>
      </c>
      <c r="E1308" s="294" t="s">
        <v>196</v>
      </c>
      <c r="F1308" s="294" t="s">
        <v>196</v>
      </c>
      <c r="G1308" s="294" t="s">
        <v>289</v>
      </c>
      <c r="H1308" s="301"/>
      <c r="I1308" s="301"/>
    </row>
    <row r="1309" spans="1:9">
      <c r="A1309" s="301"/>
      <c r="B1309" s="298"/>
      <c r="C1309" s="298"/>
      <c r="D1309" s="297"/>
      <c r="E1309" s="294" t="s">
        <v>1090</v>
      </c>
      <c r="F1309" s="294" t="s">
        <v>40</v>
      </c>
      <c r="G1309" s="294" t="s">
        <v>41</v>
      </c>
      <c r="H1309" s="301"/>
      <c r="I1309" s="301"/>
    </row>
    <row r="1310" spans="1:9">
      <c r="A1310" s="301"/>
      <c r="B1310" s="292" t="s">
        <v>72</v>
      </c>
      <c r="C1310" s="290" t="s">
        <v>8</v>
      </c>
      <c r="D1310" s="295" t="s">
        <v>1133</v>
      </c>
      <c r="E1310" s="290">
        <v>43465</v>
      </c>
      <c r="F1310" s="290">
        <v>43468</v>
      </c>
      <c r="G1310" s="290">
        <f>F1310+27</f>
        <v>43495</v>
      </c>
      <c r="H1310" s="301"/>
      <c r="I1310" s="301"/>
    </row>
    <row r="1311" spans="1:9">
      <c r="A1311" s="301"/>
      <c r="B1311" s="292" t="s">
        <v>461</v>
      </c>
      <c r="C1311" s="292" t="s">
        <v>1132</v>
      </c>
      <c r="D1311" s="293"/>
      <c r="E1311" s="290">
        <f>E1310+7</f>
        <v>43472</v>
      </c>
      <c r="F1311" s="290">
        <f>F1310+7</f>
        <v>43475</v>
      </c>
      <c r="G1311" s="290">
        <f>G1310+7</f>
        <v>43502</v>
      </c>
      <c r="H1311" s="301"/>
      <c r="I1311" s="301"/>
    </row>
    <row r="1312" spans="1:9">
      <c r="A1312" s="301"/>
      <c r="B1312" s="292" t="s">
        <v>462</v>
      </c>
      <c r="C1312" s="292" t="s">
        <v>1131</v>
      </c>
      <c r="D1312" s="293"/>
      <c r="E1312" s="290">
        <f>E1311+7</f>
        <v>43479</v>
      </c>
      <c r="F1312" s="290">
        <f>F1311+7</f>
        <v>43482</v>
      </c>
      <c r="G1312" s="290">
        <f>G1311+7</f>
        <v>43509</v>
      </c>
      <c r="H1312" s="301"/>
      <c r="I1312" s="301"/>
    </row>
    <row r="1313" spans="1:9">
      <c r="A1313" s="301"/>
      <c r="B1313" s="292" t="s">
        <v>463</v>
      </c>
      <c r="C1313" s="292" t="s">
        <v>1130</v>
      </c>
      <c r="D1313" s="293"/>
      <c r="E1313" s="290">
        <f>E1312+7</f>
        <v>43486</v>
      </c>
      <c r="F1313" s="290">
        <f>F1312+7</f>
        <v>43489</v>
      </c>
      <c r="G1313" s="290">
        <f>G1312+7</f>
        <v>43516</v>
      </c>
      <c r="H1313" s="301"/>
      <c r="I1313" s="301"/>
    </row>
    <row r="1314" spans="1:9">
      <c r="A1314" s="301"/>
      <c r="B1314" s="292" t="s">
        <v>464</v>
      </c>
      <c r="C1314" s="292" t="s">
        <v>1129</v>
      </c>
      <c r="D1314" s="291"/>
      <c r="E1314" s="290">
        <f>E1313+7</f>
        <v>43493</v>
      </c>
      <c r="F1314" s="290">
        <f>F1313+7</f>
        <v>43496</v>
      </c>
      <c r="G1314" s="290">
        <f>G1313+7</f>
        <v>43523</v>
      </c>
      <c r="H1314" s="301"/>
      <c r="I1314" s="301"/>
    </row>
    <row r="1315" spans="1:9">
      <c r="A1315" s="301"/>
      <c r="B1315" s="302"/>
      <c r="C1315" s="302"/>
      <c r="D1315" s="301"/>
      <c r="E1315" s="301"/>
      <c r="F1315" s="301"/>
      <c r="G1315" s="301"/>
      <c r="H1315" s="301"/>
      <c r="I1315" s="301"/>
    </row>
    <row r="1316" spans="1:9">
      <c r="A1316" s="301"/>
      <c r="B1316" s="300" t="s">
        <v>36</v>
      </c>
      <c r="C1316" s="300" t="s">
        <v>37</v>
      </c>
      <c r="D1316" s="299" t="s">
        <v>38</v>
      </c>
      <c r="E1316" s="294" t="s">
        <v>196</v>
      </c>
      <c r="F1316" s="294" t="s">
        <v>196</v>
      </c>
      <c r="G1316" s="294" t="s">
        <v>289</v>
      </c>
      <c r="H1316" s="301"/>
      <c r="I1316" s="301"/>
    </row>
    <row r="1317" spans="1:9">
      <c r="A1317" s="301"/>
      <c r="B1317" s="298"/>
      <c r="C1317" s="298"/>
      <c r="D1317" s="297"/>
      <c r="E1317" s="294" t="s">
        <v>1090</v>
      </c>
      <c r="F1317" s="294" t="s">
        <v>40</v>
      </c>
      <c r="G1317" s="294" t="s">
        <v>41</v>
      </c>
      <c r="H1317" s="301"/>
      <c r="I1317" s="301"/>
    </row>
    <row r="1318" spans="1:9">
      <c r="A1318" s="301"/>
      <c r="B1318" s="292" t="s">
        <v>13</v>
      </c>
      <c r="C1318" s="292" t="s">
        <v>377</v>
      </c>
      <c r="D1318" s="295" t="s">
        <v>1128</v>
      </c>
      <c r="E1318" s="290">
        <v>43466</v>
      </c>
      <c r="F1318" s="290">
        <v>43470</v>
      </c>
      <c r="G1318" s="290">
        <f>F1318+26</f>
        <v>43496</v>
      </c>
      <c r="H1318" s="301"/>
      <c r="I1318" s="301"/>
    </row>
    <row r="1319" spans="1:9">
      <c r="A1319" s="301"/>
      <c r="B1319" s="292" t="s">
        <v>664</v>
      </c>
      <c r="C1319" s="292" t="s">
        <v>353</v>
      </c>
      <c r="D1319" s="293"/>
      <c r="E1319" s="290">
        <f>E1318+7</f>
        <v>43473</v>
      </c>
      <c r="F1319" s="290">
        <f>F1318+7</f>
        <v>43477</v>
      </c>
      <c r="G1319" s="290">
        <f>G1318+7</f>
        <v>43503</v>
      </c>
      <c r="H1319" s="301"/>
      <c r="I1319" s="301"/>
    </row>
    <row r="1320" spans="1:9">
      <c r="A1320" s="301"/>
      <c r="B1320" s="292" t="s">
        <v>665</v>
      </c>
      <c r="C1320" s="292" t="s">
        <v>668</v>
      </c>
      <c r="D1320" s="293"/>
      <c r="E1320" s="290">
        <f>E1319+7</f>
        <v>43480</v>
      </c>
      <c r="F1320" s="290">
        <f>F1319+7</f>
        <v>43484</v>
      </c>
      <c r="G1320" s="290">
        <f>G1319+7</f>
        <v>43510</v>
      </c>
      <c r="H1320" s="301"/>
      <c r="I1320" s="301"/>
    </row>
    <row r="1321" spans="1:9">
      <c r="A1321" s="301"/>
      <c r="B1321" s="292" t="s">
        <v>666</v>
      </c>
      <c r="C1321" s="292" t="s">
        <v>278</v>
      </c>
      <c r="D1321" s="291"/>
      <c r="E1321" s="290">
        <f>E1320+7</f>
        <v>43487</v>
      </c>
      <c r="F1321" s="290">
        <f>F1320+7</f>
        <v>43491</v>
      </c>
      <c r="G1321" s="290">
        <f>G1320+7</f>
        <v>43517</v>
      </c>
      <c r="H1321" s="301"/>
      <c r="I1321" s="301"/>
    </row>
    <row r="1322" spans="1:9">
      <c r="A1322" s="301"/>
      <c r="B1322" s="309"/>
      <c r="C1322" s="309"/>
      <c r="D1322" s="308"/>
      <c r="E1322" s="307"/>
      <c r="F1322" s="307"/>
      <c r="G1322" s="307"/>
      <c r="H1322" s="301"/>
      <c r="I1322" s="301"/>
    </row>
    <row r="1323" spans="1:9">
      <c r="A1323" s="304" t="s">
        <v>296</v>
      </c>
      <c r="B1323" s="302"/>
      <c r="C1323" s="302"/>
      <c r="D1323" s="301"/>
      <c r="E1323" s="301"/>
      <c r="F1323" s="301"/>
      <c r="G1323" s="301"/>
      <c r="H1323" s="301"/>
      <c r="I1323" s="301"/>
    </row>
    <row r="1324" spans="1:9">
      <c r="A1324" s="301"/>
      <c r="B1324" s="300" t="s">
        <v>36</v>
      </c>
      <c r="C1324" s="300" t="s">
        <v>37</v>
      </c>
      <c r="D1324" s="299" t="s">
        <v>38</v>
      </c>
      <c r="E1324" s="294" t="s">
        <v>196</v>
      </c>
      <c r="F1324" s="294" t="s">
        <v>196</v>
      </c>
      <c r="G1324" s="294" t="s">
        <v>296</v>
      </c>
      <c r="H1324" s="301"/>
      <c r="I1324" s="301"/>
    </row>
    <row r="1325" spans="1:9">
      <c r="A1325" s="301"/>
      <c r="B1325" s="298"/>
      <c r="C1325" s="298"/>
      <c r="D1325" s="297"/>
      <c r="E1325" s="294" t="s">
        <v>1090</v>
      </c>
      <c r="F1325" s="294" t="s">
        <v>40</v>
      </c>
      <c r="G1325" s="294" t="s">
        <v>41</v>
      </c>
      <c r="H1325" s="301"/>
      <c r="I1325" s="301"/>
    </row>
    <row r="1326" spans="1:9">
      <c r="A1326" s="301"/>
      <c r="B1326" s="292" t="s">
        <v>1127</v>
      </c>
      <c r="C1326" s="292" t="s">
        <v>1126</v>
      </c>
      <c r="D1326" s="295" t="s">
        <v>1125</v>
      </c>
      <c r="E1326" s="290">
        <v>43462</v>
      </c>
      <c r="F1326" s="290">
        <v>43466</v>
      </c>
      <c r="G1326" s="290">
        <f>F1326+36</f>
        <v>43502</v>
      </c>
      <c r="H1326" s="301"/>
      <c r="I1326" s="301"/>
    </row>
    <row r="1327" spans="1:9">
      <c r="A1327" s="312"/>
      <c r="B1327" s="292" t="s">
        <v>1124</v>
      </c>
      <c r="C1327" s="292" t="s">
        <v>1123</v>
      </c>
      <c r="D1327" s="293"/>
      <c r="E1327" s="290">
        <f>E1326+7</f>
        <v>43469</v>
      </c>
      <c r="F1327" s="290">
        <f>F1326+7</f>
        <v>43473</v>
      </c>
      <c r="G1327" s="290">
        <f>G1326+7</f>
        <v>43509</v>
      </c>
      <c r="H1327" s="301"/>
      <c r="I1327" s="301"/>
    </row>
    <row r="1328" spans="1:9">
      <c r="A1328" s="312"/>
      <c r="B1328" s="292" t="s">
        <v>1122</v>
      </c>
      <c r="C1328" s="292" t="s">
        <v>1121</v>
      </c>
      <c r="D1328" s="293"/>
      <c r="E1328" s="290">
        <f>E1327+7</f>
        <v>43476</v>
      </c>
      <c r="F1328" s="290">
        <f>F1327+7</f>
        <v>43480</v>
      </c>
      <c r="G1328" s="290">
        <f>G1327+7</f>
        <v>43516</v>
      </c>
      <c r="H1328" s="301"/>
      <c r="I1328" s="301"/>
    </row>
    <row r="1329" spans="1:9">
      <c r="A1329" s="312"/>
      <c r="B1329" s="292" t="s">
        <v>1120</v>
      </c>
      <c r="C1329" s="292" t="s">
        <v>1119</v>
      </c>
      <c r="D1329" s="293"/>
      <c r="E1329" s="290">
        <f>E1328+7</f>
        <v>43483</v>
      </c>
      <c r="F1329" s="290">
        <f>F1328+7</f>
        <v>43487</v>
      </c>
      <c r="G1329" s="290">
        <f>G1328+7</f>
        <v>43523</v>
      </c>
      <c r="H1329" s="301"/>
      <c r="I1329" s="301"/>
    </row>
    <row r="1330" spans="1:9">
      <c r="A1330" s="312"/>
      <c r="B1330" s="292" t="s">
        <v>1118</v>
      </c>
      <c r="C1330" s="292" t="s">
        <v>1117</v>
      </c>
      <c r="D1330" s="291"/>
      <c r="E1330" s="290">
        <f>E1329+7</f>
        <v>43490</v>
      </c>
      <c r="F1330" s="290">
        <f>F1329+7</f>
        <v>43494</v>
      </c>
      <c r="G1330" s="290">
        <f>G1329+7</f>
        <v>43530</v>
      </c>
      <c r="H1330" s="301"/>
      <c r="I1330" s="301"/>
    </row>
    <row r="1331" spans="1:9">
      <c r="A1331" s="301"/>
      <c r="B1331" s="309"/>
      <c r="C1331" s="309"/>
      <c r="D1331" s="308"/>
      <c r="E1331" s="307"/>
      <c r="F1331" s="307"/>
      <c r="G1331" s="307"/>
      <c r="H1331" s="305"/>
      <c r="I1331" s="301"/>
    </row>
    <row r="1332" spans="1:9">
      <c r="A1332" s="311" t="s">
        <v>1116</v>
      </c>
      <c r="B1332" s="311"/>
      <c r="C1332" s="311"/>
      <c r="D1332" s="310"/>
      <c r="E1332" s="310"/>
      <c r="F1332" s="310"/>
      <c r="G1332" s="310"/>
      <c r="H1332" s="305"/>
      <c r="I1332" s="301"/>
    </row>
    <row r="1333" spans="1:9">
      <c r="A1333" s="304" t="s">
        <v>1110</v>
      </c>
      <c r="B1333" s="302"/>
      <c r="C1333" s="302"/>
      <c r="D1333" s="301"/>
      <c r="E1333" s="301"/>
      <c r="F1333" s="301"/>
      <c r="G1333" s="301"/>
      <c r="H1333" s="305"/>
      <c r="I1333" s="301"/>
    </row>
    <row r="1334" spans="1:9">
      <c r="A1334" s="301"/>
      <c r="B1334" s="300" t="s">
        <v>36</v>
      </c>
      <c r="C1334" s="300" t="s">
        <v>37</v>
      </c>
      <c r="D1334" s="299" t="s">
        <v>38</v>
      </c>
      <c r="E1334" s="294" t="s">
        <v>196</v>
      </c>
      <c r="F1334" s="294" t="s">
        <v>196</v>
      </c>
      <c r="G1334" s="294" t="s">
        <v>1110</v>
      </c>
      <c r="H1334" s="305"/>
      <c r="I1334" s="301"/>
    </row>
    <row r="1335" spans="1:9">
      <c r="A1335" s="301"/>
      <c r="B1335" s="298"/>
      <c r="C1335" s="298"/>
      <c r="D1335" s="297"/>
      <c r="E1335" s="294" t="s">
        <v>1090</v>
      </c>
      <c r="F1335" s="294" t="s">
        <v>40</v>
      </c>
      <c r="G1335" s="294" t="s">
        <v>41</v>
      </c>
      <c r="H1335" s="305"/>
      <c r="I1335" s="301"/>
    </row>
    <row r="1336" spans="1:9">
      <c r="A1336" s="301"/>
      <c r="B1336" s="292" t="s">
        <v>655</v>
      </c>
      <c r="C1336" s="292" t="s">
        <v>1115</v>
      </c>
      <c r="D1336" s="295" t="s">
        <v>1114</v>
      </c>
      <c r="E1336" s="290">
        <v>43468</v>
      </c>
      <c r="F1336" s="290">
        <v>43472</v>
      </c>
      <c r="G1336" s="290">
        <f>F1336+15</f>
        <v>43487</v>
      </c>
      <c r="H1336" s="305"/>
      <c r="I1336" s="301"/>
    </row>
    <row r="1337" spans="1:9">
      <c r="A1337" s="301"/>
      <c r="B1337" s="292" t="s">
        <v>656</v>
      </c>
      <c r="C1337" s="292" t="s">
        <v>1113</v>
      </c>
      <c r="D1337" s="293"/>
      <c r="E1337" s="290">
        <f>E1336+7</f>
        <v>43475</v>
      </c>
      <c r="F1337" s="290">
        <f>F1336+7</f>
        <v>43479</v>
      </c>
      <c r="G1337" s="290">
        <f>G1336+7</f>
        <v>43494</v>
      </c>
      <c r="H1337" s="301"/>
      <c r="I1337" s="301"/>
    </row>
    <row r="1338" spans="1:9">
      <c r="A1338" s="301"/>
      <c r="B1338" s="292" t="s">
        <v>657</v>
      </c>
      <c r="C1338" s="292" t="s">
        <v>1112</v>
      </c>
      <c r="D1338" s="293"/>
      <c r="E1338" s="290">
        <f>E1337+7</f>
        <v>43482</v>
      </c>
      <c r="F1338" s="290">
        <f>F1337+7</f>
        <v>43486</v>
      </c>
      <c r="G1338" s="290">
        <f>G1337+7</f>
        <v>43501</v>
      </c>
      <c r="H1338" s="301"/>
      <c r="I1338" s="301"/>
    </row>
    <row r="1339" spans="1:9">
      <c r="A1339" s="301"/>
      <c r="B1339" s="292" t="s">
        <v>659</v>
      </c>
      <c r="C1339" s="292" t="s">
        <v>1111</v>
      </c>
      <c r="D1339" s="291"/>
      <c r="E1339" s="290">
        <f>E1338+7</f>
        <v>43489</v>
      </c>
      <c r="F1339" s="290">
        <f>F1338+7</f>
        <v>43493</v>
      </c>
      <c r="G1339" s="290">
        <f>G1338+7</f>
        <v>43508</v>
      </c>
      <c r="H1339" s="305"/>
      <c r="I1339" s="301"/>
    </row>
    <row r="1340" spans="1:9">
      <c r="A1340" s="301"/>
      <c r="B1340" s="309"/>
      <c r="C1340" s="309"/>
      <c r="D1340" s="308"/>
      <c r="E1340" s="307"/>
      <c r="F1340" s="307"/>
      <c r="G1340" s="307"/>
      <c r="H1340" s="305"/>
      <c r="I1340" s="301"/>
    </row>
    <row r="1341" spans="1:9">
      <c r="A1341" s="301"/>
      <c r="B1341" s="300" t="s">
        <v>36</v>
      </c>
      <c r="C1341" s="300" t="s">
        <v>37</v>
      </c>
      <c r="D1341" s="299" t="s">
        <v>38</v>
      </c>
      <c r="E1341" s="294" t="s">
        <v>196</v>
      </c>
      <c r="F1341" s="294" t="s">
        <v>196</v>
      </c>
      <c r="G1341" s="294" t="s">
        <v>1110</v>
      </c>
      <c r="H1341" s="305"/>
      <c r="I1341" s="301"/>
    </row>
    <row r="1342" spans="1:9">
      <c r="A1342" s="301"/>
      <c r="B1342" s="298"/>
      <c r="C1342" s="298"/>
      <c r="D1342" s="297"/>
      <c r="E1342" s="294" t="s">
        <v>1090</v>
      </c>
      <c r="F1342" s="294" t="s">
        <v>40</v>
      </c>
      <c r="G1342" s="294" t="s">
        <v>41</v>
      </c>
      <c r="H1342" s="305"/>
      <c r="I1342" s="301"/>
    </row>
    <row r="1343" spans="1:9">
      <c r="A1343" s="301"/>
      <c r="B1343" s="296" t="s">
        <v>1109</v>
      </c>
      <c r="C1343" s="296" t="s">
        <v>1108</v>
      </c>
      <c r="D1343" s="295" t="s">
        <v>1107</v>
      </c>
      <c r="E1343" s="290">
        <v>43466</v>
      </c>
      <c r="F1343" s="290">
        <v>43469</v>
      </c>
      <c r="G1343" s="290">
        <f>F1343+15</f>
        <v>43484</v>
      </c>
      <c r="H1343" s="305"/>
      <c r="I1343" s="301"/>
    </row>
    <row r="1344" spans="1:9">
      <c r="A1344" s="301"/>
      <c r="B1344" s="296" t="s">
        <v>1106</v>
      </c>
      <c r="C1344" s="296" t="s">
        <v>1105</v>
      </c>
      <c r="D1344" s="293"/>
      <c r="E1344" s="290">
        <f>E1343+7</f>
        <v>43473</v>
      </c>
      <c r="F1344" s="290">
        <f>F1343+7</f>
        <v>43476</v>
      </c>
      <c r="G1344" s="290">
        <f>G1343+7</f>
        <v>43491</v>
      </c>
      <c r="H1344" s="305"/>
      <c r="I1344" s="301"/>
    </row>
    <row r="1345" spans="1:9">
      <c r="A1345" s="301"/>
      <c r="B1345" s="296" t="s">
        <v>1104</v>
      </c>
      <c r="C1345" s="296" t="s">
        <v>1103</v>
      </c>
      <c r="D1345" s="293"/>
      <c r="E1345" s="290">
        <f>E1344+7</f>
        <v>43480</v>
      </c>
      <c r="F1345" s="290">
        <f>F1344+7</f>
        <v>43483</v>
      </c>
      <c r="G1345" s="290">
        <f>G1344+7</f>
        <v>43498</v>
      </c>
      <c r="H1345" s="305"/>
      <c r="I1345" s="301"/>
    </row>
    <row r="1346" spans="1:9">
      <c r="A1346" s="301"/>
      <c r="B1346" s="296" t="s">
        <v>1102</v>
      </c>
      <c r="C1346" s="296" t="s">
        <v>1101</v>
      </c>
      <c r="D1346" s="291"/>
      <c r="E1346" s="290">
        <f>E1345+7</f>
        <v>43487</v>
      </c>
      <c r="F1346" s="290">
        <f>F1345+7</f>
        <v>43490</v>
      </c>
      <c r="G1346" s="290">
        <f>G1345+7</f>
        <v>43505</v>
      </c>
      <c r="H1346" s="305"/>
      <c r="I1346" s="301"/>
    </row>
    <row r="1347" spans="1:9">
      <c r="A1347" s="304" t="s">
        <v>311</v>
      </c>
      <c r="B1347" s="306"/>
      <c r="C1347" s="306"/>
      <c r="D1347" s="301"/>
      <c r="E1347" s="301"/>
      <c r="F1347" s="301"/>
      <c r="G1347" s="301"/>
      <c r="H1347" s="305"/>
      <c r="I1347" s="301"/>
    </row>
    <row r="1348" spans="1:9">
      <c r="A1348" s="301"/>
      <c r="B1348" s="300" t="s">
        <v>36</v>
      </c>
      <c r="C1348" s="300" t="s">
        <v>37</v>
      </c>
      <c r="D1348" s="299" t="s">
        <v>38</v>
      </c>
      <c r="E1348" s="294" t="s">
        <v>196</v>
      </c>
      <c r="F1348" s="294" t="s">
        <v>196</v>
      </c>
      <c r="G1348" s="294" t="s">
        <v>1091</v>
      </c>
      <c r="H1348" s="294" t="s">
        <v>311</v>
      </c>
      <c r="I1348" s="301"/>
    </row>
    <row r="1349" spans="1:9">
      <c r="A1349" s="301"/>
      <c r="B1349" s="298"/>
      <c r="C1349" s="298"/>
      <c r="D1349" s="297"/>
      <c r="E1349" s="294" t="s">
        <v>1090</v>
      </c>
      <c r="F1349" s="294" t="s">
        <v>40</v>
      </c>
      <c r="G1349" s="294" t="s">
        <v>41</v>
      </c>
      <c r="H1349" s="294" t="s">
        <v>41</v>
      </c>
      <c r="I1349" s="301"/>
    </row>
    <row r="1350" spans="1:9">
      <c r="B1350" s="292" t="s">
        <v>1100</v>
      </c>
      <c r="C1350" s="292" t="s">
        <v>1095</v>
      </c>
      <c r="D1350" s="295" t="s">
        <v>1099</v>
      </c>
      <c r="E1350" s="290">
        <v>43468</v>
      </c>
      <c r="F1350" s="290">
        <v>43471</v>
      </c>
      <c r="G1350" s="290">
        <f>F1350+11</f>
        <v>43482</v>
      </c>
      <c r="H1350" s="290" t="s">
        <v>1087</v>
      </c>
    </row>
    <row r="1351" spans="1:9">
      <c r="B1351" s="292" t="s">
        <v>1098</v>
      </c>
      <c r="C1351" s="292" t="s">
        <v>1097</v>
      </c>
      <c r="D1351" s="293"/>
      <c r="E1351" s="290">
        <f>E1350+7</f>
        <v>43475</v>
      </c>
      <c r="F1351" s="290">
        <f>F1350+7</f>
        <v>43478</v>
      </c>
      <c r="G1351" s="290">
        <f>G1350+7</f>
        <v>43489</v>
      </c>
      <c r="H1351" s="290" t="s">
        <v>1087</v>
      </c>
    </row>
    <row r="1352" spans="1:9">
      <c r="B1352" s="292" t="s">
        <v>1096</v>
      </c>
      <c r="C1352" s="292" t="s">
        <v>1095</v>
      </c>
      <c r="D1352" s="293"/>
      <c r="E1352" s="290">
        <f>E1351+7</f>
        <v>43482</v>
      </c>
      <c r="F1352" s="290">
        <f>F1351+7</f>
        <v>43485</v>
      </c>
      <c r="G1352" s="290">
        <f>G1351+7</f>
        <v>43496</v>
      </c>
      <c r="H1352" s="290" t="s">
        <v>1087</v>
      </c>
    </row>
    <row r="1353" spans="1:9">
      <c r="B1353" s="292" t="s">
        <v>1094</v>
      </c>
      <c r="C1353" s="292" t="s">
        <v>1093</v>
      </c>
      <c r="D1353" s="291"/>
      <c r="E1353" s="290">
        <f>E1352+7</f>
        <v>43489</v>
      </c>
      <c r="F1353" s="290">
        <f>F1352+7</f>
        <v>43492</v>
      </c>
      <c r="G1353" s="290">
        <f>G1352+7</f>
        <v>43503</v>
      </c>
      <c r="H1353" s="290" t="s">
        <v>1087</v>
      </c>
    </row>
    <row r="1354" spans="1:9">
      <c r="B1354" s="302"/>
      <c r="C1354" s="302"/>
      <c r="D1354" s="301"/>
      <c r="E1354" s="301"/>
      <c r="F1354" s="301"/>
      <c r="G1354" s="301"/>
    </row>
    <row r="1355" spans="1:9">
      <c r="A1355" s="304" t="s">
        <v>311</v>
      </c>
      <c r="B1355" s="302"/>
      <c r="C1355" s="302"/>
      <c r="D1355" s="301"/>
      <c r="E1355" s="301"/>
      <c r="F1355" s="301"/>
      <c r="G1355" s="301"/>
    </row>
    <row r="1356" spans="1:9">
      <c r="B1356" s="300" t="s">
        <v>36</v>
      </c>
      <c r="C1356" s="300" t="s">
        <v>37</v>
      </c>
      <c r="D1356" s="299" t="s">
        <v>38</v>
      </c>
      <c r="E1356" s="294" t="s">
        <v>196</v>
      </c>
      <c r="F1356" s="294" t="s">
        <v>196</v>
      </c>
      <c r="G1356" s="294" t="s">
        <v>1091</v>
      </c>
      <c r="H1356" s="294" t="s">
        <v>311</v>
      </c>
    </row>
    <row r="1357" spans="1:9">
      <c r="B1357" s="298"/>
      <c r="C1357" s="298"/>
      <c r="D1357" s="297"/>
      <c r="E1357" s="294" t="s">
        <v>1090</v>
      </c>
      <c r="F1357" s="294" t="s">
        <v>40</v>
      </c>
      <c r="G1357" s="294" t="s">
        <v>41</v>
      </c>
      <c r="H1357" s="294" t="s">
        <v>41</v>
      </c>
    </row>
    <row r="1358" spans="1:9">
      <c r="B1358" s="296" t="s">
        <v>1089</v>
      </c>
      <c r="C1358" s="296"/>
      <c r="D1358" s="295" t="s">
        <v>1088</v>
      </c>
      <c r="E1358" s="294"/>
      <c r="F1358" s="294"/>
      <c r="G1358" s="294"/>
      <c r="H1358" s="294"/>
    </row>
    <row r="1359" spans="1:9">
      <c r="B1359" s="292" t="s">
        <v>689</v>
      </c>
      <c r="C1359" s="292" t="s">
        <v>691</v>
      </c>
      <c r="D1359" s="293"/>
      <c r="E1359" s="290">
        <v>43472</v>
      </c>
      <c r="F1359" s="290">
        <v>43475</v>
      </c>
      <c r="G1359" s="290">
        <v>43484</v>
      </c>
      <c r="H1359" s="290" t="s">
        <v>1087</v>
      </c>
    </row>
    <row r="1360" spans="1:9">
      <c r="B1360" s="292" t="s">
        <v>326</v>
      </c>
      <c r="C1360" s="292" t="s">
        <v>692</v>
      </c>
      <c r="D1360" s="293"/>
      <c r="E1360" s="290">
        <f>E1359+7</f>
        <v>43479</v>
      </c>
      <c r="F1360" s="290">
        <f>F1359+7</f>
        <v>43482</v>
      </c>
      <c r="G1360" s="290">
        <f>G1359+7</f>
        <v>43491</v>
      </c>
      <c r="H1360" s="290" t="s">
        <v>1087</v>
      </c>
    </row>
    <row r="1361" spans="1:8">
      <c r="B1361" s="292" t="s">
        <v>690</v>
      </c>
      <c r="C1361" s="292" t="s">
        <v>693</v>
      </c>
      <c r="D1361" s="293"/>
      <c r="E1361" s="290">
        <f>E1360+7</f>
        <v>43486</v>
      </c>
      <c r="F1361" s="290">
        <f>F1360+7</f>
        <v>43489</v>
      </c>
      <c r="G1361" s="290">
        <f>G1360+7</f>
        <v>43498</v>
      </c>
      <c r="H1361" s="290" t="s">
        <v>1087</v>
      </c>
    </row>
    <row r="1362" spans="1:8">
      <c r="B1362" s="292" t="s">
        <v>148</v>
      </c>
      <c r="C1362" s="292" t="s">
        <v>694</v>
      </c>
      <c r="D1362" s="291"/>
      <c r="E1362" s="290">
        <f>E1361+7</f>
        <v>43493</v>
      </c>
      <c r="F1362" s="290">
        <f>F1361+7</f>
        <v>43496</v>
      </c>
      <c r="G1362" s="290">
        <f>G1361+7</f>
        <v>43505</v>
      </c>
      <c r="H1362" s="290" t="s">
        <v>1087</v>
      </c>
    </row>
    <row r="1364" spans="1:8">
      <c r="A1364" s="303" t="s">
        <v>1092</v>
      </c>
      <c r="B1364" s="302"/>
      <c r="C1364" s="302"/>
      <c r="D1364" s="301"/>
      <c r="E1364" s="301"/>
      <c r="F1364" s="301"/>
      <c r="G1364" s="301"/>
    </row>
    <row r="1365" spans="1:8">
      <c r="B1365" s="300" t="s">
        <v>36</v>
      </c>
      <c r="C1365" s="300" t="s">
        <v>37</v>
      </c>
      <c r="D1365" s="299" t="s">
        <v>38</v>
      </c>
      <c r="E1365" s="294" t="s">
        <v>196</v>
      </c>
      <c r="F1365" s="294" t="s">
        <v>196</v>
      </c>
      <c r="G1365" s="294" t="s">
        <v>1091</v>
      </c>
      <c r="H1365" s="294" t="s">
        <v>311</v>
      </c>
    </row>
    <row r="1366" spans="1:8">
      <c r="B1366" s="298"/>
      <c r="C1366" s="298"/>
      <c r="D1366" s="297"/>
      <c r="E1366" s="294" t="s">
        <v>1090</v>
      </c>
      <c r="F1366" s="294" t="s">
        <v>40</v>
      </c>
      <c r="G1366" s="294" t="s">
        <v>41</v>
      </c>
      <c r="H1366" s="294" t="s">
        <v>41</v>
      </c>
    </row>
    <row r="1367" spans="1:8">
      <c r="B1367" s="292" t="s">
        <v>1100</v>
      </c>
      <c r="C1367" s="292" t="s">
        <v>1095</v>
      </c>
      <c r="D1367" s="295" t="s">
        <v>1099</v>
      </c>
      <c r="E1367" s="290">
        <v>43468</v>
      </c>
      <c r="F1367" s="290">
        <v>43471</v>
      </c>
      <c r="G1367" s="290">
        <f>F1367+11</f>
        <v>43482</v>
      </c>
      <c r="H1367" s="290" t="s">
        <v>1087</v>
      </c>
    </row>
    <row r="1368" spans="1:8">
      <c r="B1368" s="292" t="s">
        <v>1098</v>
      </c>
      <c r="C1368" s="292" t="s">
        <v>1097</v>
      </c>
      <c r="D1368" s="293"/>
      <c r="E1368" s="290">
        <f>E1367+7</f>
        <v>43475</v>
      </c>
      <c r="F1368" s="290">
        <f>F1367+7</f>
        <v>43478</v>
      </c>
      <c r="G1368" s="290">
        <f>G1367+7</f>
        <v>43489</v>
      </c>
      <c r="H1368" s="290" t="s">
        <v>1087</v>
      </c>
    </row>
    <row r="1369" spans="1:8">
      <c r="B1369" s="292" t="s">
        <v>1096</v>
      </c>
      <c r="C1369" s="292" t="s">
        <v>1095</v>
      </c>
      <c r="D1369" s="293"/>
      <c r="E1369" s="290">
        <f>E1368+7</f>
        <v>43482</v>
      </c>
      <c r="F1369" s="290">
        <f>F1368+7</f>
        <v>43485</v>
      </c>
      <c r="G1369" s="290">
        <f>G1368+7</f>
        <v>43496</v>
      </c>
      <c r="H1369" s="290" t="s">
        <v>1087</v>
      </c>
    </row>
    <row r="1370" spans="1:8">
      <c r="B1370" s="292" t="s">
        <v>1094</v>
      </c>
      <c r="C1370" s="292" t="s">
        <v>1093</v>
      </c>
      <c r="D1370" s="291"/>
      <c r="E1370" s="290">
        <f>E1369+7</f>
        <v>43489</v>
      </c>
      <c r="F1370" s="290">
        <f>F1369+7</f>
        <v>43492</v>
      </c>
      <c r="G1370" s="290">
        <f>G1369+7</f>
        <v>43503</v>
      </c>
      <c r="H1370" s="290" t="s">
        <v>1087</v>
      </c>
    </row>
    <row r="1371" spans="1:8">
      <c r="B1371" s="302"/>
      <c r="C1371" s="302"/>
      <c r="D1371" s="301"/>
      <c r="E1371" s="301"/>
      <c r="F1371" s="301"/>
      <c r="G1371" s="301"/>
    </row>
    <row r="1372" spans="1:8">
      <c r="A1372" s="303" t="s">
        <v>1092</v>
      </c>
      <c r="B1372" s="302"/>
      <c r="C1372" s="302"/>
      <c r="D1372" s="301"/>
      <c r="E1372" s="301"/>
      <c r="F1372" s="301"/>
      <c r="G1372" s="301"/>
    </row>
    <row r="1373" spans="1:8">
      <c r="B1373" s="300" t="s">
        <v>36</v>
      </c>
      <c r="C1373" s="300" t="s">
        <v>37</v>
      </c>
      <c r="D1373" s="299" t="s">
        <v>38</v>
      </c>
      <c r="E1373" s="294" t="s">
        <v>196</v>
      </c>
      <c r="F1373" s="294" t="s">
        <v>196</v>
      </c>
      <c r="G1373" s="294" t="s">
        <v>1091</v>
      </c>
      <c r="H1373" s="294" t="s">
        <v>311</v>
      </c>
    </row>
    <row r="1374" spans="1:8">
      <c r="B1374" s="298"/>
      <c r="C1374" s="298"/>
      <c r="D1374" s="297"/>
      <c r="E1374" s="294" t="s">
        <v>1090</v>
      </c>
      <c r="F1374" s="294" t="s">
        <v>40</v>
      </c>
      <c r="G1374" s="294" t="s">
        <v>41</v>
      </c>
      <c r="H1374" s="294" t="s">
        <v>41</v>
      </c>
    </row>
    <row r="1375" spans="1:8">
      <c r="B1375" s="296" t="s">
        <v>1089</v>
      </c>
      <c r="C1375" s="296"/>
      <c r="D1375" s="295" t="s">
        <v>1088</v>
      </c>
      <c r="E1375" s="294"/>
      <c r="F1375" s="294"/>
      <c r="G1375" s="294"/>
      <c r="H1375" s="294"/>
    </row>
    <row r="1376" spans="1:8">
      <c r="B1376" s="292" t="s">
        <v>689</v>
      </c>
      <c r="C1376" s="292" t="s">
        <v>691</v>
      </c>
      <c r="D1376" s="293"/>
      <c r="E1376" s="290">
        <v>43472</v>
      </c>
      <c r="F1376" s="290">
        <v>43475</v>
      </c>
      <c r="G1376" s="290">
        <v>43484</v>
      </c>
      <c r="H1376" s="290" t="s">
        <v>1087</v>
      </c>
    </row>
    <row r="1377" spans="2:8">
      <c r="B1377" s="292" t="s">
        <v>326</v>
      </c>
      <c r="C1377" s="292" t="s">
        <v>692</v>
      </c>
      <c r="D1377" s="293"/>
      <c r="E1377" s="290">
        <f>E1376+7</f>
        <v>43479</v>
      </c>
      <c r="F1377" s="290">
        <f>F1376+7</f>
        <v>43482</v>
      </c>
      <c r="G1377" s="290">
        <f>G1376+7</f>
        <v>43491</v>
      </c>
      <c r="H1377" s="290" t="s">
        <v>1087</v>
      </c>
    </row>
    <row r="1378" spans="2:8">
      <c r="B1378" s="292" t="s">
        <v>690</v>
      </c>
      <c r="C1378" s="292" t="s">
        <v>693</v>
      </c>
      <c r="D1378" s="293"/>
      <c r="E1378" s="290">
        <f>E1377+7</f>
        <v>43486</v>
      </c>
      <c r="F1378" s="290">
        <f>F1377+7</f>
        <v>43489</v>
      </c>
      <c r="G1378" s="290">
        <f>G1377+7</f>
        <v>43498</v>
      </c>
      <c r="H1378" s="290" t="s">
        <v>1087</v>
      </c>
    </row>
    <row r="1379" spans="2:8">
      <c r="B1379" s="292" t="s">
        <v>148</v>
      </c>
      <c r="C1379" s="292" t="s">
        <v>694</v>
      </c>
      <c r="D1379" s="291"/>
      <c r="E1379" s="290">
        <f>E1378+7</f>
        <v>43493</v>
      </c>
      <c r="F1379" s="290">
        <f>F1378+7</f>
        <v>43496</v>
      </c>
      <c r="G1379" s="290">
        <f>G1378+7</f>
        <v>43505</v>
      </c>
      <c r="H1379" s="290" t="s">
        <v>1087</v>
      </c>
    </row>
  </sheetData>
  <mergeCells count="703">
    <mergeCell ref="D777:D778"/>
    <mergeCell ref="D752:D753"/>
    <mergeCell ref="D787:D791"/>
    <mergeCell ref="C727:C728"/>
    <mergeCell ref="C682:C683"/>
    <mergeCell ref="C785:C786"/>
    <mergeCell ref="C768:C769"/>
    <mergeCell ref="B752:B753"/>
    <mergeCell ref="B744:B745"/>
    <mergeCell ref="B777:B778"/>
    <mergeCell ref="C777:C778"/>
    <mergeCell ref="B727:B728"/>
    <mergeCell ref="H830:H831"/>
    <mergeCell ref="D846:D850"/>
    <mergeCell ref="D855:D859"/>
    <mergeCell ref="H822:H823"/>
    <mergeCell ref="D824:D828"/>
    <mergeCell ref="B514:B515"/>
    <mergeCell ref="C514:C515"/>
    <mergeCell ref="D514:D515"/>
    <mergeCell ref="D516:D519"/>
    <mergeCell ref="D532:D536"/>
    <mergeCell ref="D246:D250"/>
    <mergeCell ref="D177:D181"/>
    <mergeCell ref="D152:D155"/>
    <mergeCell ref="D220:D223"/>
    <mergeCell ref="D195:D198"/>
    <mergeCell ref="D104:D107"/>
    <mergeCell ref="D39:D43"/>
    <mergeCell ref="D64:D68"/>
    <mergeCell ref="D186:D190"/>
    <mergeCell ref="D203:D207"/>
    <mergeCell ref="D228:D232"/>
    <mergeCell ref="D237:D241"/>
    <mergeCell ref="C1050:C1051"/>
    <mergeCell ref="D1050:D1051"/>
    <mergeCell ref="B530:B531"/>
    <mergeCell ref="B554:B555"/>
    <mergeCell ref="D754:D758"/>
    <mergeCell ref="D16:D19"/>
    <mergeCell ref="D112:D115"/>
    <mergeCell ref="D120:D123"/>
    <mergeCell ref="D128:D131"/>
    <mergeCell ref="D161:D164"/>
    <mergeCell ref="D1121:D1122"/>
    <mergeCell ref="D1123:D1126"/>
    <mergeCell ref="B1128:B1129"/>
    <mergeCell ref="C1128:C1129"/>
    <mergeCell ref="D1128:D1129"/>
    <mergeCell ref="D1130:D1134"/>
    <mergeCell ref="D1068:D1072"/>
    <mergeCell ref="B1137:B1138"/>
    <mergeCell ref="C1137:C1138"/>
    <mergeCell ref="D1137:D1138"/>
    <mergeCell ref="B1113:B1114"/>
    <mergeCell ref="C1113:C1114"/>
    <mergeCell ref="D1113:D1114"/>
    <mergeCell ref="D1115:D1118"/>
    <mergeCell ref="B1121:B1122"/>
    <mergeCell ref="C1121:C1122"/>
    <mergeCell ref="D1020:D1023"/>
    <mergeCell ref="B1026:B1027"/>
    <mergeCell ref="C1026:C1027"/>
    <mergeCell ref="D1026:D1027"/>
    <mergeCell ref="D212:D215"/>
    <mergeCell ref="B1066:B1067"/>
    <mergeCell ref="C1066:C1067"/>
    <mergeCell ref="D1066:D1067"/>
    <mergeCell ref="D1044:D1047"/>
    <mergeCell ref="B1050:B1051"/>
    <mergeCell ref="D1042:D1043"/>
    <mergeCell ref="D1002:D1005"/>
    <mergeCell ref="B1008:B1009"/>
    <mergeCell ref="C1008:C1009"/>
    <mergeCell ref="D1008:D1009"/>
    <mergeCell ref="D1010:D1013"/>
    <mergeCell ref="A1016:G1016"/>
    <mergeCell ref="B1018:B1019"/>
    <mergeCell ref="C1018:C1019"/>
    <mergeCell ref="D1018:D1019"/>
    <mergeCell ref="D986:D989"/>
    <mergeCell ref="B992:B993"/>
    <mergeCell ref="C992:C993"/>
    <mergeCell ref="D992:D993"/>
    <mergeCell ref="D994:D997"/>
    <mergeCell ref="B1000:B1001"/>
    <mergeCell ref="C1000:C1001"/>
    <mergeCell ref="D1000:D1001"/>
    <mergeCell ref="D971:D974"/>
    <mergeCell ref="B984:B985"/>
    <mergeCell ref="C984:C985"/>
    <mergeCell ref="D984:D985"/>
    <mergeCell ref="B976:B977"/>
    <mergeCell ref="C976:C977"/>
    <mergeCell ref="D976:D977"/>
    <mergeCell ref="D978:D981"/>
    <mergeCell ref="D955:D958"/>
    <mergeCell ref="B961:B962"/>
    <mergeCell ref="C961:C962"/>
    <mergeCell ref="D961:D962"/>
    <mergeCell ref="D963:D966"/>
    <mergeCell ref="B969:B970"/>
    <mergeCell ref="C969:C970"/>
    <mergeCell ref="D969:D970"/>
    <mergeCell ref="B945:B946"/>
    <mergeCell ref="C945:C946"/>
    <mergeCell ref="D945:D946"/>
    <mergeCell ref="D947:D951"/>
    <mergeCell ref="B953:B954"/>
    <mergeCell ref="C953:C954"/>
    <mergeCell ref="D953:D954"/>
    <mergeCell ref="D937:D938"/>
    <mergeCell ref="A926:B926"/>
    <mergeCell ref="B927:B928"/>
    <mergeCell ref="C927:C928"/>
    <mergeCell ref="D927:D928"/>
    <mergeCell ref="D939:D943"/>
    <mergeCell ref="D1191:D1195"/>
    <mergeCell ref="D1199:D1203"/>
    <mergeCell ref="B1197:B1198"/>
    <mergeCell ref="C1197:C1198"/>
    <mergeCell ref="D1197:D1198"/>
    <mergeCell ref="B1205:B1206"/>
    <mergeCell ref="B1180:B1181"/>
    <mergeCell ref="C1180:C1181"/>
    <mergeCell ref="D1180:D1181"/>
    <mergeCell ref="D1182:D1185"/>
    <mergeCell ref="A1187:G1187"/>
    <mergeCell ref="B1189:B1190"/>
    <mergeCell ref="C1189:C1190"/>
    <mergeCell ref="D1189:D1190"/>
    <mergeCell ref="D1238:D1240"/>
    <mergeCell ref="B1243:B1244"/>
    <mergeCell ref="C1243:C1244"/>
    <mergeCell ref="D1243:D1244"/>
    <mergeCell ref="D1245:D1248"/>
    <mergeCell ref="B1251:B1252"/>
    <mergeCell ref="C1251:C1252"/>
    <mergeCell ref="D1251:D1252"/>
    <mergeCell ref="D913:D916"/>
    <mergeCell ref="B919:B920"/>
    <mergeCell ref="C919:C920"/>
    <mergeCell ref="D919:D920"/>
    <mergeCell ref="D1174:D1177"/>
    <mergeCell ref="A1179:B1179"/>
    <mergeCell ref="D921:D924"/>
    <mergeCell ref="D929:D933"/>
    <mergeCell ref="B937:B938"/>
    <mergeCell ref="C937:C938"/>
    <mergeCell ref="D1144:D1145"/>
    <mergeCell ref="D1146:D1150"/>
    <mergeCell ref="A1152:B1152"/>
    <mergeCell ref="B902:B903"/>
    <mergeCell ref="C902:C903"/>
    <mergeCell ref="D902:D903"/>
    <mergeCell ref="D904:D908"/>
    <mergeCell ref="B911:B912"/>
    <mergeCell ref="C911:C912"/>
    <mergeCell ref="D911:D912"/>
    <mergeCell ref="B870:B871"/>
    <mergeCell ref="B886:B887"/>
    <mergeCell ref="C886:C887"/>
    <mergeCell ref="D886:D887"/>
    <mergeCell ref="D1139:D1142"/>
    <mergeCell ref="B1153:B1154"/>
    <mergeCell ref="C1153:C1154"/>
    <mergeCell ref="D1153:D1154"/>
    <mergeCell ref="B1144:B1145"/>
    <mergeCell ref="C1144:C1145"/>
    <mergeCell ref="C862:C863"/>
    <mergeCell ref="D853:D854"/>
    <mergeCell ref="D830:D831"/>
    <mergeCell ref="C870:C871"/>
    <mergeCell ref="D870:D871"/>
    <mergeCell ref="D864:D868"/>
    <mergeCell ref="D881:D884"/>
    <mergeCell ref="D837:D838"/>
    <mergeCell ref="D872:D875"/>
    <mergeCell ref="D832:D835"/>
    <mergeCell ref="D839:D842"/>
    <mergeCell ref="D862:D863"/>
    <mergeCell ref="B853:B854"/>
    <mergeCell ref="C853:C854"/>
    <mergeCell ref="C800:C801"/>
    <mergeCell ref="B837:B838"/>
    <mergeCell ref="D844:D845"/>
    <mergeCell ref="D822:D823"/>
    <mergeCell ref="C830:C831"/>
    <mergeCell ref="B822:B823"/>
    <mergeCell ref="C837:C838"/>
    <mergeCell ref="C815:C816"/>
    <mergeCell ref="B800:B801"/>
    <mergeCell ref="C822:C823"/>
    <mergeCell ref="B844:B845"/>
    <mergeCell ref="B815:B816"/>
    <mergeCell ref="D793:D794"/>
    <mergeCell ref="B862:B863"/>
    <mergeCell ref="A877:G877"/>
    <mergeCell ref="B879:B880"/>
    <mergeCell ref="C879:C880"/>
    <mergeCell ref="D879:D880"/>
    <mergeCell ref="B830:B831"/>
    <mergeCell ref="D817:D820"/>
    <mergeCell ref="A861:B861"/>
    <mergeCell ref="C844:C845"/>
    <mergeCell ref="C585:C586"/>
    <mergeCell ref="C562:C563"/>
    <mergeCell ref="C546:C547"/>
    <mergeCell ref="B562:B563"/>
    <mergeCell ref="C609:C610"/>
    <mergeCell ref="B578:B579"/>
    <mergeCell ref="B601:B602"/>
    <mergeCell ref="B593:B594"/>
    <mergeCell ref="B609:B610"/>
    <mergeCell ref="C593:C594"/>
    <mergeCell ref="C601:C602"/>
    <mergeCell ref="B640:B641"/>
    <mergeCell ref="C624:C625"/>
    <mergeCell ref="B624:B625"/>
    <mergeCell ref="B546:B547"/>
    <mergeCell ref="B570:B571"/>
    <mergeCell ref="B673:B674"/>
    <mergeCell ref="B718:B719"/>
    <mergeCell ref="C632:C633"/>
    <mergeCell ref="B632:B633"/>
    <mergeCell ref="B585:B586"/>
    <mergeCell ref="C570:C571"/>
    <mergeCell ref="C578:C579"/>
    <mergeCell ref="B616:B617"/>
    <mergeCell ref="D673:D674"/>
    <mergeCell ref="D665:D666"/>
    <mergeCell ref="D580:D583"/>
    <mergeCell ref="D595:D598"/>
    <mergeCell ref="D640:D641"/>
    <mergeCell ref="D624:D625"/>
    <mergeCell ref="D632:D633"/>
    <mergeCell ref="D667:D670"/>
    <mergeCell ref="D572:D576"/>
    <mergeCell ref="D603:D607"/>
    <mergeCell ref="D634:D638"/>
    <mergeCell ref="D626:D630"/>
    <mergeCell ref="D650:D654"/>
    <mergeCell ref="D601:D602"/>
    <mergeCell ref="D684:D688"/>
    <mergeCell ref="D693:D697"/>
    <mergeCell ref="D711:D715"/>
    <mergeCell ref="D720:D724"/>
    <mergeCell ref="D702:D706"/>
    <mergeCell ref="D675:D678"/>
    <mergeCell ref="D682:D683"/>
    <mergeCell ref="C175:C176"/>
    <mergeCell ref="D126:D127"/>
    <mergeCell ref="B538:B539"/>
    <mergeCell ref="A2:B2"/>
    <mergeCell ref="A3:G3"/>
    <mergeCell ref="A117:B117"/>
    <mergeCell ref="D6:D7"/>
    <mergeCell ref="D169:D172"/>
    <mergeCell ref="D23:D26"/>
    <mergeCell ref="D48:D51"/>
    <mergeCell ref="J1:K1"/>
    <mergeCell ref="A1:G1"/>
    <mergeCell ref="C37:C38"/>
    <mergeCell ref="C95:C96"/>
    <mergeCell ref="D95:D96"/>
    <mergeCell ref="C210:C211"/>
    <mergeCell ref="D175:D176"/>
    <mergeCell ref="D134:D135"/>
    <mergeCell ref="D142:D143"/>
    <mergeCell ref="D159:D160"/>
    <mergeCell ref="B54:B55"/>
    <mergeCell ref="B62:B63"/>
    <mergeCell ref="B70:B71"/>
    <mergeCell ref="D8:D12"/>
    <mergeCell ref="D31:D35"/>
    <mergeCell ref="D815:D816"/>
    <mergeCell ref="D795:D798"/>
    <mergeCell ref="D807:D808"/>
    <mergeCell ref="D150:D151"/>
    <mergeCell ref="C126:C127"/>
    <mergeCell ref="B6:B7"/>
    <mergeCell ref="B14:B15"/>
    <mergeCell ref="B21:B22"/>
    <mergeCell ref="B29:B30"/>
    <mergeCell ref="B37:B38"/>
    <mergeCell ref="B46:B47"/>
    <mergeCell ref="D14:D15"/>
    <mergeCell ref="C6:C7"/>
    <mergeCell ref="C102:C103"/>
    <mergeCell ref="C54:C55"/>
    <mergeCell ref="C87:C88"/>
    <mergeCell ref="B110:B111"/>
    <mergeCell ref="D21:D22"/>
    <mergeCell ref="D89:D92"/>
    <mergeCell ref="C14:C15"/>
    <mergeCell ref="C21:C22"/>
    <mergeCell ref="B126:B127"/>
    <mergeCell ref="D136:D139"/>
    <mergeCell ref="D144:D147"/>
    <mergeCell ref="D102:D103"/>
    <mergeCell ref="D118:D119"/>
    <mergeCell ref="D110:D111"/>
    <mergeCell ref="B167:B168"/>
    <mergeCell ref="A174:B174"/>
    <mergeCell ref="B150:B151"/>
    <mergeCell ref="B201:B202"/>
    <mergeCell ref="B134:B135"/>
    <mergeCell ref="B142:B143"/>
    <mergeCell ref="D29:D30"/>
    <mergeCell ref="D78:D79"/>
    <mergeCell ref="C62:C63"/>
    <mergeCell ref="C70:C71"/>
    <mergeCell ref="C78:C79"/>
    <mergeCell ref="D37:D38"/>
    <mergeCell ref="D72:D75"/>
    <mergeCell ref="C29:C30"/>
    <mergeCell ref="C46:C47"/>
    <mergeCell ref="D56:D59"/>
    <mergeCell ref="D263:D267"/>
    <mergeCell ref="D253:D254"/>
    <mergeCell ref="D290:D293"/>
    <mergeCell ref="D288:D289"/>
    <mergeCell ref="C261:C262"/>
    <mergeCell ref="C295:C296"/>
    <mergeCell ref="C278:C279"/>
    <mergeCell ref="A286:G286"/>
    <mergeCell ref="B235:B236"/>
    <mergeCell ref="C327:C328"/>
    <mergeCell ref="B159:B160"/>
    <mergeCell ref="B244:B245"/>
    <mergeCell ref="C201:C202"/>
    <mergeCell ref="C253:C254"/>
    <mergeCell ref="B253:B254"/>
    <mergeCell ref="B261:B262"/>
    <mergeCell ref="A318:B318"/>
    <mergeCell ref="C288:C289"/>
    <mergeCell ref="D244:D245"/>
    <mergeCell ref="D218:D219"/>
    <mergeCell ref="D201:D202"/>
    <mergeCell ref="D193:D194"/>
    <mergeCell ref="C193:C194"/>
    <mergeCell ref="B218:B219"/>
    <mergeCell ref="B226:B227"/>
    <mergeCell ref="B210:B211"/>
    <mergeCell ref="B193:B194"/>
    <mergeCell ref="D235:D236"/>
    <mergeCell ref="C218:C219"/>
    <mergeCell ref="C244:C245"/>
    <mergeCell ref="C235:C236"/>
    <mergeCell ref="C142:C143"/>
    <mergeCell ref="C110:C111"/>
    <mergeCell ref="C134:C135"/>
    <mergeCell ref="C226:C227"/>
    <mergeCell ref="C118:C119"/>
    <mergeCell ref="C150:C151"/>
    <mergeCell ref="C167:C168"/>
    <mergeCell ref="B78:B79"/>
    <mergeCell ref="B95:B96"/>
    <mergeCell ref="B102:B103"/>
    <mergeCell ref="C159:C160"/>
    <mergeCell ref="D184:D185"/>
    <mergeCell ref="C184:C185"/>
    <mergeCell ref="B184:B185"/>
    <mergeCell ref="B175:B176"/>
    <mergeCell ref="B87:B88"/>
    <mergeCell ref="B118:B119"/>
    <mergeCell ref="C506:C507"/>
    <mergeCell ref="D522:D523"/>
    <mergeCell ref="C522:C523"/>
    <mergeCell ref="B419:B420"/>
    <mergeCell ref="B451:B452"/>
    <mergeCell ref="B411:B412"/>
    <mergeCell ref="D302:D303"/>
    <mergeCell ref="D434:D435"/>
    <mergeCell ref="D474:D475"/>
    <mergeCell ref="B342:B343"/>
    <mergeCell ref="B334:B335"/>
    <mergeCell ref="B350:B351"/>
    <mergeCell ref="B388:B389"/>
    <mergeCell ref="D357:D358"/>
    <mergeCell ref="C395:C396"/>
    <mergeCell ref="C403:C404"/>
    <mergeCell ref="C451:C452"/>
    <mergeCell ref="B458:B459"/>
    <mergeCell ref="C466:C467"/>
    <mergeCell ref="C458:C459"/>
    <mergeCell ref="B522:B523"/>
    <mergeCell ref="D311:D312"/>
    <mergeCell ref="B483:B484"/>
    <mergeCell ref="B506:B507"/>
    <mergeCell ref="D395:D396"/>
    <mergeCell ref="D342:D343"/>
    <mergeCell ref="B403:B404"/>
    <mergeCell ref="D403:D404"/>
    <mergeCell ref="D411:D412"/>
    <mergeCell ref="D429:D432"/>
    <mergeCell ref="C427:C428"/>
    <mergeCell ref="D443:D444"/>
    <mergeCell ref="D427:D428"/>
    <mergeCell ref="D405:D409"/>
    <mergeCell ref="D413:D417"/>
    <mergeCell ref="D421:D425"/>
    <mergeCell ref="C434:C435"/>
    <mergeCell ref="C443:C444"/>
    <mergeCell ref="C411:C412"/>
    <mergeCell ref="B427:B428"/>
    <mergeCell ref="B434:B435"/>
    <mergeCell ref="C419:C420"/>
    <mergeCell ref="C388:C389"/>
    <mergeCell ref="B278:B279"/>
    <mergeCell ref="D270:D271"/>
    <mergeCell ref="D278:D279"/>
    <mergeCell ref="D261:D262"/>
    <mergeCell ref="D295:D296"/>
    <mergeCell ref="B288:B289"/>
    <mergeCell ref="D272:D275"/>
    <mergeCell ref="B302:B303"/>
    <mergeCell ref="D319:D320"/>
    <mergeCell ref="B295:B296"/>
    <mergeCell ref="C357:C358"/>
    <mergeCell ref="B373:B374"/>
    <mergeCell ref="C381:C382"/>
    <mergeCell ref="C365:C366"/>
    <mergeCell ref="C373:C374"/>
    <mergeCell ref="C302:C303"/>
    <mergeCell ref="C350:C351"/>
    <mergeCell ref="C342:C343"/>
    <mergeCell ref="C334:C335"/>
    <mergeCell ref="C311:C312"/>
    <mergeCell ref="C319:C320"/>
    <mergeCell ref="C270:C271"/>
    <mergeCell ref="B443:B444"/>
    <mergeCell ref="A441:G441"/>
    <mergeCell ref="B365:B366"/>
    <mergeCell ref="B311:B312"/>
    <mergeCell ref="B319:B320"/>
    <mergeCell ref="B270:B271"/>
    <mergeCell ref="B357:B358"/>
    <mergeCell ref="B395:B396"/>
    <mergeCell ref="B327:B328"/>
    <mergeCell ref="B381:B382"/>
    <mergeCell ref="B657:B658"/>
    <mergeCell ref="C673:C674"/>
    <mergeCell ref="C665:C666"/>
    <mergeCell ref="C657:C658"/>
    <mergeCell ref="C700:C701"/>
    <mergeCell ref="B700:B701"/>
    <mergeCell ref="C691:C692"/>
    <mergeCell ref="B691:B692"/>
    <mergeCell ref="C709:C710"/>
    <mergeCell ref="B807:B808"/>
    <mergeCell ref="B785:B786"/>
    <mergeCell ref="B761:B762"/>
    <mergeCell ref="B737:B738"/>
    <mergeCell ref="C752:C753"/>
    <mergeCell ref="B709:B710"/>
    <mergeCell ref="C793:C794"/>
    <mergeCell ref="C744:C745"/>
    <mergeCell ref="C807:C808"/>
    <mergeCell ref="C761:C762"/>
    <mergeCell ref="B768:B769"/>
    <mergeCell ref="B648:B649"/>
    <mergeCell ref="B665:B666"/>
    <mergeCell ref="C648:C649"/>
    <mergeCell ref="B793:B794"/>
    <mergeCell ref="C737:C738"/>
    <mergeCell ref="B682:B683"/>
    <mergeCell ref="C718:C719"/>
    <mergeCell ref="A481:G481"/>
    <mergeCell ref="B490:B491"/>
    <mergeCell ref="C490:C491"/>
    <mergeCell ref="D490:D491"/>
    <mergeCell ref="D466:D467"/>
    <mergeCell ref="B466:B467"/>
    <mergeCell ref="C483:C484"/>
    <mergeCell ref="D468:D472"/>
    <mergeCell ref="D498:D499"/>
    <mergeCell ref="D383:D386"/>
    <mergeCell ref="D451:D452"/>
    <mergeCell ref="D458:D459"/>
    <mergeCell ref="D492:D496"/>
    <mergeCell ref="C498:C499"/>
    <mergeCell ref="C474:C475"/>
    <mergeCell ref="A465:C465"/>
    <mergeCell ref="B474:B475"/>
    <mergeCell ref="B498:B499"/>
    <mergeCell ref="D329:D332"/>
    <mergeCell ref="D611:D614"/>
    <mergeCell ref="D585:D586"/>
    <mergeCell ref="D562:D563"/>
    <mergeCell ref="D564:D567"/>
    <mergeCell ref="D609:D610"/>
    <mergeCell ref="D587:D590"/>
    <mergeCell ref="D530:D531"/>
    <mergeCell ref="D388:D389"/>
    <mergeCell ref="D350:D351"/>
    <mergeCell ref="C554:C555"/>
    <mergeCell ref="D570:D571"/>
    <mergeCell ref="D508:D512"/>
    <mergeCell ref="D556:D559"/>
    <mergeCell ref="D540:D543"/>
    <mergeCell ref="D548:D551"/>
    <mergeCell ref="D744:D745"/>
    <mergeCell ref="D737:D738"/>
    <mergeCell ref="D739:D742"/>
    <mergeCell ref="C538:C539"/>
    <mergeCell ref="C530:C531"/>
    <mergeCell ref="D538:D539"/>
    <mergeCell ref="C616:C617"/>
    <mergeCell ref="C640:C641"/>
    <mergeCell ref="D554:D555"/>
    <mergeCell ref="D578:D579"/>
    <mergeCell ref="D718:D719"/>
    <mergeCell ref="D727:D728"/>
    <mergeCell ref="D709:D710"/>
    <mergeCell ref="D691:D692"/>
    <mergeCell ref="D700:D701"/>
    <mergeCell ref="D800:D801"/>
    <mergeCell ref="D768:D769"/>
    <mergeCell ref="D785:D786"/>
    <mergeCell ref="D761:D762"/>
    <mergeCell ref="D763:D766"/>
    <mergeCell ref="D460:D463"/>
    <mergeCell ref="D485:D488"/>
    <mergeCell ref="D618:D621"/>
    <mergeCell ref="D642:D645"/>
    <mergeCell ref="D476:D479"/>
    <mergeCell ref="D445:D449"/>
    <mergeCell ref="D524:D527"/>
    <mergeCell ref="D546:D547"/>
    <mergeCell ref="D506:D507"/>
    <mergeCell ref="D483:D484"/>
    <mergeCell ref="D255:D259"/>
    <mergeCell ref="D770:D774"/>
    <mergeCell ref="D280:D284"/>
    <mergeCell ref="D321:D325"/>
    <mergeCell ref="D344:D348"/>
    <mergeCell ref="D367:D371"/>
    <mergeCell ref="D375:D379"/>
    <mergeCell ref="D297:D300"/>
    <mergeCell ref="D334:D335"/>
    <mergeCell ref="D648:D649"/>
    <mergeCell ref="D226:D227"/>
    <mergeCell ref="D46:D47"/>
    <mergeCell ref="D54:D55"/>
    <mergeCell ref="D167:D168"/>
    <mergeCell ref="D62:D63"/>
    <mergeCell ref="D70:D71"/>
    <mergeCell ref="D87:D88"/>
    <mergeCell ref="D210:D211"/>
    <mergeCell ref="D80:D83"/>
    <mergeCell ref="D97:D100"/>
    <mergeCell ref="D359:D362"/>
    <mergeCell ref="D390:D393"/>
    <mergeCell ref="D397:D400"/>
    <mergeCell ref="D436:D439"/>
    <mergeCell ref="D453:D456"/>
    <mergeCell ref="D352:D355"/>
    <mergeCell ref="D365:D366"/>
    <mergeCell ref="D381:D382"/>
    <mergeCell ref="D419:D420"/>
    <mergeCell ref="D897:D900"/>
    <mergeCell ref="D809:D812"/>
    <mergeCell ref="D659:D662"/>
    <mergeCell ref="D657:D658"/>
    <mergeCell ref="D729:D733"/>
    <mergeCell ref="D593:D594"/>
    <mergeCell ref="D616:D617"/>
    <mergeCell ref="D779:D783"/>
    <mergeCell ref="D746:D749"/>
    <mergeCell ref="D802:D805"/>
    <mergeCell ref="D304:D308"/>
    <mergeCell ref="D313:D316"/>
    <mergeCell ref="D327:D328"/>
    <mergeCell ref="D500:D503"/>
    <mergeCell ref="D888:D892"/>
    <mergeCell ref="B895:B896"/>
    <mergeCell ref="C895:C896"/>
    <mergeCell ref="D895:D896"/>
    <mergeCell ref="D373:D374"/>
    <mergeCell ref="D336:D339"/>
    <mergeCell ref="D1028:D1032"/>
    <mergeCell ref="B1034:B1035"/>
    <mergeCell ref="C1034:C1035"/>
    <mergeCell ref="D1034:D1035"/>
    <mergeCell ref="D1036:D1039"/>
    <mergeCell ref="B1074:B1075"/>
    <mergeCell ref="C1074:C1075"/>
    <mergeCell ref="D1074:D1075"/>
    <mergeCell ref="B1042:B1043"/>
    <mergeCell ref="C1042:C1043"/>
    <mergeCell ref="B1081:B1082"/>
    <mergeCell ref="C1081:C1082"/>
    <mergeCell ref="D1081:D1082"/>
    <mergeCell ref="D1083:D1086"/>
    <mergeCell ref="D1052:D1055"/>
    <mergeCell ref="B1058:B1059"/>
    <mergeCell ref="C1058:C1059"/>
    <mergeCell ref="D1058:D1059"/>
    <mergeCell ref="D1060:D1063"/>
    <mergeCell ref="D1076:D1079"/>
    <mergeCell ref="C1096:C1097"/>
    <mergeCell ref="D1096:D1097"/>
    <mergeCell ref="D1098:D1102"/>
    <mergeCell ref="B1105:B1106"/>
    <mergeCell ref="C1105:C1106"/>
    <mergeCell ref="D1105:D1106"/>
    <mergeCell ref="A1171:B1171"/>
    <mergeCell ref="B1172:B1173"/>
    <mergeCell ref="C1172:C1173"/>
    <mergeCell ref="D1172:D1173"/>
    <mergeCell ref="D1155:D1159"/>
    <mergeCell ref="B1089:B1090"/>
    <mergeCell ref="C1089:C1090"/>
    <mergeCell ref="D1089:D1090"/>
    <mergeCell ref="D1091:D1094"/>
    <mergeCell ref="B1096:B1097"/>
    <mergeCell ref="D1215:D1219"/>
    <mergeCell ref="B1221:B1222"/>
    <mergeCell ref="C1221:C1222"/>
    <mergeCell ref="D1221:D1222"/>
    <mergeCell ref="D1107:D1110"/>
    <mergeCell ref="A1161:B1161"/>
    <mergeCell ref="B1162:B1163"/>
    <mergeCell ref="C1162:C1163"/>
    <mergeCell ref="D1162:D1163"/>
    <mergeCell ref="D1164:D1168"/>
    <mergeCell ref="B1260:B1261"/>
    <mergeCell ref="C1260:C1261"/>
    <mergeCell ref="D1260:D1261"/>
    <mergeCell ref="D1253:D1257"/>
    <mergeCell ref="C1205:C1206"/>
    <mergeCell ref="D1205:D1206"/>
    <mergeCell ref="D1207:D1211"/>
    <mergeCell ref="B1213:B1214"/>
    <mergeCell ref="C1213:C1214"/>
    <mergeCell ref="D1213:D1214"/>
    <mergeCell ref="D1223:D1226"/>
    <mergeCell ref="B1228:B1229"/>
    <mergeCell ref="C1228:C1229"/>
    <mergeCell ref="D1228:D1229"/>
    <mergeCell ref="D1230:D1233"/>
    <mergeCell ref="B1235:B1236"/>
    <mergeCell ref="C1235:C1236"/>
    <mergeCell ref="D1235:D1236"/>
    <mergeCell ref="D1277:D1278"/>
    <mergeCell ref="D1293:D1294"/>
    <mergeCell ref="D1279:D1283"/>
    <mergeCell ref="A1284:H1284"/>
    <mergeCell ref="B1285:B1286"/>
    <mergeCell ref="C1285:C1286"/>
    <mergeCell ref="D1285:D1286"/>
    <mergeCell ref="D1287:D1290"/>
    <mergeCell ref="B1293:B1294"/>
    <mergeCell ref="C1293:C1294"/>
    <mergeCell ref="C1308:C1309"/>
    <mergeCell ref="D1308:D1309"/>
    <mergeCell ref="D1310:D1314"/>
    <mergeCell ref="D1262:D1266"/>
    <mergeCell ref="B1269:B1270"/>
    <mergeCell ref="C1269:C1270"/>
    <mergeCell ref="D1269:D1270"/>
    <mergeCell ref="D1271:D1275"/>
    <mergeCell ref="B1277:B1278"/>
    <mergeCell ref="C1277:C1278"/>
    <mergeCell ref="D1326:D1330"/>
    <mergeCell ref="B1334:B1335"/>
    <mergeCell ref="C1334:C1335"/>
    <mergeCell ref="D1334:D1335"/>
    <mergeCell ref="D1295:D1298"/>
    <mergeCell ref="B1300:B1301"/>
    <mergeCell ref="C1300:C1301"/>
    <mergeCell ref="D1300:D1301"/>
    <mergeCell ref="D1302:D1306"/>
    <mergeCell ref="B1308:B1309"/>
    <mergeCell ref="B1373:B1374"/>
    <mergeCell ref="C1373:C1374"/>
    <mergeCell ref="D1373:D1374"/>
    <mergeCell ref="B1316:B1317"/>
    <mergeCell ref="C1316:C1317"/>
    <mergeCell ref="D1316:D1317"/>
    <mergeCell ref="D1318:D1321"/>
    <mergeCell ref="B1324:B1325"/>
    <mergeCell ref="C1324:C1325"/>
    <mergeCell ref="D1324:D1325"/>
    <mergeCell ref="D1336:D1339"/>
    <mergeCell ref="B1341:B1342"/>
    <mergeCell ref="C1341:C1342"/>
    <mergeCell ref="D1341:D1342"/>
    <mergeCell ref="D1343:D1346"/>
    <mergeCell ref="B1348:B1349"/>
    <mergeCell ref="C1348:C1349"/>
    <mergeCell ref="D1348:D1349"/>
    <mergeCell ref="D1375:D1379"/>
    <mergeCell ref="D1350:D1353"/>
    <mergeCell ref="B1356:B1357"/>
    <mergeCell ref="C1356:C1357"/>
    <mergeCell ref="D1356:D1357"/>
    <mergeCell ref="D1358:D1362"/>
    <mergeCell ref="B1365:B1366"/>
    <mergeCell ref="C1365:C1366"/>
    <mergeCell ref="D1365:D1366"/>
    <mergeCell ref="D1367:D1370"/>
  </mergeCells>
  <phoneticPr fontId="10" type="noConversion"/>
  <hyperlinks>
    <hyperlink ref="B1312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6"/>
  <sheetViews>
    <sheetView workbookViewId="0">
      <selection activeCell="I25" sqref="I25"/>
    </sheetView>
  </sheetViews>
  <sheetFormatPr defaultRowHeight="12.75"/>
  <cols>
    <col min="1" max="1" width="18.125" style="422" customWidth="1"/>
    <col min="2" max="2" width="29" style="422" customWidth="1"/>
    <col min="3" max="3" width="15.125" style="422" customWidth="1"/>
    <col min="4" max="4" width="18.375" style="422" customWidth="1"/>
    <col min="5" max="5" width="16" style="422" customWidth="1"/>
    <col min="6" max="6" width="23.625" style="422" customWidth="1"/>
    <col min="7" max="7" width="22.75" style="422" customWidth="1"/>
    <col min="8" max="16384" width="9" style="422"/>
  </cols>
  <sheetData>
    <row r="1" spans="1:7" ht="51" customHeight="1">
      <c r="A1" s="544" t="s">
        <v>2389</v>
      </c>
      <c r="B1" s="544"/>
      <c r="C1" s="544"/>
      <c r="D1" s="544"/>
      <c r="E1" s="544"/>
      <c r="F1" s="544"/>
      <c r="G1" s="544"/>
    </row>
    <row r="2" spans="1:7" ht="18.75">
      <c r="A2" s="543" t="s">
        <v>33</v>
      </c>
      <c r="B2" s="542"/>
      <c r="C2" s="538"/>
      <c r="D2" s="538"/>
      <c r="E2" s="541"/>
      <c r="F2" s="538"/>
      <c r="G2" s="540" t="s">
        <v>2388</v>
      </c>
    </row>
    <row r="3" spans="1:7">
      <c r="A3" s="539"/>
      <c r="B3" s="538"/>
      <c r="C3" s="538"/>
      <c r="D3" s="538"/>
      <c r="E3" s="538"/>
      <c r="F3" s="538"/>
      <c r="G3" s="538"/>
    </row>
    <row r="4" spans="1:7" ht="15.75">
      <c r="A4" s="537" t="s">
        <v>34</v>
      </c>
      <c r="B4" s="537"/>
      <c r="C4" s="537"/>
      <c r="D4" s="537"/>
      <c r="E4" s="537"/>
      <c r="F4" s="537"/>
      <c r="G4" s="537"/>
    </row>
    <row r="5" spans="1:7">
      <c r="A5" s="434"/>
      <c r="B5" s="436" t="s">
        <v>2387</v>
      </c>
      <c r="C5" s="472"/>
      <c r="D5" s="517"/>
      <c r="E5" s="471"/>
      <c r="F5" s="517"/>
      <c r="G5" s="536"/>
    </row>
    <row r="6" spans="1:7">
      <c r="B6" s="436"/>
      <c r="C6" s="472"/>
      <c r="D6" s="517"/>
      <c r="E6" s="471"/>
      <c r="F6" s="517"/>
      <c r="G6" s="536"/>
    </row>
    <row r="7" spans="1:7">
      <c r="A7" s="434" t="s">
        <v>35</v>
      </c>
      <c r="B7" s="432" t="s">
        <v>2300</v>
      </c>
      <c r="C7" s="432" t="s">
        <v>2299</v>
      </c>
      <c r="D7" s="432" t="s">
        <v>2298</v>
      </c>
      <c r="E7" s="432" t="s">
        <v>2024</v>
      </c>
      <c r="F7" s="426" t="s">
        <v>2296</v>
      </c>
      <c r="G7" s="426" t="s">
        <v>2370</v>
      </c>
    </row>
    <row r="8" spans="1:7">
      <c r="A8" s="434" t="s">
        <v>2386</v>
      </c>
      <c r="B8" s="430"/>
      <c r="C8" s="430"/>
      <c r="D8" s="430"/>
      <c r="E8" s="430"/>
      <c r="F8" s="426" t="s">
        <v>2325</v>
      </c>
      <c r="G8" s="426" t="s">
        <v>2324</v>
      </c>
    </row>
    <row r="9" spans="1:7" ht="13.5" customHeight="1">
      <c r="A9" s="528"/>
      <c r="B9" s="476" t="s">
        <v>2385</v>
      </c>
      <c r="C9" s="476" t="s">
        <v>2384</v>
      </c>
      <c r="D9" s="531" t="s">
        <v>2341</v>
      </c>
      <c r="E9" s="476">
        <v>43460</v>
      </c>
      <c r="F9" s="476">
        <v>43467</v>
      </c>
      <c r="G9" s="476">
        <v>43494</v>
      </c>
    </row>
    <row r="10" spans="1:7" ht="13.5" customHeight="1">
      <c r="A10" s="532"/>
      <c r="B10" s="476" t="s">
        <v>404</v>
      </c>
      <c r="C10" s="476" t="s">
        <v>2383</v>
      </c>
      <c r="D10" s="531" t="s">
        <v>2341</v>
      </c>
      <c r="E10" s="476">
        <v>43467</v>
      </c>
      <c r="F10" s="476">
        <v>43474</v>
      </c>
      <c r="G10" s="476">
        <v>43501</v>
      </c>
    </row>
    <row r="11" spans="1:7" ht="13.5" customHeight="1">
      <c r="A11" s="528"/>
      <c r="B11" s="476" t="s">
        <v>531</v>
      </c>
      <c r="C11" s="476" t="s">
        <v>2382</v>
      </c>
      <c r="D11" s="531" t="s">
        <v>2341</v>
      </c>
      <c r="E11" s="476">
        <v>43474</v>
      </c>
      <c r="F11" s="476">
        <v>43481</v>
      </c>
      <c r="G11" s="476">
        <v>43508</v>
      </c>
    </row>
    <row r="12" spans="1:7" ht="13.5" customHeight="1">
      <c r="A12" s="528"/>
      <c r="B12" s="535" t="s">
        <v>2381</v>
      </c>
      <c r="C12" s="476" t="s">
        <v>2380</v>
      </c>
      <c r="D12" s="531" t="s">
        <v>2341</v>
      </c>
      <c r="E12" s="476">
        <v>43481</v>
      </c>
      <c r="F12" s="476">
        <v>43488</v>
      </c>
      <c r="G12" s="476">
        <v>43515</v>
      </c>
    </row>
    <row r="13" spans="1:7" ht="13.5" customHeight="1">
      <c r="A13" s="528"/>
      <c r="B13" s="476" t="s">
        <v>533</v>
      </c>
      <c r="C13" s="476" t="s">
        <v>2379</v>
      </c>
      <c r="D13" s="531" t="s">
        <v>2341</v>
      </c>
      <c r="E13" s="476">
        <v>43488</v>
      </c>
      <c r="F13" s="476">
        <v>43495</v>
      </c>
      <c r="G13" s="476">
        <v>43522</v>
      </c>
    </row>
    <row r="14" spans="1:7" ht="13.5" customHeight="1">
      <c r="A14" s="528"/>
      <c r="B14" s="476"/>
      <c r="C14" s="476"/>
      <c r="D14" s="531" t="s">
        <v>2341</v>
      </c>
      <c r="E14" s="476">
        <v>43495</v>
      </c>
      <c r="F14" s="476">
        <v>43502</v>
      </c>
      <c r="G14" s="476">
        <v>43529</v>
      </c>
    </row>
    <row r="15" spans="1:7" ht="13.5" customHeight="1">
      <c r="A15" s="532"/>
      <c r="B15" s="529"/>
      <c r="C15" s="529"/>
      <c r="D15" s="534"/>
      <c r="E15" s="529"/>
      <c r="F15" s="529"/>
      <c r="G15" s="529"/>
    </row>
    <row r="16" spans="1:7" ht="13.5" customHeight="1">
      <c r="A16" s="434" t="s">
        <v>2371</v>
      </c>
      <c r="B16" s="432" t="s">
        <v>2300</v>
      </c>
      <c r="C16" s="432" t="s">
        <v>2299</v>
      </c>
      <c r="D16" s="432" t="s">
        <v>2298</v>
      </c>
      <c r="E16" s="432" t="s">
        <v>2024</v>
      </c>
      <c r="F16" s="426" t="s">
        <v>2296</v>
      </c>
      <c r="G16" s="426" t="s">
        <v>2370</v>
      </c>
    </row>
    <row r="17" spans="1:7" ht="13.5" customHeight="1">
      <c r="A17" s="532"/>
      <c r="B17" s="430"/>
      <c r="C17" s="430"/>
      <c r="D17" s="430"/>
      <c r="E17" s="430"/>
      <c r="F17" s="426" t="s">
        <v>2325</v>
      </c>
      <c r="G17" s="426" t="s">
        <v>2324</v>
      </c>
    </row>
    <row r="18" spans="1:7" ht="13.5" customHeight="1">
      <c r="A18" s="533"/>
      <c r="B18" s="476" t="s">
        <v>292</v>
      </c>
      <c r="C18" s="476" t="s">
        <v>2378</v>
      </c>
      <c r="D18" s="531" t="s">
        <v>2173</v>
      </c>
      <c r="E18" s="515">
        <v>43827</v>
      </c>
      <c r="F18" s="476">
        <v>43471</v>
      </c>
      <c r="G18" s="476">
        <v>43497</v>
      </c>
    </row>
    <row r="19" spans="1:7" ht="13.5" customHeight="1">
      <c r="A19" s="533"/>
      <c r="B19" s="476" t="s">
        <v>2377</v>
      </c>
      <c r="C19" s="476" t="s">
        <v>2141</v>
      </c>
      <c r="D19" s="531" t="s">
        <v>2173</v>
      </c>
      <c r="E19" s="476">
        <v>43472</v>
      </c>
      <c r="F19" s="476">
        <v>43478</v>
      </c>
      <c r="G19" s="476">
        <v>43504</v>
      </c>
    </row>
    <row r="20" spans="1:7" ht="13.5" customHeight="1">
      <c r="A20" s="532"/>
      <c r="B20" s="476" t="s">
        <v>2376</v>
      </c>
      <c r="C20" s="476" t="s">
        <v>2375</v>
      </c>
      <c r="D20" s="531" t="s">
        <v>2173</v>
      </c>
      <c r="E20" s="476">
        <v>43479</v>
      </c>
      <c r="F20" s="476">
        <v>43485</v>
      </c>
      <c r="G20" s="476">
        <v>43511</v>
      </c>
    </row>
    <row r="21" spans="1:7" ht="13.5" customHeight="1">
      <c r="A21" s="532"/>
      <c r="B21" s="476" t="s">
        <v>2374</v>
      </c>
      <c r="C21" s="476" t="s">
        <v>2373</v>
      </c>
      <c r="D21" s="531" t="s">
        <v>2173</v>
      </c>
      <c r="E21" s="476">
        <v>43486</v>
      </c>
      <c r="F21" s="476">
        <v>43492</v>
      </c>
      <c r="G21" s="476">
        <v>43518</v>
      </c>
    </row>
    <row r="22" spans="1:7" ht="13.5" customHeight="1">
      <c r="A22" s="532"/>
      <c r="B22" s="476" t="s">
        <v>291</v>
      </c>
      <c r="C22" s="476" t="s">
        <v>2372</v>
      </c>
      <c r="D22" s="531" t="s">
        <v>2173</v>
      </c>
      <c r="E22" s="476">
        <v>43493</v>
      </c>
      <c r="F22" s="476">
        <v>43499</v>
      </c>
      <c r="G22" s="476">
        <v>43525</v>
      </c>
    </row>
    <row r="23" spans="1:7">
      <c r="A23" s="528"/>
      <c r="B23" s="529"/>
      <c r="C23" s="529"/>
      <c r="D23" s="530"/>
      <c r="E23" s="529"/>
      <c r="F23" s="529"/>
      <c r="G23" s="529"/>
    </row>
    <row r="24" spans="1:7">
      <c r="A24" s="434" t="s">
        <v>2371</v>
      </c>
      <c r="B24" s="432" t="s">
        <v>2300</v>
      </c>
      <c r="C24" s="432" t="s">
        <v>2299</v>
      </c>
      <c r="D24" s="432" t="s">
        <v>2298</v>
      </c>
      <c r="E24" s="432" t="s">
        <v>2024</v>
      </c>
      <c r="F24" s="426" t="s">
        <v>2296</v>
      </c>
      <c r="G24" s="426" t="s">
        <v>2370</v>
      </c>
    </row>
    <row r="25" spans="1:7">
      <c r="A25" s="528"/>
      <c r="B25" s="430"/>
      <c r="C25" s="430"/>
      <c r="D25" s="430"/>
      <c r="E25" s="430"/>
      <c r="F25" s="426" t="s">
        <v>2325</v>
      </c>
      <c r="G25" s="426" t="s">
        <v>2324</v>
      </c>
    </row>
    <row r="26" spans="1:7" ht="13.5" customHeight="1">
      <c r="A26" s="528"/>
      <c r="B26" s="476" t="s">
        <v>2369</v>
      </c>
      <c r="C26" s="476" t="s">
        <v>2368</v>
      </c>
      <c r="D26" s="426" t="s">
        <v>2363</v>
      </c>
      <c r="E26" s="515">
        <v>43827</v>
      </c>
      <c r="F26" s="476">
        <v>43471</v>
      </c>
      <c r="G26" s="476">
        <v>43500</v>
      </c>
    </row>
    <row r="27" spans="1:7" ht="13.5" customHeight="1">
      <c r="A27" s="528"/>
      <c r="B27" s="476" t="s">
        <v>2367</v>
      </c>
      <c r="C27" s="476" t="s">
        <v>2366</v>
      </c>
      <c r="D27" s="426" t="s">
        <v>2363</v>
      </c>
      <c r="E27" s="476">
        <v>43472</v>
      </c>
      <c r="F27" s="476">
        <v>43478</v>
      </c>
      <c r="G27" s="476">
        <v>43507</v>
      </c>
    </row>
    <row r="28" spans="1:7" ht="13.5" customHeight="1">
      <c r="A28" s="528"/>
      <c r="B28" s="476"/>
      <c r="C28" s="476"/>
      <c r="D28" s="426" t="s">
        <v>2363</v>
      </c>
      <c r="E28" s="476">
        <v>43479</v>
      </c>
      <c r="F28" s="476">
        <v>43485</v>
      </c>
      <c r="G28" s="476">
        <v>43514</v>
      </c>
    </row>
    <row r="29" spans="1:7" ht="13.5" customHeight="1">
      <c r="A29" s="528"/>
      <c r="B29" s="476" t="s">
        <v>2365</v>
      </c>
      <c r="C29" s="476" t="s">
        <v>2364</v>
      </c>
      <c r="D29" s="426" t="s">
        <v>2363</v>
      </c>
      <c r="E29" s="476">
        <v>43486</v>
      </c>
      <c r="F29" s="476">
        <v>43492</v>
      </c>
      <c r="G29" s="476">
        <v>43521</v>
      </c>
    </row>
    <row r="30" spans="1:7" ht="13.5" customHeight="1">
      <c r="A30" s="528"/>
      <c r="B30" s="476"/>
      <c r="C30" s="476"/>
      <c r="D30" s="426" t="s">
        <v>2363</v>
      </c>
      <c r="E30" s="476">
        <v>43493</v>
      </c>
      <c r="F30" s="476">
        <v>43499</v>
      </c>
      <c r="G30" s="476">
        <v>43528</v>
      </c>
    </row>
    <row r="31" spans="1:7" ht="13.5" customHeight="1">
      <c r="A31" s="528"/>
      <c r="B31" s="528"/>
      <c r="C31" s="528"/>
      <c r="D31" s="528"/>
      <c r="E31" s="481"/>
      <c r="F31" s="481"/>
      <c r="G31" s="481"/>
    </row>
    <row r="32" spans="1:7" ht="13.5" customHeight="1">
      <c r="A32" s="526" t="s">
        <v>207</v>
      </c>
      <c r="B32" s="428" t="s">
        <v>36</v>
      </c>
      <c r="C32" s="428" t="s">
        <v>37</v>
      </c>
      <c r="D32" s="428" t="s">
        <v>38</v>
      </c>
      <c r="E32" s="428" t="s">
        <v>2024</v>
      </c>
      <c r="F32" s="527" t="s">
        <v>305</v>
      </c>
      <c r="G32" s="527" t="s">
        <v>51</v>
      </c>
    </row>
    <row r="33" spans="1:7" ht="13.5" customHeight="1">
      <c r="A33" s="526" t="s">
        <v>2260</v>
      </c>
      <c r="B33" s="427"/>
      <c r="C33" s="427"/>
      <c r="D33" s="427"/>
      <c r="E33" s="427"/>
      <c r="F33" s="476" t="s">
        <v>40</v>
      </c>
      <c r="G33" s="476" t="s">
        <v>41</v>
      </c>
    </row>
    <row r="34" spans="1:7" ht="13.5" customHeight="1">
      <c r="A34" s="526"/>
      <c r="B34" s="476" t="s">
        <v>2362</v>
      </c>
      <c r="C34" s="476" t="s">
        <v>2361</v>
      </c>
      <c r="D34" s="426" t="s">
        <v>2354</v>
      </c>
      <c r="E34" s="515">
        <v>43827</v>
      </c>
      <c r="F34" s="476">
        <v>43472</v>
      </c>
      <c r="G34" s="476">
        <v>43500</v>
      </c>
    </row>
    <row r="35" spans="1:7" ht="13.5" customHeight="1">
      <c r="A35" s="526"/>
      <c r="B35" s="476" t="s">
        <v>2360</v>
      </c>
      <c r="C35" s="476" t="s">
        <v>2359</v>
      </c>
      <c r="D35" s="426" t="s">
        <v>2354</v>
      </c>
      <c r="E35" s="476">
        <v>43473</v>
      </c>
      <c r="F35" s="476">
        <v>43479</v>
      </c>
      <c r="G35" s="476">
        <v>43507</v>
      </c>
    </row>
    <row r="36" spans="1:7" ht="13.5" customHeight="1">
      <c r="A36" s="526"/>
      <c r="B36" s="476" t="s">
        <v>2358</v>
      </c>
      <c r="C36" s="476" t="s">
        <v>2357</v>
      </c>
      <c r="D36" s="426" t="s">
        <v>2354</v>
      </c>
      <c r="E36" s="476">
        <v>43480</v>
      </c>
      <c r="F36" s="476">
        <v>43486</v>
      </c>
      <c r="G36" s="476">
        <v>43514</v>
      </c>
    </row>
    <row r="37" spans="1:7" ht="13.5" customHeight="1">
      <c r="A37" s="526"/>
      <c r="B37" s="476" t="s">
        <v>212</v>
      </c>
      <c r="C37" s="476" t="s">
        <v>491</v>
      </c>
      <c r="D37" s="426" t="s">
        <v>2354</v>
      </c>
      <c r="E37" s="476">
        <v>43487</v>
      </c>
      <c r="F37" s="476">
        <v>43493</v>
      </c>
      <c r="G37" s="476">
        <v>43521</v>
      </c>
    </row>
    <row r="38" spans="1:7" ht="13.5" customHeight="1">
      <c r="A38" s="526"/>
      <c r="B38" s="476" t="s">
        <v>2356</v>
      </c>
      <c r="C38" s="476" t="s">
        <v>2355</v>
      </c>
      <c r="D38" s="426" t="s">
        <v>2354</v>
      </c>
      <c r="E38" s="476">
        <v>43494</v>
      </c>
      <c r="F38" s="476">
        <v>43500</v>
      </c>
      <c r="G38" s="476">
        <v>43528</v>
      </c>
    </row>
    <row r="39" spans="1:7" ht="13.5" customHeight="1">
      <c r="A39" s="526"/>
      <c r="B39" s="481"/>
      <c r="C39" s="481"/>
      <c r="D39" s="463"/>
      <c r="E39" s="481"/>
      <c r="F39" s="481"/>
      <c r="G39" s="481"/>
    </row>
    <row r="40" spans="1:7" ht="13.5" customHeight="1">
      <c r="A40" s="526" t="s">
        <v>207</v>
      </c>
      <c r="B40" s="428" t="s">
        <v>36</v>
      </c>
      <c r="C40" s="428" t="s">
        <v>37</v>
      </c>
      <c r="D40" s="428" t="s">
        <v>38</v>
      </c>
      <c r="E40" s="428" t="s">
        <v>2024</v>
      </c>
      <c r="F40" s="527" t="s">
        <v>305</v>
      </c>
      <c r="G40" s="527" t="s">
        <v>51</v>
      </c>
    </row>
    <row r="41" spans="1:7" ht="13.5" customHeight="1">
      <c r="A41" s="526" t="s">
        <v>2260</v>
      </c>
      <c r="B41" s="427"/>
      <c r="C41" s="427"/>
      <c r="D41" s="427"/>
      <c r="E41" s="427"/>
      <c r="F41" s="476" t="s">
        <v>40</v>
      </c>
      <c r="G41" s="476" t="s">
        <v>41</v>
      </c>
    </row>
    <row r="42" spans="1:7" ht="13.5" customHeight="1">
      <c r="A42" s="526"/>
      <c r="B42" s="476" t="s">
        <v>1980</v>
      </c>
      <c r="C42" s="476" t="s">
        <v>2353</v>
      </c>
      <c r="D42" s="426" t="s">
        <v>2341</v>
      </c>
      <c r="E42" s="515">
        <v>43827</v>
      </c>
      <c r="F42" s="476">
        <v>43472</v>
      </c>
      <c r="G42" s="476">
        <v>43495</v>
      </c>
    </row>
    <row r="43" spans="1:7" ht="13.5" customHeight="1">
      <c r="A43" s="526"/>
      <c r="B43" s="476" t="s">
        <v>1978</v>
      </c>
      <c r="C43" s="476" t="s">
        <v>2350</v>
      </c>
      <c r="D43" s="426" t="s">
        <v>2341</v>
      </c>
      <c r="E43" s="476">
        <v>43473</v>
      </c>
      <c r="F43" s="476">
        <v>43479</v>
      </c>
      <c r="G43" s="476">
        <v>43502</v>
      </c>
    </row>
    <row r="44" spans="1:7" ht="13.5" customHeight="1">
      <c r="A44" s="526"/>
      <c r="B44" s="476" t="s">
        <v>1977</v>
      </c>
      <c r="C44" s="476" t="s">
        <v>2352</v>
      </c>
      <c r="D44" s="426" t="s">
        <v>2341</v>
      </c>
      <c r="E44" s="476">
        <v>43480</v>
      </c>
      <c r="F44" s="476">
        <v>43486</v>
      </c>
      <c r="G44" s="476">
        <v>43509</v>
      </c>
    </row>
    <row r="45" spans="1:7" ht="13.5" customHeight="1">
      <c r="A45" s="526"/>
      <c r="B45" s="476" t="s">
        <v>2351</v>
      </c>
      <c r="C45" s="476" t="s">
        <v>2350</v>
      </c>
      <c r="D45" s="426" t="s">
        <v>2341</v>
      </c>
      <c r="E45" s="476">
        <v>43487</v>
      </c>
      <c r="F45" s="476">
        <v>43493</v>
      </c>
      <c r="G45" s="476">
        <v>43516</v>
      </c>
    </row>
    <row r="46" spans="1:7" ht="13.5" customHeight="1">
      <c r="A46" s="526"/>
      <c r="B46" s="476"/>
      <c r="C46" s="476"/>
      <c r="D46" s="426" t="s">
        <v>2341</v>
      </c>
      <c r="E46" s="476">
        <v>43494</v>
      </c>
      <c r="F46" s="476">
        <v>43500</v>
      </c>
      <c r="G46" s="476">
        <v>43523</v>
      </c>
    </row>
    <row r="47" spans="1:7" ht="13.5" customHeight="1">
      <c r="A47" s="526"/>
      <c r="B47" s="481"/>
      <c r="C47" s="481"/>
      <c r="D47" s="463"/>
      <c r="E47" s="481"/>
      <c r="F47" s="481"/>
      <c r="G47" s="481"/>
    </row>
    <row r="48" spans="1:7" ht="13.5" customHeight="1">
      <c r="A48" s="526" t="s">
        <v>52</v>
      </c>
      <c r="B48" s="428" t="s">
        <v>36</v>
      </c>
      <c r="C48" s="428" t="s">
        <v>37</v>
      </c>
      <c r="D48" s="428" t="s">
        <v>38</v>
      </c>
      <c r="E48" s="428" t="s">
        <v>2024</v>
      </c>
      <c r="F48" s="527" t="s">
        <v>305</v>
      </c>
      <c r="G48" s="527" t="s">
        <v>52</v>
      </c>
    </row>
    <row r="49" spans="1:7" ht="13.5" customHeight="1">
      <c r="A49" s="526" t="s">
        <v>2163</v>
      </c>
      <c r="B49" s="427"/>
      <c r="C49" s="427"/>
      <c r="D49" s="427"/>
      <c r="E49" s="427"/>
      <c r="F49" s="476" t="s">
        <v>40</v>
      </c>
      <c r="G49" s="476" t="s">
        <v>41</v>
      </c>
    </row>
    <row r="50" spans="1:7" ht="13.5" customHeight="1">
      <c r="A50" s="526"/>
      <c r="B50" s="476" t="s">
        <v>2349</v>
      </c>
      <c r="C50" s="476" t="s">
        <v>2348</v>
      </c>
      <c r="D50" s="426" t="s">
        <v>2341</v>
      </c>
      <c r="E50" s="476">
        <v>43460</v>
      </c>
      <c r="F50" s="476">
        <v>43467</v>
      </c>
      <c r="G50" s="476">
        <v>43492</v>
      </c>
    </row>
    <row r="51" spans="1:7" ht="13.5" customHeight="1">
      <c r="A51" s="526"/>
      <c r="B51" s="476" t="s">
        <v>2347</v>
      </c>
      <c r="C51" s="476" t="s">
        <v>2346</v>
      </c>
      <c r="D51" s="426" t="s">
        <v>2341</v>
      </c>
      <c r="E51" s="476">
        <v>43467</v>
      </c>
      <c r="F51" s="476">
        <v>43474</v>
      </c>
      <c r="G51" s="476">
        <v>43499</v>
      </c>
    </row>
    <row r="52" spans="1:7" ht="13.5" customHeight="1">
      <c r="A52" s="526"/>
      <c r="B52" s="516" t="s">
        <v>2345</v>
      </c>
      <c r="C52" s="476" t="s">
        <v>2344</v>
      </c>
      <c r="D52" s="426" t="s">
        <v>2341</v>
      </c>
      <c r="E52" s="476">
        <v>43474</v>
      </c>
      <c r="F52" s="476">
        <v>43481</v>
      </c>
      <c r="G52" s="476">
        <v>43506</v>
      </c>
    </row>
    <row r="53" spans="1:7" ht="13.5" customHeight="1">
      <c r="A53" s="526"/>
      <c r="B53" s="476" t="s">
        <v>2343</v>
      </c>
      <c r="C53" s="476" t="s">
        <v>2342</v>
      </c>
      <c r="D53" s="426" t="s">
        <v>2341</v>
      </c>
      <c r="E53" s="476">
        <v>43481</v>
      </c>
      <c r="F53" s="476">
        <v>43488</v>
      </c>
      <c r="G53" s="476">
        <v>43513</v>
      </c>
    </row>
    <row r="54" spans="1:7" ht="13.5" customHeight="1">
      <c r="A54" s="526"/>
      <c r="B54" s="476"/>
      <c r="C54" s="476"/>
      <c r="D54" s="426" t="s">
        <v>2341</v>
      </c>
      <c r="E54" s="476">
        <v>43488</v>
      </c>
      <c r="F54" s="476">
        <v>43495</v>
      </c>
      <c r="G54" s="476">
        <v>43520</v>
      </c>
    </row>
    <row r="55" spans="1:7" ht="13.5" customHeight="1">
      <c r="A55" s="526"/>
      <c r="B55" s="476"/>
      <c r="C55" s="476"/>
      <c r="D55" s="426" t="s">
        <v>2341</v>
      </c>
      <c r="E55" s="476">
        <v>43495</v>
      </c>
      <c r="F55" s="476">
        <v>43502</v>
      </c>
      <c r="G55" s="476">
        <v>43527</v>
      </c>
    </row>
    <row r="56" spans="1:7" ht="13.5">
      <c r="A56" s="526"/>
      <c r="B56" s="470"/>
      <c r="C56" s="470"/>
      <c r="D56" s="520"/>
      <c r="E56" s="481"/>
      <c r="F56" s="481"/>
      <c r="G56" s="481"/>
    </row>
    <row r="57" spans="1:7">
      <c r="A57" s="434" t="s">
        <v>2340</v>
      </c>
      <c r="B57" s="432" t="s">
        <v>2300</v>
      </c>
      <c r="C57" s="432" t="s">
        <v>2299</v>
      </c>
      <c r="D57" s="432" t="s">
        <v>2298</v>
      </c>
      <c r="E57" s="460" t="s">
        <v>2024</v>
      </c>
      <c r="F57" s="426" t="s">
        <v>2296</v>
      </c>
      <c r="G57" s="426" t="s">
        <v>477</v>
      </c>
    </row>
    <row r="58" spans="1:7" ht="12.75" customHeight="1">
      <c r="A58" s="434" t="s">
        <v>2339</v>
      </c>
      <c r="B58" s="430"/>
      <c r="C58" s="430"/>
      <c r="D58" s="430"/>
      <c r="E58" s="458"/>
      <c r="F58" s="426" t="s">
        <v>2325</v>
      </c>
      <c r="G58" s="426" t="s">
        <v>2324</v>
      </c>
    </row>
    <row r="59" spans="1:7" ht="12.75" customHeight="1">
      <c r="A59" s="456"/>
      <c r="B59" s="476" t="s">
        <v>2338</v>
      </c>
      <c r="C59" s="476" t="s">
        <v>2337</v>
      </c>
      <c r="D59" s="432" t="s">
        <v>2336</v>
      </c>
      <c r="E59" s="476">
        <v>43460</v>
      </c>
      <c r="F59" s="476">
        <v>43466</v>
      </c>
      <c r="G59" s="476">
        <v>43491</v>
      </c>
    </row>
    <row r="60" spans="1:7" ht="12.75" customHeight="1">
      <c r="A60" s="456"/>
      <c r="B60" s="476" t="s">
        <v>1971</v>
      </c>
      <c r="C60" s="476" t="s">
        <v>2335</v>
      </c>
      <c r="D60" s="431"/>
      <c r="E60" s="476">
        <v>43467</v>
      </c>
      <c r="F60" s="476">
        <v>43473</v>
      </c>
      <c r="G60" s="476">
        <v>43498</v>
      </c>
    </row>
    <row r="61" spans="1:7" ht="12.75" customHeight="1">
      <c r="A61" s="456"/>
      <c r="B61" s="476" t="s">
        <v>2334</v>
      </c>
      <c r="C61" s="476" t="s">
        <v>2333</v>
      </c>
      <c r="D61" s="431"/>
      <c r="E61" s="476">
        <v>43474</v>
      </c>
      <c r="F61" s="476">
        <v>43480</v>
      </c>
      <c r="G61" s="476">
        <v>43505</v>
      </c>
    </row>
    <row r="62" spans="1:7" ht="12.75" customHeight="1">
      <c r="A62" s="456"/>
      <c r="B62" s="476" t="s">
        <v>1964</v>
      </c>
      <c r="C62" s="476" t="s">
        <v>2332</v>
      </c>
      <c r="D62" s="431"/>
      <c r="E62" s="476">
        <v>43481</v>
      </c>
      <c r="F62" s="476">
        <v>43487</v>
      </c>
      <c r="G62" s="476">
        <v>43512</v>
      </c>
    </row>
    <row r="63" spans="1:7" ht="13.5" customHeight="1">
      <c r="A63" s="434"/>
      <c r="B63" s="476" t="s">
        <v>2331</v>
      </c>
      <c r="C63" s="476" t="s">
        <v>2330</v>
      </c>
      <c r="D63" s="431"/>
      <c r="E63" s="476">
        <v>43488</v>
      </c>
      <c r="F63" s="476">
        <v>43494</v>
      </c>
      <c r="G63" s="476">
        <v>43519</v>
      </c>
    </row>
    <row r="64" spans="1:7" ht="12.75" customHeight="1">
      <c r="A64" s="456"/>
      <c r="B64" s="476" t="s">
        <v>2329</v>
      </c>
      <c r="C64" s="476" t="s">
        <v>2328</v>
      </c>
      <c r="D64" s="430"/>
      <c r="E64" s="476">
        <v>43495</v>
      </c>
      <c r="F64" s="476">
        <v>43501</v>
      </c>
      <c r="G64" s="476">
        <v>43526</v>
      </c>
    </row>
    <row r="65" spans="1:7" ht="12.75" customHeight="1">
      <c r="A65" s="434"/>
      <c r="B65" s="481"/>
      <c r="C65" s="481"/>
      <c r="D65" s="463"/>
      <c r="E65" s="481"/>
      <c r="F65" s="481"/>
      <c r="G65" s="481"/>
    </row>
    <row r="66" spans="1:7" ht="12.75" customHeight="1">
      <c r="A66" s="434" t="s">
        <v>2327</v>
      </c>
      <c r="B66" s="432" t="s">
        <v>2300</v>
      </c>
      <c r="C66" s="432" t="s">
        <v>2299</v>
      </c>
      <c r="D66" s="432" t="s">
        <v>2298</v>
      </c>
      <c r="E66" s="460" t="s">
        <v>2024</v>
      </c>
      <c r="F66" s="426" t="s">
        <v>2296</v>
      </c>
      <c r="G66" s="426" t="s">
        <v>477</v>
      </c>
    </row>
    <row r="67" spans="1:7" ht="12.75" customHeight="1">
      <c r="A67" s="434" t="s">
        <v>2326</v>
      </c>
      <c r="B67" s="430"/>
      <c r="C67" s="430"/>
      <c r="D67" s="430"/>
      <c r="E67" s="458"/>
      <c r="F67" s="426" t="s">
        <v>2325</v>
      </c>
      <c r="G67" s="426" t="s">
        <v>2324</v>
      </c>
    </row>
    <row r="68" spans="1:7" ht="12.75" customHeight="1">
      <c r="A68" s="456"/>
      <c r="B68" s="476" t="s">
        <v>2323</v>
      </c>
      <c r="C68" s="476" t="s">
        <v>261</v>
      </c>
      <c r="D68" s="425" t="s">
        <v>2322</v>
      </c>
      <c r="E68" s="476">
        <v>43465</v>
      </c>
      <c r="F68" s="476">
        <v>43471</v>
      </c>
      <c r="G68" s="476">
        <v>43491</v>
      </c>
    </row>
    <row r="69" spans="1:7" ht="13.5" customHeight="1">
      <c r="A69" s="456"/>
      <c r="B69" s="476" t="s">
        <v>2321</v>
      </c>
      <c r="C69" s="476" t="s">
        <v>44</v>
      </c>
      <c r="D69" s="425"/>
      <c r="E69" s="476">
        <f>E68+7</f>
        <v>43472</v>
      </c>
      <c r="F69" s="476">
        <f>F68+7</f>
        <v>43478</v>
      </c>
      <c r="G69" s="476">
        <f>G68+7</f>
        <v>43498</v>
      </c>
    </row>
    <row r="70" spans="1:7" ht="13.5" customHeight="1">
      <c r="A70" s="456"/>
      <c r="B70" s="476" t="s">
        <v>2320</v>
      </c>
      <c r="C70" s="476" t="s">
        <v>261</v>
      </c>
      <c r="D70" s="425"/>
      <c r="E70" s="476">
        <f>E69+7</f>
        <v>43479</v>
      </c>
      <c r="F70" s="476">
        <f>F69+7</f>
        <v>43485</v>
      </c>
      <c r="G70" s="476">
        <f>G69+7</f>
        <v>43505</v>
      </c>
    </row>
    <row r="71" spans="1:7" ht="12.75" customHeight="1">
      <c r="A71" s="456"/>
      <c r="B71" s="476" t="s">
        <v>1828</v>
      </c>
      <c r="C71" s="476" t="s">
        <v>1827</v>
      </c>
      <c r="D71" s="425"/>
      <c r="E71" s="476">
        <f>E70+7</f>
        <v>43486</v>
      </c>
      <c r="F71" s="476">
        <f>F70+7</f>
        <v>43492</v>
      </c>
      <c r="G71" s="476">
        <f>G70+7</f>
        <v>43512</v>
      </c>
    </row>
    <row r="72" spans="1:7" ht="12.75" customHeight="1">
      <c r="A72" s="456"/>
      <c r="B72" s="476"/>
      <c r="C72" s="476"/>
      <c r="D72" s="425"/>
      <c r="E72" s="476">
        <f>E71+7</f>
        <v>43493</v>
      </c>
      <c r="F72" s="476">
        <f>F71+7</f>
        <v>43499</v>
      </c>
      <c r="G72" s="476">
        <f>G71+7</f>
        <v>43519</v>
      </c>
    </row>
    <row r="73" spans="1:7">
      <c r="B73" s="525"/>
      <c r="C73" s="525"/>
      <c r="D73" s="525"/>
      <c r="E73" s="525"/>
      <c r="F73" s="525"/>
      <c r="G73" s="525"/>
    </row>
    <row r="74" spans="1:7">
      <c r="A74" s="434" t="s">
        <v>2319</v>
      </c>
      <c r="B74" s="428" t="s">
        <v>36</v>
      </c>
      <c r="C74" s="428" t="s">
        <v>37</v>
      </c>
      <c r="D74" s="428" t="s">
        <v>38</v>
      </c>
      <c r="E74" s="428" t="s">
        <v>2024</v>
      </c>
      <c r="F74" s="426" t="s">
        <v>305</v>
      </c>
      <c r="G74" s="426" t="s">
        <v>57</v>
      </c>
    </row>
    <row r="75" spans="1:7">
      <c r="A75" s="434" t="s">
        <v>2163</v>
      </c>
      <c r="B75" s="427"/>
      <c r="C75" s="427"/>
      <c r="D75" s="427"/>
      <c r="E75" s="427"/>
      <c r="F75" s="426" t="s">
        <v>40</v>
      </c>
      <c r="G75" s="426" t="s">
        <v>41</v>
      </c>
    </row>
    <row r="76" spans="1:7" ht="13.5" customHeight="1">
      <c r="A76" s="434"/>
      <c r="B76" s="493" t="s">
        <v>2318</v>
      </c>
      <c r="C76" s="493" t="s">
        <v>2317</v>
      </c>
      <c r="D76" s="524" t="s">
        <v>2160</v>
      </c>
      <c r="E76" s="493">
        <v>43460</v>
      </c>
      <c r="F76" s="493">
        <v>43467</v>
      </c>
      <c r="G76" s="493">
        <v>43493</v>
      </c>
    </row>
    <row r="77" spans="1:7" ht="13.5" customHeight="1">
      <c r="A77" s="434"/>
      <c r="B77" s="493" t="s">
        <v>2316</v>
      </c>
      <c r="C77" s="493" t="s">
        <v>2315</v>
      </c>
      <c r="D77" s="523"/>
      <c r="E77" s="493">
        <v>43467</v>
      </c>
      <c r="F77" s="493">
        <v>43474</v>
      </c>
      <c r="G77" s="493">
        <v>43500</v>
      </c>
    </row>
    <row r="78" spans="1:7" ht="13.5" customHeight="1">
      <c r="A78" s="434"/>
      <c r="B78" s="493" t="s">
        <v>2314</v>
      </c>
      <c r="C78" s="493" t="s">
        <v>2313</v>
      </c>
      <c r="D78" s="523"/>
      <c r="E78" s="493">
        <v>43474</v>
      </c>
      <c r="F78" s="493">
        <v>43481</v>
      </c>
      <c r="G78" s="493">
        <v>43507</v>
      </c>
    </row>
    <row r="79" spans="1:7" ht="13.5" customHeight="1">
      <c r="A79" s="434"/>
      <c r="B79" s="493" t="s">
        <v>2312</v>
      </c>
      <c r="C79" s="493" t="s">
        <v>2311</v>
      </c>
      <c r="D79" s="523"/>
      <c r="E79" s="493">
        <v>43481</v>
      </c>
      <c r="F79" s="493">
        <v>43488</v>
      </c>
      <c r="G79" s="493">
        <v>43514</v>
      </c>
    </row>
    <row r="80" spans="1:7" ht="13.5" customHeight="1">
      <c r="A80" s="434"/>
      <c r="B80" s="493" t="s">
        <v>2310</v>
      </c>
      <c r="C80" s="493" t="s">
        <v>2309</v>
      </c>
      <c r="D80" s="523"/>
      <c r="E80" s="493">
        <v>43488</v>
      </c>
      <c r="F80" s="493">
        <v>43495</v>
      </c>
      <c r="G80" s="493">
        <v>43521</v>
      </c>
    </row>
    <row r="81" spans="1:7" ht="13.5" customHeight="1">
      <c r="A81" s="434"/>
      <c r="B81" s="493"/>
      <c r="C81" s="493"/>
      <c r="D81" s="522"/>
      <c r="E81" s="493">
        <v>43495</v>
      </c>
      <c r="F81" s="493">
        <v>43502</v>
      </c>
      <c r="G81" s="493">
        <v>43528</v>
      </c>
    </row>
    <row r="82" spans="1:7" ht="13.5">
      <c r="A82" s="434"/>
      <c r="B82" s="521"/>
      <c r="C82" s="521"/>
      <c r="D82" s="520"/>
      <c r="E82" s="461"/>
      <c r="F82" s="461"/>
      <c r="G82" s="461"/>
    </row>
    <row r="83" spans="1:7">
      <c r="A83" s="422" t="s">
        <v>59</v>
      </c>
      <c r="B83" s="428" t="s">
        <v>36</v>
      </c>
      <c r="C83" s="428" t="s">
        <v>37</v>
      </c>
      <c r="D83" s="428" t="s">
        <v>38</v>
      </c>
      <c r="E83" s="428" t="s">
        <v>2024</v>
      </c>
      <c r="F83" s="516" t="s">
        <v>305</v>
      </c>
      <c r="G83" s="516" t="s">
        <v>59</v>
      </c>
    </row>
    <row r="84" spans="1:7" ht="16.5" customHeight="1">
      <c r="A84" s="434" t="s">
        <v>2269</v>
      </c>
      <c r="B84" s="427"/>
      <c r="C84" s="427"/>
      <c r="D84" s="427"/>
      <c r="E84" s="427"/>
      <c r="F84" s="516" t="s">
        <v>40</v>
      </c>
      <c r="G84" s="516" t="s">
        <v>41</v>
      </c>
    </row>
    <row r="85" spans="1:7" ht="14.1" customHeight="1">
      <c r="A85" s="429"/>
      <c r="B85" s="516" t="s">
        <v>2308</v>
      </c>
      <c r="C85" s="516" t="s">
        <v>2307</v>
      </c>
      <c r="D85" s="493" t="s">
        <v>2301</v>
      </c>
      <c r="E85" s="519">
        <v>43460</v>
      </c>
      <c r="F85" s="516">
        <v>43469</v>
      </c>
      <c r="G85" s="516">
        <v>43491</v>
      </c>
    </row>
    <row r="86" spans="1:7" ht="14.1" customHeight="1">
      <c r="A86" s="456"/>
      <c r="B86" s="516" t="s">
        <v>1903</v>
      </c>
      <c r="C86" s="516" t="s">
        <v>2306</v>
      </c>
      <c r="D86" s="493" t="s">
        <v>2301</v>
      </c>
      <c r="E86" s="516">
        <v>43469</v>
      </c>
      <c r="F86" s="516">
        <v>43476</v>
      </c>
      <c r="G86" s="516">
        <v>43498</v>
      </c>
    </row>
    <row r="87" spans="1:7" ht="14.1" customHeight="1">
      <c r="A87" s="456"/>
      <c r="B87" s="516" t="s">
        <v>2305</v>
      </c>
      <c r="C87" s="516" t="s">
        <v>2304</v>
      </c>
      <c r="D87" s="493" t="s">
        <v>2301</v>
      </c>
      <c r="E87" s="516">
        <v>43476</v>
      </c>
      <c r="F87" s="516">
        <v>43483</v>
      </c>
      <c r="G87" s="516">
        <v>43505</v>
      </c>
    </row>
    <row r="88" spans="1:7" ht="14.1" customHeight="1">
      <c r="A88" s="456"/>
      <c r="B88" s="516" t="s">
        <v>2303</v>
      </c>
      <c r="C88" s="516" t="s">
        <v>2302</v>
      </c>
      <c r="D88" s="493" t="s">
        <v>2301</v>
      </c>
      <c r="E88" s="516">
        <v>43483</v>
      </c>
      <c r="F88" s="516">
        <v>43490</v>
      </c>
      <c r="G88" s="516">
        <v>43512</v>
      </c>
    </row>
    <row r="89" spans="1:7" ht="14.1" customHeight="1">
      <c r="A89" s="429"/>
      <c r="B89" s="516"/>
      <c r="C89" s="516"/>
      <c r="D89" s="493" t="s">
        <v>2301</v>
      </c>
      <c r="E89" s="516">
        <v>43490</v>
      </c>
      <c r="F89" s="516">
        <v>43497</v>
      </c>
      <c r="G89" s="516">
        <v>43519</v>
      </c>
    </row>
    <row r="90" spans="1:7" ht="12.75" customHeight="1">
      <c r="A90" s="434"/>
      <c r="B90" s="481"/>
      <c r="C90" s="481"/>
      <c r="D90" s="463"/>
      <c r="E90" s="481"/>
      <c r="F90" s="481"/>
      <c r="G90" s="481"/>
    </row>
    <row r="91" spans="1:7" ht="12.75" customHeight="1">
      <c r="A91" s="434" t="s">
        <v>2295</v>
      </c>
      <c r="B91" s="428" t="s">
        <v>2300</v>
      </c>
      <c r="C91" s="428" t="s">
        <v>2299</v>
      </c>
      <c r="D91" s="428" t="s">
        <v>2298</v>
      </c>
      <c r="E91" s="428" t="s">
        <v>2297</v>
      </c>
      <c r="F91" s="476" t="s">
        <v>2296</v>
      </c>
      <c r="G91" s="476" t="s">
        <v>2295</v>
      </c>
    </row>
    <row r="92" spans="1:7" ht="12.75" customHeight="1">
      <c r="A92" s="434" t="s">
        <v>2214</v>
      </c>
      <c r="B92" s="427"/>
      <c r="C92" s="427"/>
      <c r="D92" s="427"/>
      <c r="E92" s="427"/>
      <c r="F92" s="426" t="s">
        <v>40</v>
      </c>
      <c r="G92" s="426" t="s">
        <v>41</v>
      </c>
    </row>
    <row r="93" spans="1:7" ht="12.75" customHeight="1">
      <c r="A93" s="434"/>
      <c r="B93" s="476" t="s">
        <v>2294</v>
      </c>
      <c r="C93" s="476" t="s">
        <v>2293</v>
      </c>
      <c r="D93" s="432" t="s">
        <v>2160</v>
      </c>
      <c r="E93" s="476">
        <v>43461</v>
      </c>
      <c r="F93" s="476">
        <v>43468</v>
      </c>
      <c r="G93" s="476">
        <v>43492</v>
      </c>
    </row>
    <row r="94" spans="1:7" ht="12.75" customHeight="1">
      <c r="A94" s="434"/>
      <c r="B94" s="476" t="s">
        <v>2292</v>
      </c>
      <c r="C94" s="476" t="s">
        <v>2291</v>
      </c>
      <c r="D94" s="431"/>
      <c r="E94" s="476">
        <v>43468</v>
      </c>
      <c r="F94" s="476">
        <v>43475</v>
      </c>
      <c r="G94" s="476">
        <v>43499</v>
      </c>
    </row>
    <row r="95" spans="1:7" ht="12.75" customHeight="1">
      <c r="A95" s="434"/>
      <c r="B95" s="476" t="s">
        <v>2290</v>
      </c>
      <c r="C95" s="476" t="s">
        <v>45</v>
      </c>
      <c r="D95" s="431"/>
      <c r="E95" s="476">
        <v>43475</v>
      </c>
      <c r="F95" s="476">
        <v>43482</v>
      </c>
      <c r="G95" s="476">
        <v>43506</v>
      </c>
    </row>
    <row r="96" spans="1:7" ht="12.75" customHeight="1">
      <c r="A96" s="434"/>
      <c r="B96" s="476" t="s">
        <v>2289</v>
      </c>
      <c r="C96" s="476" t="s">
        <v>562</v>
      </c>
      <c r="D96" s="431"/>
      <c r="E96" s="476">
        <v>43482</v>
      </c>
      <c r="F96" s="476">
        <v>43489</v>
      </c>
      <c r="G96" s="476">
        <v>43513</v>
      </c>
    </row>
    <row r="97" spans="1:7" ht="12.75" customHeight="1">
      <c r="A97" s="434"/>
      <c r="B97" s="476" t="s">
        <v>2288</v>
      </c>
      <c r="C97" s="476" t="s">
        <v>2287</v>
      </c>
      <c r="D97" s="431"/>
      <c r="E97" s="476">
        <v>43489</v>
      </c>
      <c r="F97" s="476">
        <v>43496</v>
      </c>
      <c r="G97" s="476">
        <v>43520</v>
      </c>
    </row>
    <row r="98" spans="1:7" ht="12.75" customHeight="1">
      <c r="A98" s="434"/>
      <c r="B98" s="476"/>
      <c r="C98" s="476"/>
      <c r="D98" s="430"/>
      <c r="E98" s="476">
        <v>43496</v>
      </c>
      <c r="F98" s="476">
        <v>43503</v>
      </c>
      <c r="G98" s="476">
        <v>43527</v>
      </c>
    </row>
    <row r="99" spans="1:7" ht="12.75" customHeight="1"/>
    <row r="100" spans="1:7">
      <c r="A100" s="518" t="s">
        <v>2124</v>
      </c>
      <c r="B100" s="428" t="s">
        <v>36</v>
      </c>
      <c r="C100" s="428" t="s">
        <v>37</v>
      </c>
      <c r="D100" s="428" t="s">
        <v>38</v>
      </c>
      <c r="E100" s="428" t="s">
        <v>2024</v>
      </c>
      <c r="F100" s="426" t="s">
        <v>305</v>
      </c>
      <c r="G100" s="426" t="s">
        <v>62</v>
      </c>
    </row>
    <row r="101" spans="1:7">
      <c r="A101" s="434" t="s">
        <v>2286</v>
      </c>
      <c r="B101" s="427"/>
      <c r="C101" s="491"/>
      <c r="D101" s="427"/>
      <c r="E101" s="427"/>
      <c r="F101" s="516" t="s">
        <v>40</v>
      </c>
      <c r="G101" s="516" t="s">
        <v>41</v>
      </c>
    </row>
    <row r="102" spans="1:7" ht="13.5" customHeight="1">
      <c r="B102" s="516" t="s">
        <v>2285</v>
      </c>
      <c r="C102" s="516" t="s">
        <v>2283</v>
      </c>
      <c r="D102" s="516" t="s">
        <v>2280</v>
      </c>
      <c r="E102" s="516">
        <v>43462</v>
      </c>
      <c r="F102" s="516">
        <v>43470</v>
      </c>
      <c r="G102" s="516">
        <v>43494</v>
      </c>
    </row>
    <row r="103" spans="1:7" ht="13.5" customHeight="1">
      <c r="B103" s="516" t="s">
        <v>2284</v>
      </c>
      <c r="C103" s="516" t="s">
        <v>2283</v>
      </c>
      <c r="D103" s="516" t="s">
        <v>2280</v>
      </c>
      <c r="E103" s="516">
        <f>E102+7</f>
        <v>43469</v>
      </c>
      <c r="F103" s="516">
        <f>F102+7</f>
        <v>43477</v>
      </c>
      <c r="G103" s="516">
        <f>G102+7</f>
        <v>43501</v>
      </c>
    </row>
    <row r="104" spans="1:7" ht="13.5" customHeight="1">
      <c r="B104" s="516" t="s">
        <v>2282</v>
      </c>
      <c r="C104" s="516" t="s">
        <v>97</v>
      </c>
      <c r="D104" s="516" t="s">
        <v>2280</v>
      </c>
      <c r="E104" s="516">
        <f>E103+7</f>
        <v>43476</v>
      </c>
      <c r="F104" s="516">
        <f>F103+7</f>
        <v>43484</v>
      </c>
      <c r="G104" s="516">
        <f>G103+7</f>
        <v>43508</v>
      </c>
    </row>
    <row r="105" spans="1:7" ht="13.5" customHeight="1">
      <c r="B105" s="516" t="s">
        <v>2281</v>
      </c>
      <c r="C105" s="516" t="s">
        <v>93</v>
      </c>
      <c r="D105" s="516" t="s">
        <v>2280</v>
      </c>
      <c r="E105" s="516">
        <f>E104+7</f>
        <v>43483</v>
      </c>
      <c r="F105" s="516">
        <f>F104+7</f>
        <v>43491</v>
      </c>
      <c r="G105" s="516">
        <f>G104+7</f>
        <v>43515</v>
      </c>
    </row>
    <row r="106" spans="1:7" ht="13.5" customHeight="1">
      <c r="B106" s="516"/>
      <c r="C106" s="516"/>
      <c r="D106" s="516" t="s">
        <v>2280</v>
      </c>
      <c r="E106" s="516">
        <f>E105+7</f>
        <v>43490</v>
      </c>
      <c r="F106" s="516">
        <f>F105+7</f>
        <v>43498</v>
      </c>
      <c r="G106" s="516">
        <f>G105+7</f>
        <v>43522</v>
      </c>
    </row>
    <row r="107" spans="1:7">
      <c r="B107" s="473"/>
      <c r="C107" s="473"/>
      <c r="D107" s="472"/>
      <c r="E107" s="471"/>
      <c r="F107" s="517"/>
      <c r="G107" s="517"/>
    </row>
    <row r="108" spans="1:7">
      <c r="A108" s="434" t="s">
        <v>2279</v>
      </c>
      <c r="B108" s="428" t="s">
        <v>36</v>
      </c>
      <c r="C108" s="428" t="s">
        <v>37</v>
      </c>
      <c r="D108" s="428" t="s">
        <v>38</v>
      </c>
      <c r="E108" s="428" t="s">
        <v>2024</v>
      </c>
      <c r="F108" s="426" t="s">
        <v>305</v>
      </c>
      <c r="G108" s="426" t="s">
        <v>80</v>
      </c>
    </row>
    <row r="109" spans="1:7">
      <c r="A109" s="434" t="s">
        <v>2278</v>
      </c>
      <c r="B109" s="427"/>
      <c r="C109" s="427"/>
      <c r="D109" s="427"/>
      <c r="E109" s="427"/>
      <c r="F109" s="516" t="s">
        <v>40</v>
      </c>
      <c r="G109" s="516" t="s">
        <v>41</v>
      </c>
    </row>
    <row r="110" spans="1:7" ht="13.5" customHeight="1">
      <c r="A110" s="434"/>
      <c r="B110" s="476" t="s">
        <v>2275</v>
      </c>
      <c r="C110" s="476" t="s">
        <v>366</v>
      </c>
      <c r="D110" s="425" t="s">
        <v>219</v>
      </c>
      <c r="E110" s="515">
        <v>43462</v>
      </c>
      <c r="F110" s="476">
        <v>43472</v>
      </c>
      <c r="G110" s="476">
        <v>43493</v>
      </c>
    </row>
    <row r="111" spans="1:7" ht="13.5" customHeight="1">
      <c r="A111" s="434"/>
      <c r="B111" s="476" t="s">
        <v>2274</v>
      </c>
      <c r="C111" s="476" t="s">
        <v>2265</v>
      </c>
      <c r="D111" s="425"/>
      <c r="E111" s="476">
        <v>43472</v>
      </c>
      <c r="F111" s="476">
        <v>43479</v>
      </c>
      <c r="G111" s="476">
        <v>43500</v>
      </c>
    </row>
    <row r="112" spans="1:7" ht="13.5" customHeight="1">
      <c r="B112" s="476" t="s">
        <v>2273</v>
      </c>
      <c r="C112" s="476" t="s">
        <v>489</v>
      </c>
      <c r="D112" s="425"/>
      <c r="E112" s="476">
        <v>43479</v>
      </c>
      <c r="F112" s="476">
        <v>43486</v>
      </c>
      <c r="G112" s="476">
        <v>43507</v>
      </c>
    </row>
    <row r="113" spans="1:7" ht="13.5" customHeight="1">
      <c r="B113" s="476" t="s">
        <v>2272</v>
      </c>
      <c r="C113" s="476" t="s">
        <v>490</v>
      </c>
      <c r="D113" s="425"/>
      <c r="E113" s="476">
        <v>43486</v>
      </c>
      <c r="F113" s="476">
        <v>43493</v>
      </c>
      <c r="G113" s="476">
        <v>43514</v>
      </c>
    </row>
    <row r="114" spans="1:7" ht="13.5" customHeight="1">
      <c r="B114" s="476" t="s">
        <v>2271</v>
      </c>
      <c r="C114" s="476" t="s">
        <v>491</v>
      </c>
      <c r="D114" s="425"/>
      <c r="E114" s="476">
        <v>43493</v>
      </c>
      <c r="F114" s="476">
        <v>43500</v>
      </c>
      <c r="G114" s="476">
        <v>43521</v>
      </c>
    </row>
    <row r="115" spans="1:7" ht="13.5" customHeight="1">
      <c r="A115" s="434"/>
      <c r="B115" s="481"/>
      <c r="C115" s="481"/>
      <c r="D115" s="463"/>
      <c r="E115" s="481"/>
      <c r="F115" s="481"/>
      <c r="G115" s="481"/>
    </row>
    <row r="116" spans="1:7" ht="13.5" customHeight="1">
      <c r="A116" s="434" t="s">
        <v>2277</v>
      </c>
      <c r="B116" s="428" t="s">
        <v>36</v>
      </c>
      <c r="C116" s="428" t="s">
        <v>37</v>
      </c>
      <c r="D116" s="428" t="s">
        <v>38</v>
      </c>
      <c r="E116" s="428" t="s">
        <v>2024</v>
      </c>
      <c r="F116" s="426" t="s">
        <v>305</v>
      </c>
      <c r="G116" s="426" t="s">
        <v>2277</v>
      </c>
    </row>
    <row r="117" spans="1:7" ht="13.5" customHeight="1">
      <c r="A117" s="434" t="s">
        <v>2276</v>
      </c>
      <c r="B117" s="427"/>
      <c r="C117" s="427"/>
      <c r="D117" s="427"/>
      <c r="E117" s="427"/>
      <c r="F117" s="516" t="s">
        <v>40</v>
      </c>
      <c r="G117" s="516" t="s">
        <v>41</v>
      </c>
    </row>
    <row r="118" spans="1:7" ht="13.5" customHeight="1">
      <c r="A118" s="434"/>
      <c r="B118" s="476" t="s">
        <v>2275</v>
      </c>
      <c r="C118" s="476" t="s">
        <v>366</v>
      </c>
      <c r="D118" s="425" t="s">
        <v>219</v>
      </c>
      <c r="E118" s="515">
        <v>43462</v>
      </c>
      <c r="F118" s="476">
        <v>43472</v>
      </c>
      <c r="G118" s="476">
        <v>43491</v>
      </c>
    </row>
    <row r="119" spans="1:7" ht="13.5" customHeight="1">
      <c r="A119" s="434"/>
      <c r="B119" s="476" t="s">
        <v>2274</v>
      </c>
      <c r="C119" s="476" t="s">
        <v>2265</v>
      </c>
      <c r="D119" s="425"/>
      <c r="E119" s="476">
        <v>43472</v>
      </c>
      <c r="F119" s="476">
        <v>43479</v>
      </c>
      <c r="G119" s="476">
        <v>43498</v>
      </c>
    </row>
    <row r="120" spans="1:7" ht="13.5" customHeight="1">
      <c r="B120" s="476" t="s">
        <v>2273</v>
      </c>
      <c r="C120" s="476" t="s">
        <v>489</v>
      </c>
      <c r="D120" s="425"/>
      <c r="E120" s="476">
        <v>43479</v>
      </c>
      <c r="F120" s="476">
        <v>43486</v>
      </c>
      <c r="G120" s="476">
        <v>43505</v>
      </c>
    </row>
    <row r="121" spans="1:7" ht="13.5" customHeight="1">
      <c r="B121" s="476" t="s">
        <v>2272</v>
      </c>
      <c r="C121" s="476" t="s">
        <v>490</v>
      </c>
      <c r="D121" s="425"/>
      <c r="E121" s="476">
        <v>43486</v>
      </c>
      <c r="F121" s="476">
        <v>43493</v>
      </c>
      <c r="G121" s="476">
        <v>43512</v>
      </c>
    </row>
    <row r="122" spans="1:7" ht="13.5" customHeight="1">
      <c r="B122" s="476" t="s">
        <v>2271</v>
      </c>
      <c r="C122" s="476" t="s">
        <v>491</v>
      </c>
      <c r="D122" s="425"/>
      <c r="E122" s="476">
        <v>43493</v>
      </c>
      <c r="F122" s="476">
        <v>43500</v>
      </c>
      <c r="G122" s="476">
        <v>43519</v>
      </c>
    </row>
    <row r="123" spans="1:7" ht="13.5" customHeight="1">
      <c r="B123" s="481"/>
      <c r="C123" s="481"/>
      <c r="D123" s="481"/>
      <c r="E123" s="481"/>
      <c r="F123" s="481"/>
      <c r="G123" s="481"/>
    </row>
    <row r="124" spans="1:7" ht="13.5" customHeight="1">
      <c r="A124" s="434" t="s">
        <v>2270</v>
      </c>
      <c r="B124" s="428" t="s">
        <v>36</v>
      </c>
      <c r="C124" s="428" t="s">
        <v>37</v>
      </c>
      <c r="D124" s="428" t="s">
        <v>38</v>
      </c>
      <c r="E124" s="428" t="s">
        <v>2024</v>
      </c>
      <c r="F124" s="426" t="s">
        <v>305</v>
      </c>
      <c r="G124" s="426" t="s">
        <v>217</v>
      </c>
    </row>
    <row r="125" spans="1:7" ht="13.5" customHeight="1">
      <c r="A125" s="434" t="s">
        <v>2269</v>
      </c>
      <c r="B125" s="427"/>
      <c r="C125" s="427"/>
      <c r="D125" s="427"/>
      <c r="E125" s="427"/>
      <c r="F125" s="426" t="s">
        <v>40</v>
      </c>
      <c r="G125" s="426" t="s">
        <v>41</v>
      </c>
    </row>
    <row r="126" spans="1:7" ht="13.5" customHeight="1">
      <c r="A126" s="434"/>
      <c r="B126" s="476" t="s">
        <v>2268</v>
      </c>
      <c r="C126" s="476" t="s">
        <v>365</v>
      </c>
      <c r="D126" s="476" t="s">
        <v>2173</v>
      </c>
      <c r="E126" s="515">
        <v>43460</v>
      </c>
      <c r="F126" s="476">
        <v>43469</v>
      </c>
      <c r="G126" s="476">
        <v>43491</v>
      </c>
    </row>
    <row r="127" spans="1:7" ht="13.5" customHeight="1">
      <c r="A127" s="434"/>
      <c r="B127" s="476" t="s">
        <v>2267</v>
      </c>
      <c r="C127" s="476" t="s">
        <v>366</v>
      </c>
      <c r="D127" s="476" t="s">
        <v>2173</v>
      </c>
      <c r="E127" s="476">
        <v>43469</v>
      </c>
      <c r="F127" s="476">
        <v>43476</v>
      </c>
      <c r="G127" s="476">
        <v>43498</v>
      </c>
    </row>
    <row r="128" spans="1:7" ht="13.5" customHeight="1">
      <c r="A128" s="434"/>
      <c r="B128" s="476" t="s">
        <v>2266</v>
      </c>
      <c r="C128" s="476" t="s">
        <v>2265</v>
      </c>
      <c r="D128" s="476" t="s">
        <v>2173</v>
      </c>
      <c r="E128" s="476">
        <v>43476</v>
      </c>
      <c r="F128" s="476">
        <v>43483</v>
      </c>
      <c r="G128" s="476">
        <v>43505</v>
      </c>
    </row>
    <row r="129" spans="1:7" ht="13.5" customHeight="1">
      <c r="A129" s="434"/>
      <c r="B129" s="476" t="s">
        <v>2264</v>
      </c>
      <c r="C129" s="476" t="s">
        <v>489</v>
      </c>
      <c r="D129" s="476" t="s">
        <v>2173</v>
      </c>
      <c r="E129" s="476">
        <v>43483</v>
      </c>
      <c r="F129" s="476">
        <v>43490</v>
      </c>
      <c r="G129" s="476">
        <v>43512</v>
      </c>
    </row>
    <row r="130" spans="1:7" ht="13.5" customHeight="1">
      <c r="A130" s="434"/>
      <c r="B130" s="476" t="s">
        <v>2263</v>
      </c>
      <c r="C130" s="476" t="s">
        <v>2262</v>
      </c>
      <c r="D130" s="476" t="s">
        <v>2173</v>
      </c>
      <c r="E130" s="476">
        <v>43490</v>
      </c>
      <c r="F130" s="476">
        <v>43497</v>
      </c>
      <c r="G130" s="476">
        <v>43519</v>
      </c>
    </row>
    <row r="131" spans="1:7">
      <c r="A131" s="434"/>
      <c r="B131" s="481"/>
      <c r="C131" s="481"/>
      <c r="D131" s="463"/>
      <c r="E131" s="481"/>
      <c r="F131" s="481"/>
      <c r="G131" s="481"/>
    </row>
    <row r="132" spans="1:7" ht="15.75">
      <c r="A132" s="489" t="s">
        <v>2261</v>
      </c>
      <c r="B132" s="489"/>
      <c r="C132" s="489"/>
      <c r="D132" s="489"/>
      <c r="E132" s="489"/>
      <c r="F132" s="489"/>
      <c r="G132" s="489"/>
    </row>
    <row r="133" spans="1:7">
      <c r="A133" s="434" t="s">
        <v>124</v>
      </c>
      <c r="B133" s="428" t="s">
        <v>36</v>
      </c>
      <c r="C133" s="428" t="s">
        <v>37</v>
      </c>
      <c r="D133" s="428" t="s">
        <v>38</v>
      </c>
      <c r="E133" s="428" t="s">
        <v>2024</v>
      </c>
      <c r="F133" s="426" t="s">
        <v>305</v>
      </c>
      <c r="G133" s="426" t="s">
        <v>306</v>
      </c>
    </row>
    <row r="134" spans="1:7">
      <c r="A134" s="475" t="s">
        <v>2260</v>
      </c>
      <c r="B134" s="427"/>
      <c r="C134" s="427"/>
      <c r="D134" s="427"/>
      <c r="E134" s="427"/>
      <c r="F134" s="426" t="s">
        <v>40</v>
      </c>
      <c r="G134" s="426" t="s">
        <v>41</v>
      </c>
    </row>
    <row r="135" spans="1:7">
      <c r="A135" s="434"/>
      <c r="B135" s="514" t="s">
        <v>2259</v>
      </c>
      <c r="C135" s="514" t="s">
        <v>2258</v>
      </c>
      <c r="D135" s="511" t="s">
        <v>2255</v>
      </c>
      <c r="E135" s="459">
        <v>43466</v>
      </c>
      <c r="F135" s="459">
        <v>43472</v>
      </c>
      <c r="G135" s="459">
        <v>43476</v>
      </c>
    </row>
    <row r="136" spans="1:7">
      <c r="A136" s="434"/>
      <c r="B136" s="514" t="s">
        <v>2257</v>
      </c>
      <c r="C136" s="514" t="s">
        <v>2256</v>
      </c>
      <c r="D136" s="511" t="s">
        <v>2255</v>
      </c>
      <c r="E136" s="459">
        <f>E135+7</f>
        <v>43473</v>
      </c>
      <c r="F136" s="459">
        <f>F135+7</f>
        <v>43479</v>
      </c>
      <c r="G136" s="459">
        <f>G135+7</f>
        <v>43483</v>
      </c>
    </row>
    <row r="137" spans="1:7">
      <c r="A137" s="434"/>
      <c r="B137" s="514"/>
      <c r="C137" s="514"/>
      <c r="D137" s="511" t="s">
        <v>2255</v>
      </c>
      <c r="E137" s="459">
        <f>E136+7</f>
        <v>43480</v>
      </c>
      <c r="F137" s="459">
        <f>F136+7</f>
        <v>43486</v>
      </c>
      <c r="G137" s="459">
        <f>G136+7</f>
        <v>43490</v>
      </c>
    </row>
    <row r="138" spans="1:7">
      <c r="A138" s="434"/>
      <c r="B138" s="514"/>
      <c r="C138" s="514"/>
      <c r="D138" s="511" t="s">
        <v>2255</v>
      </c>
      <c r="E138" s="459">
        <f>E137+7</f>
        <v>43487</v>
      </c>
      <c r="F138" s="459">
        <f>F137+7</f>
        <v>43493</v>
      </c>
      <c r="G138" s="459">
        <f>G137+7</f>
        <v>43497</v>
      </c>
    </row>
    <row r="139" spans="1:7">
      <c r="A139" s="434"/>
      <c r="B139" s="513"/>
      <c r="C139" s="512"/>
      <c r="D139" s="511" t="s">
        <v>2255</v>
      </c>
      <c r="E139" s="459">
        <f>E138+7</f>
        <v>43494</v>
      </c>
      <c r="F139" s="459">
        <f>F138+7</f>
        <v>43500</v>
      </c>
      <c r="G139" s="459">
        <f>G138+7</f>
        <v>43504</v>
      </c>
    </row>
    <row r="140" spans="1:7">
      <c r="B140" s="510"/>
      <c r="C140" s="509"/>
      <c r="D140" s="435"/>
      <c r="E140" s="461"/>
      <c r="F140" s="461"/>
      <c r="G140" s="461"/>
    </row>
    <row r="141" spans="1:7">
      <c r="A141" s="434" t="s">
        <v>2254</v>
      </c>
      <c r="B141" s="428" t="s">
        <v>36</v>
      </c>
      <c r="C141" s="428" t="s">
        <v>37</v>
      </c>
      <c r="D141" s="428" t="s">
        <v>38</v>
      </c>
      <c r="E141" s="428" t="s">
        <v>2024</v>
      </c>
      <c r="F141" s="426" t="s">
        <v>305</v>
      </c>
      <c r="G141" s="426" t="s">
        <v>306</v>
      </c>
    </row>
    <row r="142" spans="1:7">
      <c r="A142" s="475" t="s">
        <v>2202</v>
      </c>
      <c r="B142" s="427"/>
      <c r="C142" s="427"/>
      <c r="D142" s="427"/>
      <c r="E142" s="427"/>
      <c r="F142" s="426" t="s">
        <v>40</v>
      </c>
      <c r="G142" s="426" t="s">
        <v>41</v>
      </c>
    </row>
    <row r="143" spans="1:7">
      <c r="A143" s="475" t="s">
        <v>328</v>
      </c>
      <c r="B143" s="459" t="s">
        <v>2249</v>
      </c>
      <c r="C143" s="459" t="s">
        <v>2253</v>
      </c>
      <c r="D143" s="508" t="s">
        <v>2245</v>
      </c>
      <c r="E143" s="459">
        <v>43461</v>
      </c>
      <c r="F143" s="459">
        <v>43467</v>
      </c>
      <c r="G143" s="459">
        <v>43472</v>
      </c>
    </row>
    <row r="144" spans="1:7">
      <c r="A144" s="434"/>
      <c r="B144" s="459" t="s">
        <v>2247</v>
      </c>
      <c r="C144" s="459" t="s">
        <v>2250</v>
      </c>
      <c r="D144" s="508" t="s">
        <v>2245</v>
      </c>
      <c r="E144" s="459">
        <v>43468</v>
      </c>
      <c r="F144" s="459">
        <v>43474</v>
      </c>
      <c r="G144" s="459">
        <v>43479</v>
      </c>
    </row>
    <row r="145" spans="1:7">
      <c r="A145" s="475" t="s">
        <v>328</v>
      </c>
      <c r="B145" s="459" t="s">
        <v>2252</v>
      </c>
      <c r="C145" s="459" t="s">
        <v>2250</v>
      </c>
      <c r="D145" s="508" t="s">
        <v>2245</v>
      </c>
      <c r="E145" s="459">
        <v>43475</v>
      </c>
      <c r="F145" s="459">
        <v>43481</v>
      </c>
      <c r="G145" s="459">
        <v>43486</v>
      </c>
    </row>
    <row r="146" spans="1:7">
      <c r="A146" s="475" t="s">
        <v>328</v>
      </c>
      <c r="B146" s="459" t="s">
        <v>2251</v>
      </c>
      <c r="C146" s="459" t="s">
        <v>2250</v>
      </c>
      <c r="D146" s="508" t="s">
        <v>2245</v>
      </c>
      <c r="E146" s="459">
        <v>43482</v>
      </c>
      <c r="F146" s="459">
        <v>43488</v>
      </c>
      <c r="G146" s="459">
        <v>43493</v>
      </c>
    </row>
    <row r="147" spans="1:7">
      <c r="A147" s="475" t="s">
        <v>328</v>
      </c>
      <c r="B147" s="459" t="s">
        <v>2249</v>
      </c>
      <c r="C147" s="459" t="s">
        <v>2248</v>
      </c>
      <c r="D147" s="508" t="s">
        <v>2245</v>
      </c>
      <c r="E147" s="459">
        <v>43489</v>
      </c>
      <c r="F147" s="459">
        <v>43495</v>
      </c>
      <c r="G147" s="459">
        <v>43500</v>
      </c>
    </row>
    <row r="148" spans="1:7">
      <c r="A148" s="475" t="s">
        <v>328</v>
      </c>
      <c r="B148" s="459" t="s">
        <v>2247</v>
      </c>
      <c r="C148" s="459" t="s">
        <v>2246</v>
      </c>
      <c r="D148" s="508" t="s">
        <v>2245</v>
      </c>
      <c r="E148" s="459">
        <v>43496</v>
      </c>
      <c r="F148" s="459">
        <v>43502</v>
      </c>
      <c r="G148" s="459">
        <v>43507</v>
      </c>
    </row>
    <row r="149" spans="1:7">
      <c r="A149" s="475"/>
      <c r="B149" s="506"/>
      <c r="C149" s="506"/>
      <c r="D149" s="507"/>
      <c r="E149" s="506"/>
      <c r="F149" s="506"/>
      <c r="G149" s="506"/>
    </row>
    <row r="150" spans="1:7">
      <c r="A150" s="434" t="s">
        <v>2244</v>
      </c>
      <c r="B150" s="428" t="s">
        <v>36</v>
      </c>
      <c r="C150" s="428" t="s">
        <v>37</v>
      </c>
      <c r="D150" s="428" t="s">
        <v>38</v>
      </c>
      <c r="E150" s="428" t="s">
        <v>2024</v>
      </c>
      <c r="F150" s="426" t="s">
        <v>305</v>
      </c>
      <c r="G150" s="426" t="s">
        <v>2244</v>
      </c>
    </row>
    <row r="151" spans="1:7">
      <c r="A151" s="434" t="s">
        <v>2101</v>
      </c>
      <c r="B151" s="427"/>
      <c r="C151" s="427"/>
      <c r="D151" s="427"/>
      <c r="E151" s="427"/>
      <c r="F151" s="426" t="s">
        <v>40</v>
      </c>
      <c r="G151" s="426" t="s">
        <v>41</v>
      </c>
    </row>
    <row r="152" spans="1:7" ht="13.5" customHeight="1">
      <c r="A152" s="434"/>
      <c r="B152" s="459" t="s">
        <v>2243</v>
      </c>
      <c r="C152" s="459" t="s">
        <v>2242</v>
      </c>
      <c r="D152" s="432" t="s">
        <v>2241</v>
      </c>
      <c r="E152" s="459">
        <v>43368</v>
      </c>
      <c r="F152" s="459">
        <v>43374</v>
      </c>
      <c r="G152" s="459">
        <v>43376</v>
      </c>
    </row>
    <row r="153" spans="1:7">
      <c r="A153" s="434"/>
      <c r="B153" s="459"/>
      <c r="C153" s="459"/>
      <c r="D153" s="431"/>
      <c r="E153" s="476">
        <f>E152+7</f>
        <v>43375</v>
      </c>
      <c r="F153" s="459">
        <f>F152+7</f>
        <v>43381</v>
      </c>
      <c r="G153" s="459">
        <f>G152+7</f>
        <v>43383</v>
      </c>
    </row>
    <row r="154" spans="1:7">
      <c r="A154" s="434"/>
      <c r="B154" s="459"/>
      <c r="C154" s="459"/>
      <c r="D154" s="431"/>
      <c r="E154" s="476">
        <f>E153+7</f>
        <v>43382</v>
      </c>
      <c r="F154" s="459">
        <f>F153+7</f>
        <v>43388</v>
      </c>
      <c r="G154" s="459">
        <f>G153+7</f>
        <v>43390</v>
      </c>
    </row>
    <row r="155" spans="1:7">
      <c r="A155" s="434"/>
      <c r="B155" s="459"/>
      <c r="C155" s="459"/>
      <c r="D155" s="431"/>
      <c r="E155" s="476">
        <f>E154+7</f>
        <v>43389</v>
      </c>
      <c r="F155" s="459">
        <f>F154+7</f>
        <v>43395</v>
      </c>
      <c r="G155" s="459">
        <f>G154+7</f>
        <v>43397</v>
      </c>
    </row>
    <row r="156" spans="1:7">
      <c r="A156" s="434"/>
      <c r="B156" s="459"/>
      <c r="C156" s="459"/>
      <c r="D156" s="431"/>
      <c r="E156" s="476">
        <f>E155+7</f>
        <v>43396</v>
      </c>
      <c r="F156" s="459">
        <f>F155+7</f>
        <v>43402</v>
      </c>
      <c r="G156" s="459">
        <f>G155+7</f>
        <v>43404</v>
      </c>
    </row>
    <row r="157" spans="1:7">
      <c r="A157" s="434"/>
      <c r="B157" s="459"/>
      <c r="C157" s="459"/>
      <c r="D157" s="430"/>
      <c r="E157" s="476">
        <f>E156+7</f>
        <v>43403</v>
      </c>
      <c r="F157" s="459">
        <f>F156+7</f>
        <v>43409</v>
      </c>
      <c r="G157" s="459">
        <f>G156+7</f>
        <v>43411</v>
      </c>
    </row>
    <row r="159" spans="1:7">
      <c r="A159" s="434" t="s">
        <v>2240</v>
      </c>
      <c r="B159" s="428" t="s">
        <v>36</v>
      </c>
      <c r="C159" s="428" t="s">
        <v>37</v>
      </c>
      <c r="D159" s="428" t="s">
        <v>38</v>
      </c>
      <c r="E159" s="428" t="s">
        <v>2024</v>
      </c>
      <c r="F159" s="426" t="s">
        <v>305</v>
      </c>
      <c r="G159" s="426" t="s">
        <v>280</v>
      </c>
    </row>
    <row r="160" spans="1:7">
      <c r="A160" s="434" t="s">
        <v>2239</v>
      </c>
      <c r="B160" s="427"/>
      <c r="C160" s="427"/>
      <c r="D160" s="427"/>
      <c r="E160" s="427"/>
      <c r="F160" s="426" t="s">
        <v>40</v>
      </c>
      <c r="G160" s="426" t="s">
        <v>41</v>
      </c>
    </row>
    <row r="161" spans="1:7" ht="13.5" customHeight="1">
      <c r="B161" s="459" t="s">
        <v>2238</v>
      </c>
      <c r="C161" s="459" t="s">
        <v>2237</v>
      </c>
      <c r="D161" s="468" t="s">
        <v>2236</v>
      </c>
      <c r="E161" s="459">
        <v>43465</v>
      </c>
      <c r="F161" s="459">
        <v>43471</v>
      </c>
      <c r="G161" s="459">
        <v>43475</v>
      </c>
    </row>
    <row r="162" spans="1:7" ht="13.5" customHeight="1">
      <c r="B162" s="459" t="s">
        <v>2235</v>
      </c>
      <c r="C162" s="459" t="s">
        <v>2234</v>
      </c>
      <c r="D162" s="468"/>
      <c r="E162" s="459">
        <v>43472</v>
      </c>
      <c r="F162" s="459">
        <v>43478</v>
      </c>
      <c r="G162" s="459">
        <v>43482</v>
      </c>
    </row>
    <row r="163" spans="1:7" ht="13.5" customHeight="1">
      <c r="B163" s="459" t="s">
        <v>2233</v>
      </c>
      <c r="C163" s="459" t="s">
        <v>2232</v>
      </c>
      <c r="D163" s="468"/>
      <c r="E163" s="459">
        <v>43479</v>
      </c>
      <c r="F163" s="459">
        <v>43485</v>
      </c>
      <c r="G163" s="459">
        <v>43489</v>
      </c>
    </row>
    <row r="164" spans="1:7" ht="13.5" customHeight="1">
      <c r="A164" s="434" t="s">
        <v>328</v>
      </c>
      <c r="B164" s="459" t="s">
        <v>2231</v>
      </c>
      <c r="C164" s="459" t="s">
        <v>2230</v>
      </c>
      <c r="D164" s="468"/>
      <c r="E164" s="459">
        <v>43486</v>
      </c>
      <c r="F164" s="459">
        <v>43492</v>
      </c>
      <c r="G164" s="459">
        <v>43496</v>
      </c>
    </row>
    <row r="165" spans="1:7" ht="13.5" customHeight="1">
      <c r="A165" s="434" t="s">
        <v>328</v>
      </c>
      <c r="B165" s="459" t="s">
        <v>2229</v>
      </c>
      <c r="C165" s="459" t="s">
        <v>2228</v>
      </c>
      <c r="D165" s="468"/>
      <c r="E165" s="459">
        <v>43493</v>
      </c>
      <c r="F165" s="459">
        <v>43499</v>
      </c>
      <c r="G165" s="459">
        <v>43503</v>
      </c>
    </row>
    <row r="166" spans="1:7" ht="13.5" customHeight="1">
      <c r="B166" s="462"/>
      <c r="C166" s="462"/>
      <c r="D166" s="470"/>
      <c r="E166" s="462"/>
      <c r="F166" s="462"/>
      <c r="G166" s="462"/>
    </row>
    <row r="167" spans="1:7" ht="13.5" customHeight="1">
      <c r="A167" s="434" t="s">
        <v>2227</v>
      </c>
      <c r="B167" s="428" t="s">
        <v>36</v>
      </c>
      <c r="C167" s="428" t="s">
        <v>37</v>
      </c>
      <c r="D167" s="428" t="s">
        <v>38</v>
      </c>
      <c r="E167" s="428" t="s">
        <v>2024</v>
      </c>
      <c r="F167" s="426" t="s">
        <v>305</v>
      </c>
      <c r="G167" s="426" t="s">
        <v>2226</v>
      </c>
    </row>
    <row r="168" spans="1:7" ht="13.5" customHeight="1">
      <c r="A168" s="434" t="s">
        <v>2163</v>
      </c>
      <c r="B168" s="427"/>
      <c r="C168" s="427"/>
      <c r="D168" s="427"/>
      <c r="E168" s="427"/>
      <c r="F168" s="426" t="s">
        <v>40</v>
      </c>
      <c r="G168" s="426" t="s">
        <v>41</v>
      </c>
    </row>
    <row r="169" spans="1:7" ht="13.5" customHeight="1">
      <c r="A169" s="434"/>
      <c r="B169" s="459" t="s">
        <v>2225</v>
      </c>
      <c r="C169" s="459" t="s">
        <v>2224</v>
      </c>
      <c r="D169" s="479" t="s">
        <v>2192</v>
      </c>
      <c r="E169" s="459">
        <v>43460</v>
      </c>
      <c r="F169" s="459">
        <v>43467</v>
      </c>
      <c r="G169" s="459">
        <v>43474</v>
      </c>
    </row>
    <row r="170" spans="1:7" ht="13.5" customHeight="1">
      <c r="A170" s="434"/>
      <c r="B170" s="459" t="s">
        <v>2217</v>
      </c>
      <c r="C170" s="459" t="s">
        <v>2223</v>
      </c>
      <c r="D170" s="478"/>
      <c r="E170" s="459">
        <f>E169+7</f>
        <v>43467</v>
      </c>
      <c r="F170" s="459">
        <f>F169+7</f>
        <v>43474</v>
      </c>
      <c r="G170" s="459">
        <f>G169+7</f>
        <v>43481</v>
      </c>
    </row>
    <row r="171" spans="1:7" ht="13.5" customHeight="1">
      <c r="A171" s="434"/>
      <c r="B171" s="459" t="s">
        <v>2222</v>
      </c>
      <c r="C171" s="459" t="s">
        <v>2221</v>
      </c>
      <c r="D171" s="478"/>
      <c r="E171" s="459">
        <f>E170+7</f>
        <v>43474</v>
      </c>
      <c r="F171" s="459">
        <f>F170+7</f>
        <v>43481</v>
      </c>
      <c r="G171" s="459">
        <f>G170+7</f>
        <v>43488</v>
      </c>
    </row>
    <row r="172" spans="1:7" ht="13.5" customHeight="1">
      <c r="A172" s="434"/>
      <c r="B172" s="459" t="s">
        <v>2220</v>
      </c>
      <c r="C172" s="459" t="s">
        <v>2219</v>
      </c>
      <c r="D172" s="478"/>
      <c r="E172" s="459">
        <f>E171+7</f>
        <v>43481</v>
      </c>
      <c r="F172" s="459">
        <f>F171+7</f>
        <v>43488</v>
      </c>
      <c r="G172" s="459">
        <f>G171+7</f>
        <v>43495</v>
      </c>
    </row>
    <row r="173" spans="1:7" ht="13.5" customHeight="1">
      <c r="A173" s="434"/>
      <c r="B173" s="459" t="s">
        <v>2218</v>
      </c>
      <c r="C173" s="459" t="s">
        <v>246</v>
      </c>
      <c r="D173" s="478"/>
      <c r="E173" s="459">
        <f>E172+7</f>
        <v>43488</v>
      </c>
      <c r="F173" s="459">
        <f>F172+7</f>
        <v>43495</v>
      </c>
      <c r="G173" s="459">
        <f>G172+7</f>
        <v>43502</v>
      </c>
    </row>
    <row r="174" spans="1:7" ht="13.5" customHeight="1">
      <c r="A174" s="434"/>
      <c r="B174" s="459" t="s">
        <v>2217</v>
      </c>
      <c r="C174" s="459" t="s">
        <v>2216</v>
      </c>
      <c r="D174" s="477"/>
      <c r="E174" s="459">
        <f>E173+7</f>
        <v>43495</v>
      </c>
      <c r="F174" s="459">
        <f>F173+7</f>
        <v>43502</v>
      </c>
      <c r="G174" s="459">
        <f>G173+7</f>
        <v>43509</v>
      </c>
    </row>
    <row r="175" spans="1:7">
      <c r="A175" s="434"/>
      <c r="B175" s="434"/>
      <c r="C175" s="434"/>
      <c r="D175" s="434"/>
      <c r="E175" s="505"/>
      <c r="F175" s="505"/>
      <c r="G175" s="505"/>
    </row>
    <row r="176" spans="1:7">
      <c r="A176" s="434" t="s">
        <v>2215</v>
      </c>
      <c r="B176" s="428" t="s">
        <v>36</v>
      </c>
      <c r="C176" s="428" t="s">
        <v>37</v>
      </c>
      <c r="D176" s="428" t="s">
        <v>38</v>
      </c>
      <c r="E176" s="428" t="s">
        <v>2024</v>
      </c>
      <c r="F176" s="426" t="s">
        <v>305</v>
      </c>
      <c r="G176" s="426" t="s">
        <v>155</v>
      </c>
    </row>
    <row r="177" spans="1:7">
      <c r="A177" s="434" t="s">
        <v>2214</v>
      </c>
      <c r="B177" s="427"/>
      <c r="C177" s="427"/>
      <c r="D177" s="427"/>
      <c r="E177" s="427"/>
      <c r="F177" s="426" t="s">
        <v>40</v>
      </c>
      <c r="G177" s="426" t="s">
        <v>41</v>
      </c>
    </row>
    <row r="178" spans="1:7">
      <c r="A178" s="434"/>
      <c r="B178" s="501" t="s">
        <v>2213</v>
      </c>
      <c r="C178" s="501" t="s">
        <v>2212</v>
      </c>
      <c r="D178" s="494" t="s">
        <v>2210</v>
      </c>
      <c r="E178" s="501">
        <v>43461</v>
      </c>
      <c r="F178" s="501">
        <v>43468</v>
      </c>
      <c r="G178" s="501">
        <v>43482</v>
      </c>
    </row>
    <row r="179" spans="1:7">
      <c r="A179" s="434"/>
      <c r="B179" s="501" t="s">
        <v>465</v>
      </c>
      <c r="C179" s="501" t="s">
        <v>77</v>
      </c>
      <c r="D179" s="494" t="s">
        <v>2210</v>
      </c>
      <c r="E179" s="501">
        <v>43468</v>
      </c>
      <c r="F179" s="501">
        <v>43475</v>
      </c>
      <c r="G179" s="501">
        <v>43489</v>
      </c>
    </row>
    <row r="180" spans="1:7">
      <c r="A180" s="434"/>
      <c r="B180" s="501" t="s">
        <v>335</v>
      </c>
      <c r="C180" s="501" t="s">
        <v>253</v>
      </c>
      <c r="D180" s="494" t="s">
        <v>2210</v>
      </c>
      <c r="E180" s="501">
        <v>43475</v>
      </c>
      <c r="F180" s="501">
        <v>43482</v>
      </c>
      <c r="G180" s="501">
        <v>43496</v>
      </c>
    </row>
    <row r="181" spans="1:7" ht="13.5" customHeight="1">
      <c r="A181" s="434"/>
      <c r="B181" s="501" t="s">
        <v>2211</v>
      </c>
      <c r="C181" s="501" t="s">
        <v>288</v>
      </c>
      <c r="D181" s="494" t="s">
        <v>2210</v>
      </c>
      <c r="E181" s="501">
        <v>43482</v>
      </c>
      <c r="F181" s="501">
        <v>43489</v>
      </c>
      <c r="G181" s="501">
        <v>43503</v>
      </c>
    </row>
    <row r="182" spans="1:7">
      <c r="A182" s="434"/>
      <c r="B182" s="501" t="s">
        <v>342</v>
      </c>
      <c r="C182" s="501" t="s">
        <v>1344</v>
      </c>
      <c r="D182" s="494" t="s">
        <v>2210</v>
      </c>
      <c r="E182" s="501">
        <v>43489</v>
      </c>
      <c r="F182" s="501">
        <v>43496</v>
      </c>
      <c r="G182" s="501">
        <v>43510</v>
      </c>
    </row>
    <row r="183" spans="1:7">
      <c r="A183" s="434"/>
      <c r="B183" s="501"/>
      <c r="C183" s="501"/>
      <c r="D183" s="494" t="s">
        <v>2210</v>
      </c>
      <c r="E183" s="501">
        <v>43496</v>
      </c>
      <c r="F183" s="501">
        <v>43503</v>
      </c>
      <c r="G183" s="501">
        <v>43517</v>
      </c>
    </row>
    <row r="184" spans="1:7">
      <c r="A184" s="434"/>
      <c r="B184" s="505"/>
      <c r="C184" s="505"/>
      <c r="D184" s="490"/>
      <c r="E184" s="505"/>
      <c r="F184" s="505"/>
      <c r="G184" s="505"/>
    </row>
    <row r="185" spans="1:7">
      <c r="A185" s="434" t="s">
        <v>2175</v>
      </c>
      <c r="B185" s="428" t="s">
        <v>36</v>
      </c>
      <c r="C185" s="428" t="s">
        <v>37</v>
      </c>
      <c r="D185" s="428" t="s">
        <v>38</v>
      </c>
      <c r="E185" s="428" t="s">
        <v>2024</v>
      </c>
      <c r="F185" s="426" t="s">
        <v>305</v>
      </c>
      <c r="G185" s="426" t="s">
        <v>155</v>
      </c>
    </row>
    <row r="186" spans="1:7">
      <c r="A186" s="434"/>
      <c r="B186" s="427"/>
      <c r="C186" s="427"/>
      <c r="D186" s="427"/>
      <c r="E186" s="427"/>
      <c r="F186" s="426" t="s">
        <v>40</v>
      </c>
      <c r="G186" s="426" t="s">
        <v>41</v>
      </c>
    </row>
    <row r="187" spans="1:7" ht="13.5" customHeight="1">
      <c r="A187" s="434"/>
      <c r="B187" s="501" t="s">
        <v>42</v>
      </c>
      <c r="C187" s="501" t="s">
        <v>2209</v>
      </c>
      <c r="D187" s="504" t="s">
        <v>2119</v>
      </c>
      <c r="E187" s="501">
        <v>43465</v>
      </c>
      <c r="F187" s="501">
        <v>43470</v>
      </c>
      <c r="G187" s="501">
        <v>43483</v>
      </c>
    </row>
    <row r="188" spans="1:7" ht="13.5" customHeight="1">
      <c r="A188" s="434"/>
      <c r="B188" s="501" t="s">
        <v>307</v>
      </c>
      <c r="C188" s="501" t="s">
        <v>92</v>
      </c>
      <c r="D188" s="503"/>
      <c r="E188" s="501">
        <v>43472</v>
      </c>
      <c r="F188" s="501">
        <v>43477</v>
      </c>
      <c r="G188" s="501">
        <v>43490</v>
      </c>
    </row>
    <row r="189" spans="1:7" ht="13.5" customHeight="1">
      <c r="A189" s="434"/>
      <c r="B189" s="501" t="s">
        <v>2208</v>
      </c>
      <c r="C189" s="501" t="s">
        <v>260</v>
      </c>
      <c r="D189" s="503"/>
      <c r="E189" s="501">
        <v>43479</v>
      </c>
      <c r="F189" s="501">
        <v>43484</v>
      </c>
      <c r="G189" s="501">
        <v>43497</v>
      </c>
    </row>
    <row r="190" spans="1:7" ht="13.5" customHeight="1">
      <c r="A190" s="434"/>
      <c r="B190" s="501" t="s">
        <v>23</v>
      </c>
      <c r="C190" s="501" t="s">
        <v>46</v>
      </c>
      <c r="D190" s="503"/>
      <c r="E190" s="501">
        <v>43486</v>
      </c>
      <c r="F190" s="501">
        <v>43491</v>
      </c>
      <c r="G190" s="501">
        <v>43504</v>
      </c>
    </row>
    <row r="191" spans="1:7" ht="13.5" customHeight="1">
      <c r="A191" s="434"/>
      <c r="B191" s="501"/>
      <c r="C191" s="501"/>
      <c r="D191" s="502"/>
      <c r="E191" s="501">
        <v>43493</v>
      </c>
      <c r="F191" s="501">
        <v>43498</v>
      </c>
      <c r="G191" s="501">
        <v>43511</v>
      </c>
    </row>
    <row r="192" spans="1:7" ht="13.5">
      <c r="B192" s="500"/>
      <c r="C192" s="492"/>
      <c r="D192" s="499"/>
      <c r="E192" s="465"/>
      <c r="F192" s="465"/>
      <c r="G192" s="465"/>
    </row>
    <row r="193" spans="1:7">
      <c r="A193" s="442" t="s">
        <v>1514</v>
      </c>
      <c r="B193" s="428" t="s">
        <v>36</v>
      </c>
      <c r="C193" s="428" t="s">
        <v>37</v>
      </c>
      <c r="D193" s="428" t="s">
        <v>38</v>
      </c>
      <c r="E193" s="428" t="s">
        <v>2024</v>
      </c>
      <c r="F193" s="426" t="s">
        <v>305</v>
      </c>
      <c r="G193" s="426" t="s">
        <v>262</v>
      </c>
    </row>
    <row r="194" spans="1:7">
      <c r="A194" s="434" t="s">
        <v>2207</v>
      </c>
      <c r="B194" s="427"/>
      <c r="C194" s="427"/>
      <c r="D194" s="427"/>
      <c r="E194" s="427"/>
      <c r="F194" s="426" t="s">
        <v>40</v>
      </c>
      <c r="G194" s="426" t="s">
        <v>41</v>
      </c>
    </row>
    <row r="195" spans="1:7" ht="13.5" customHeight="1">
      <c r="A195" s="434"/>
      <c r="B195" s="424" t="s">
        <v>476</v>
      </c>
      <c r="C195" s="424" t="s">
        <v>2206</v>
      </c>
      <c r="D195" s="474" t="s">
        <v>2205</v>
      </c>
      <c r="E195" s="424">
        <v>43467</v>
      </c>
      <c r="F195" s="424">
        <v>43472</v>
      </c>
      <c r="G195" s="424">
        <v>43481</v>
      </c>
    </row>
    <row r="196" spans="1:7" ht="13.5" customHeight="1">
      <c r="A196" s="434"/>
      <c r="B196" s="424" t="s">
        <v>334</v>
      </c>
      <c r="C196" s="424" t="s">
        <v>2204</v>
      </c>
      <c r="D196" s="474"/>
      <c r="E196" s="424">
        <f>E195+7</f>
        <v>43474</v>
      </c>
      <c r="F196" s="424">
        <f>F195+7</f>
        <v>43479</v>
      </c>
      <c r="G196" s="424">
        <f>G195+7</f>
        <v>43488</v>
      </c>
    </row>
    <row r="197" spans="1:7" ht="12.75" customHeight="1">
      <c r="A197" s="434"/>
      <c r="B197" s="424"/>
      <c r="C197" s="424"/>
      <c r="D197" s="474"/>
      <c r="E197" s="424">
        <f>E196+7</f>
        <v>43481</v>
      </c>
      <c r="F197" s="424">
        <f>F196+7</f>
        <v>43486</v>
      </c>
      <c r="G197" s="424">
        <f>G196+7</f>
        <v>43495</v>
      </c>
    </row>
    <row r="198" spans="1:7" ht="12.75" customHeight="1">
      <c r="A198" s="434"/>
      <c r="B198" s="424" t="s">
        <v>337</v>
      </c>
      <c r="C198" s="424" t="s">
        <v>608</v>
      </c>
      <c r="D198" s="474"/>
      <c r="E198" s="424">
        <f>E197+7</f>
        <v>43488</v>
      </c>
      <c r="F198" s="424">
        <f>F197+7</f>
        <v>43493</v>
      </c>
      <c r="G198" s="424">
        <f>G197+7</f>
        <v>43502</v>
      </c>
    </row>
    <row r="199" spans="1:7" ht="13.5" customHeight="1">
      <c r="A199" s="434"/>
      <c r="B199" s="424"/>
      <c r="C199" s="424"/>
      <c r="D199" s="474"/>
      <c r="E199" s="424">
        <f>E198+7</f>
        <v>43495</v>
      </c>
      <c r="F199" s="424">
        <f>F198+7</f>
        <v>43500</v>
      </c>
      <c r="G199" s="424">
        <f>G198+7</f>
        <v>43509</v>
      </c>
    </row>
    <row r="200" spans="1:7" ht="12.75" customHeight="1">
      <c r="A200" s="434"/>
      <c r="B200" s="465"/>
      <c r="C200" s="465"/>
      <c r="D200" s="498"/>
      <c r="E200" s="497"/>
      <c r="F200" s="465"/>
      <c r="G200" s="465"/>
    </row>
    <row r="201" spans="1:7" ht="12.75" customHeight="1">
      <c r="A201" s="434" t="s">
        <v>2203</v>
      </c>
      <c r="B201" s="428" t="s">
        <v>36</v>
      </c>
      <c r="C201" s="428" t="s">
        <v>37</v>
      </c>
      <c r="D201" s="428" t="s">
        <v>38</v>
      </c>
      <c r="E201" s="428" t="s">
        <v>2024</v>
      </c>
      <c r="F201" s="426" t="s">
        <v>305</v>
      </c>
      <c r="G201" s="426" t="s">
        <v>2203</v>
      </c>
    </row>
    <row r="202" spans="1:7" ht="12.75" customHeight="1">
      <c r="A202" s="434" t="s">
        <v>2202</v>
      </c>
      <c r="B202" s="427"/>
      <c r="C202" s="427"/>
      <c r="D202" s="427"/>
      <c r="E202" s="427"/>
      <c r="F202" s="426" t="s">
        <v>40</v>
      </c>
      <c r="G202" s="426" t="s">
        <v>41</v>
      </c>
    </row>
    <row r="203" spans="1:7" ht="12.75" customHeight="1">
      <c r="A203" s="434"/>
      <c r="B203" s="424" t="s">
        <v>2201</v>
      </c>
      <c r="C203" s="424" t="s">
        <v>2200</v>
      </c>
      <c r="D203" s="494" t="s">
        <v>2192</v>
      </c>
      <c r="E203" s="424">
        <v>43461</v>
      </c>
      <c r="F203" s="424">
        <v>43467</v>
      </c>
      <c r="G203" s="424">
        <v>43482</v>
      </c>
    </row>
    <row r="204" spans="1:7" ht="12.75" customHeight="1">
      <c r="A204" s="434"/>
      <c r="B204" s="424" t="s">
        <v>2159</v>
      </c>
      <c r="C204" s="424" t="s">
        <v>2199</v>
      </c>
      <c r="D204" s="494" t="s">
        <v>2192</v>
      </c>
      <c r="E204" s="424">
        <v>43468</v>
      </c>
      <c r="F204" s="424">
        <v>43474</v>
      </c>
      <c r="G204" s="424">
        <v>43489</v>
      </c>
    </row>
    <row r="205" spans="1:7" ht="12.75" customHeight="1">
      <c r="A205" s="434"/>
      <c r="B205" s="424" t="s">
        <v>2198</v>
      </c>
      <c r="C205" s="424" t="s">
        <v>2197</v>
      </c>
      <c r="D205" s="494" t="s">
        <v>2192</v>
      </c>
      <c r="E205" s="424">
        <v>43475</v>
      </c>
      <c r="F205" s="424">
        <v>43481</v>
      </c>
      <c r="G205" s="424">
        <v>43496</v>
      </c>
    </row>
    <row r="206" spans="1:7" ht="12.75" customHeight="1">
      <c r="A206" s="434"/>
      <c r="B206" s="424" t="s">
        <v>2196</v>
      </c>
      <c r="C206" s="424" t="s">
        <v>2195</v>
      </c>
      <c r="D206" s="494" t="s">
        <v>2192</v>
      </c>
      <c r="E206" s="424">
        <v>43482</v>
      </c>
      <c r="F206" s="424">
        <v>43488</v>
      </c>
      <c r="G206" s="424">
        <v>43503</v>
      </c>
    </row>
    <row r="207" spans="1:7" ht="12.75" customHeight="1">
      <c r="A207" s="434"/>
      <c r="B207" s="424" t="s">
        <v>2153</v>
      </c>
      <c r="C207" s="424" t="s">
        <v>250</v>
      </c>
      <c r="D207" s="494" t="s">
        <v>2192</v>
      </c>
      <c r="E207" s="424">
        <v>43489</v>
      </c>
      <c r="F207" s="424">
        <v>43495</v>
      </c>
      <c r="G207" s="424">
        <v>43510</v>
      </c>
    </row>
    <row r="208" spans="1:7" ht="12.75" customHeight="1">
      <c r="A208" s="434"/>
      <c r="B208" s="424" t="s">
        <v>2194</v>
      </c>
      <c r="C208" s="424" t="s">
        <v>2193</v>
      </c>
      <c r="D208" s="494" t="s">
        <v>2192</v>
      </c>
      <c r="E208" s="424">
        <v>43496</v>
      </c>
      <c r="F208" s="424">
        <v>43502</v>
      </c>
      <c r="G208" s="424">
        <v>43517</v>
      </c>
    </row>
    <row r="209" spans="1:7">
      <c r="A209" s="456"/>
      <c r="B209" s="492"/>
      <c r="C209" s="492"/>
      <c r="D209" s="496"/>
      <c r="E209" s="495"/>
      <c r="F209" s="481"/>
      <c r="G209" s="481"/>
    </row>
    <row r="210" spans="1:7" ht="15.75">
      <c r="A210" s="489" t="s">
        <v>146</v>
      </c>
      <c r="B210" s="489"/>
      <c r="C210" s="489"/>
      <c r="D210" s="489"/>
      <c r="E210" s="489"/>
      <c r="F210" s="489"/>
      <c r="G210" s="489"/>
    </row>
    <row r="211" spans="1:7">
      <c r="A211" s="434" t="s">
        <v>1499</v>
      </c>
      <c r="B211" s="428" t="s">
        <v>36</v>
      </c>
      <c r="C211" s="428" t="s">
        <v>37</v>
      </c>
      <c r="D211" s="428" t="s">
        <v>38</v>
      </c>
      <c r="E211" s="428" t="s">
        <v>2024</v>
      </c>
      <c r="F211" s="426" t="s">
        <v>305</v>
      </c>
      <c r="G211" s="426" t="s">
        <v>258</v>
      </c>
    </row>
    <row r="212" spans="1:7">
      <c r="A212" s="434" t="s">
        <v>2191</v>
      </c>
      <c r="B212" s="427"/>
      <c r="C212" s="427"/>
      <c r="D212" s="427"/>
      <c r="E212" s="427"/>
      <c r="F212" s="426" t="s">
        <v>40</v>
      </c>
      <c r="G212" s="426" t="s">
        <v>41</v>
      </c>
    </row>
    <row r="213" spans="1:7">
      <c r="A213" s="456"/>
      <c r="B213" s="476" t="s">
        <v>2185</v>
      </c>
      <c r="C213" s="476" t="s">
        <v>27</v>
      </c>
      <c r="D213" s="494" t="s">
        <v>2183</v>
      </c>
      <c r="E213" s="476">
        <v>43461</v>
      </c>
      <c r="F213" s="476">
        <v>43468</v>
      </c>
      <c r="G213" s="476">
        <v>43479</v>
      </c>
    </row>
    <row r="214" spans="1:7">
      <c r="A214" s="456"/>
      <c r="B214" s="476" t="s">
        <v>284</v>
      </c>
      <c r="C214" s="476" t="s">
        <v>2190</v>
      </c>
      <c r="D214" s="494" t="s">
        <v>2183</v>
      </c>
      <c r="E214" s="476">
        <v>43468</v>
      </c>
      <c r="F214" s="476">
        <v>43475</v>
      </c>
      <c r="G214" s="476">
        <v>43486</v>
      </c>
    </row>
    <row r="215" spans="1:7">
      <c r="A215" s="456"/>
      <c r="B215" s="476" t="s">
        <v>2189</v>
      </c>
      <c r="C215" s="476" t="s">
        <v>2188</v>
      </c>
      <c r="D215" s="494" t="s">
        <v>2183</v>
      </c>
      <c r="E215" s="476">
        <v>43475</v>
      </c>
      <c r="F215" s="476">
        <v>43482</v>
      </c>
      <c r="G215" s="476">
        <v>43493</v>
      </c>
    </row>
    <row r="216" spans="1:7">
      <c r="A216" s="456"/>
      <c r="B216" s="476" t="s">
        <v>2187</v>
      </c>
      <c r="C216" s="476" t="s">
        <v>2186</v>
      </c>
      <c r="D216" s="494" t="s">
        <v>2183</v>
      </c>
      <c r="E216" s="476">
        <v>43482</v>
      </c>
      <c r="F216" s="476">
        <v>43489</v>
      </c>
      <c r="G216" s="476">
        <v>43500</v>
      </c>
    </row>
    <row r="217" spans="1:7">
      <c r="A217" s="456"/>
      <c r="B217" s="476" t="s">
        <v>2185</v>
      </c>
      <c r="C217" s="476" t="s">
        <v>2184</v>
      </c>
      <c r="D217" s="494" t="s">
        <v>2183</v>
      </c>
      <c r="E217" s="476">
        <v>43489</v>
      </c>
      <c r="F217" s="476">
        <v>43496</v>
      </c>
      <c r="G217" s="476">
        <v>43507</v>
      </c>
    </row>
    <row r="218" spans="1:7">
      <c r="A218" s="456"/>
      <c r="B218" s="476"/>
      <c r="C218" s="476"/>
      <c r="D218" s="494" t="s">
        <v>2183</v>
      </c>
      <c r="E218" s="476">
        <v>43496</v>
      </c>
      <c r="F218" s="476">
        <v>43503</v>
      </c>
      <c r="G218" s="476">
        <v>43514</v>
      </c>
    </row>
    <row r="219" spans="1:7">
      <c r="B219" s="434"/>
      <c r="C219" s="473" t="s">
        <v>1314</v>
      </c>
      <c r="D219" s="472"/>
      <c r="E219" s="471"/>
    </row>
    <row r="220" spans="1:7">
      <c r="A220" s="434" t="s">
        <v>2182</v>
      </c>
      <c r="B220" s="428" t="s">
        <v>36</v>
      </c>
      <c r="C220" s="428" t="s">
        <v>37</v>
      </c>
      <c r="D220" s="428" t="s">
        <v>38</v>
      </c>
      <c r="E220" s="428" t="s">
        <v>2024</v>
      </c>
      <c r="F220" s="426" t="s">
        <v>305</v>
      </c>
      <c r="G220" s="426" t="s">
        <v>258</v>
      </c>
    </row>
    <row r="221" spans="1:7">
      <c r="B221" s="427"/>
      <c r="C221" s="427"/>
      <c r="D221" s="427"/>
      <c r="E221" s="427"/>
      <c r="F221" s="426" t="s">
        <v>40</v>
      </c>
      <c r="G221" s="426" t="s">
        <v>41</v>
      </c>
    </row>
    <row r="222" spans="1:7">
      <c r="A222" s="434"/>
      <c r="B222" s="493" t="s">
        <v>616</v>
      </c>
      <c r="C222" s="493" t="s">
        <v>2181</v>
      </c>
      <c r="D222" s="493" t="s">
        <v>2176</v>
      </c>
      <c r="E222" s="493">
        <v>43465</v>
      </c>
      <c r="F222" s="493">
        <v>43470</v>
      </c>
      <c r="G222" s="493">
        <v>43481</v>
      </c>
    </row>
    <row r="223" spans="1:7">
      <c r="A223" s="434"/>
      <c r="B223" s="493" t="s">
        <v>617</v>
      </c>
      <c r="C223" s="493" t="s">
        <v>2180</v>
      </c>
      <c r="D223" s="493" t="s">
        <v>2176</v>
      </c>
      <c r="E223" s="493">
        <v>43472</v>
      </c>
      <c r="F223" s="493">
        <v>43477</v>
      </c>
      <c r="G223" s="493">
        <v>43488</v>
      </c>
    </row>
    <row r="224" spans="1:7">
      <c r="A224" s="434"/>
      <c r="B224" s="493" t="s">
        <v>391</v>
      </c>
      <c r="C224" s="493" t="s">
        <v>2179</v>
      </c>
      <c r="D224" s="493" t="s">
        <v>2176</v>
      </c>
      <c r="E224" s="493">
        <v>43479</v>
      </c>
      <c r="F224" s="493">
        <v>43484</v>
      </c>
      <c r="G224" s="493">
        <v>43495</v>
      </c>
    </row>
    <row r="225" spans="1:7">
      <c r="A225" s="434"/>
      <c r="B225" s="493" t="s">
        <v>114</v>
      </c>
      <c r="C225" s="493" t="s">
        <v>2178</v>
      </c>
      <c r="D225" s="493" t="s">
        <v>2176</v>
      </c>
      <c r="E225" s="493">
        <v>43486</v>
      </c>
      <c r="F225" s="493">
        <v>43491</v>
      </c>
      <c r="G225" s="493">
        <v>43502</v>
      </c>
    </row>
    <row r="226" spans="1:7">
      <c r="A226" s="434"/>
      <c r="B226" s="493" t="s">
        <v>19</v>
      </c>
      <c r="C226" s="493" t="s">
        <v>2177</v>
      </c>
      <c r="D226" s="493" t="s">
        <v>2176</v>
      </c>
      <c r="E226" s="493">
        <v>43493</v>
      </c>
      <c r="F226" s="493">
        <v>43498</v>
      </c>
      <c r="G226" s="493">
        <v>43509</v>
      </c>
    </row>
    <row r="227" spans="1:7" ht="14.1" customHeight="1">
      <c r="B227" s="481"/>
      <c r="C227" s="481"/>
      <c r="D227" s="490"/>
      <c r="E227" s="481"/>
      <c r="F227" s="481"/>
      <c r="G227" s="481"/>
    </row>
    <row r="228" spans="1:7" ht="14.1" customHeight="1">
      <c r="A228" s="434" t="s">
        <v>2</v>
      </c>
      <c r="B228" s="428" t="s">
        <v>36</v>
      </c>
      <c r="C228" s="428" t="s">
        <v>37</v>
      </c>
      <c r="D228" s="428" t="s">
        <v>38</v>
      </c>
      <c r="E228" s="428" t="s">
        <v>2024</v>
      </c>
      <c r="F228" s="426" t="s">
        <v>305</v>
      </c>
      <c r="G228" s="426" t="s">
        <v>2</v>
      </c>
    </row>
    <row r="229" spans="1:7" ht="14.1" customHeight="1">
      <c r="A229" s="434" t="s">
        <v>2175</v>
      </c>
      <c r="B229" s="427"/>
      <c r="C229" s="427"/>
      <c r="D229" s="427"/>
      <c r="E229" s="427"/>
      <c r="F229" s="426" t="s">
        <v>40</v>
      </c>
      <c r="G229" s="426" t="s">
        <v>41</v>
      </c>
    </row>
    <row r="230" spans="1:7" ht="14.1" customHeight="1">
      <c r="A230" s="434"/>
      <c r="B230" s="476" t="s">
        <v>4</v>
      </c>
      <c r="C230" s="476" t="s">
        <v>2174</v>
      </c>
      <c r="D230" s="474" t="s">
        <v>2173</v>
      </c>
      <c r="E230" s="476">
        <v>43465</v>
      </c>
      <c r="F230" s="476">
        <v>43470</v>
      </c>
      <c r="G230" s="476">
        <v>43452</v>
      </c>
    </row>
    <row r="231" spans="1:7" ht="14.1" customHeight="1">
      <c r="A231" s="434"/>
      <c r="B231" s="476" t="s">
        <v>2172</v>
      </c>
      <c r="C231" s="476" t="s">
        <v>82</v>
      </c>
      <c r="D231" s="474"/>
      <c r="E231" s="476">
        <v>43472</v>
      </c>
      <c r="F231" s="476">
        <v>43477</v>
      </c>
      <c r="G231" s="476">
        <v>43459</v>
      </c>
    </row>
    <row r="232" spans="1:7" ht="14.1" customHeight="1">
      <c r="A232" s="434"/>
      <c r="B232" s="476" t="s">
        <v>2171</v>
      </c>
      <c r="C232" s="476" t="s">
        <v>2170</v>
      </c>
      <c r="D232" s="474"/>
      <c r="E232" s="476">
        <v>43479</v>
      </c>
      <c r="F232" s="476">
        <v>43484</v>
      </c>
      <c r="G232" s="476">
        <v>43466</v>
      </c>
    </row>
    <row r="233" spans="1:7" ht="14.1" customHeight="1">
      <c r="A233" s="434"/>
      <c r="B233" s="476" t="s">
        <v>2169</v>
      </c>
      <c r="C233" s="476" t="s">
        <v>2168</v>
      </c>
      <c r="D233" s="474"/>
      <c r="E233" s="476">
        <v>43486</v>
      </c>
      <c r="F233" s="476">
        <v>43491</v>
      </c>
      <c r="G233" s="476">
        <v>43473</v>
      </c>
    </row>
    <row r="234" spans="1:7" ht="14.1" customHeight="1">
      <c r="A234" s="434"/>
      <c r="B234" s="476" t="s">
        <v>2167</v>
      </c>
      <c r="C234" s="476" t="s">
        <v>2166</v>
      </c>
      <c r="D234" s="474"/>
      <c r="E234" s="476">
        <v>43493</v>
      </c>
      <c r="F234" s="476">
        <v>43498</v>
      </c>
      <c r="G234" s="476">
        <v>43480</v>
      </c>
    </row>
    <row r="235" spans="1:7">
      <c r="A235" s="434"/>
      <c r="B235" s="492"/>
      <c r="C235" s="492"/>
      <c r="D235" s="490"/>
      <c r="E235" s="481"/>
      <c r="F235" s="481"/>
      <c r="G235" s="481"/>
    </row>
    <row r="236" spans="1:7">
      <c r="A236" s="434" t="s">
        <v>2165</v>
      </c>
      <c r="B236" s="428" t="s">
        <v>36</v>
      </c>
      <c r="C236" s="428" t="s">
        <v>37</v>
      </c>
      <c r="D236" s="428" t="s">
        <v>38</v>
      </c>
      <c r="E236" s="428" t="s">
        <v>2024</v>
      </c>
      <c r="F236" s="426" t="s">
        <v>305</v>
      </c>
      <c r="G236" s="426" t="s">
        <v>2164</v>
      </c>
    </row>
    <row r="237" spans="1:7">
      <c r="A237" s="434" t="s">
        <v>2163</v>
      </c>
      <c r="B237" s="427"/>
      <c r="C237" s="427"/>
      <c r="D237" s="427"/>
      <c r="E237" s="427"/>
      <c r="F237" s="426" t="s">
        <v>40</v>
      </c>
      <c r="G237" s="426" t="s">
        <v>41</v>
      </c>
    </row>
    <row r="238" spans="1:7" ht="13.5" customHeight="1">
      <c r="A238" s="434"/>
      <c r="B238" s="476" t="s">
        <v>2162</v>
      </c>
      <c r="C238" s="476" t="s">
        <v>2161</v>
      </c>
      <c r="D238" s="428" t="s">
        <v>2160</v>
      </c>
      <c r="E238" s="476">
        <v>43460</v>
      </c>
      <c r="F238" s="476">
        <v>43467</v>
      </c>
      <c r="G238" s="476">
        <v>43486</v>
      </c>
    </row>
    <row r="239" spans="1:7" ht="13.5" customHeight="1">
      <c r="A239" s="434"/>
      <c r="B239" s="476" t="s">
        <v>2159</v>
      </c>
      <c r="C239" s="476" t="s">
        <v>2158</v>
      </c>
      <c r="D239" s="491"/>
      <c r="E239" s="476">
        <v>43467</v>
      </c>
      <c r="F239" s="476">
        <v>43474</v>
      </c>
      <c r="G239" s="476">
        <v>43493</v>
      </c>
    </row>
    <row r="240" spans="1:7" ht="13.5" customHeight="1">
      <c r="A240" s="434"/>
      <c r="B240" s="476" t="s">
        <v>2157</v>
      </c>
      <c r="C240" s="476" t="s">
        <v>2156</v>
      </c>
      <c r="D240" s="491"/>
      <c r="E240" s="476">
        <v>43474</v>
      </c>
      <c r="F240" s="476">
        <v>43481</v>
      </c>
      <c r="G240" s="476">
        <v>43500</v>
      </c>
    </row>
    <row r="241" spans="1:7" ht="13.5" customHeight="1">
      <c r="A241" s="434"/>
      <c r="B241" s="476" t="s">
        <v>2155</v>
      </c>
      <c r="C241" s="476" t="s">
        <v>2154</v>
      </c>
      <c r="D241" s="491"/>
      <c r="E241" s="476">
        <v>43481</v>
      </c>
      <c r="F241" s="476">
        <v>43488</v>
      </c>
      <c r="G241" s="476">
        <v>43507</v>
      </c>
    </row>
    <row r="242" spans="1:7" ht="13.5" customHeight="1">
      <c r="A242" s="434"/>
      <c r="B242" s="476" t="s">
        <v>2153</v>
      </c>
      <c r="C242" s="476" t="s">
        <v>2152</v>
      </c>
      <c r="D242" s="491"/>
      <c r="E242" s="476">
        <v>43488</v>
      </c>
      <c r="F242" s="476">
        <v>43495</v>
      </c>
      <c r="G242" s="476">
        <v>43514</v>
      </c>
    </row>
    <row r="243" spans="1:7" ht="13.5" customHeight="1">
      <c r="A243" s="434"/>
      <c r="B243" s="476" t="s">
        <v>2151</v>
      </c>
      <c r="C243" s="476" t="s">
        <v>2150</v>
      </c>
      <c r="D243" s="427"/>
      <c r="E243" s="476">
        <v>43495</v>
      </c>
      <c r="F243" s="476">
        <v>43502</v>
      </c>
      <c r="G243" s="476">
        <v>43521</v>
      </c>
    </row>
    <row r="244" spans="1:7">
      <c r="A244" s="434"/>
      <c r="B244" s="481"/>
      <c r="C244" s="481"/>
      <c r="D244" s="490"/>
      <c r="E244" s="481"/>
      <c r="F244" s="481"/>
      <c r="G244" s="481"/>
    </row>
    <row r="245" spans="1:7" ht="15.75">
      <c r="A245" s="489" t="s">
        <v>161</v>
      </c>
      <c r="B245" s="489"/>
      <c r="C245" s="489"/>
      <c r="D245" s="489"/>
      <c r="E245" s="489"/>
      <c r="F245" s="489"/>
      <c r="G245" s="489"/>
    </row>
    <row r="246" spans="1:7">
      <c r="A246" s="434" t="s">
        <v>2149</v>
      </c>
      <c r="B246" s="428" t="s">
        <v>36</v>
      </c>
      <c r="C246" s="428" t="s">
        <v>37</v>
      </c>
      <c r="D246" s="428" t="s">
        <v>38</v>
      </c>
      <c r="E246" s="428" t="s">
        <v>2024</v>
      </c>
      <c r="F246" s="426" t="s">
        <v>305</v>
      </c>
      <c r="G246" s="426" t="s">
        <v>175</v>
      </c>
    </row>
    <row r="247" spans="1:7">
      <c r="A247" s="433" t="s">
        <v>2148</v>
      </c>
      <c r="B247" s="427"/>
      <c r="C247" s="427"/>
      <c r="D247" s="427"/>
      <c r="E247" s="427"/>
      <c r="F247" s="426" t="s">
        <v>40</v>
      </c>
      <c r="G247" s="426" t="s">
        <v>41</v>
      </c>
    </row>
    <row r="248" spans="1:7" ht="13.5" customHeight="1">
      <c r="A248" s="434" t="s">
        <v>328</v>
      </c>
      <c r="B248" s="459" t="s">
        <v>2121</v>
      </c>
      <c r="C248" s="459" t="s">
        <v>2120</v>
      </c>
      <c r="D248" s="432" t="s">
        <v>2119</v>
      </c>
      <c r="E248" s="476">
        <v>43459</v>
      </c>
      <c r="F248" s="459">
        <v>43466</v>
      </c>
      <c r="G248" s="459">
        <v>43491</v>
      </c>
    </row>
    <row r="249" spans="1:7" ht="13.5" customHeight="1">
      <c r="A249" s="434" t="s">
        <v>328</v>
      </c>
      <c r="B249" s="459" t="s">
        <v>2118</v>
      </c>
      <c r="C249" s="459" t="s">
        <v>2117</v>
      </c>
      <c r="D249" s="431"/>
      <c r="E249" s="459">
        <v>43466</v>
      </c>
      <c r="F249" s="459">
        <v>43473</v>
      </c>
      <c r="G249" s="459">
        <v>43498</v>
      </c>
    </row>
    <row r="250" spans="1:7" ht="13.5" customHeight="1">
      <c r="A250" s="434" t="s">
        <v>1314</v>
      </c>
      <c r="B250" s="459" t="s">
        <v>2116</v>
      </c>
      <c r="C250" s="459" t="s">
        <v>2115</v>
      </c>
      <c r="D250" s="431"/>
      <c r="E250" s="459">
        <v>43473</v>
      </c>
      <c r="F250" s="459">
        <v>43480</v>
      </c>
      <c r="G250" s="459">
        <v>43505</v>
      </c>
    </row>
    <row r="251" spans="1:7" ht="13.5" customHeight="1">
      <c r="A251" s="434" t="s">
        <v>1314</v>
      </c>
      <c r="B251" s="459" t="s">
        <v>2114</v>
      </c>
      <c r="C251" s="459" t="s">
        <v>2113</v>
      </c>
      <c r="D251" s="431"/>
      <c r="E251" s="459">
        <v>43480</v>
      </c>
      <c r="F251" s="459">
        <v>43487</v>
      </c>
      <c r="G251" s="459">
        <v>43512</v>
      </c>
    </row>
    <row r="252" spans="1:7" ht="13.5" customHeight="1">
      <c r="A252" s="434" t="s">
        <v>1314</v>
      </c>
      <c r="B252" s="459" t="s">
        <v>2112</v>
      </c>
      <c r="C252" s="459" t="s">
        <v>2111</v>
      </c>
      <c r="D252" s="431"/>
      <c r="E252" s="459">
        <v>43487</v>
      </c>
      <c r="F252" s="459">
        <v>43494</v>
      </c>
      <c r="G252" s="459">
        <v>43519</v>
      </c>
    </row>
    <row r="253" spans="1:7" ht="13.5" customHeight="1">
      <c r="A253" s="434" t="s">
        <v>328</v>
      </c>
      <c r="B253" s="459" t="s">
        <v>2110</v>
      </c>
      <c r="C253" s="459" t="s">
        <v>2109</v>
      </c>
      <c r="D253" s="430"/>
      <c r="E253" s="459">
        <v>43494</v>
      </c>
      <c r="F253" s="459">
        <v>43501</v>
      </c>
      <c r="G253" s="459">
        <v>43526</v>
      </c>
    </row>
    <row r="254" spans="1:7">
      <c r="B254" s="488"/>
      <c r="C254" s="488"/>
      <c r="D254" s="434"/>
      <c r="E254" s="434"/>
      <c r="F254" s="434"/>
      <c r="G254" s="434"/>
    </row>
    <row r="255" spans="1:7">
      <c r="A255" s="434" t="s">
        <v>2147</v>
      </c>
      <c r="B255" s="469" t="s">
        <v>36</v>
      </c>
      <c r="C255" s="428" t="s">
        <v>37</v>
      </c>
      <c r="D255" s="428" t="s">
        <v>38</v>
      </c>
      <c r="E255" s="428" t="s">
        <v>2024</v>
      </c>
      <c r="F255" s="426" t="s">
        <v>305</v>
      </c>
      <c r="G255" s="426" t="s">
        <v>165</v>
      </c>
    </row>
    <row r="256" spans="1:7">
      <c r="A256" s="434" t="s">
        <v>2146</v>
      </c>
      <c r="B256" s="469"/>
      <c r="C256" s="427"/>
      <c r="D256" s="427"/>
      <c r="E256" s="427"/>
      <c r="F256" s="426" t="s">
        <v>40</v>
      </c>
      <c r="G256" s="426" t="s">
        <v>41</v>
      </c>
    </row>
    <row r="257" spans="1:7">
      <c r="A257" s="434"/>
      <c r="B257" s="487" t="s">
        <v>726</v>
      </c>
      <c r="C257" s="487" t="s">
        <v>366</v>
      </c>
      <c r="D257" s="432" t="s">
        <v>2145</v>
      </c>
      <c r="E257" s="487">
        <v>43467</v>
      </c>
      <c r="F257" s="487">
        <v>43472</v>
      </c>
      <c r="G257" s="487">
        <v>43507</v>
      </c>
    </row>
    <row r="258" spans="1:7" ht="13.5" customHeight="1">
      <c r="A258" s="456"/>
      <c r="B258" s="487" t="s">
        <v>727</v>
      </c>
      <c r="C258" s="487" t="s">
        <v>2144</v>
      </c>
      <c r="D258" s="431"/>
      <c r="E258" s="487">
        <v>43474</v>
      </c>
      <c r="F258" s="487">
        <v>43479</v>
      </c>
      <c r="G258" s="487">
        <v>43514</v>
      </c>
    </row>
    <row r="259" spans="1:7" ht="13.5" customHeight="1">
      <c r="A259" s="456"/>
      <c r="B259" s="487" t="s">
        <v>1261</v>
      </c>
      <c r="C259" s="487" t="s">
        <v>489</v>
      </c>
      <c r="D259" s="431"/>
      <c r="E259" s="487">
        <v>43481</v>
      </c>
      <c r="F259" s="487">
        <v>43486</v>
      </c>
      <c r="G259" s="487">
        <v>43521</v>
      </c>
    </row>
    <row r="260" spans="1:7" ht="13.5" customHeight="1">
      <c r="A260" s="434"/>
      <c r="B260" s="487" t="s">
        <v>728</v>
      </c>
      <c r="C260" s="487" t="s">
        <v>490</v>
      </c>
      <c r="D260" s="431"/>
      <c r="E260" s="487">
        <v>43488</v>
      </c>
      <c r="F260" s="487">
        <v>43493</v>
      </c>
      <c r="G260" s="487">
        <v>43528</v>
      </c>
    </row>
    <row r="261" spans="1:7" ht="13.5" customHeight="1">
      <c r="A261" s="434"/>
      <c r="B261" s="487" t="s">
        <v>729</v>
      </c>
      <c r="C261" s="487" t="s">
        <v>2143</v>
      </c>
      <c r="D261" s="430"/>
      <c r="E261" s="487">
        <v>43495</v>
      </c>
      <c r="F261" s="487">
        <v>43500</v>
      </c>
      <c r="G261" s="487">
        <v>43535</v>
      </c>
    </row>
    <row r="262" spans="1:7" ht="13.5" customHeight="1">
      <c r="A262" s="434"/>
      <c r="B262" s="486"/>
      <c r="C262" s="486"/>
      <c r="D262" s="463"/>
      <c r="E262" s="486"/>
      <c r="F262" s="486"/>
      <c r="G262" s="486"/>
    </row>
    <row r="263" spans="1:7" ht="13.5" customHeight="1">
      <c r="A263" s="434" t="s">
        <v>2091</v>
      </c>
      <c r="B263" s="469" t="s">
        <v>36</v>
      </c>
      <c r="C263" s="428" t="s">
        <v>37</v>
      </c>
      <c r="D263" s="428" t="s">
        <v>38</v>
      </c>
      <c r="E263" s="428" t="s">
        <v>2024</v>
      </c>
      <c r="F263" s="426" t="s">
        <v>305</v>
      </c>
      <c r="G263" s="426" t="s">
        <v>165</v>
      </c>
    </row>
    <row r="264" spans="1:7" ht="13.5" customHeight="1">
      <c r="A264" s="434"/>
      <c r="B264" s="469"/>
      <c r="C264" s="427"/>
      <c r="D264" s="427"/>
      <c r="E264" s="427"/>
      <c r="F264" s="426" t="s">
        <v>40</v>
      </c>
      <c r="G264" s="426" t="s">
        <v>41</v>
      </c>
    </row>
    <row r="265" spans="1:7" ht="13.5" customHeight="1">
      <c r="A265" s="434"/>
      <c r="B265" s="487" t="s">
        <v>2142</v>
      </c>
      <c r="C265" s="487" t="s">
        <v>2141</v>
      </c>
      <c r="D265" s="432" t="s">
        <v>2106</v>
      </c>
      <c r="E265" s="487">
        <v>43826</v>
      </c>
      <c r="F265" s="487">
        <v>43469</v>
      </c>
      <c r="G265" s="487">
        <v>43509</v>
      </c>
    </row>
    <row r="266" spans="1:7" ht="13.5" customHeight="1">
      <c r="A266" s="434"/>
      <c r="B266" s="487" t="s">
        <v>2140</v>
      </c>
      <c r="C266" s="487" t="s">
        <v>2139</v>
      </c>
      <c r="D266" s="431"/>
      <c r="E266" s="487">
        <v>43833</v>
      </c>
      <c r="F266" s="487">
        <v>43476</v>
      </c>
      <c r="G266" s="487">
        <v>43516</v>
      </c>
    </row>
    <row r="267" spans="1:7" ht="13.5" customHeight="1">
      <c r="A267" s="434"/>
      <c r="B267" s="487" t="s">
        <v>2138</v>
      </c>
      <c r="C267" s="487" t="s">
        <v>2137</v>
      </c>
      <c r="D267" s="431"/>
      <c r="E267" s="487">
        <v>43840</v>
      </c>
      <c r="F267" s="487">
        <v>43483</v>
      </c>
      <c r="G267" s="487">
        <v>43523</v>
      </c>
    </row>
    <row r="268" spans="1:7" ht="13.5" customHeight="1">
      <c r="A268" s="434"/>
      <c r="B268" s="487" t="s">
        <v>2136</v>
      </c>
      <c r="C268" s="487" t="s">
        <v>2135</v>
      </c>
      <c r="D268" s="431"/>
      <c r="E268" s="487">
        <v>43847</v>
      </c>
      <c r="F268" s="487">
        <v>43490</v>
      </c>
      <c r="G268" s="487">
        <v>43530</v>
      </c>
    </row>
    <row r="269" spans="1:7" ht="13.5" customHeight="1">
      <c r="A269" s="434"/>
      <c r="B269" s="487" t="s">
        <v>2134</v>
      </c>
      <c r="C269" s="487" t="s">
        <v>2133</v>
      </c>
      <c r="D269" s="430"/>
      <c r="E269" s="487">
        <v>43854</v>
      </c>
      <c r="F269" s="487">
        <v>43497</v>
      </c>
      <c r="G269" s="487">
        <v>43537</v>
      </c>
    </row>
    <row r="270" spans="1:7">
      <c r="A270" s="434"/>
      <c r="B270" s="434"/>
      <c r="C270" s="473"/>
      <c r="D270" s="434"/>
      <c r="E270" s="471"/>
      <c r="F270" s="461"/>
      <c r="G270" s="461"/>
    </row>
    <row r="271" spans="1:7">
      <c r="A271" s="434" t="s">
        <v>167</v>
      </c>
      <c r="B271" s="428" t="s">
        <v>36</v>
      </c>
      <c r="C271" s="428" t="s">
        <v>37</v>
      </c>
      <c r="D271" s="428" t="s">
        <v>38</v>
      </c>
      <c r="E271" s="428" t="s">
        <v>2024</v>
      </c>
      <c r="F271" s="426" t="s">
        <v>305</v>
      </c>
      <c r="G271" s="426" t="s">
        <v>168</v>
      </c>
    </row>
    <row r="272" spans="1:7">
      <c r="A272" s="434" t="s">
        <v>2146</v>
      </c>
      <c r="B272" s="427"/>
      <c r="C272" s="427"/>
      <c r="D272" s="427"/>
      <c r="E272" s="427"/>
      <c r="F272" s="426" t="s">
        <v>40</v>
      </c>
      <c r="G272" s="426" t="s">
        <v>41</v>
      </c>
    </row>
    <row r="273" spans="1:7">
      <c r="A273" s="434"/>
      <c r="B273" s="487" t="s">
        <v>726</v>
      </c>
      <c r="C273" s="487" t="s">
        <v>366</v>
      </c>
      <c r="D273" s="432" t="s">
        <v>2145</v>
      </c>
      <c r="E273" s="487">
        <v>43467</v>
      </c>
      <c r="F273" s="487">
        <v>43472</v>
      </c>
      <c r="G273" s="487">
        <v>43499</v>
      </c>
    </row>
    <row r="274" spans="1:7" ht="13.5" customHeight="1">
      <c r="A274" s="456"/>
      <c r="B274" s="487" t="s">
        <v>727</v>
      </c>
      <c r="C274" s="487" t="s">
        <v>2144</v>
      </c>
      <c r="D274" s="431"/>
      <c r="E274" s="487">
        <v>43474</v>
      </c>
      <c r="F274" s="487">
        <v>43479</v>
      </c>
      <c r="G274" s="487">
        <v>43506</v>
      </c>
    </row>
    <row r="275" spans="1:7" ht="13.5" customHeight="1">
      <c r="A275" s="456"/>
      <c r="B275" s="487" t="s">
        <v>1261</v>
      </c>
      <c r="C275" s="487" t="s">
        <v>489</v>
      </c>
      <c r="D275" s="431"/>
      <c r="E275" s="487">
        <v>43481</v>
      </c>
      <c r="F275" s="487">
        <v>43486</v>
      </c>
      <c r="G275" s="487">
        <v>43513</v>
      </c>
    </row>
    <row r="276" spans="1:7" ht="13.5" customHeight="1">
      <c r="A276" s="434"/>
      <c r="B276" s="487" t="s">
        <v>728</v>
      </c>
      <c r="C276" s="487" t="s">
        <v>490</v>
      </c>
      <c r="D276" s="431"/>
      <c r="E276" s="487">
        <v>43488</v>
      </c>
      <c r="F276" s="487">
        <v>43493</v>
      </c>
      <c r="G276" s="487">
        <v>43520</v>
      </c>
    </row>
    <row r="277" spans="1:7" ht="13.5" customHeight="1">
      <c r="A277" s="434"/>
      <c r="B277" s="487" t="s">
        <v>729</v>
      </c>
      <c r="C277" s="487" t="s">
        <v>2143</v>
      </c>
      <c r="D277" s="430"/>
      <c r="E277" s="487">
        <v>43495</v>
      </c>
      <c r="F277" s="487">
        <v>43500</v>
      </c>
      <c r="G277" s="487">
        <v>43527</v>
      </c>
    </row>
    <row r="278" spans="1:7" ht="13.5" customHeight="1">
      <c r="A278" s="434"/>
      <c r="B278" s="486"/>
      <c r="C278" s="486"/>
      <c r="D278" s="463"/>
      <c r="E278" s="486"/>
      <c r="F278" s="486"/>
      <c r="G278" s="486"/>
    </row>
    <row r="279" spans="1:7" ht="13.5" customHeight="1">
      <c r="A279" s="434" t="s">
        <v>2091</v>
      </c>
      <c r="B279" s="428" t="s">
        <v>36</v>
      </c>
      <c r="C279" s="428" t="s">
        <v>37</v>
      </c>
      <c r="D279" s="428" t="s">
        <v>38</v>
      </c>
      <c r="E279" s="428" t="s">
        <v>2024</v>
      </c>
      <c r="F279" s="426" t="s">
        <v>305</v>
      </c>
      <c r="G279" s="426" t="s">
        <v>168</v>
      </c>
    </row>
    <row r="280" spans="1:7" ht="13.5" customHeight="1">
      <c r="A280" s="434"/>
      <c r="B280" s="427"/>
      <c r="C280" s="427"/>
      <c r="D280" s="427"/>
      <c r="E280" s="427"/>
      <c r="F280" s="426" t="s">
        <v>40</v>
      </c>
      <c r="G280" s="426" t="s">
        <v>41</v>
      </c>
    </row>
    <row r="281" spans="1:7" ht="13.5" customHeight="1">
      <c r="A281" s="434"/>
      <c r="B281" s="487" t="s">
        <v>2142</v>
      </c>
      <c r="C281" s="487" t="s">
        <v>2141</v>
      </c>
      <c r="D281" s="432" t="s">
        <v>2106</v>
      </c>
      <c r="E281" s="487">
        <v>43826</v>
      </c>
      <c r="F281" s="487">
        <v>43469</v>
      </c>
      <c r="G281" s="487">
        <v>43499</v>
      </c>
    </row>
    <row r="282" spans="1:7" ht="13.5" customHeight="1">
      <c r="A282" s="434"/>
      <c r="B282" s="487" t="s">
        <v>2140</v>
      </c>
      <c r="C282" s="487" t="s">
        <v>2139</v>
      </c>
      <c r="D282" s="431"/>
      <c r="E282" s="487">
        <v>43833</v>
      </c>
      <c r="F282" s="487">
        <v>43476</v>
      </c>
      <c r="G282" s="487">
        <v>43506</v>
      </c>
    </row>
    <row r="283" spans="1:7" ht="13.5" customHeight="1">
      <c r="A283" s="434"/>
      <c r="B283" s="487" t="s">
        <v>2138</v>
      </c>
      <c r="C283" s="487" t="s">
        <v>2137</v>
      </c>
      <c r="D283" s="431"/>
      <c r="E283" s="487">
        <v>43840</v>
      </c>
      <c r="F283" s="487">
        <v>43483</v>
      </c>
      <c r="G283" s="487">
        <v>43513</v>
      </c>
    </row>
    <row r="284" spans="1:7" ht="13.5" customHeight="1">
      <c r="A284" s="434"/>
      <c r="B284" s="487" t="s">
        <v>2136</v>
      </c>
      <c r="C284" s="487" t="s">
        <v>2135</v>
      </c>
      <c r="D284" s="431"/>
      <c r="E284" s="487">
        <v>43847</v>
      </c>
      <c r="F284" s="487">
        <v>43490</v>
      </c>
      <c r="G284" s="487">
        <v>43520</v>
      </c>
    </row>
    <row r="285" spans="1:7" ht="13.5" customHeight="1">
      <c r="A285" s="434"/>
      <c r="B285" s="487" t="s">
        <v>2134</v>
      </c>
      <c r="C285" s="487" t="s">
        <v>2133</v>
      </c>
      <c r="D285" s="430"/>
      <c r="E285" s="487">
        <v>43854</v>
      </c>
      <c r="F285" s="487">
        <v>43497</v>
      </c>
      <c r="G285" s="487">
        <v>43527</v>
      </c>
    </row>
    <row r="286" spans="1:7" ht="13.5" customHeight="1"/>
    <row r="287" spans="1:7">
      <c r="A287" s="434" t="s">
        <v>1264</v>
      </c>
      <c r="B287" s="428" t="s">
        <v>36</v>
      </c>
      <c r="C287" s="428" t="s">
        <v>37</v>
      </c>
      <c r="D287" s="428" t="s">
        <v>38</v>
      </c>
      <c r="E287" s="428" t="s">
        <v>2024</v>
      </c>
      <c r="F287" s="426" t="s">
        <v>305</v>
      </c>
      <c r="G287" s="426" t="s">
        <v>164</v>
      </c>
    </row>
    <row r="288" spans="1:7">
      <c r="A288" s="434" t="s">
        <v>2146</v>
      </c>
      <c r="B288" s="427"/>
      <c r="C288" s="427"/>
      <c r="D288" s="427"/>
      <c r="E288" s="427"/>
      <c r="F288" s="426" t="s">
        <v>40</v>
      </c>
      <c r="G288" s="426" t="s">
        <v>41</v>
      </c>
    </row>
    <row r="289" spans="1:7">
      <c r="A289" s="434"/>
      <c r="B289" s="487" t="s">
        <v>726</v>
      </c>
      <c r="C289" s="487" t="s">
        <v>366</v>
      </c>
      <c r="D289" s="432" t="s">
        <v>2145</v>
      </c>
      <c r="E289" s="487">
        <v>43467</v>
      </c>
      <c r="F289" s="487">
        <v>43472</v>
      </c>
      <c r="G289" s="487">
        <v>43508</v>
      </c>
    </row>
    <row r="290" spans="1:7" ht="13.5" customHeight="1">
      <c r="A290" s="456"/>
      <c r="B290" s="487" t="s">
        <v>727</v>
      </c>
      <c r="C290" s="487" t="s">
        <v>2144</v>
      </c>
      <c r="D290" s="431"/>
      <c r="E290" s="487">
        <v>43474</v>
      </c>
      <c r="F290" s="487">
        <v>43479</v>
      </c>
      <c r="G290" s="487">
        <v>43515</v>
      </c>
    </row>
    <row r="291" spans="1:7" ht="13.5" customHeight="1">
      <c r="A291" s="456"/>
      <c r="B291" s="487" t="s">
        <v>1261</v>
      </c>
      <c r="C291" s="487" t="s">
        <v>489</v>
      </c>
      <c r="D291" s="431"/>
      <c r="E291" s="487">
        <v>43481</v>
      </c>
      <c r="F291" s="487">
        <v>43486</v>
      </c>
      <c r="G291" s="487">
        <v>43522</v>
      </c>
    </row>
    <row r="292" spans="1:7" ht="13.5" customHeight="1">
      <c r="A292" s="434"/>
      <c r="B292" s="487" t="s">
        <v>728</v>
      </c>
      <c r="C292" s="487" t="s">
        <v>490</v>
      </c>
      <c r="D292" s="431"/>
      <c r="E292" s="487">
        <v>43488</v>
      </c>
      <c r="F292" s="487">
        <v>43493</v>
      </c>
      <c r="G292" s="487">
        <v>43529</v>
      </c>
    </row>
    <row r="293" spans="1:7" ht="13.5" customHeight="1">
      <c r="A293" s="434"/>
      <c r="B293" s="487" t="s">
        <v>729</v>
      </c>
      <c r="C293" s="487" t="s">
        <v>2143</v>
      </c>
      <c r="D293" s="430"/>
      <c r="E293" s="487">
        <v>43495</v>
      </c>
      <c r="F293" s="487">
        <v>43500</v>
      </c>
      <c r="G293" s="487">
        <v>43536</v>
      </c>
    </row>
    <row r="294" spans="1:7" ht="13.5" customHeight="1">
      <c r="A294" s="434"/>
      <c r="B294" s="486"/>
      <c r="C294" s="486"/>
      <c r="D294" s="463"/>
      <c r="E294" s="486"/>
      <c r="F294" s="486"/>
      <c r="G294" s="486"/>
    </row>
    <row r="295" spans="1:7" ht="13.5" customHeight="1">
      <c r="A295" s="434" t="s">
        <v>2091</v>
      </c>
      <c r="B295" s="428" t="s">
        <v>36</v>
      </c>
      <c r="C295" s="428" t="s">
        <v>37</v>
      </c>
      <c r="D295" s="428" t="s">
        <v>38</v>
      </c>
      <c r="E295" s="428" t="s">
        <v>2024</v>
      </c>
      <c r="F295" s="426" t="s">
        <v>305</v>
      </c>
      <c r="G295" s="426" t="s">
        <v>164</v>
      </c>
    </row>
    <row r="296" spans="1:7" ht="13.5" customHeight="1">
      <c r="A296" s="434"/>
      <c r="B296" s="427"/>
      <c r="C296" s="427"/>
      <c r="D296" s="427"/>
      <c r="E296" s="427"/>
      <c r="F296" s="426" t="s">
        <v>40</v>
      </c>
      <c r="G296" s="426" t="s">
        <v>41</v>
      </c>
    </row>
    <row r="297" spans="1:7" ht="13.5" customHeight="1">
      <c r="A297" s="434"/>
      <c r="B297" s="487" t="s">
        <v>2142</v>
      </c>
      <c r="C297" s="487" t="s">
        <v>2141</v>
      </c>
      <c r="D297" s="432" t="s">
        <v>2106</v>
      </c>
      <c r="E297" s="487">
        <v>43826</v>
      </c>
      <c r="F297" s="487">
        <v>43469</v>
      </c>
      <c r="G297" s="487">
        <v>43506</v>
      </c>
    </row>
    <row r="298" spans="1:7" ht="13.5" customHeight="1">
      <c r="A298" s="434"/>
      <c r="B298" s="487" t="s">
        <v>2140</v>
      </c>
      <c r="C298" s="487" t="s">
        <v>2139</v>
      </c>
      <c r="D298" s="431"/>
      <c r="E298" s="487">
        <v>43833</v>
      </c>
      <c r="F298" s="487">
        <v>43476</v>
      </c>
      <c r="G298" s="487">
        <v>43513</v>
      </c>
    </row>
    <row r="299" spans="1:7" ht="13.5" customHeight="1">
      <c r="A299" s="434"/>
      <c r="B299" s="487" t="s">
        <v>2138</v>
      </c>
      <c r="C299" s="487" t="s">
        <v>2137</v>
      </c>
      <c r="D299" s="431"/>
      <c r="E299" s="487">
        <v>43840</v>
      </c>
      <c r="F299" s="487">
        <v>43483</v>
      </c>
      <c r="G299" s="487">
        <v>43520</v>
      </c>
    </row>
    <row r="300" spans="1:7" ht="13.5" customHeight="1">
      <c r="A300" s="434"/>
      <c r="B300" s="487" t="s">
        <v>2136</v>
      </c>
      <c r="C300" s="487" t="s">
        <v>2135</v>
      </c>
      <c r="D300" s="431"/>
      <c r="E300" s="487">
        <v>43847</v>
      </c>
      <c r="F300" s="487">
        <v>43490</v>
      </c>
      <c r="G300" s="487">
        <v>43527</v>
      </c>
    </row>
    <row r="301" spans="1:7" ht="13.5" customHeight="1">
      <c r="A301" s="434"/>
      <c r="B301" s="487" t="s">
        <v>2134</v>
      </c>
      <c r="C301" s="487" t="s">
        <v>2133</v>
      </c>
      <c r="D301" s="430"/>
      <c r="E301" s="487">
        <v>43854</v>
      </c>
      <c r="F301" s="487">
        <v>43497</v>
      </c>
      <c r="G301" s="487">
        <v>43534</v>
      </c>
    </row>
    <row r="302" spans="1:7">
      <c r="A302" s="434"/>
      <c r="B302" s="463"/>
      <c r="C302" s="463"/>
      <c r="D302" s="472"/>
      <c r="E302" s="486"/>
      <c r="F302" s="485"/>
      <c r="G302" s="485"/>
    </row>
    <row r="303" spans="1:7">
      <c r="A303" s="434" t="s">
        <v>2132</v>
      </c>
      <c r="B303" s="428" t="s">
        <v>36</v>
      </c>
      <c r="C303" s="428" t="s">
        <v>37</v>
      </c>
      <c r="D303" s="428" t="s">
        <v>38</v>
      </c>
      <c r="E303" s="428" t="s">
        <v>2024</v>
      </c>
      <c r="F303" s="426" t="s">
        <v>305</v>
      </c>
      <c r="G303" s="426" t="s">
        <v>275</v>
      </c>
    </row>
    <row r="304" spans="1:7">
      <c r="A304" s="475" t="s">
        <v>2131</v>
      </c>
      <c r="B304" s="427"/>
      <c r="C304" s="427"/>
      <c r="D304" s="427"/>
      <c r="E304" s="427"/>
      <c r="F304" s="426" t="s">
        <v>40</v>
      </c>
      <c r="G304" s="426" t="s">
        <v>41</v>
      </c>
    </row>
    <row r="305" spans="1:7" ht="13.5" customHeight="1">
      <c r="A305" s="429"/>
      <c r="B305" s="459" t="s">
        <v>2121</v>
      </c>
      <c r="C305" s="459" t="s">
        <v>2120</v>
      </c>
      <c r="D305" s="484" t="s">
        <v>2119</v>
      </c>
      <c r="E305" s="476">
        <v>43460</v>
      </c>
      <c r="F305" s="476">
        <v>43466</v>
      </c>
      <c r="G305" s="476">
        <v>43501</v>
      </c>
    </row>
    <row r="306" spans="1:7" ht="13.5" customHeight="1">
      <c r="A306" s="429"/>
      <c r="B306" s="459" t="s">
        <v>2118</v>
      </c>
      <c r="C306" s="459" t="s">
        <v>2117</v>
      </c>
      <c r="D306" s="483"/>
      <c r="E306" s="476">
        <v>43467</v>
      </c>
      <c r="F306" s="476">
        <v>43473</v>
      </c>
      <c r="G306" s="476">
        <v>43508</v>
      </c>
    </row>
    <row r="307" spans="1:7" ht="13.5" customHeight="1">
      <c r="A307" s="429"/>
      <c r="B307" s="459" t="s">
        <v>2116</v>
      </c>
      <c r="C307" s="459" t="s">
        <v>2115</v>
      </c>
      <c r="D307" s="483"/>
      <c r="E307" s="476">
        <v>43474</v>
      </c>
      <c r="F307" s="476">
        <v>43480</v>
      </c>
      <c r="G307" s="476">
        <v>43515</v>
      </c>
    </row>
    <row r="308" spans="1:7" ht="13.5" customHeight="1">
      <c r="A308" s="429"/>
      <c r="B308" s="459" t="s">
        <v>2114</v>
      </c>
      <c r="C308" s="459" t="s">
        <v>2113</v>
      </c>
      <c r="D308" s="483"/>
      <c r="E308" s="476">
        <v>43481</v>
      </c>
      <c r="F308" s="476">
        <v>43487</v>
      </c>
      <c r="G308" s="476">
        <v>43522</v>
      </c>
    </row>
    <row r="309" spans="1:7" ht="13.5" customHeight="1">
      <c r="A309" s="429"/>
      <c r="B309" s="459" t="s">
        <v>2112</v>
      </c>
      <c r="C309" s="459" t="s">
        <v>2111</v>
      </c>
      <c r="D309" s="483"/>
      <c r="E309" s="476">
        <v>43488</v>
      </c>
      <c r="F309" s="476">
        <v>43494</v>
      </c>
      <c r="G309" s="476">
        <v>43529</v>
      </c>
    </row>
    <row r="310" spans="1:7" ht="13.5" customHeight="1">
      <c r="A310" s="429"/>
      <c r="B310" s="459" t="s">
        <v>2110</v>
      </c>
      <c r="C310" s="459" t="s">
        <v>2109</v>
      </c>
      <c r="D310" s="482"/>
      <c r="E310" s="476">
        <v>43495</v>
      </c>
      <c r="F310" s="476">
        <v>43501</v>
      </c>
      <c r="G310" s="476">
        <v>43536</v>
      </c>
    </row>
    <row r="311" spans="1:7">
      <c r="F311" s="481"/>
      <c r="G311" s="481"/>
    </row>
    <row r="312" spans="1:7">
      <c r="A312" s="434" t="s">
        <v>2130</v>
      </c>
      <c r="B312" s="428" t="s">
        <v>36</v>
      </c>
      <c r="C312" s="428" t="s">
        <v>37</v>
      </c>
      <c r="D312" s="428" t="s">
        <v>38</v>
      </c>
      <c r="E312" s="428" t="s">
        <v>2024</v>
      </c>
      <c r="F312" s="426" t="s">
        <v>305</v>
      </c>
      <c r="G312" s="426" t="s">
        <v>172</v>
      </c>
    </row>
    <row r="313" spans="1:7">
      <c r="A313" s="434" t="s">
        <v>2129</v>
      </c>
      <c r="B313" s="427"/>
      <c r="C313" s="427"/>
      <c r="D313" s="427"/>
      <c r="E313" s="427"/>
      <c r="F313" s="480" t="s">
        <v>40</v>
      </c>
      <c r="G313" s="480" t="s">
        <v>41</v>
      </c>
    </row>
    <row r="314" spans="1:7" ht="13.5" customHeight="1">
      <c r="B314" s="476" t="s">
        <v>2128</v>
      </c>
      <c r="C314" s="476" t="s">
        <v>2127</v>
      </c>
      <c r="D314" s="479" t="s">
        <v>2119</v>
      </c>
      <c r="E314" s="476">
        <v>43466</v>
      </c>
      <c r="F314" s="476">
        <v>43472</v>
      </c>
      <c r="G314" s="476">
        <v>43512</v>
      </c>
    </row>
    <row r="315" spans="1:7" ht="12.75" customHeight="1">
      <c r="B315" s="476" t="s">
        <v>2126</v>
      </c>
      <c r="C315" s="476" t="s">
        <v>2125</v>
      </c>
      <c r="D315" s="478"/>
      <c r="E315" s="476">
        <v>43473</v>
      </c>
      <c r="F315" s="476">
        <v>43479</v>
      </c>
      <c r="G315" s="476">
        <v>43519</v>
      </c>
    </row>
    <row r="316" spans="1:7" ht="12.75" customHeight="1">
      <c r="B316" s="476"/>
      <c r="C316" s="476"/>
      <c r="D316" s="478"/>
      <c r="E316" s="476">
        <v>43480</v>
      </c>
      <c r="F316" s="476">
        <v>43486</v>
      </c>
      <c r="G316" s="476">
        <v>43526</v>
      </c>
    </row>
    <row r="317" spans="1:7" ht="12.75" customHeight="1">
      <c r="B317" s="476" t="s">
        <v>2124</v>
      </c>
      <c r="C317" s="476" t="s">
        <v>2123</v>
      </c>
      <c r="D317" s="478"/>
      <c r="E317" s="476">
        <v>43487</v>
      </c>
      <c r="F317" s="476">
        <v>43493</v>
      </c>
      <c r="G317" s="476">
        <v>43533</v>
      </c>
    </row>
    <row r="318" spans="1:7" ht="13.5" customHeight="1">
      <c r="B318" s="476"/>
      <c r="C318" s="476"/>
      <c r="D318" s="477"/>
      <c r="E318" s="476">
        <v>43494</v>
      </c>
      <c r="F318" s="476">
        <v>43500</v>
      </c>
      <c r="G318" s="476">
        <v>43540</v>
      </c>
    </row>
    <row r="320" spans="1:7" s="435" customFormat="1">
      <c r="A320" s="434" t="s">
        <v>171</v>
      </c>
      <c r="B320" s="428" t="s">
        <v>36</v>
      </c>
      <c r="C320" s="428" t="s">
        <v>37</v>
      </c>
      <c r="D320" s="428" t="s">
        <v>38</v>
      </c>
      <c r="E320" s="428" t="s">
        <v>2024</v>
      </c>
      <c r="F320" s="426" t="s">
        <v>305</v>
      </c>
      <c r="G320" s="426" t="s">
        <v>171</v>
      </c>
    </row>
    <row r="321" spans="1:7">
      <c r="A321" s="475" t="s">
        <v>2122</v>
      </c>
      <c r="B321" s="427"/>
      <c r="C321" s="427"/>
      <c r="D321" s="427"/>
      <c r="E321" s="427"/>
      <c r="F321" s="426" t="s">
        <v>40</v>
      </c>
      <c r="G321" s="426" t="s">
        <v>41</v>
      </c>
    </row>
    <row r="322" spans="1:7" ht="13.5" customHeight="1">
      <c r="B322" s="459" t="s">
        <v>2121</v>
      </c>
      <c r="C322" s="459" t="s">
        <v>2120</v>
      </c>
      <c r="D322" s="432" t="s">
        <v>2119</v>
      </c>
      <c r="E322" s="459">
        <v>43459</v>
      </c>
      <c r="F322" s="459">
        <v>43466</v>
      </c>
      <c r="G322" s="459">
        <v>43495</v>
      </c>
    </row>
    <row r="323" spans="1:7" ht="13.5" customHeight="1">
      <c r="B323" s="459" t="s">
        <v>2118</v>
      </c>
      <c r="C323" s="459" t="s">
        <v>2117</v>
      </c>
      <c r="D323" s="431"/>
      <c r="E323" s="459">
        <v>43466</v>
      </c>
      <c r="F323" s="459">
        <v>43473</v>
      </c>
      <c r="G323" s="459">
        <v>43502</v>
      </c>
    </row>
    <row r="324" spans="1:7" ht="13.5" customHeight="1">
      <c r="B324" s="459" t="s">
        <v>2116</v>
      </c>
      <c r="C324" s="459" t="s">
        <v>2115</v>
      </c>
      <c r="D324" s="431"/>
      <c r="E324" s="459">
        <v>43473</v>
      </c>
      <c r="F324" s="459">
        <v>43480</v>
      </c>
      <c r="G324" s="459">
        <v>43509</v>
      </c>
    </row>
    <row r="325" spans="1:7" ht="13.5" customHeight="1">
      <c r="A325" s="475"/>
      <c r="B325" s="459" t="s">
        <v>2114</v>
      </c>
      <c r="C325" s="459" t="s">
        <v>2113</v>
      </c>
      <c r="D325" s="431"/>
      <c r="E325" s="459">
        <v>43480</v>
      </c>
      <c r="F325" s="459">
        <v>43487</v>
      </c>
      <c r="G325" s="459">
        <v>43516</v>
      </c>
    </row>
    <row r="326" spans="1:7" ht="13.5" customHeight="1">
      <c r="A326" s="475"/>
      <c r="B326" s="459" t="s">
        <v>2112</v>
      </c>
      <c r="C326" s="459" t="s">
        <v>2111</v>
      </c>
      <c r="D326" s="431"/>
      <c r="E326" s="459">
        <v>43487</v>
      </c>
      <c r="F326" s="459">
        <v>43494</v>
      </c>
      <c r="G326" s="459">
        <v>43523</v>
      </c>
    </row>
    <row r="327" spans="1:7" ht="13.5" customHeight="1">
      <c r="B327" s="459" t="s">
        <v>2110</v>
      </c>
      <c r="C327" s="459" t="s">
        <v>2109</v>
      </c>
      <c r="D327" s="430"/>
      <c r="E327" s="459">
        <v>43494</v>
      </c>
      <c r="F327" s="459">
        <v>43501</v>
      </c>
      <c r="G327" s="459">
        <v>43530</v>
      </c>
    </row>
    <row r="328" spans="1:7">
      <c r="A328" s="434"/>
      <c r="B328" s="434"/>
      <c r="C328" s="473"/>
      <c r="D328" s="472"/>
      <c r="E328" s="471"/>
      <c r="G328" s="435"/>
    </row>
    <row r="329" spans="1:7">
      <c r="A329" s="434" t="s">
        <v>2108</v>
      </c>
      <c r="B329" s="428" t="s">
        <v>36</v>
      </c>
      <c r="C329" s="428" t="s">
        <v>37</v>
      </c>
      <c r="D329" s="428" t="s">
        <v>38</v>
      </c>
      <c r="E329" s="428" t="s">
        <v>2024</v>
      </c>
      <c r="F329" s="426" t="s">
        <v>305</v>
      </c>
      <c r="G329" s="426" t="s">
        <v>173</v>
      </c>
    </row>
    <row r="330" spans="1:7">
      <c r="A330" s="433" t="s">
        <v>2107</v>
      </c>
      <c r="B330" s="427"/>
      <c r="C330" s="427"/>
      <c r="D330" s="427"/>
      <c r="E330" s="427"/>
      <c r="F330" s="426" t="s">
        <v>40</v>
      </c>
      <c r="G330" s="426" t="s">
        <v>41</v>
      </c>
    </row>
    <row r="331" spans="1:7" ht="13.5" customHeight="1">
      <c r="B331" s="459" t="s">
        <v>412</v>
      </c>
      <c r="C331" s="459" t="s">
        <v>446</v>
      </c>
      <c r="D331" s="474" t="s">
        <v>2106</v>
      </c>
      <c r="E331" s="459">
        <v>43462</v>
      </c>
      <c r="F331" s="459">
        <v>43470</v>
      </c>
      <c r="G331" s="459">
        <v>43498</v>
      </c>
    </row>
    <row r="332" spans="1:7" ht="13.5" customHeight="1">
      <c r="B332" s="459" t="s">
        <v>725</v>
      </c>
      <c r="C332" s="459" t="s">
        <v>2090</v>
      </c>
      <c r="D332" s="474"/>
      <c r="E332" s="459">
        <f>E331+7</f>
        <v>43469</v>
      </c>
      <c r="F332" s="459">
        <f>F331+7</f>
        <v>43477</v>
      </c>
      <c r="G332" s="459">
        <f>G331+7</f>
        <v>43505</v>
      </c>
    </row>
    <row r="333" spans="1:7" ht="12.75" customHeight="1">
      <c r="B333" s="459" t="s">
        <v>2105</v>
      </c>
      <c r="C333" s="459" t="s">
        <v>408</v>
      </c>
      <c r="D333" s="474"/>
      <c r="E333" s="459">
        <f>E332+7</f>
        <v>43476</v>
      </c>
      <c r="F333" s="459">
        <f>F332+7</f>
        <v>43484</v>
      </c>
      <c r="G333" s="459">
        <f>G332+7</f>
        <v>43512</v>
      </c>
    </row>
    <row r="334" spans="1:7" ht="12.75" customHeight="1">
      <c r="B334" s="459" t="s">
        <v>2104</v>
      </c>
      <c r="C334" s="459" t="s">
        <v>409</v>
      </c>
      <c r="D334" s="474"/>
      <c r="E334" s="459">
        <f>E333+7</f>
        <v>43483</v>
      </c>
      <c r="F334" s="459">
        <f>F333+7</f>
        <v>43491</v>
      </c>
      <c r="G334" s="459">
        <f>G333+7</f>
        <v>43519</v>
      </c>
    </row>
    <row r="335" spans="1:7" ht="12.75" customHeight="1">
      <c r="B335" s="459" t="s">
        <v>2103</v>
      </c>
      <c r="C335" s="459" t="s">
        <v>410</v>
      </c>
      <c r="D335" s="474"/>
      <c r="E335" s="459">
        <f>E334+7</f>
        <v>43490</v>
      </c>
      <c r="F335" s="459">
        <f>F334+7</f>
        <v>43498</v>
      </c>
      <c r="G335" s="459">
        <f>G334+7</f>
        <v>43526</v>
      </c>
    </row>
    <row r="336" spans="1:7">
      <c r="B336" s="434"/>
      <c r="C336" s="473"/>
      <c r="D336" s="472"/>
      <c r="E336" s="471"/>
      <c r="F336" s="461"/>
      <c r="G336" s="461"/>
    </row>
    <row r="337" spans="1:7">
      <c r="A337" s="434" t="s">
        <v>2102</v>
      </c>
      <c r="B337" s="428" t="s">
        <v>36</v>
      </c>
      <c r="C337" s="428" t="s">
        <v>37</v>
      </c>
      <c r="D337" s="428" t="s">
        <v>38</v>
      </c>
      <c r="E337" s="428" t="s">
        <v>2024</v>
      </c>
      <c r="F337" s="426" t="s">
        <v>305</v>
      </c>
      <c r="G337" s="426" t="s">
        <v>283</v>
      </c>
    </row>
    <row r="338" spans="1:7">
      <c r="A338" s="434" t="s">
        <v>2101</v>
      </c>
      <c r="B338" s="427"/>
      <c r="C338" s="427"/>
      <c r="D338" s="427"/>
      <c r="E338" s="427"/>
      <c r="F338" s="426" t="s">
        <v>40</v>
      </c>
      <c r="G338" s="426" t="s">
        <v>41</v>
      </c>
    </row>
    <row r="339" spans="1:7" ht="13.5" customHeight="1">
      <c r="B339" s="459" t="s">
        <v>2100</v>
      </c>
      <c r="C339" s="459" t="s">
        <v>2099</v>
      </c>
      <c r="D339" s="468" t="s">
        <v>2098</v>
      </c>
      <c r="E339" s="459">
        <v>43466</v>
      </c>
      <c r="F339" s="459">
        <v>43472</v>
      </c>
      <c r="G339" s="459">
        <v>43495</v>
      </c>
    </row>
    <row r="340" spans="1:7" ht="13.5" customHeight="1">
      <c r="B340" s="459" t="s">
        <v>2097</v>
      </c>
      <c r="C340" s="459" t="s">
        <v>2096</v>
      </c>
      <c r="D340" s="468"/>
      <c r="E340" s="459">
        <f>E339+7</f>
        <v>43473</v>
      </c>
      <c r="F340" s="459">
        <f>F339+7</f>
        <v>43479</v>
      </c>
      <c r="G340" s="459">
        <f>G339+7</f>
        <v>43502</v>
      </c>
    </row>
    <row r="341" spans="1:7" ht="13.5" customHeight="1">
      <c r="A341" s="422" t="s">
        <v>328</v>
      </c>
      <c r="B341" s="459" t="s">
        <v>2095</v>
      </c>
      <c r="C341" s="459" t="s">
        <v>2094</v>
      </c>
      <c r="D341" s="468"/>
      <c r="E341" s="459">
        <f>E340+7</f>
        <v>43480</v>
      </c>
      <c r="F341" s="459">
        <f>F340+7</f>
        <v>43486</v>
      </c>
      <c r="G341" s="459">
        <f>G340+7</f>
        <v>43509</v>
      </c>
    </row>
    <row r="342" spans="1:7" ht="13.5" customHeight="1">
      <c r="A342" s="422" t="s">
        <v>328</v>
      </c>
      <c r="B342" s="459" t="s">
        <v>2093</v>
      </c>
      <c r="C342" s="459" t="s">
        <v>2092</v>
      </c>
      <c r="D342" s="468"/>
      <c r="E342" s="459">
        <f>E341+7</f>
        <v>43487</v>
      </c>
      <c r="F342" s="459">
        <f>F341+7</f>
        <v>43493</v>
      </c>
      <c r="G342" s="459">
        <f>G341+7</f>
        <v>43516</v>
      </c>
    </row>
    <row r="343" spans="1:7" ht="13.5" customHeight="1">
      <c r="A343" s="422" t="s">
        <v>328</v>
      </c>
      <c r="B343" s="459"/>
      <c r="C343" s="459"/>
      <c r="D343" s="468"/>
      <c r="E343" s="459">
        <f>E342+7</f>
        <v>43494</v>
      </c>
      <c r="F343" s="459">
        <f>F342+7</f>
        <v>43500</v>
      </c>
      <c r="G343" s="459">
        <f>G342+7</f>
        <v>43523</v>
      </c>
    </row>
    <row r="344" spans="1:7" ht="13.5" customHeight="1">
      <c r="B344" s="462"/>
      <c r="C344" s="462"/>
      <c r="D344" s="470"/>
      <c r="E344" s="462"/>
      <c r="F344" s="462"/>
      <c r="G344" s="462"/>
    </row>
    <row r="345" spans="1:7" ht="13.5" customHeight="1">
      <c r="A345" s="434" t="s">
        <v>1231</v>
      </c>
      <c r="B345" s="428" t="s">
        <v>36</v>
      </c>
      <c r="C345" s="428" t="s">
        <v>37</v>
      </c>
      <c r="D345" s="428" t="s">
        <v>38</v>
      </c>
      <c r="E345" s="428" t="s">
        <v>2024</v>
      </c>
      <c r="F345" s="426" t="s">
        <v>305</v>
      </c>
      <c r="G345" s="426" t="s">
        <v>1231</v>
      </c>
    </row>
    <row r="346" spans="1:7" ht="13.5" customHeight="1">
      <c r="A346" s="434" t="s">
        <v>2091</v>
      </c>
      <c r="B346" s="427"/>
      <c r="C346" s="427"/>
      <c r="D346" s="427"/>
      <c r="E346" s="427"/>
      <c r="F346" s="426" t="s">
        <v>40</v>
      </c>
      <c r="G346" s="426" t="s">
        <v>41</v>
      </c>
    </row>
    <row r="347" spans="1:7" ht="13.5" customHeight="1">
      <c r="B347" s="459" t="s">
        <v>2011</v>
      </c>
      <c r="C347" s="459" t="s">
        <v>2090</v>
      </c>
      <c r="D347" s="468" t="s">
        <v>2089</v>
      </c>
      <c r="E347" s="459">
        <v>43462</v>
      </c>
      <c r="F347" s="459">
        <v>43469</v>
      </c>
      <c r="G347" s="459">
        <v>43502</v>
      </c>
    </row>
    <row r="348" spans="1:7" ht="13.5" customHeight="1">
      <c r="B348" s="459" t="s">
        <v>2088</v>
      </c>
      <c r="C348" s="459" t="s">
        <v>408</v>
      </c>
      <c r="D348" s="468"/>
      <c r="E348" s="459">
        <f>E347+7</f>
        <v>43469</v>
      </c>
      <c r="F348" s="459">
        <f>F347+7</f>
        <v>43476</v>
      </c>
      <c r="G348" s="459">
        <f>G347+7</f>
        <v>43509</v>
      </c>
    </row>
    <row r="349" spans="1:7">
      <c r="B349" s="459" t="s">
        <v>2087</v>
      </c>
      <c r="C349" s="459" t="s">
        <v>409</v>
      </c>
      <c r="D349" s="468"/>
      <c r="E349" s="459">
        <f>E348+7</f>
        <v>43476</v>
      </c>
      <c r="F349" s="459">
        <f>F348+7</f>
        <v>43483</v>
      </c>
      <c r="G349" s="459">
        <f>G348+7</f>
        <v>43516</v>
      </c>
    </row>
    <row r="350" spans="1:7" ht="13.5" customHeight="1">
      <c r="A350" s="422" t="s">
        <v>328</v>
      </c>
      <c r="B350" s="459" t="s">
        <v>2086</v>
      </c>
      <c r="C350" s="459" t="s">
        <v>410</v>
      </c>
      <c r="D350" s="468"/>
      <c r="E350" s="459">
        <f>E349+7</f>
        <v>43483</v>
      </c>
      <c r="F350" s="459">
        <f>F349+7</f>
        <v>43490</v>
      </c>
      <c r="G350" s="459">
        <f>G349+7</f>
        <v>43523</v>
      </c>
    </row>
    <row r="351" spans="1:7" ht="13.5" customHeight="1">
      <c r="A351" s="422" t="s">
        <v>328</v>
      </c>
      <c r="B351" s="459" t="s">
        <v>2085</v>
      </c>
      <c r="C351" s="459" t="s">
        <v>411</v>
      </c>
      <c r="D351" s="468"/>
      <c r="E351" s="459">
        <f>E350+7</f>
        <v>43490</v>
      </c>
      <c r="F351" s="459">
        <f>F350+7</f>
        <v>43497</v>
      </c>
      <c r="G351" s="459">
        <f>G350+7</f>
        <v>43530</v>
      </c>
    </row>
    <row r="352" spans="1:7">
      <c r="A352" s="435"/>
      <c r="B352" s="462"/>
      <c r="C352" s="462"/>
    </row>
    <row r="353" spans="1:7">
      <c r="A353" s="434" t="s">
        <v>182</v>
      </c>
      <c r="B353" s="469" t="s">
        <v>36</v>
      </c>
      <c r="C353" s="469" t="s">
        <v>37</v>
      </c>
      <c r="D353" s="469" t="s">
        <v>38</v>
      </c>
      <c r="E353" s="428" t="s">
        <v>2024</v>
      </c>
      <c r="F353" s="426" t="s">
        <v>305</v>
      </c>
      <c r="G353" s="426" t="s">
        <v>183</v>
      </c>
    </row>
    <row r="354" spans="1:7">
      <c r="A354" s="433" t="s">
        <v>2084</v>
      </c>
      <c r="B354" s="469"/>
      <c r="C354" s="469"/>
      <c r="D354" s="469"/>
      <c r="E354" s="427"/>
      <c r="F354" s="426" t="s">
        <v>40</v>
      </c>
      <c r="G354" s="426" t="s">
        <v>41</v>
      </c>
    </row>
    <row r="355" spans="1:7" ht="12.75" customHeight="1">
      <c r="A355" s="456"/>
      <c r="B355" s="459" t="s">
        <v>2083</v>
      </c>
      <c r="C355" s="459" t="s">
        <v>2082</v>
      </c>
      <c r="D355" s="468" t="s">
        <v>2081</v>
      </c>
      <c r="E355" s="459">
        <v>43465</v>
      </c>
      <c r="F355" s="459">
        <v>43471</v>
      </c>
      <c r="G355" s="459">
        <v>43486</v>
      </c>
    </row>
    <row r="356" spans="1:7" ht="12.75" customHeight="1">
      <c r="A356" s="456"/>
      <c r="B356" s="459" t="s">
        <v>2080</v>
      </c>
      <c r="C356" s="459" t="s">
        <v>2079</v>
      </c>
      <c r="D356" s="468"/>
      <c r="E356" s="459">
        <v>43472</v>
      </c>
      <c r="F356" s="459">
        <v>43478</v>
      </c>
      <c r="G356" s="459">
        <v>43493</v>
      </c>
    </row>
    <row r="357" spans="1:7" ht="12.75" customHeight="1">
      <c r="A357" s="434"/>
      <c r="B357" s="459" t="s">
        <v>2078</v>
      </c>
      <c r="C357" s="459" t="s">
        <v>2077</v>
      </c>
      <c r="D357" s="468"/>
      <c r="E357" s="459">
        <v>43479</v>
      </c>
      <c r="F357" s="459">
        <v>43485</v>
      </c>
      <c r="G357" s="459">
        <v>43500</v>
      </c>
    </row>
    <row r="358" spans="1:7" ht="12.75" customHeight="1">
      <c r="A358" s="456"/>
      <c r="B358" s="459" t="s">
        <v>2076</v>
      </c>
      <c r="C358" s="459" t="s">
        <v>2075</v>
      </c>
      <c r="D358" s="468"/>
      <c r="E358" s="459">
        <v>43486</v>
      </c>
      <c r="F358" s="459">
        <v>43492</v>
      </c>
      <c r="G358" s="459">
        <v>43507</v>
      </c>
    </row>
    <row r="359" spans="1:7" ht="12.75" customHeight="1">
      <c r="A359" s="456"/>
      <c r="B359" s="459"/>
      <c r="C359" s="459"/>
      <c r="D359" s="468"/>
      <c r="E359" s="459">
        <v>43493</v>
      </c>
      <c r="F359" s="459">
        <v>43499</v>
      </c>
      <c r="G359" s="459">
        <v>43514</v>
      </c>
    </row>
    <row r="360" spans="1:7">
      <c r="A360" s="434"/>
      <c r="C360" s="467"/>
      <c r="D360" s="466"/>
      <c r="E360" s="465"/>
    </row>
    <row r="361" spans="1:7" ht="12.75" customHeight="1">
      <c r="A361" s="434" t="s">
        <v>2074</v>
      </c>
      <c r="B361" s="428" t="s">
        <v>36</v>
      </c>
      <c r="C361" s="428" t="s">
        <v>37</v>
      </c>
      <c r="D361" s="428" t="s">
        <v>38</v>
      </c>
      <c r="E361" s="428" t="s">
        <v>2024</v>
      </c>
      <c r="F361" s="426" t="s">
        <v>305</v>
      </c>
      <c r="G361" s="426" t="s">
        <v>183</v>
      </c>
    </row>
    <row r="362" spans="1:7" ht="12.75" customHeight="1">
      <c r="A362" s="434" t="s">
        <v>2073</v>
      </c>
      <c r="B362" s="427"/>
      <c r="C362" s="427"/>
      <c r="D362" s="427"/>
      <c r="E362" s="427"/>
      <c r="F362" s="426" t="s">
        <v>40</v>
      </c>
      <c r="G362" s="426" t="s">
        <v>41</v>
      </c>
    </row>
    <row r="363" spans="1:7" ht="12.75" customHeight="1">
      <c r="B363" s="459" t="s">
        <v>649</v>
      </c>
      <c r="C363" s="459" t="s">
        <v>2072</v>
      </c>
      <c r="D363" s="455" t="s">
        <v>2071</v>
      </c>
      <c r="E363" s="459">
        <v>43466</v>
      </c>
      <c r="F363" s="459">
        <v>43472</v>
      </c>
      <c r="G363" s="459">
        <v>43486</v>
      </c>
    </row>
    <row r="364" spans="1:7" ht="12.75" customHeight="1">
      <c r="B364" s="459" t="s">
        <v>650</v>
      </c>
      <c r="C364" s="459" t="s">
        <v>2070</v>
      </c>
      <c r="D364" s="455"/>
      <c r="E364" s="459">
        <f>E363+7</f>
        <v>43473</v>
      </c>
      <c r="F364" s="459">
        <f>F363+7</f>
        <v>43479</v>
      </c>
      <c r="G364" s="459">
        <f>G363+7</f>
        <v>43493</v>
      </c>
    </row>
    <row r="365" spans="1:7" ht="12.75" customHeight="1">
      <c r="B365" s="459"/>
      <c r="C365" s="459"/>
      <c r="D365" s="455"/>
      <c r="E365" s="459">
        <f>E364+7</f>
        <v>43480</v>
      </c>
      <c r="F365" s="459">
        <f>F364+7</f>
        <v>43486</v>
      </c>
      <c r="G365" s="459">
        <f>G364+7</f>
        <v>43500</v>
      </c>
    </row>
    <row r="366" spans="1:7" ht="12.75" customHeight="1">
      <c r="B366" s="459" t="s">
        <v>652</v>
      </c>
      <c r="C366" s="459" t="s">
        <v>2070</v>
      </c>
      <c r="D366" s="455"/>
      <c r="E366" s="459">
        <f>E365+7</f>
        <v>43487</v>
      </c>
      <c r="F366" s="459">
        <f>F365+7</f>
        <v>43493</v>
      </c>
      <c r="G366" s="459">
        <f>G365+7</f>
        <v>43507</v>
      </c>
    </row>
    <row r="367" spans="1:7" ht="12.75" customHeight="1">
      <c r="B367" s="459" t="s">
        <v>203</v>
      </c>
      <c r="C367" s="459" t="s">
        <v>2069</v>
      </c>
      <c r="D367" s="455"/>
      <c r="E367" s="459">
        <f>E366+7</f>
        <v>43494</v>
      </c>
      <c r="F367" s="459">
        <f>F366+7</f>
        <v>43500</v>
      </c>
      <c r="G367" s="459">
        <f>G366+7</f>
        <v>43514</v>
      </c>
    </row>
    <row r="368" spans="1:7">
      <c r="C368" s="464"/>
      <c r="D368" s="463"/>
      <c r="E368" s="462"/>
      <c r="G368" s="461"/>
    </row>
    <row r="369" spans="1:7">
      <c r="A369" s="457" t="s">
        <v>2068</v>
      </c>
      <c r="B369" s="432" t="s">
        <v>36</v>
      </c>
      <c r="C369" s="432" t="s">
        <v>37</v>
      </c>
      <c r="D369" s="432" t="s">
        <v>38</v>
      </c>
      <c r="E369" s="460" t="s">
        <v>2024</v>
      </c>
      <c r="F369" s="459" t="s">
        <v>305</v>
      </c>
      <c r="G369" s="459" t="s">
        <v>183</v>
      </c>
    </row>
    <row r="370" spans="1:7" ht="12" customHeight="1">
      <c r="A370" s="457"/>
      <c r="B370" s="430"/>
      <c r="C370" s="430"/>
      <c r="D370" s="430"/>
      <c r="E370" s="458"/>
      <c r="F370" s="450" t="s">
        <v>40</v>
      </c>
      <c r="G370" s="426" t="s">
        <v>41</v>
      </c>
    </row>
    <row r="371" spans="1:7" ht="12.75" customHeight="1">
      <c r="A371" s="456"/>
      <c r="B371" s="450" t="s">
        <v>2067</v>
      </c>
      <c r="C371" s="450" t="s">
        <v>2066</v>
      </c>
      <c r="D371" s="455" t="s">
        <v>2065</v>
      </c>
      <c r="E371" s="450">
        <v>43462</v>
      </c>
      <c r="F371" s="450">
        <v>43469</v>
      </c>
      <c r="G371" s="450">
        <v>43484</v>
      </c>
    </row>
    <row r="372" spans="1:7" ht="12.75" customHeight="1">
      <c r="A372" s="457"/>
      <c r="B372" s="450" t="s">
        <v>2064</v>
      </c>
      <c r="C372" s="450" t="s">
        <v>2063</v>
      </c>
      <c r="D372" s="455"/>
      <c r="E372" s="450">
        <v>43469</v>
      </c>
      <c r="F372" s="450">
        <v>43476</v>
      </c>
      <c r="G372" s="450">
        <v>43491</v>
      </c>
    </row>
    <row r="373" spans="1:7" ht="12.75" customHeight="1">
      <c r="A373" s="457"/>
      <c r="B373" s="450" t="s">
        <v>2062</v>
      </c>
      <c r="C373" s="450" t="s">
        <v>2061</v>
      </c>
      <c r="D373" s="455"/>
      <c r="E373" s="450">
        <v>43476</v>
      </c>
      <c r="F373" s="450">
        <v>43483</v>
      </c>
      <c r="G373" s="450">
        <v>43498</v>
      </c>
    </row>
    <row r="374" spans="1:7" ht="12.75" customHeight="1">
      <c r="A374" s="457"/>
      <c r="B374" s="450" t="s">
        <v>2060</v>
      </c>
      <c r="C374" s="450" t="s">
        <v>2059</v>
      </c>
      <c r="D374" s="455"/>
      <c r="E374" s="450">
        <v>43483</v>
      </c>
      <c r="F374" s="450">
        <v>43490</v>
      </c>
      <c r="G374" s="450">
        <v>43505</v>
      </c>
    </row>
    <row r="375" spans="1:7" ht="12.75" customHeight="1">
      <c r="A375" s="456"/>
      <c r="B375" s="450"/>
      <c r="C375" s="450"/>
      <c r="D375" s="455"/>
      <c r="E375" s="450">
        <v>43490</v>
      </c>
      <c r="F375" s="450">
        <v>43497</v>
      </c>
      <c r="G375" s="450">
        <v>43512</v>
      </c>
    </row>
    <row r="376" spans="1:7">
      <c r="A376" s="434"/>
      <c r="B376" s="452"/>
      <c r="C376" s="454"/>
      <c r="D376" s="453"/>
      <c r="E376" s="452"/>
      <c r="F376" s="452"/>
      <c r="G376" s="452"/>
    </row>
    <row r="377" spans="1:7" s="437" customFormat="1">
      <c r="A377" s="442" t="s">
        <v>2058</v>
      </c>
      <c r="B377" s="443" t="s">
        <v>36</v>
      </c>
      <c r="C377" s="443" t="s">
        <v>37</v>
      </c>
      <c r="D377" s="443" t="s">
        <v>38</v>
      </c>
      <c r="E377" s="443" t="s">
        <v>1996</v>
      </c>
      <c r="F377" s="440" t="s">
        <v>305</v>
      </c>
      <c r="G377" s="440" t="s">
        <v>2046</v>
      </c>
    </row>
    <row r="378" spans="1:7" s="437" customFormat="1">
      <c r="A378" s="442" t="s">
        <v>2057</v>
      </c>
      <c r="B378" s="441"/>
      <c r="C378" s="441"/>
      <c r="D378" s="441"/>
      <c r="E378" s="441"/>
      <c r="F378" s="440" t="s">
        <v>40</v>
      </c>
      <c r="G378" s="440" t="s">
        <v>41</v>
      </c>
    </row>
    <row r="379" spans="1:7" s="437" customFormat="1" ht="13.5" customHeight="1">
      <c r="A379" s="442"/>
      <c r="B379" s="450" t="s">
        <v>2056</v>
      </c>
      <c r="C379" s="450" t="s">
        <v>2055</v>
      </c>
      <c r="D379" s="443" t="s">
        <v>2054</v>
      </c>
      <c r="E379" s="450">
        <v>43461</v>
      </c>
      <c r="F379" s="450">
        <v>43468</v>
      </c>
      <c r="G379" s="438">
        <v>43484</v>
      </c>
    </row>
    <row r="380" spans="1:7" s="437" customFormat="1" ht="13.5" customHeight="1">
      <c r="A380" s="442"/>
      <c r="B380" s="450" t="s">
        <v>2053</v>
      </c>
      <c r="C380" s="450" t="s">
        <v>2052</v>
      </c>
      <c r="D380" s="451"/>
      <c r="E380" s="450">
        <v>43468</v>
      </c>
      <c r="F380" s="450">
        <v>43475</v>
      </c>
      <c r="G380" s="438">
        <v>43491</v>
      </c>
    </row>
    <row r="381" spans="1:7" s="437" customFormat="1" ht="13.5" customHeight="1">
      <c r="A381" s="442"/>
      <c r="B381" s="450" t="s">
        <v>237</v>
      </c>
      <c r="C381" s="450" t="s">
        <v>2051</v>
      </c>
      <c r="D381" s="451"/>
      <c r="E381" s="450">
        <v>43475</v>
      </c>
      <c r="F381" s="450">
        <v>43482</v>
      </c>
      <c r="G381" s="438">
        <v>43498</v>
      </c>
    </row>
    <row r="382" spans="1:7" s="437" customFormat="1" ht="13.5" customHeight="1">
      <c r="A382" s="442"/>
      <c r="B382" s="450" t="s">
        <v>2050</v>
      </c>
      <c r="C382" s="450" t="s">
        <v>2049</v>
      </c>
      <c r="D382" s="451"/>
      <c r="E382" s="450">
        <v>43482</v>
      </c>
      <c r="F382" s="450">
        <v>43489</v>
      </c>
      <c r="G382" s="438">
        <v>43505</v>
      </c>
    </row>
    <row r="383" spans="1:7" s="437" customFormat="1" ht="13.5" customHeight="1">
      <c r="A383" s="442"/>
      <c r="B383" s="450" t="s">
        <v>2048</v>
      </c>
      <c r="C383" s="450" t="s">
        <v>2047</v>
      </c>
      <c r="D383" s="451"/>
      <c r="E383" s="450">
        <v>43489</v>
      </c>
      <c r="F383" s="450">
        <v>43496</v>
      </c>
      <c r="G383" s="438">
        <v>43512</v>
      </c>
    </row>
    <row r="384" spans="1:7" s="437" customFormat="1">
      <c r="A384" s="442"/>
      <c r="B384" s="450"/>
      <c r="C384" s="450"/>
      <c r="D384" s="441"/>
      <c r="E384" s="450">
        <v>43496</v>
      </c>
      <c r="F384" s="450">
        <v>43503</v>
      </c>
      <c r="G384" s="438">
        <v>43519</v>
      </c>
    </row>
    <row r="385" spans="1:7" s="437" customFormat="1" ht="12.75" customHeight="1">
      <c r="A385" s="442"/>
      <c r="B385" s="448"/>
      <c r="C385" s="448"/>
      <c r="D385" s="442"/>
      <c r="E385" s="442"/>
      <c r="F385" s="442"/>
      <c r="G385" s="442"/>
    </row>
    <row r="386" spans="1:7" s="437" customFormat="1" ht="12.75" customHeight="1">
      <c r="A386" s="442" t="s">
        <v>2035</v>
      </c>
      <c r="B386" s="443" t="s">
        <v>36</v>
      </c>
      <c r="C386" s="443" t="s">
        <v>37</v>
      </c>
      <c r="D386" s="443" t="s">
        <v>38</v>
      </c>
      <c r="E386" s="443" t="s">
        <v>1996</v>
      </c>
      <c r="F386" s="440" t="s">
        <v>305</v>
      </c>
      <c r="G386" s="440" t="s">
        <v>2046</v>
      </c>
    </row>
    <row r="387" spans="1:7" s="437" customFormat="1" ht="12.75" customHeight="1">
      <c r="A387" s="442"/>
      <c r="B387" s="441"/>
      <c r="C387" s="441"/>
      <c r="D387" s="441"/>
      <c r="E387" s="441"/>
      <c r="F387" s="440" t="s">
        <v>40</v>
      </c>
      <c r="G387" s="440" t="s">
        <v>41</v>
      </c>
    </row>
    <row r="388" spans="1:7" s="437" customFormat="1" ht="12.75" customHeight="1">
      <c r="A388" s="442"/>
      <c r="B388" s="438" t="s">
        <v>2045</v>
      </c>
      <c r="C388" s="438" t="s">
        <v>2044</v>
      </c>
      <c r="D388" s="447" t="s">
        <v>2043</v>
      </c>
      <c r="E388" s="438">
        <v>43459</v>
      </c>
      <c r="F388" s="438">
        <v>43466</v>
      </c>
      <c r="G388" s="438">
        <v>43489</v>
      </c>
    </row>
    <row r="389" spans="1:7" s="437" customFormat="1" ht="12.75" customHeight="1">
      <c r="A389" s="442"/>
      <c r="B389" s="438" t="s">
        <v>2042</v>
      </c>
      <c r="C389" s="438" t="s">
        <v>2041</v>
      </c>
      <c r="D389" s="446"/>
      <c r="E389" s="438">
        <v>43466</v>
      </c>
      <c r="F389" s="438">
        <v>43473</v>
      </c>
      <c r="G389" s="438">
        <v>43496</v>
      </c>
    </row>
    <row r="390" spans="1:7" s="437" customFormat="1" ht="12.75" customHeight="1">
      <c r="A390" s="442"/>
      <c r="B390" s="438" t="s">
        <v>2040</v>
      </c>
      <c r="C390" s="438" t="s">
        <v>2039</v>
      </c>
      <c r="D390" s="446"/>
      <c r="E390" s="438">
        <v>43473</v>
      </c>
      <c r="F390" s="438">
        <v>43480</v>
      </c>
      <c r="G390" s="438">
        <v>43503</v>
      </c>
    </row>
    <row r="391" spans="1:7" s="437" customFormat="1" ht="12.75" customHeight="1">
      <c r="A391" s="442"/>
      <c r="B391" s="438" t="s">
        <v>2038</v>
      </c>
      <c r="C391" s="438" t="s">
        <v>2037</v>
      </c>
      <c r="D391" s="446"/>
      <c r="E391" s="438">
        <v>43480</v>
      </c>
      <c r="F391" s="438">
        <v>43487</v>
      </c>
      <c r="G391" s="438">
        <v>43510</v>
      </c>
    </row>
    <row r="392" spans="1:7" s="437" customFormat="1" ht="12.75" customHeight="1">
      <c r="A392" s="442"/>
      <c r="B392" s="438" t="s">
        <v>2036</v>
      </c>
      <c r="C392" s="438" t="s">
        <v>1203</v>
      </c>
      <c r="D392" s="446"/>
      <c r="E392" s="438">
        <v>43487</v>
      </c>
      <c r="F392" s="438">
        <v>43494</v>
      </c>
      <c r="G392" s="438">
        <v>43517</v>
      </c>
    </row>
    <row r="393" spans="1:7" s="437" customFormat="1" ht="12.75" customHeight="1">
      <c r="A393" s="442"/>
      <c r="B393" s="438"/>
      <c r="C393" s="438"/>
      <c r="D393" s="445"/>
      <c r="E393" s="438">
        <v>43494</v>
      </c>
      <c r="F393" s="438">
        <v>43501</v>
      </c>
      <c r="G393" s="438">
        <v>43524</v>
      </c>
    </row>
    <row r="394" spans="1:7" s="437" customFormat="1" ht="12.75" customHeight="1">
      <c r="B394" s="448"/>
      <c r="C394" s="448"/>
      <c r="D394" s="449"/>
      <c r="E394" s="448"/>
      <c r="F394" s="448"/>
      <c r="G394" s="448"/>
    </row>
    <row r="395" spans="1:7" s="437" customFormat="1" ht="12.75" customHeight="1">
      <c r="A395" s="442" t="s">
        <v>1065</v>
      </c>
      <c r="B395" s="443" t="s">
        <v>36</v>
      </c>
      <c r="C395" s="443" t="s">
        <v>37</v>
      </c>
      <c r="D395" s="443" t="s">
        <v>38</v>
      </c>
      <c r="E395" s="443" t="s">
        <v>1996</v>
      </c>
      <c r="F395" s="440" t="s">
        <v>305</v>
      </c>
      <c r="G395" s="440" t="s">
        <v>188</v>
      </c>
    </row>
    <row r="396" spans="1:7" s="437" customFormat="1" ht="12.75" customHeight="1">
      <c r="A396" s="442" t="s">
        <v>2035</v>
      </c>
      <c r="B396" s="441"/>
      <c r="C396" s="441"/>
      <c r="D396" s="441"/>
      <c r="E396" s="441"/>
      <c r="F396" s="440" t="s">
        <v>40</v>
      </c>
      <c r="G396" s="440" t="s">
        <v>41</v>
      </c>
    </row>
    <row r="397" spans="1:7" s="437" customFormat="1" ht="12.75" customHeight="1">
      <c r="A397" s="442"/>
      <c r="B397" s="438" t="s">
        <v>2034</v>
      </c>
      <c r="C397" s="438" t="s">
        <v>2033</v>
      </c>
      <c r="D397" s="447" t="s">
        <v>2032</v>
      </c>
      <c r="E397" s="438">
        <v>43459</v>
      </c>
      <c r="F397" s="438">
        <v>43466</v>
      </c>
      <c r="G397" s="438">
        <v>43131</v>
      </c>
    </row>
    <row r="398" spans="1:7" s="437" customFormat="1" ht="12.75" customHeight="1">
      <c r="A398" s="442"/>
      <c r="B398" s="438" t="s">
        <v>2031</v>
      </c>
      <c r="C398" s="438" t="s">
        <v>2030</v>
      </c>
      <c r="D398" s="446"/>
      <c r="E398" s="438">
        <v>43466</v>
      </c>
      <c r="F398" s="438">
        <v>43473</v>
      </c>
      <c r="G398" s="438">
        <v>43138</v>
      </c>
    </row>
    <row r="399" spans="1:7" s="437" customFormat="1" ht="12.75" customHeight="1">
      <c r="A399" s="442"/>
      <c r="B399" s="438" t="s">
        <v>2029</v>
      </c>
      <c r="C399" s="438" t="s">
        <v>668</v>
      </c>
      <c r="D399" s="446"/>
      <c r="E399" s="438">
        <v>43473</v>
      </c>
      <c r="F399" s="438">
        <v>43480</v>
      </c>
      <c r="G399" s="438">
        <v>43145</v>
      </c>
    </row>
    <row r="400" spans="1:7" s="437" customFormat="1" ht="12.75" customHeight="1">
      <c r="A400" s="442"/>
      <c r="B400" s="438" t="s">
        <v>2028</v>
      </c>
      <c r="C400" s="438" t="s">
        <v>2027</v>
      </c>
      <c r="D400" s="446"/>
      <c r="E400" s="438">
        <v>43480</v>
      </c>
      <c r="F400" s="438">
        <v>43487</v>
      </c>
      <c r="G400" s="438">
        <v>43152</v>
      </c>
    </row>
    <row r="401" spans="1:7" s="437" customFormat="1" ht="12.75" customHeight="1">
      <c r="A401" s="442"/>
      <c r="B401" s="438" t="s">
        <v>2026</v>
      </c>
      <c r="C401" s="438" t="s">
        <v>2025</v>
      </c>
      <c r="D401" s="446"/>
      <c r="E401" s="438">
        <v>43487</v>
      </c>
      <c r="F401" s="438">
        <v>43494</v>
      </c>
      <c r="G401" s="438">
        <v>43159</v>
      </c>
    </row>
    <row r="402" spans="1:7" s="437" customFormat="1" ht="12.75" customHeight="1">
      <c r="A402" s="442"/>
      <c r="B402" s="438"/>
      <c r="C402" s="438"/>
      <c r="D402" s="445"/>
      <c r="E402" s="438">
        <v>43494</v>
      </c>
      <c r="F402" s="438">
        <v>43501</v>
      </c>
      <c r="G402" s="438">
        <v>43166</v>
      </c>
    </row>
    <row r="403" spans="1:7" s="437" customFormat="1">
      <c r="A403" s="442"/>
      <c r="B403" s="444"/>
      <c r="C403" s="444"/>
      <c r="D403" s="444"/>
      <c r="E403" s="444"/>
    </row>
    <row r="404" spans="1:7" s="437" customFormat="1">
      <c r="A404" s="442" t="s">
        <v>1065</v>
      </c>
      <c r="B404" s="443" t="s">
        <v>36</v>
      </c>
      <c r="C404" s="443" t="s">
        <v>37</v>
      </c>
      <c r="D404" s="443" t="s">
        <v>38</v>
      </c>
      <c r="E404" s="443" t="s">
        <v>2024</v>
      </c>
      <c r="F404" s="440" t="s">
        <v>305</v>
      </c>
      <c r="G404" s="440" t="s">
        <v>188</v>
      </c>
    </row>
    <row r="405" spans="1:7" s="437" customFormat="1">
      <c r="A405" s="442" t="s">
        <v>2023</v>
      </c>
      <c r="B405" s="441"/>
      <c r="C405" s="441"/>
      <c r="D405" s="441"/>
      <c r="E405" s="441"/>
      <c r="F405" s="440" t="s">
        <v>40</v>
      </c>
      <c r="G405" s="440" t="s">
        <v>41</v>
      </c>
    </row>
    <row r="406" spans="1:7" s="437" customFormat="1" ht="13.5" customHeight="1">
      <c r="A406" s="437" t="s">
        <v>2018</v>
      </c>
      <c r="B406" s="438" t="s">
        <v>1141</v>
      </c>
      <c r="C406" s="438" t="s">
        <v>2022</v>
      </c>
      <c r="D406" s="439" t="s">
        <v>2021</v>
      </c>
      <c r="E406" s="438">
        <v>43465</v>
      </c>
      <c r="F406" s="438">
        <v>43471</v>
      </c>
      <c r="G406" s="438">
        <v>43500</v>
      </c>
    </row>
    <row r="407" spans="1:7" s="437" customFormat="1" ht="13.5" customHeight="1">
      <c r="A407" s="437" t="s">
        <v>2018</v>
      </c>
      <c r="B407" s="438" t="s">
        <v>2020</v>
      </c>
      <c r="C407" s="438" t="s">
        <v>2019</v>
      </c>
      <c r="D407" s="439"/>
      <c r="E407" s="438">
        <f>E406+7</f>
        <v>43472</v>
      </c>
      <c r="F407" s="438">
        <f>F406+7</f>
        <v>43478</v>
      </c>
      <c r="G407" s="438">
        <f>G406+7</f>
        <v>43507</v>
      </c>
    </row>
    <row r="408" spans="1:7" s="437" customFormat="1" ht="13.5" customHeight="1">
      <c r="A408" s="437" t="s">
        <v>2018</v>
      </c>
      <c r="B408" s="438" t="s">
        <v>2017</v>
      </c>
      <c r="C408" s="438" t="s">
        <v>2016</v>
      </c>
      <c r="D408" s="439"/>
      <c r="E408" s="438">
        <f>E407+7</f>
        <v>43479</v>
      </c>
      <c r="F408" s="438">
        <f>F407+7</f>
        <v>43485</v>
      </c>
      <c r="G408" s="438">
        <f>G407+7</f>
        <v>43514</v>
      </c>
    </row>
    <row r="409" spans="1:7" s="437" customFormat="1" ht="13.5" customHeight="1">
      <c r="B409" s="438" t="s">
        <v>2015</v>
      </c>
      <c r="C409" s="438" t="s">
        <v>2014</v>
      </c>
      <c r="D409" s="439"/>
      <c r="E409" s="438">
        <f>E408+7</f>
        <v>43486</v>
      </c>
      <c r="F409" s="438">
        <f>F408+7</f>
        <v>43492</v>
      </c>
      <c r="G409" s="438">
        <f>G408+7</f>
        <v>43521</v>
      </c>
    </row>
    <row r="410" spans="1:7" s="437" customFormat="1" ht="13.5" customHeight="1">
      <c r="B410" s="438"/>
      <c r="C410" s="438"/>
      <c r="D410" s="439"/>
      <c r="E410" s="438">
        <f>E409+7</f>
        <v>43493</v>
      </c>
      <c r="F410" s="438">
        <f>F409+7</f>
        <v>43499</v>
      </c>
      <c r="G410" s="438">
        <f>G409+7</f>
        <v>43528</v>
      </c>
    </row>
    <row r="411" spans="1:7">
      <c r="C411" s="436"/>
      <c r="D411" s="436"/>
      <c r="E411" s="436"/>
      <c r="G411" s="435"/>
    </row>
    <row r="412" spans="1:7">
      <c r="A412" s="434" t="s">
        <v>2013</v>
      </c>
      <c r="B412" s="428" t="s">
        <v>36</v>
      </c>
      <c r="C412" s="428" t="s">
        <v>37</v>
      </c>
      <c r="D412" s="428" t="s">
        <v>38</v>
      </c>
      <c r="E412" s="428" t="s">
        <v>1996</v>
      </c>
      <c r="F412" s="426" t="s">
        <v>305</v>
      </c>
      <c r="G412" s="426" t="s">
        <v>296</v>
      </c>
    </row>
    <row r="413" spans="1:7">
      <c r="A413" s="433" t="s">
        <v>2012</v>
      </c>
      <c r="B413" s="427"/>
      <c r="C413" s="427"/>
      <c r="D413" s="427"/>
      <c r="E413" s="427"/>
      <c r="F413" s="426" t="s">
        <v>40</v>
      </c>
      <c r="G413" s="426" t="s">
        <v>41</v>
      </c>
    </row>
    <row r="414" spans="1:7" ht="14.25" customHeight="1">
      <c r="B414" s="424" t="s">
        <v>2011</v>
      </c>
      <c r="C414" s="424" t="s">
        <v>2010</v>
      </c>
      <c r="D414" s="432" t="s">
        <v>2009</v>
      </c>
      <c r="E414" s="424">
        <v>43461</v>
      </c>
      <c r="F414" s="424">
        <v>43468</v>
      </c>
      <c r="G414" s="424">
        <v>43507</v>
      </c>
    </row>
    <row r="415" spans="1:7" ht="13.5" customHeight="1">
      <c r="B415" s="424" t="s">
        <v>2008</v>
      </c>
      <c r="C415" s="424" t="s">
        <v>2007</v>
      </c>
      <c r="D415" s="431"/>
      <c r="E415" s="424">
        <v>43468</v>
      </c>
      <c r="F415" s="424">
        <v>43475</v>
      </c>
      <c r="G415" s="424">
        <v>43514</v>
      </c>
    </row>
    <row r="416" spans="1:7" ht="13.5" customHeight="1">
      <c r="B416" s="424" t="s">
        <v>2006</v>
      </c>
      <c r="C416" s="424" t="s">
        <v>2005</v>
      </c>
      <c r="D416" s="431"/>
      <c r="E416" s="424">
        <v>43475</v>
      </c>
      <c r="F416" s="424">
        <v>43482</v>
      </c>
      <c r="G416" s="424">
        <v>43521</v>
      </c>
    </row>
    <row r="417" spans="1:7" ht="14.25" customHeight="1">
      <c r="B417" s="424" t="s">
        <v>2004</v>
      </c>
      <c r="C417" s="424" t="s">
        <v>2003</v>
      </c>
      <c r="D417" s="431"/>
      <c r="E417" s="424">
        <v>43482</v>
      </c>
      <c r="F417" s="424">
        <v>43489</v>
      </c>
      <c r="G417" s="424">
        <v>43528</v>
      </c>
    </row>
    <row r="418" spans="1:7" ht="14.25" customHeight="1">
      <c r="B418" s="424" t="s">
        <v>2002</v>
      </c>
      <c r="C418" s="424" t="s">
        <v>2001</v>
      </c>
      <c r="D418" s="431"/>
      <c r="E418" s="424">
        <v>43489</v>
      </c>
      <c r="F418" s="424">
        <v>43496</v>
      </c>
      <c r="G418" s="424">
        <v>43535</v>
      </c>
    </row>
    <row r="419" spans="1:7" ht="14.25" customHeight="1">
      <c r="B419" s="424" t="s">
        <v>2000</v>
      </c>
      <c r="C419" s="424" t="s">
        <v>1999</v>
      </c>
      <c r="D419" s="430"/>
      <c r="E419" s="424">
        <v>43496</v>
      </c>
      <c r="F419" s="424">
        <v>43503</v>
      </c>
      <c r="G419" s="424">
        <v>43542</v>
      </c>
    </row>
    <row r="421" spans="1:7">
      <c r="A421" s="422" t="s">
        <v>1998</v>
      </c>
      <c r="B421" s="428" t="s">
        <v>36</v>
      </c>
      <c r="C421" s="428" t="s">
        <v>37</v>
      </c>
      <c r="D421" s="428" t="s">
        <v>38</v>
      </c>
      <c r="E421" s="428" t="s">
        <v>1996</v>
      </c>
      <c r="F421" s="426" t="s">
        <v>305</v>
      </c>
      <c r="G421" s="426" t="s">
        <v>108</v>
      </c>
    </row>
    <row r="422" spans="1:7">
      <c r="A422" s="422" t="s">
        <v>1995</v>
      </c>
      <c r="B422" s="427"/>
      <c r="C422" s="427"/>
      <c r="D422" s="427"/>
      <c r="E422" s="427"/>
      <c r="F422" s="426" t="s">
        <v>40</v>
      </c>
      <c r="G422" s="426" t="s">
        <v>41</v>
      </c>
    </row>
    <row r="423" spans="1:7" ht="13.5" customHeight="1">
      <c r="A423" s="429"/>
      <c r="B423" s="424" t="s">
        <v>1994</v>
      </c>
      <c r="C423" s="424" t="s">
        <v>1993</v>
      </c>
      <c r="D423" s="425" t="s">
        <v>184</v>
      </c>
      <c r="E423" s="424">
        <v>43466</v>
      </c>
      <c r="F423" s="424">
        <v>43472</v>
      </c>
      <c r="G423" s="424">
        <v>43487</v>
      </c>
    </row>
    <row r="424" spans="1:7" ht="13.5" customHeight="1">
      <c r="A424" s="429"/>
      <c r="B424" s="424" t="s">
        <v>1992</v>
      </c>
      <c r="C424" s="424" t="s">
        <v>1991</v>
      </c>
      <c r="D424" s="425"/>
      <c r="E424" s="424">
        <f>E423+7</f>
        <v>43473</v>
      </c>
      <c r="F424" s="424">
        <f>F423+7</f>
        <v>43479</v>
      </c>
      <c r="G424" s="424">
        <f>G423+7</f>
        <v>43494</v>
      </c>
    </row>
    <row r="425" spans="1:7" ht="13.5" customHeight="1">
      <c r="A425" s="429"/>
      <c r="B425" s="424" t="s">
        <v>1990</v>
      </c>
      <c r="C425" s="424" t="s">
        <v>1989</v>
      </c>
      <c r="D425" s="425"/>
      <c r="E425" s="424">
        <f>E424+7</f>
        <v>43480</v>
      </c>
      <c r="F425" s="424">
        <f>F424+7</f>
        <v>43486</v>
      </c>
      <c r="G425" s="424">
        <f>G424+7</f>
        <v>43501</v>
      </c>
    </row>
    <row r="426" spans="1:7" ht="13.5" customHeight="1">
      <c r="A426" s="429"/>
      <c r="B426" s="424" t="s">
        <v>1988</v>
      </c>
      <c r="C426" s="424" t="s">
        <v>1987</v>
      </c>
      <c r="D426" s="425"/>
      <c r="E426" s="424">
        <f>E425+7</f>
        <v>43487</v>
      </c>
      <c r="F426" s="424">
        <f>F425+7</f>
        <v>43493</v>
      </c>
      <c r="G426" s="424">
        <f>G425+7</f>
        <v>43508</v>
      </c>
    </row>
    <row r="427" spans="1:7" ht="13.5" customHeight="1">
      <c r="A427" s="429"/>
      <c r="B427" s="424" t="s">
        <v>1986</v>
      </c>
      <c r="C427" s="424" t="s">
        <v>1985</v>
      </c>
      <c r="D427" s="425"/>
      <c r="E427" s="424">
        <f>E426+7</f>
        <v>43494</v>
      </c>
      <c r="F427" s="424">
        <f>F426+7</f>
        <v>43500</v>
      </c>
      <c r="G427" s="424">
        <f>G426+7</f>
        <v>43515</v>
      </c>
    </row>
    <row r="429" spans="1:7">
      <c r="A429" s="422" t="s">
        <v>1997</v>
      </c>
      <c r="B429" s="428" t="s">
        <v>36</v>
      </c>
      <c r="C429" s="428" t="s">
        <v>37</v>
      </c>
      <c r="D429" s="428" t="s">
        <v>38</v>
      </c>
      <c r="E429" s="428" t="s">
        <v>1996</v>
      </c>
      <c r="F429" s="426" t="s">
        <v>305</v>
      </c>
      <c r="G429" s="426" t="s">
        <v>106</v>
      </c>
    </row>
    <row r="430" spans="1:7">
      <c r="A430" s="422" t="s">
        <v>1995</v>
      </c>
      <c r="B430" s="427"/>
      <c r="C430" s="427"/>
      <c r="D430" s="427"/>
      <c r="E430" s="427"/>
      <c r="F430" s="426" t="s">
        <v>40</v>
      </c>
      <c r="G430" s="426" t="s">
        <v>41</v>
      </c>
    </row>
    <row r="431" spans="1:7" ht="13.5" customHeight="1">
      <c r="B431" s="424" t="s">
        <v>1994</v>
      </c>
      <c r="C431" s="424" t="s">
        <v>1993</v>
      </c>
      <c r="D431" s="425" t="s">
        <v>184</v>
      </c>
      <c r="E431" s="424">
        <v>43466</v>
      </c>
      <c r="F431" s="424">
        <v>43472</v>
      </c>
      <c r="G431" s="424">
        <v>43490</v>
      </c>
    </row>
    <row r="432" spans="1:7" ht="13.5" customHeight="1">
      <c r="B432" s="424" t="s">
        <v>1992</v>
      </c>
      <c r="C432" s="424" t="s">
        <v>1991</v>
      </c>
      <c r="D432" s="425"/>
      <c r="E432" s="424">
        <v>43473</v>
      </c>
      <c r="F432" s="424">
        <v>43479</v>
      </c>
      <c r="G432" s="424">
        <v>43497</v>
      </c>
    </row>
    <row r="433" spans="2:7" ht="13.5" customHeight="1">
      <c r="B433" s="424" t="s">
        <v>1990</v>
      </c>
      <c r="C433" s="424" t="s">
        <v>1989</v>
      </c>
      <c r="D433" s="425"/>
      <c r="E433" s="424">
        <v>43480</v>
      </c>
      <c r="F433" s="424">
        <v>43486</v>
      </c>
      <c r="G433" s="424">
        <v>43504</v>
      </c>
    </row>
    <row r="434" spans="2:7" ht="13.5" customHeight="1">
      <c r="B434" s="424" t="s">
        <v>1988</v>
      </c>
      <c r="C434" s="424" t="s">
        <v>1987</v>
      </c>
      <c r="D434" s="425"/>
      <c r="E434" s="424">
        <v>43487</v>
      </c>
      <c r="F434" s="424">
        <v>43493</v>
      </c>
      <c r="G434" s="424">
        <v>43511</v>
      </c>
    </row>
    <row r="435" spans="2:7" ht="13.5" customHeight="1">
      <c r="B435" s="424" t="s">
        <v>1986</v>
      </c>
      <c r="C435" s="424" t="s">
        <v>1985</v>
      </c>
      <c r="D435" s="425"/>
      <c r="E435" s="424">
        <v>43494</v>
      </c>
      <c r="F435" s="424">
        <v>43500</v>
      </c>
      <c r="G435" s="424">
        <v>43518</v>
      </c>
    </row>
    <row r="436" spans="2:7">
      <c r="C436" s="423"/>
    </row>
  </sheetData>
  <mergeCells count="242">
    <mergeCell ref="B429:B430"/>
    <mergeCell ref="C429:C430"/>
    <mergeCell ref="B404:B405"/>
    <mergeCell ref="B412:B413"/>
    <mergeCell ref="D414:D419"/>
    <mergeCell ref="D431:D435"/>
    <mergeCell ref="D406:D410"/>
    <mergeCell ref="D397:D402"/>
    <mergeCell ref="B395:B396"/>
    <mergeCell ref="C395:C396"/>
    <mergeCell ref="D395:D396"/>
    <mergeCell ref="D429:D430"/>
    <mergeCell ref="C421:C422"/>
    <mergeCell ref="D404:D405"/>
    <mergeCell ref="D412:D413"/>
    <mergeCell ref="D355:D359"/>
    <mergeCell ref="D423:D427"/>
    <mergeCell ref="D273:D277"/>
    <mergeCell ref="D289:D293"/>
    <mergeCell ref="B228:B229"/>
    <mergeCell ref="B255:B256"/>
    <mergeCell ref="C271:C272"/>
    <mergeCell ref="D421:D422"/>
    <mergeCell ref="E228:E229"/>
    <mergeCell ref="B287:B288"/>
    <mergeCell ref="E345:E346"/>
    <mergeCell ref="D345:D346"/>
    <mergeCell ref="E303:E304"/>
    <mergeCell ref="D347:D351"/>
    <mergeCell ref="E429:E430"/>
    <mergeCell ref="B421:B422"/>
    <mergeCell ref="C303:C304"/>
    <mergeCell ref="C255:C256"/>
    <mergeCell ref="C287:C288"/>
    <mergeCell ref="C228:C229"/>
    <mergeCell ref="D287:D288"/>
    <mergeCell ref="D255:D256"/>
    <mergeCell ref="D230:D234"/>
    <mergeCell ref="D248:D253"/>
    <mergeCell ref="C312:C313"/>
    <mergeCell ref="B303:B304"/>
    <mergeCell ref="B312:B313"/>
    <mergeCell ref="B320:B321"/>
    <mergeCell ref="B263:B264"/>
    <mergeCell ref="C263:C264"/>
    <mergeCell ref="B279:B280"/>
    <mergeCell ref="C279:C280"/>
    <mergeCell ref="B295:B296"/>
    <mergeCell ref="C295:C296"/>
    <mergeCell ref="D228:D229"/>
    <mergeCell ref="D236:D237"/>
    <mergeCell ref="D246:D247"/>
    <mergeCell ref="D303:D304"/>
    <mergeCell ref="D320:D321"/>
    <mergeCell ref="D314:D318"/>
    <mergeCell ref="D312:D313"/>
    <mergeCell ref="B159:B160"/>
    <mergeCell ref="B133:B134"/>
    <mergeCell ref="C246:C247"/>
    <mergeCell ref="B236:B237"/>
    <mergeCell ref="B246:B247"/>
    <mergeCell ref="B271:B272"/>
    <mergeCell ref="C236:C237"/>
    <mergeCell ref="C150:C151"/>
    <mergeCell ref="D161:D165"/>
    <mergeCell ref="D169:D174"/>
    <mergeCell ref="D195:D199"/>
    <mergeCell ref="B100:B101"/>
    <mergeCell ref="D211:D212"/>
    <mergeCell ref="D141:D142"/>
    <mergeCell ref="D150:D151"/>
    <mergeCell ref="B124:B125"/>
    <mergeCell ref="B141:B142"/>
    <mergeCell ref="C201:C202"/>
    <mergeCell ref="C211:C212"/>
    <mergeCell ref="B211:B212"/>
    <mergeCell ref="C193:C194"/>
    <mergeCell ref="C176:C177"/>
    <mergeCell ref="D185:D186"/>
    <mergeCell ref="D193:D194"/>
    <mergeCell ref="D176:D177"/>
    <mergeCell ref="D187:D191"/>
    <mergeCell ref="D201:D202"/>
    <mergeCell ref="C91:C92"/>
    <mergeCell ref="D91:D92"/>
    <mergeCell ref="C57:C58"/>
    <mergeCell ref="D59:D64"/>
    <mergeCell ref="D76:D81"/>
    <mergeCell ref="C116:C117"/>
    <mergeCell ref="C100:C101"/>
    <mergeCell ref="B193:B194"/>
    <mergeCell ref="B201:B202"/>
    <mergeCell ref="E66:E67"/>
    <mergeCell ref="B116:B117"/>
    <mergeCell ref="B48:B49"/>
    <mergeCell ref="C48:C49"/>
    <mergeCell ref="D48:D49"/>
    <mergeCell ref="E48:E49"/>
    <mergeCell ref="D100:D101"/>
    <mergeCell ref="B91:B92"/>
    <mergeCell ref="B220:B221"/>
    <mergeCell ref="C220:C221"/>
    <mergeCell ref="E255:E256"/>
    <mergeCell ref="B150:B151"/>
    <mergeCell ref="B167:B168"/>
    <mergeCell ref="C167:C168"/>
    <mergeCell ref="B176:B177"/>
    <mergeCell ref="B185:B186"/>
    <mergeCell ref="E246:E247"/>
    <mergeCell ref="E167:E168"/>
    <mergeCell ref="C108:C109"/>
    <mergeCell ref="D108:D109"/>
    <mergeCell ref="B108:B109"/>
    <mergeCell ref="E100:E101"/>
    <mergeCell ref="E133:E134"/>
    <mergeCell ref="E141:E142"/>
    <mergeCell ref="C141:C142"/>
    <mergeCell ref="C133:C134"/>
    <mergeCell ref="D133:D134"/>
    <mergeCell ref="E295:E296"/>
    <mergeCell ref="D297:D301"/>
    <mergeCell ref="D331:D335"/>
    <mergeCell ref="D339:D343"/>
    <mergeCell ref="D329:D330"/>
    <mergeCell ref="E91:E92"/>
    <mergeCell ref="E159:E160"/>
    <mergeCell ref="D167:D168"/>
    <mergeCell ref="D159:D160"/>
    <mergeCell ref="D322:D327"/>
    <mergeCell ref="D238:D243"/>
    <mergeCell ref="D305:D310"/>
    <mergeCell ref="D257:D261"/>
    <mergeCell ref="D263:D264"/>
    <mergeCell ref="E263:E264"/>
    <mergeCell ref="D265:D269"/>
    <mergeCell ref="D279:D280"/>
    <mergeCell ref="E279:E280"/>
    <mergeCell ref="D281:D285"/>
    <mergeCell ref="D295:D296"/>
    <mergeCell ref="D110:D114"/>
    <mergeCell ref="D118:D122"/>
    <mergeCell ref="E40:E41"/>
    <mergeCell ref="E211:E212"/>
    <mergeCell ref="E220:E221"/>
    <mergeCell ref="E312:E313"/>
    <mergeCell ref="D220:D221"/>
    <mergeCell ref="E287:E288"/>
    <mergeCell ref="D271:D272"/>
    <mergeCell ref="E271:E272"/>
    <mergeCell ref="D116:D117"/>
    <mergeCell ref="E150:E151"/>
    <mergeCell ref="D152:D157"/>
    <mergeCell ref="E108:E109"/>
    <mergeCell ref="E116:E117"/>
    <mergeCell ref="C32:C33"/>
    <mergeCell ref="D32:D33"/>
    <mergeCell ref="D57:D58"/>
    <mergeCell ref="D66:D67"/>
    <mergeCell ref="D93:D98"/>
    <mergeCell ref="C386:C387"/>
    <mergeCell ref="D386:D387"/>
    <mergeCell ref="C404:C405"/>
    <mergeCell ref="C412:C413"/>
    <mergeCell ref="D24:D25"/>
    <mergeCell ref="C185:C186"/>
    <mergeCell ref="C66:C67"/>
    <mergeCell ref="C124:C125"/>
    <mergeCell ref="D124:D125"/>
    <mergeCell ref="C83:C84"/>
    <mergeCell ref="E236:E237"/>
    <mergeCell ref="B40:B41"/>
    <mergeCell ref="C40:C41"/>
    <mergeCell ref="D40:D41"/>
    <mergeCell ref="D68:D72"/>
    <mergeCell ref="E193:E194"/>
    <mergeCell ref="E124:E125"/>
    <mergeCell ref="E176:E177"/>
    <mergeCell ref="E185:E186"/>
    <mergeCell ref="C159:C160"/>
    <mergeCell ref="E320:E321"/>
    <mergeCell ref="E377:E378"/>
    <mergeCell ref="E404:E405"/>
    <mergeCell ref="E369:E370"/>
    <mergeCell ref="E395:E396"/>
    <mergeCell ref="E412:E413"/>
    <mergeCell ref="D83:D84"/>
    <mergeCell ref="C24:C25"/>
    <mergeCell ref="B32:B33"/>
    <mergeCell ref="E421:E422"/>
    <mergeCell ref="E201:E202"/>
    <mergeCell ref="E386:E387"/>
    <mergeCell ref="E337:E338"/>
    <mergeCell ref="E353:E354"/>
    <mergeCell ref="E361:E362"/>
    <mergeCell ref="E329:E330"/>
    <mergeCell ref="C74:C75"/>
    <mergeCell ref="B66:B67"/>
    <mergeCell ref="B16:B17"/>
    <mergeCell ref="C16:C17"/>
    <mergeCell ref="D16:D17"/>
    <mergeCell ref="E16:E17"/>
    <mergeCell ref="E32:E33"/>
    <mergeCell ref="B83:B84"/>
    <mergeCell ref="E7:E8"/>
    <mergeCell ref="E24:E25"/>
    <mergeCell ref="E57:E58"/>
    <mergeCell ref="E83:E84"/>
    <mergeCell ref="B74:B75"/>
    <mergeCell ref="D74:D75"/>
    <mergeCell ref="E74:E75"/>
    <mergeCell ref="C7:C8"/>
    <mergeCell ref="D7:D8"/>
    <mergeCell ref="D353:D354"/>
    <mergeCell ref="B361:B362"/>
    <mergeCell ref="D363:D367"/>
    <mergeCell ref="D379:D384"/>
    <mergeCell ref="D337:D338"/>
    <mergeCell ref="A1:G1"/>
    <mergeCell ref="A4:G4"/>
    <mergeCell ref="B7:B8"/>
    <mergeCell ref="B24:B25"/>
    <mergeCell ref="B57:B58"/>
    <mergeCell ref="B377:B378"/>
    <mergeCell ref="C377:C378"/>
    <mergeCell ref="D377:D378"/>
    <mergeCell ref="B337:B338"/>
    <mergeCell ref="B353:B354"/>
    <mergeCell ref="B369:B370"/>
    <mergeCell ref="C361:C362"/>
    <mergeCell ref="C369:C370"/>
    <mergeCell ref="B345:B346"/>
    <mergeCell ref="C345:C346"/>
    <mergeCell ref="C329:C330"/>
    <mergeCell ref="C337:C338"/>
    <mergeCell ref="C353:C354"/>
    <mergeCell ref="C320:C321"/>
    <mergeCell ref="B329:B330"/>
    <mergeCell ref="D388:D393"/>
    <mergeCell ref="D371:D375"/>
    <mergeCell ref="D361:D362"/>
    <mergeCell ref="D369:D370"/>
    <mergeCell ref="B386:B387"/>
  </mergeCells>
  <phoneticPr fontId="10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9" r:id="rId2" display="javascript:void(0);"/>
    <hyperlink ref="B10" r:id="rId3" display="javascript:void(0);"/>
    <hyperlink ref="B11" r:id="rId4" display="javascript:void(0);"/>
    <hyperlink ref="B12" r:id="rId5" display="javascript:void(0);"/>
    <hyperlink ref="B13" r:id="rId6" display="javascript:void(0);"/>
    <hyperlink ref="C76" r:id="rId7" display="https://www.cma-cgm.com/ebusiness/schedules/voyage/detail?voyageReference=0BX2JW1MA"/>
    <hyperlink ref="C77" r:id="rId8" display="https://www.cma-cgm.com/ebusiness/schedules/voyage/detail?voyageReference=0BX2LW1MA"/>
    <hyperlink ref="C78" r:id="rId9" display="https://www.cma-cgm.com/ebusiness/schedules/voyage/detail?voyageReference=0BX2NW1MA"/>
    <hyperlink ref="C79" r:id="rId10" display="https://www.cma-cgm.com/ebusiness/schedules/voyage/detail?voyageReference=0BX2PW1MA"/>
    <hyperlink ref="C80" r:id="rId11" display="https://www.cma-cgm.com/ebusiness/schedules/voyage/detail?voyageReference=0BX2RW1MA"/>
    <hyperlink ref="B93" r:id="rId12" display="javascript:void(0);"/>
    <hyperlink ref="C93" r:id="rId13" display="javascript:void(0);"/>
    <hyperlink ref="B94" r:id="rId14" display="javascript:void(0);"/>
    <hyperlink ref="C94" r:id="rId15" display="javascript:void(0);"/>
    <hyperlink ref="B95" r:id="rId16" display="javascript:void(0);"/>
    <hyperlink ref="C95" r:id="rId17" display="javascript:void(0);"/>
    <hyperlink ref="B96" r:id="rId18" display="javascript:void(0);"/>
    <hyperlink ref="C96" r:id="rId19" display="javascript:void(0);"/>
    <hyperlink ref="B97" r:id="rId20" display="javascript:void(0);"/>
    <hyperlink ref="C97" r:id="rId21" display="javascript:void(0);"/>
    <hyperlink ref="B102" r:id="rId22" tooltip="Please click here for Schedule details." display="javascript:void(0);"/>
    <hyperlink ref="C102" r:id="rId23" tooltip="Please click here for Schedule details." display="javascript:void(0);"/>
    <hyperlink ref="B103" r:id="rId24" tooltip="Please click here for Schedule details." display="javascript:void(0);"/>
    <hyperlink ref="C103" r:id="rId25" tooltip="Please click here for Schedule details." display="javascript:void(0);"/>
    <hyperlink ref="B104" r:id="rId26" tooltip="Please click here for Schedule details." display="javascript:void(0);"/>
    <hyperlink ref="C104" r:id="rId27" tooltip="Please click here for Schedule details." display="javascript:void(0);"/>
    <hyperlink ref="B105" r:id="rId28" tooltip="Please click here for Schedule details." display="javascript:void(0);"/>
    <hyperlink ref="C105" r:id="rId29" tooltip="Please click here for Schedule details." display="javascript:void(0);"/>
    <hyperlink ref="B110" r:id="rId30" location="vesselSchedules?fromDate=2019-01-01&amp;vesselCode=Y63" display="https://www.maersk.com/schedules/ - vesselSchedules?fromDate=2019-01-01&amp;vesselCode=Y63"/>
    <hyperlink ref="B111" r:id="rId31" location="vesselSchedules?fromDate=2019-01-01&amp;vesselCode=7QD" display="https://www.maersk.com/schedules/ - vesselSchedules?fromDate=2019-01-01&amp;vesselCode=7QD"/>
    <hyperlink ref="B112" r:id="rId32" location="vesselSchedules?fromDate=2019-01-01&amp;vesselCode=I34" display="https://www.maersk.com/schedules/ - vesselSchedules?fromDate=2019-01-01&amp;vesselCode=I34"/>
    <hyperlink ref="B113" r:id="rId33" location="vesselSchedules?fromDate=2019-01-01&amp;vesselCode=9YF" display="https://www.maersk.com/schedules/ - vesselSchedules?fromDate=2019-01-01&amp;vesselCode=9YF"/>
    <hyperlink ref="B114" r:id="rId34" location="vesselSchedules?fromDate=2019-01-01&amp;vesselCode=12O" display="https://www.maersk.com/schedules/ - vesselSchedules?fromDate=2019-01-01&amp;vesselCode=12O"/>
    <hyperlink ref="B118" r:id="rId35" location="vesselSchedules?fromDate=2019-01-01&amp;vesselCode=Y63" display="https://www.maersk.com/schedules/ - vesselSchedules?fromDate=2019-01-01&amp;vesselCode=Y63"/>
    <hyperlink ref="B119" r:id="rId36" location="vesselSchedules?fromDate=2019-01-01&amp;vesselCode=7QD" display="https://www.maersk.com/schedules/ - vesselSchedules?fromDate=2019-01-01&amp;vesselCode=7QD"/>
    <hyperlink ref="B120" r:id="rId37" location="vesselSchedules?fromDate=2019-01-01&amp;vesselCode=I34" display="https://www.maersk.com/schedules/ - vesselSchedules?fromDate=2019-01-01&amp;vesselCode=I34"/>
    <hyperlink ref="B121" r:id="rId38" location="vesselSchedules?fromDate=2019-01-01&amp;vesselCode=9YF" display="https://www.maersk.com/schedules/ - vesselSchedules?fromDate=2019-01-01&amp;vesselCode=9YF"/>
    <hyperlink ref="B122" r:id="rId39" location="vesselSchedules?fromDate=2019-01-01&amp;vesselCode=12O" display="https://www.maersk.com/schedules/ - vesselSchedules?fromDate=2019-01-01&amp;vesselCode=12O"/>
    <hyperlink ref="B161" r:id="rId40" display="javascript:void(0);"/>
    <hyperlink ref="C161" r:id="rId41" display="javascript:void(0);"/>
    <hyperlink ref="B162" r:id="rId42" display="javascript:void(0);"/>
    <hyperlink ref="C162" r:id="rId43" display="javascript:void(0);"/>
    <hyperlink ref="B163" r:id="rId44" display="javascript:void(0);"/>
    <hyperlink ref="C163" r:id="rId45" display="javascript:void(0);"/>
    <hyperlink ref="B164" r:id="rId46" display="javascript:void(0);"/>
    <hyperlink ref="C164" r:id="rId47" display="javascript:void(0);"/>
    <hyperlink ref="B165" r:id="rId48" display="javascript:void(0);"/>
    <hyperlink ref="C165" r:id="rId49" display="javascript:void(0);"/>
    <hyperlink ref="B169" r:id="rId50" display="javascript:void(0);"/>
    <hyperlink ref="C169" r:id="rId51" display="javascript:void(0);"/>
    <hyperlink ref="B170" r:id="rId52" display="javascript:void(0);"/>
    <hyperlink ref="C170" r:id="rId53" display="javascript:void(0);"/>
    <hyperlink ref="B171" r:id="rId54" display="javascript:void(0);"/>
    <hyperlink ref="C171" r:id="rId55" display="javascript:void(0);"/>
    <hyperlink ref="B172" r:id="rId56" display="javascript:void(0);"/>
    <hyperlink ref="C172" r:id="rId57" display="javascript:void(0);"/>
    <hyperlink ref="B173" r:id="rId58" display="javascript:void(0);"/>
    <hyperlink ref="C173" r:id="rId59" display="javascript:void(0);"/>
    <hyperlink ref="B174" r:id="rId60" display="javascript:void(0);"/>
    <hyperlink ref="C174" r:id="rId61" display="javascript:void(0);"/>
    <hyperlink ref="B203" r:id="rId62" display="javascript:void(0);"/>
    <hyperlink ref="C203" r:id="rId63" display="javascript:void(0);"/>
    <hyperlink ref="B204" r:id="rId64" display="javascript:void(0);"/>
    <hyperlink ref="C204" r:id="rId65" display="javascript:void(0);"/>
    <hyperlink ref="B205" r:id="rId66" display="javascript:void(0);"/>
    <hyperlink ref="C205" r:id="rId67" display="javascript:void(0);"/>
    <hyperlink ref="B206" r:id="rId68" display="javascript:void(0);"/>
    <hyperlink ref="C206" r:id="rId69" display="javascript:void(0);"/>
    <hyperlink ref="B207" r:id="rId70" display="javascript:void(0);"/>
    <hyperlink ref="C207" r:id="rId71" display="javascript:void(0);"/>
    <hyperlink ref="B208" r:id="rId72" display="javascript:void(0);"/>
    <hyperlink ref="C208" r:id="rId73" display="javascript:void(0);"/>
    <hyperlink ref="B331" r:id="rId74" location="vesselSchedules?fromDate=2019-01-01&amp;vesselCode=021" display="https://www.maersk.com/schedules/ - vesselSchedules?fromDate=2019-01-01&amp;vesselCode=021"/>
    <hyperlink ref="B332" r:id="rId75" location="vesselSchedules?fromDate=2019-01-01&amp;vesselCode=L1X" display="https://www.maersk.com/schedules/ - vesselSchedules?fromDate=2019-01-01&amp;vesselCode=L1X"/>
    <hyperlink ref="B333" r:id="rId76" location="vesselSchedules?fromDate=2019-01-01&amp;vesselCode=C1D" display="https://www.maersk.com/schedules/ - vesselSchedules?fromDate=2019-01-01&amp;vesselCode=C1D"/>
    <hyperlink ref="B334" r:id="rId77" location="vesselSchedules?fromDate=2019-01-01&amp;vesselCode=F1Y" display="https://www.maersk.com/schedules/ - vesselSchedules?fromDate=2019-01-01&amp;vesselCode=F1Y"/>
    <hyperlink ref="B347" r:id="rId78" location="vesselSchedules?fromDate=2019-01-01&amp;vesselCode=531" display="https://www.maersk.com/schedules/ - vesselSchedules?fromDate=2019-01-01&amp;vesselCode=531"/>
    <hyperlink ref="B348" r:id="rId79" location="vesselSchedules?fromDate=2019-01-01&amp;vesselCode=94N" display="https://www.maersk.com/schedules/ - vesselSchedules?fromDate=2019-01-01&amp;vesselCode=94N"/>
    <hyperlink ref="B349" r:id="rId80" location="vesselSchedules?fromDate=2019-01-01&amp;vesselCode=P79" display="https://www.maersk.com/schedules/ - vesselSchedules?fromDate=2019-01-01&amp;vesselCode=P79"/>
    <hyperlink ref="B350" r:id="rId81" location="vesselSchedules?fromDate=2019-01-01&amp;vesselCode=93N" display="https://www.maersk.com/schedules/ - vesselSchedules?fromDate=2019-01-01&amp;vesselCode=93N"/>
    <hyperlink ref="B351" r:id="rId82" location="vesselSchedules?fromDate=2019-01-01&amp;vesselCode=703" display="https://www.maersk.com/schedules/ - vesselSchedules?fromDate=2019-01-01&amp;vesselCode=703"/>
    <hyperlink ref="B431" r:id="rId83" display="javascript:void(0);"/>
    <hyperlink ref="C431" r:id="rId84" display="javascript:void(0);"/>
    <hyperlink ref="B432" r:id="rId85" display="javascript:void(0);"/>
    <hyperlink ref="C432" r:id="rId86" display="javascript:void(0);"/>
    <hyperlink ref="B433" r:id="rId87" display="javascript:void(0);"/>
    <hyperlink ref="C433" r:id="rId88" display="javascript:void(0);"/>
    <hyperlink ref="B434" r:id="rId89" display="javascript:void(0);"/>
    <hyperlink ref="C434" r:id="rId90" display="javascript:void(0);"/>
    <hyperlink ref="B435" r:id="rId91" display="javascript:void(0);"/>
    <hyperlink ref="C435" r:id="rId92" display="javascript:void(0);"/>
    <hyperlink ref="B423" r:id="rId93" display="javascript:void(0);"/>
    <hyperlink ref="C423" r:id="rId94" display="javascript:void(0);"/>
    <hyperlink ref="B424" r:id="rId95" display="javascript:void(0);"/>
    <hyperlink ref="C424" r:id="rId96" display="javascript:void(0);"/>
    <hyperlink ref="B425" r:id="rId97" display="javascript:void(0);"/>
    <hyperlink ref="C425" r:id="rId98" display="javascript:void(0);"/>
    <hyperlink ref="B426" r:id="rId99" display="javascript:void(0);"/>
    <hyperlink ref="C426" r:id="rId100" display="javascript:void(0);"/>
    <hyperlink ref="B427" r:id="rId101" display="javascript:void(0);"/>
    <hyperlink ref="C427" r:id="rId102" display="javascript:void(0);"/>
    <hyperlink ref="C238" r:id="rId103" display="https://www.cma-cgm.com/ebusiness/schedules/voyage/detail?voyageReference=0VK1DW1MA"/>
    <hyperlink ref="C239" r:id="rId104" display="https://www.cma-cgm.com/ebusiness/schedules/voyage/detail?voyageReference=0VK1FW1MA"/>
    <hyperlink ref="C240" r:id="rId105" display="https://www.cma-cgm.com/ebusiness/schedules/voyage/detail?voyageReference=0VK1HW1MA"/>
    <hyperlink ref="C241" r:id="rId106" display="https://www.cma-cgm.com/ebusiness/schedules/voyage/detail?voyageReference=0VK1JW1MA"/>
    <hyperlink ref="C242" r:id="rId107" display="https://www.cma-cgm.com/ebusiness/schedules/voyage/detail?voyageReference=0VK1LW1MA"/>
    <hyperlink ref="C243" r:id="rId108" display="https://www.cma-cgm.com/ebusiness/schedules/voyage/detail?voyageReference=0VK1NW1MA"/>
    <hyperlink ref="B379" r:id="rId109" display="javascript:void(0);"/>
    <hyperlink ref="C379" r:id="rId110" display="javascript:void(0);"/>
    <hyperlink ref="B380" r:id="rId111" display="javascript:void(0);"/>
    <hyperlink ref="C380" r:id="rId112" display="javascript:void(0);"/>
    <hyperlink ref="B382" r:id="rId113" display="javascript:void(0);"/>
    <hyperlink ref="C382" r:id="rId114" display="javascript:void(0);"/>
    <hyperlink ref="B383" r:id="rId115" display="javascript:void(0);"/>
    <hyperlink ref="C383" r:id="rId116" display="javascript:void(0);"/>
    <hyperlink ref="B388" r:id="rId117" display="javascript:void(0);"/>
    <hyperlink ref="C388" r:id="rId118" display="javascript:void(0);"/>
    <hyperlink ref="B389" r:id="rId119" display="javascript:void(0);"/>
    <hyperlink ref="C389" r:id="rId120" display="javascript:void(0);"/>
    <hyperlink ref="B390" r:id="rId121" display="javascript:void(0);"/>
    <hyperlink ref="C390" r:id="rId122" display="javascript:void(0);"/>
    <hyperlink ref="B391" r:id="rId123" display="javascript:void(0);"/>
    <hyperlink ref="C391" r:id="rId124" display="javascript:void(0);"/>
    <hyperlink ref="B392" r:id="rId125" display="javascript:void(0);"/>
    <hyperlink ref="C392" r:id="rId126" display="javascript:void(0);"/>
    <hyperlink ref="B397" r:id="rId127" tooltip="Please click here for Schedule details." display="javascript:void(0);"/>
    <hyperlink ref="C397" r:id="rId128" tooltip="Please click here for Schedule details." display="javascript:void(0);"/>
    <hyperlink ref="B398" r:id="rId129" tooltip="Please click here for Schedule details." display="javascript:void(0);"/>
    <hyperlink ref="C398" r:id="rId130" tooltip="Please click here for Schedule details." display="javascript:void(0);"/>
    <hyperlink ref="B399" r:id="rId131" tooltip="Please click here for Schedule details." display="javascript:void(0);"/>
    <hyperlink ref="C399" r:id="rId132" tooltip="Please click here for Schedule details." display="javascript:void(0);"/>
    <hyperlink ref="B400" r:id="rId133" tooltip="Please click here for Schedule details." display="javascript:void(0);"/>
    <hyperlink ref="C400" r:id="rId134" tooltip="Please click here for Schedule details." display="javascript:void(0);"/>
    <hyperlink ref="B401" r:id="rId135" tooltip="Please click here for Schedule details." display="javascript:void(0);"/>
    <hyperlink ref="C401" r:id="rId136" tooltip="Please click here for Schedule details." display="javascript:void(0);"/>
    <hyperlink ref="B187" r:id="rId137" display="javascript:void(0);"/>
    <hyperlink ref="B188" r:id="rId138" display="javascript:void(0);"/>
    <hyperlink ref="B189" r:id="rId139" display="javascript:void(0);"/>
    <hyperlink ref="B190" r:id="rId140" display="javascript:void(0);"/>
    <hyperlink ref="B178" r:id="rId141" tooltip="Please click here for Schedule details." display="javascript:void(0);"/>
    <hyperlink ref="C178" r:id="rId142" tooltip="Please click here for Schedule details." display="javascript:void(0);"/>
    <hyperlink ref="B179" r:id="rId143" tooltip="Please click here for Schedule details." display="javascript:void(0);"/>
    <hyperlink ref="C179" r:id="rId144" tooltip="Please click here for Schedule details." display="javascript:void(0);"/>
    <hyperlink ref="B180" r:id="rId145" tooltip="Please click here for Schedule details." display="javascript:void(0);"/>
    <hyperlink ref="C180" r:id="rId146" tooltip="Please click here for Schedule details." display="javascript:void(0);"/>
    <hyperlink ref="B181" r:id="rId147" tooltip="Please click here for Schedule details." display="javascript:void(0);"/>
    <hyperlink ref="C181" r:id="rId148" tooltip="Please click here for Schedule details." display="javascript:void(0);"/>
    <hyperlink ref="B182" r:id="rId149" tooltip="Please click here for Schedule details." display="javascript:void(0);"/>
    <hyperlink ref="C182" r:id="rId150" tooltip="Please click here for Schedule details." display="javascript:void(0);"/>
    <hyperlink ref="B257" r:id="rId151" location="vesselSchedules?fromDate=2019-01-01&amp;vesselCode=N4C" display="https://www.maersk.com/schedules/ - vesselSchedules?fromDate=2019-01-01&amp;vesselCode=N4C"/>
    <hyperlink ref="B258" r:id="rId152" location="vesselSchedules?fromDate=2019-01-01&amp;vesselCode=D4N" display="https://www.maersk.com/schedules/ - vesselSchedules?fromDate=2019-01-01&amp;vesselCode=D4N"/>
    <hyperlink ref="B259" r:id="rId153" location="vesselSchedules?fromDate=2019-01-01&amp;vesselCode=1NL" display="https://www.maersk.com/schedules/ - vesselSchedules?fromDate=2019-01-01&amp;vesselCode=1NL"/>
    <hyperlink ref="B260" r:id="rId154" location="vesselSchedules?fromDate=2019-01-01&amp;vesselCode=N4D" display="https://www.maersk.com/schedules/ - vesselSchedules?fromDate=2019-01-01&amp;vesselCode=N4D"/>
    <hyperlink ref="B261" r:id="rId155" location="vesselSchedules?fromDate=2019-01-01&amp;vesselCode=A3Z" display="https://www.maersk.com/schedules/ - vesselSchedules?fromDate=2019-01-01&amp;vesselCode=A3Z"/>
    <hyperlink ref="B273" r:id="rId156" location="vesselSchedules?fromDate=2019-01-01&amp;vesselCode=N4C" display="https://www.maersk.com/schedules/ - vesselSchedules?fromDate=2019-01-01&amp;vesselCode=N4C"/>
    <hyperlink ref="B274" r:id="rId157" location="vesselSchedules?fromDate=2019-01-01&amp;vesselCode=D4N" display="https://www.maersk.com/schedules/ - vesselSchedules?fromDate=2019-01-01&amp;vesselCode=D4N"/>
    <hyperlink ref="B275" r:id="rId158" location="vesselSchedules?fromDate=2019-01-01&amp;vesselCode=1NL" display="https://www.maersk.com/schedules/ - vesselSchedules?fromDate=2019-01-01&amp;vesselCode=1NL"/>
    <hyperlink ref="B276" r:id="rId159" location="vesselSchedules?fromDate=2019-01-01&amp;vesselCode=N4D" display="https://www.maersk.com/schedules/ - vesselSchedules?fromDate=2019-01-01&amp;vesselCode=N4D"/>
    <hyperlink ref="B277" r:id="rId160" location="vesselSchedules?fromDate=2019-01-01&amp;vesselCode=A3Z" display="https://www.maersk.com/schedules/ - vesselSchedules?fromDate=2019-01-01&amp;vesselCode=A3Z"/>
    <hyperlink ref="B289" r:id="rId161" location="vesselSchedules?fromDate=2019-01-01&amp;vesselCode=N4C" display="https://www.maersk.com/schedules/ - vesselSchedules?fromDate=2019-01-01&amp;vesselCode=N4C"/>
    <hyperlink ref="B290" r:id="rId162" location="vesselSchedules?fromDate=2019-01-01&amp;vesselCode=D4N" display="https://www.maersk.com/schedules/ - vesselSchedules?fromDate=2019-01-01&amp;vesselCode=D4N"/>
    <hyperlink ref="B291" r:id="rId163" location="vesselSchedules?fromDate=2019-01-01&amp;vesselCode=1NL" display="https://www.maersk.com/schedules/ - vesselSchedules?fromDate=2019-01-01&amp;vesselCode=1NL"/>
    <hyperlink ref="B292" r:id="rId164" location="vesselSchedules?fromDate=2019-01-01&amp;vesselCode=N4D" display="https://www.maersk.com/schedules/ - vesselSchedules?fromDate=2019-01-01&amp;vesselCode=N4D"/>
    <hyperlink ref="B293" r:id="rId165" location="vesselSchedules?fromDate=2019-01-01&amp;vesselCode=A3Z" display="https://www.maersk.com/schedules/ - vesselSchedules?fromDate=2019-01-01&amp;vesselCode=A3Z"/>
    <hyperlink ref="B50" r:id="rId166" display="javascript:void(0);"/>
  </hyperlinks>
  <pageMargins left="0.69930555555555596" right="0.69930555555555596" top="0.75" bottom="0.75" header="0.3" footer="0.3"/>
  <pageSetup paperSize="9" orientation="portrait" horizontalDpi="200" verticalDpi="300" r:id="rId167"/>
  <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37"/>
  <sheetViews>
    <sheetView zoomScale="120" workbookViewId="0">
      <selection activeCell="J2" sqref="J2"/>
    </sheetView>
  </sheetViews>
  <sheetFormatPr defaultRowHeight="15.75"/>
  <cols>
    <col min="1" max="1" width="4.375" style="548" customWidth="1"/>
    <col min="2" max="2" width="43.875" style="547" customWidth="1"/>
    <col min="3" max="3" width="12.375" style="546" customWidth="1"/>
    <col min="4" max="4" width="12.5" style="545" customWidth="1"/>
    <col min="5" max="5" width="14.875" style="545" customWidth="1"/>
    <col min="6" max="6" width="13.125" style="545" customWidth="1"/>
    <col min="7" max="7" width="18.625" style="545" customWidth="1"/>
    <col min="8" max="8" width="23.25" style="545" customWidth="1"/>
    <col min="9" max="16384" width="9" style="545"/>
  </cols>
  <sheetData>
    <row r="1" spans="1:7" ht="67.5" customHeight="1">
      <c r="A1" s="881" t="s">
        <v>2619</v>
      </c>
      <c r="B1" s="882"/>
      <c r="C1" s="881"/>
      <c r="D1" s="881"/>
      <c r="E1" s="881"/>
      <c r="F1" s="882"/>
      <c r="G1" s="881"/>
    </row>
    <row r="2" spans="1:7" ht="33.75" customHeight="1">
      <c r="A2" s="880" t="s">
        <v>33</v>
      </c>
      <c r="B2" s="879"/>
      <c r="C2" s="878"/>
      <c r="D2" s="877"/>
      <c r="E2" s="877"/>
      <c r="F2" s="877"/>
      <c r="G2" s="876">
        <v>43466</v>
      </c>
    </row>
    <row r="3" spans="1:7" s="546" customFormat="1" ht="21.75" customHeight="1">
      <c r="A3" s="875"/>
      <c r="B3" s="874"/>
      <c r="C3" s="873"/>
      <c r="D3" s="873"/>
      <c r="E3" s="873"/>
      <c r="F3" s="873"/>
      <c r="G3" s="873"/>
    </row>
    <row r="4" spans="1:7" s="546" customFormat="1" ht="15" customHeight="1">
      <c r="A4" s="872" t="s">
        <v>34</v>
      </c>
      <c r="B4" s="872"/>
      <c r="C4" s="872"/>
      <c r="D4" s="872"/>
      <c r="E4" s="872"/>
      <c r="F4" s="872"/>
      <c r="G4" s="872"/>
    </row>
    <row r="5" spans="1:7" s="630" customFormat="1" ht="15" customHeight="1">
      <c r="A5" s="871" t="s">
        <v>66</v>
      </c>
      <c r="B5" s="871"/>
      <c r="C5" s="870"/>
      <c r="D5" s="869"/>
      <c r="E5" s="869"/>
      <c r="F5" s="868"/>
      <c r="G5" s="868"/>
    </row>
    <row r="6" spans="1:7" s="551" customFormat="1" ht="15" customHeight="1">
      <c r="A6" s="828"/>
      <c r="B6" s="838" t="s">
        <v>36</v>
      </c>
      <c r="C6" s="835" t="s">
        <v>37</v>
      </c>
      <c r="D6" s="835" t="s">
        <v>9</v>
      </c>
      <c r="E6" s="833" t="s">
        <v>2401</v>
      </c>
      <c r="F6" s="834" t="s">
        <v>10</v>
      </c>
      <c r="G6" s="833" t="s">
        <v>66</v>
      </c>
    </row>
    <row r="7" spans="1:7" s="551" customFormat="1" ht="15" customHeight="1">
      <c r="A7" s="828"/>
      <c r="B7" s="838"/>
      <c r="C7" s="835"/>
      <c r="D7" s="835"/>
      <c r="E7" s="833" t="s">
        <v>2400</v>
      </c>
      <c r="F7" s="834" t="s">
        <v>40</v>
      </c>
      <c r="G7" s="833" t="s">
        <v>41</v>
      </c>
    </row>
    <row r="8" spans="1:7" s="551" customFormat="1" ht="15" customHeight="1">
      <c r="A8" s="828"/>
      <c r="B8" s="637" t="s">
        <v>527</v>
      </c>
      <c r="C8" s="637" t="s">
        <v>43</v>
      </c>
      <c r="D8" s="796" t="s">
        <v>184</v>
      </c>
      <c r="E8" s="867">
        <f>F8-5</f>
        <v>43463</v>
      </c>
      <c r="F8" s="845">
        <v>43468</v>
      </c>
      <c r="G8" s="845">
        <f>F8+40</f>
        <v>43508</v>
      </c>
    </row>
    <row r="9" spans="1:7" s="551" customFormat="1" ht="15" customHeight="1">
      <c r="A9" s="828"/>
      <c r="B9" s="637" t="s">
        <v>2502</v>
      </c>
      <c r="C9" s="637" t="s">
        <v>43</v>
      </c>
      <c r="D9" s="795"/>
      <c r="E9" s="867">
        <f>F9-5</f>
        <v>43470</v>
      </c>
      <c r="F9" s="845">
        <f>F8+7</f>
        <v>43475</v>
      </c>
      <c r="G9" s="845">
        <f>F9+40</f>
        <v>43515</v>
      </c>
    </row>
    <row r="10" spans="1:7" s="551" customFormat="1" ht="15" customHeight="1">
      <c r="A10" s="828"/>
      <c r="B10" s="605" t="s">
        <v>2501</v>
      </c>
      <c r="C10" s="637" t="s">
        <v>126</v>
      </c>
      <c r="D10" s="795"/>
      <c r="E10" s="867">
        <f>F10-5</f>
        <v>43477</v>
      </c>
      <c r="F10" s="845">
        <f>F9+7</f>
        <v>43482</v>
      </c>
      <c r="G10" s="845">
        <f>F10+40</f>
        <v>43522</v>
      </c>
    </row>
    <row r="11" spans="1:7" s="551" customFormat="1" ht="15" customHeight="1">
      <c r="A11" s="828"/>
      <c r="B11" s="637" t="s">
        <v>530</v>
      </c>
      <c r="C11" s="750" t="s">
        <v>47</v>
      </c>
      <c r="D11" s="795"/>
      <c r="E11" s="867">
        <f>F11-5</f>
        <v>43484</v>
      </c>
      <c r="F11" s="845">
        <f>F10+7</f>
        <v>43489</v>
      </c>
      <c r="G11" s="845">
        <f>F11+40</f>
        <v>43529</v>
      </c>
    </row>
    <row r="12" spans="1:7" s="551" customFormat="1" ht="15" customHeight="1">
      <c r="A12" s="828"/>
      <c r="B12" s="605" t="s">
        <v>2500</v>
      </c>
      <c r="C12" s="605" t="s">
        <v>126</v>
      </c>
      <c r="D12" s="794"/>
      <c r="E12" s="867">
        <f>F12-5</f>
        <v>43491</v>
      </c>
      <c r="F12" s="845">
        <f>F11+7</f>
        <v>43496</v>
      </c>
      <c r="G12" s="845">
        <f>F12+40</f>
        <v>43536</v>
      </c>
    </row>
    <row r="13" spans="1:7" s="567" customFormat="1" ht="15" customHeight="1">
      <c r="A13" s="842" t="s">
        <v>68</v>
      </c>
      <c r="B13" s="842"/>
      <c r="C13" s="851"/>
      <c r="D13" s="851"/>
      <c r="E13" s="840"/>
      <c r="F13" s="839"/>
      <c r="G13" s="839"/>
    </row>
    <row r="14" spans="1:7" s="551" customFormat="1" ht="15" customHeight="1">
      <c r="A14" s="828"/>
      <c r="B14" s="838" t="s">
        <v>36</v>
      </c>
      <c r="C14" s="835" t="s">
        <v>37</v>
      </c>
      <c r="D14" s="835" t="s">
        <v>9</v>
      </c>
      <c r="E14" s="833" t="s">
        <v>2401</v>
      </c>
      <c r="F14" s="834" t="s">
        <v>10</v>
      </c>
      <c r="G14" s="833" t="s">
        <v>68</v>
      </c>
    </row>
    <row r="15" spans="1:7" s="551" customFormat="1" ht="15" customHeight="1">
      <c r="A15" s="828"/>
      <c r="B15" s="838"/>
      <c r="C15" s="835"/>
      <c r="D15" s="835"/>
      <c r="E15" s="833" t="s">
        <v>2400</v>
      </c>
      <c r="F15" s="834" t="s">
        <v>40</v>
      </c>
      <c r="G15" s="833" t="s">
        <v>41</v>
      </c>
    </row>
    <row r="16" spans="1:7" s="551" customFormat="1" ht="15" customHeight="1">
      <c r="A16" s="828"/>
      <c r="B16" s="637" t="s">
        <v>527</v>
      </c>
      <c r="C16" s="637" t="s">
        <v>43</v>
      </c>
      <c r="D16" s="796" t="s">
        <v>134</v>
      </c>
      <c r="E16" s="844">
        <f>F16-5</f>
        <v>43463</v>
      </c>
      <c r="F16" s="845">
        <v>43468</v>
      </c>
      <c r="G16" s="843">
        <f>F16+35</f>
        <v>43503</v>
      </c>
    </row>
    <row r="17" spans="1:20" s="551" customFormat="1" ht="15" customHeight="1">
      <c r="A17" s="828"/>
      <c r="B17" s="637" t="s">
        <v>2502</v>
      </c>
      <c r="C17" s="637" t="s">
        <v>43</v>
      </c>
      <c r="D17" s="795"/>
      <c r="E17" s="844">
        <f>F17-5</f>
        <v>43470</v>
      </c>
      <c r="F17" s="843">
        <f>F16+7</f>
        <v>43475</v>
      </c>
      <c r="G17" s="843">
        <f>F17+35</f>
        <v>43510</v>
      </c>
    </row>
    <row r="18" spans="1:20" s="551" customFormat="1" ht="15" customHeight="1">
      <c r="A18" s="828"/>
      <c r="B18" s="605" t="s">
        <v>2501</v>
      </c>
      <c r="C18" s="637" t="s">
        <v>126</v>
      </c>
      <c r="D18" s="795"/>
      <c r="E18" s="844">
        <f>F18-5</f>
        <v>43477</v>
      </c>
      <c r="F18" s="843">
        <f>F17+7</f>
        <v>43482</v>
      </c>
      <c r="G18" s="843">
        <f>F18+35</f>
        <v>43517</v>
      </c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</row>
    <row r="19" spans="1:20" s="655" customFormat="1" ht="15" customHeight="1">
      <c r="A19" s="828"/>
      <c r="B19" s="637" t="s">
        <v>530</v>
      </c>
      <c r="C19" s="750" t="s">
        <v>47</v>
      </c>
      <c r="D19" s="795"/>
      <c r="E19" s="844">
        <f>F19-5</f>
        <v>43484</v>
      </c>
      <c r="F19" s="843">
        <f>F18+7</f>
        <v>43489</v>
      </c>
      <c r="G19" s="843">
        <f>F19+35</f>
        <v>43524</v>
      </c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3"/>
    </row>
    <row r="20" spans="1:20" s="773" customFormat="1" ht="15" customHeight="1">
      <c r="A20" s="828"/>
      <c r="B20" s="605" t="s">
        <v>2500</v>
      </c>
      <c r="C20" s="605" t="s">
        <v>126</v>
      </c>
      <c r="D20" s="794"/>
      <c r="E20" s="844">
        <f>F20-5</f>
        <v>43491</v>
      </c>
      <c r="F20" s="843">
        <f>F19+7</f>
        <v>43496</v>
      </c>
      <c r="G20" s="843">
        <f>F20+35</f>
        <v>43531</v>
      </c>
    </row>
    <row r="21" spans="1:20" s="547" customFormat="1" ht="15" customHeight="1">
      <c r="A21" s="842" t="s">
        <v>2618</v>
      </c>
      <c r="B21" s="842"/>
      <c r="C21" s="851"/>
      <c r="D21" s="840"/>
      <c r="E21" s="840"/>
      <c r="F21" s="839"/>
      <c r="G21" s="839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</row>
    <row r="22" spans="1:20" s="551" customFormat="1" ht="15" customHeight="1">
      <c r="A22" s="828"/>
      <c r="B22" s="837" t="s">
        <v>36</v>
      </c>
      <c r="C22" s="836" t="s">
        <v>37</v>
      </c>
      <c r="D22" s="836" t="s">
        <v>9</v>
      </c>
      <c r="E22" s="833" t="s">
        <v>2401</v>
      </c>
      <c r="F22" s="834" t="s">
        <v>10</v>
      </c>
      <c r="G22" s="850" t="s">
        <v>2618</v>
      </c>
    </row>
    <row r="23" spans="1:20" s="551" customFormat="1" ht="15" customHeight="1">
      <c r="A23" s="828"/>
      <c r="B23" s="849"/>
      <c r="C23" s="848"/>
      <c r="D23" s="848"/>
      <c r="E23" s="833" t="s">
        <v>2400</v>
      </c>
      <c r="F23" s="846" t="s">
        <v>40</v>
      </c>
      <c r="G23" s="833" t="s">
        <v>41</v>
      </c>
    </row>
    <row r="24" spans="1:20" s="551" customFormat="1" ht="15" customHeight="1">
      <c r="A24" s="828"/>
      <c r="B24" s="637" t="s">
        <v>527</v>
      </c>
      <c r="C24" s="637" t="s">
        <v>43</v>
      </c>
      <c r="D24" s="799" t="s">
        <v>2617</v>
      </c>
      <c r="E24" s="844">
        <f>F24-5</f>
        <v>43463</v>
      </c>
      <c r="F24" s="845">
        <v>43468</v>
      </c>
      <c r="G24" s="843">
        <f>F24+41</f>
        <v>43509</v>
      </c>
    </row>
    <row r="25" spans="1:20" s="551" customFormat="1" ht="15" customHeight="1">
      <c r="A25" s="828"/>
      <c r="B25" s="637" t="s">
        <v>2502</v>
      </c>
      <c r="C25" s="637" t="s">
        <v>43</v>
      </c>
      <c r="D25" s="799"/>
      <c r="E25" s="844">
        <f>F25-5</f>
        <v>43470</v>
      </c>
      <c r="F25" s="843">
        <f>F24+7</f>
        <v>43475</v>
      </c>
      <c r="G25" s="843">
        <f>F25+41</f>
        <v>43516</v>
      </c>
    </row>
    <row r="26" spans="1:20" s="551" customFormat="1" ht="15" customHeight="1">
      <c r="A26" s="828"/>
      <c r="B26" s="605" t="s">
        <v>2501</v>
      </c>
      <c r="C26" s="637" t="s">
        <v>126</v>
      </c>
      <c r="D26" s="799"/>
      <c r="E26" s="844">
        <f>F26-5</f>
        <v>43477</v>
      </c>
      <c r="F26" s="843">
        <f>F25+7</f>
        <v>43482</v>
      </c>
      <c r="G26" s="843">
        <f>F26+41</f>
        <v>43523</v>
      </c>
    </row>
    <row r="27" spans="1:20" s="551" customFormat="1" ht="15.95" customHeight="1">
      <c r="A27" s="828"/>
      <c r="B27" s="637" t="s">
        <v>530</v>
      </c>
      <c r="C27" s="750" t="s">
        <v>47</v>
      </c>
      <c r="D27" s="799"/>
      <c r="E27" s="844">
        <f>F27-5</f>
        <v>43484</v>
      </c>
      <c r="F27" s="843">
        <f>F26+7</f>
        <v>43489</v>
      </c>
      <c r="G27" s="843">
        <f>F27+41</f>
        <v>43530</v>
      </c>
    </row>
    <row r="28" spans="1:20" s="551" customFormat="1" ht="15" customHeight="1">
      <c r="A28" s="828"/>
      <c r="B28" s="605" t="s">
        <v>2500</v>
      </c>
      <c r="C28" s="605" t="s">
        <v>126</v>
      </c>
      <c r="D28" s="799"/>
      <c r="E28" s="844">
        <f>F28-5</f>
        <v>43491</v>
      </c>
      <c r="F28" s="843">
        <f>F27+7</f>
        <v>43496</v>
      </c>
      <c r="G28" s="843">
        <f>F28+41</f>
        <v>43537</v>
      </c>
    </row>
    <row r="29" spans="1:20" s="567" customFormat="1" ht="15" customHeight="1">
      <c r="A29" s="842" t="s">
        <v>53</v>
      </c>
      <c r="B29" s="842"/>
      <c r="C29" s="851"/>
      <c r="D29" s="840"/>
      <c r="E29" s="840"/>
      <c r="F29" s="839"/>
      <c r="G29" s="839"/>
    </row>
    <row r="30" spans="1:20" s="551" customFormat="1" ht="15" customHeight="1">
      <c r="A30" s="828"/>
      <c r="B30" s="837" t="s">
        <v>36</v>
      </c>
      <c r="C30" s="836" t="s">
        <v>37</v>
      </c>
      <c r="D30" s="836" t="s">
        <v>9</v>
      </c>
      <c r="E30" s="833" t="s">
        <v>2401</v>
      </c>
      <c r="F30" s="834" t="s">
        <v>10</v>
      </c>
      <c r="G30" s="850" t="s">
        <v>53</v>
      </c>
    </row>
    <row r="31" spans="1:20" s="551" customFormat="1" ht="15" customHeight="1">
      <c r="A31" s="828"/>
      <c r="B31" s="849"/>
      <c r="C31" s="848"/>
      <c r="D31" s="847"/>
      <c r="E31" s="833" t="s">
        <v>2400</v>
      </c>
      <c r="F31" s="846" t="s">
        <v>40</v>
      </c>
      <c r="G31" s="833" t="s">
        <v>41</v>
      </c>
    </row>
    <row r="32" spans="1:20" s="551" customFormat="1" ht="15" customHeight="1">
      <c r="A32" s="828"/>
      <c r="B32" s="637" t="s">
        <v>527</v>
      </c>
      <c r="C32" s="637" t="s">
        <v>43</v>
      </c>
      <c r="D32" s="796" t="s">
        <v>134</v>
      </c>
      <c r="E32" s="844">
        <f>F32-6</f>
        <v>43462</v>
      </c>
      <c r="F32" s="845">
        <v>43468</v>
      </c>
      <c r="G32" s="843">
        <f>F32+40</f>
        <v>43508</v>
      </c>
    </row>
    <row r="33" spans="1:17" s="551" customFormat="1" ht="14.25" customHeight="1">
      <c r="A33" s="828"/>
      <c r="B33" s="637" t="s">
        <v>2502</v>
      </c>
      <c r="C33" s="637" t="s">
        <v>43</v>
      </c>
      <c r="D33" s="795"/>
      <c r="E33" s="844">
        <f>F33-6</f>
        <v>43469</v>
      </c>
      <c r="F33" s="843">
        <f>F32+7</f>
        <v>43475</v>
      </c>
      <c r="G33" s="843">
        <f>F33+40</f>
        <v>43515</v>
      </c>
    </row>
    <row r="34" spans="1:17" s="551" customFormat="1" ht="15" customHeight="1">
      <c r="A34" s="828"/>
      <c r="B34" s="605" t="s">
        <v>2501</v>
      </c>
      <c r="C34" s="637" t="s">
        <v>126</v>
      </c>
      <c r="D34" s="795"/>
      <c r="E34" s="844">
        <f>F34-6</f>
        <v>43476</v>
      </c>
      <c r="F34" s="843">
        <f>F33+7</f>
        <v>43482</v>
      </c>
      <c r="G34" s="843">
        <f>F34+40</f>
        <v>43522</v>
      </c>
    </row>
    <row r="35" spans="1:17" s="551" customFormat="1" ht="15" customHeight="1">
      <c r="A35" s="828"/>
      <c r="B35" s="637" t="s">
        <v>530</v>
      </c>
      <c r="C35" s="750" t="s">
        <v>47</v>
      </c>
      <c r="D35" s="795"/>
      <c r="E35" s="844">
        <f>F35-6</f>
        <v>43483</v>
      </c>
      <c r="F35" s="843">
        <f>F34+7</f>
        <v>43489</v>
      </c>
      <c r="G35" s="843">
        <f>F35+40</f>
        <v>43529</v>
      </c>
    </row>
    <row r="36" spans="1:17" s="551" customFormat="1" ht="15" customHeight="1">
      <c r="A36" s="828"/>
      <c r="B36" s="605" t="s">
        <v>2500</v>
      </c>
      <c r="C36" s="605" t="s">
        <v>126</v>
      </c>
      <c r="D36" s="794"/>
      <c r="E36" s="844">
        <f>F36-6</f>
        <v>43490</v>
      </c>
      <c r="F36" s="843">
        <f>F35+7</f>
        <v>43496</v>
      </c>
      <c r="G36" s="843">
        <f>F36+40</f>
        <v>43536</v>
      </c>
    </row>
    <row r="37" spans="1:17" s="567" customFormat="1" ht="14.1" customHeight="1">
      <c r="A37" s="842" t="s">
        <v>67</v>
      </c>
      <c r="B37" s="842"/>
      <c r="C37" s="851"/>
      <c r="D37" s="851"/>
      <c r="E37" s="840"/>
      <c r="F37" s="839"/>
      <c r="G37" s="839"/>
    </row>
    <row r="38" spans="1:17" s="551" customFormat="1" ht="15" customHeight="1">
      <c r="A38" s="828"/>
      <c r="B38" s="838" t="s">
        <v>36</v>
      </c>
      <c r="C38" s="835" t="s">
        <v>37</v>
      </c>
      <c r="D38" s="835" t="s">
        <v>9</v>
      </c>
      <c r="E38" s="833" t="s">
        <v>2401</v>
      </c>
      <c r="F38" s="834" t="s">
        <v>10</v>
      </c>
      <c r="G38" s="833" t="s">
        <v>67</v>
      </c>
    </row>
    <row r="39" spans="1:17" s="551" customFormat="1" ht="15" customHeight="1">
      <c r="A39" s="828"/>
      <c r="B39" s="838"/>
      <c r="C39" s="835"/>
      <c r="D39" s="835"/>
      <c r="E39" s="833" t="s">
        <v>2400</v>
      </c>
      <c r="F39" s="834" t="s">
        <v>40</v>
      </c>
      <c r="G39" s="833" t="s">
        <v>41</v>
      </c>
    </row>
    <row r="40" spans="1:17" s="551" customFormat="1" ht="15" customHeight="1">
      <c r="A40" s="828"/>
      <c r="B40" s="637" t="s">
        <v>527</v>
      </c>
      <c r="C40" s="637" t="s">
        <v>43</v>
      </c>
      <c r="D40" s="796" t="s">
        <v>134</v>
      </c>
      <c r="E40" s="844">
        <f>F40-5</f>
        <v>43463</v>
      </c>
      <c r="F40" s="845">
        <v>43468</v>
      </c>
      <c r="G40" s="843">
        <f>F40+44</f>
        <v>43512</v>
      </c>
    </row>
    <row r="41" spans="1:17" s="551" customFormat="1" ht="15" customHeight="1">
      <c r="A41" s="828"/>
      <c r="B41" s="637" t="s">
        <v>2502</v>
      </c>
      <c r="C41" s="637" t="s">
        <v>43</v>
      </c>
      <c r="D41" s="795"/>
      <c r="E41" s="844">
        <f>F41-5</f>
        <v>43470</v>
      </c>
      <c r="F41" s="843">
        <f>F40+7</f>
        <v>43475</v>
      </c>
      <c r="G41" s="843">
        <f>F41+44</f>
        <v>43519</v>
      </c>
    </row>
    <row r="42" spans="1:17" s="551" customFormat="1" ht="15" customHeight="1">
      <c r="A42" s="828"/>
      <c r="B42" s="605" t="s">
        <v>2501</v>
      </c>
      <c r="C42" s="637" t="s">
        <v>126</v>
      </c>
      <c r="D42" s="795"/>
      <c r="E42" s="844">
        <f>F42-5</f>
        <v>43477</v>
      </c>
      <c r="F42" s="843">
        <f>F41+7</f>
        <v>43482</v>
      </c>
      <c r="G42" s="843">
        <f>F42+44</f>
        <v>43526</v>
      </c>
    </row>
    <row r="43" spans="1:17" s="655" customFormat="1" ht="15" customHeight="1">
      <c r="A43" s="828"/>
      <c r="B43" s="637" t="s">
        <v>530</v>
      </c>
      <c r="C43" s="750" t="s">
        <v>47</v>
      </c>
      <c r="D43" s="795"/>
      <c r="E43" s="844">
        <f>F43-5</f>
        <v>43484</v>
      </c>
      <c r="F43" s="843">
        <f>F42+7</f>
        <v>43489</v>
      </c>
      <c r="G43" s="843">
        <f>F43+44</f>
        <v>43533</v>
      </c>
      <c r="H43" s="773"/>
      <c r="I43" s="773"/>
      <c r="J43" s="773"/>
      <c r="K43" s="773"/>
      <c r="L43" s="773"/>
      <c r="M43" s="773"/>
      <c r="N43" s="773"/>
      <c r="O43" s="773"/>
      <c r="P43" s="773"/>
      <c r="Q43" s="773"/>
    </row>
    <row r="44" spans="1:17" s="773" customFormat="1" ht="15" customHeight="1">
      <c r="A44" s="828"/>
      <c r="B44" s="605" t="s">
        <v>2500</v>
      </c>
      <c r="C44" s="605" t="s">
        <v>126</v>
      </c>
      <c r="D44" s="794"/>
      <c r="E44" s="844">
        <f>F44-5</f>
        <v>43491</v>
      </c>
      <c r="F44" s="843">
        <f>F43+7</f>
        <v>43496</v>
      </c>
      <c r="G44" s="843">
        <f>F44+44</f>
        <v>43540</v>
      </c>
    </row>
    <row r="45" spans="1:17" s="567" customFormat="1" ht="15" customHeight="1">
      <c r="A45" s="842" t="s">
        <v>35</v>
      </c>
      <c r="B45" s="842"/>
      <c r="C45" s="840"/>
      <c r="D45" s="839"/>
      <c r="E45" s="839"/>
      <c r="F45" s="839"/>
      <c r="G45" s="866"/>
      <c r="L45" s="776"/>
      <c r="M45" s="776"/>
      <c r="N45" s="776"/>
      <c r="O45" s="776"/>
      <c r="P45" s="776"/>
      <c r="Q45" s="776"/>
    </row>
    <row r="46" spans="1:17" s="551" customFormat="1" ht="15" customHeight="1">
      <c r="A46" s="862"/>
      <c r="B46" s="838" t="s">
        <v>36</v>
      </c>
      <c r="C46" s="835" t="s">
        <v>37</v>
      </c>
      <c r="D46" s="835" t="s">
        <v>9</v>
      </c>
      <c r="E46" s="833" t="s">
        <v>2401</v>
      </c>
      <c r="F46" s="834" t="s">
        <v>10</v>
      </c>
      <c r="G46" s="833" t="s">
        <v>35</v>
      </c>
    </row>
    <row r="47" spans="1:17" s="551" customFormat="1" ht="15" customHeight="1">
      <c r="A47" s="862"/>
      <c r="B47" s="838"/>
      <c r="C47" s="835"/>
      <c r="D47" s="835"/>
      <c r="E47" s="833" t="s">
        <v>2400</v>
      </c>
      <c r="F47" s="834" t="s">
        <v>40</v>
      </c>
      <c r="G47" s="833" t="s">
        <v>41</v>
      </c>
    </row>
    <row r="48" spans="1:17" s="551" customFormat="1" ht="15" customHeight="1">
      <c r="A48" s="828"/>
      <c r="B48" s="637" t="s">
        <v>527</v>
      </c>
      <c r="C48" s="637" t="s">
        <v>43</v>
      </c>
      <c r="D48" s="796" t="s">
        <v>184</v>
      </c>
      <c r="E48" s="844">
        <f>F48-5</f>
        <v>43463</v>
      </c>
      <c r="F48" s="845">
        <v>43468</v>
      </c>
      <c r="G48" s="843">
        <f>F48+34</f>
        <v>43502</v>
      </c>
    </row>
    <row r="49" spans="1:7" s="551" customFormat="1" ht="15" customHeight="1">
      <c r="A49" s="828"/>
      <c r="B49" s="637" t="s">
        <v>2502</v>
      </c>
      <c r="C49" s="637" t="s">
        <v>43</v>
      </c>
      <c r="D49" s="795"/>
      <c r="E49" s="844">
        <f>F49-5</f>
        <v>43470</v>
      </c>
      <c r="F49" s="843">
        <f>F48+7</f>
        <v>43475</v>
      </c>
      <c r="G49" s="843">
        <f>F49+34</f>
        <v>43509</v>
      </c>
    </row>
    <row r="50" spans="1:7" s="551" customFormat="1" ht="15" customHeight="1">
      <c r="A50" s="828"/>
      <c r="B50" s="605" t="s">
        <v>2501</v>
      </c>
      <c r="C50" s="637" t="s">
        <v>126</v>
      </c>
      <c r="D50" s="795"/>
      <c r="E50" s="844">
        <f>F50-5</f>
        <v>43477</v>
      </c>
      <c r="F50" s="843">
        <f>F49+7</f>
        <v>43482</v>
      </c>
      <c r="G50" s="843">
        <f>F50+34</f>
        <v>43516</v>
      </c>
    </row>
    <row r="51" spans="1:7" s="551" customFormat="1" ht="14.25" customHeight="1">
      <c r="A51" s="828"/>
      <c r="B51" s="637" t="s">
        <v>530</v>
      </c>
      <c r="C51" s="750" t="s">
        <v>47</v>
      </c>
      <c r="D51" s="795"/>
      <c r="E51" s="844">
        <f>F51-5</f>
        <v>43484</v>
      </c>
      <c r="F51" s="843">
        <f>F50+7</f>
        <v>43489</v>
      </c>
      <c r="G51" s="843">
        <f>F51+34</f>
        <v>43523</v>
      </c>
    </row>
    <row r="52" spans="1:7" s="551" customFormat="1" ht="14.25" customHeight="1">
      <c r="A52" s="828"/>
      <c r="B52" s="605" t="s">
        <v>2500</v>
      </c>
      <c r="C52" s="605" t="s">
        <v>126</v>
      </c>
      <c r="D52" s="794"/>
      <c r="E52" s="844">
        <f>F52-5</f>
        <v>43491</v>
      </c>
      <c r="F52" s="843">
        <f>F51+7</f>
        <v>43496</v>
      </c>
      <c r="G52" s="843">
        <f>F52+34</f>
        <v>43530</v>
      </c>
    </row>
    <row r="53" spans="1:7" s="567" customFormat="1" ht="15">
      <c r="A53" s="842" t="s">
        <v>2616</v>
      </c>
      <c r="B53" s="842"/>
      <c r="C53" s="851"/>
      <c r="D53" s="840"/>
      <c r="E53" s="840"/>
      <c r="F53" s="839"/>
      <c r="G53" s="839"/>
    </row>
    <row r="54" spans="1:7" s="551" customFormat="1" ht="15" customHeight="1">
      <c r="A54" s="862"/>
      <c r="B54" s="838" t="s">
        <v>36</v>
      </c>
      <c r="C54" s="835" t="s">
        <v>37</v>
      </c>
      <c r="D54" s="835" t="s">
        <v>9</v>
      </c>
      <c r="E54" s="833" t="s">
        <v>2401</v>
      </c>
      <c r="F54" s="834" t="s">
        <v>10</v>
      </c>
      <c r="G54" s="833" t="s">
        <v>51</v>
      </c>
    </row>
    <row r="55" spans="1:7" s="551" customFormat="1" ht="15" customHeight="1">
      <c r="A55" s="862"/>
      <c r="B55" s="838"/>
      <c r="C55" s="835"/>
      <c r="D55" s="835"/>
      <c r="E55" s="833" t="s">
        <v>2400</v>
      </c>
      <c r="F55" s="834" t="s">
        <v>40</v>
      </c>
      <c r="G55" s="833" t="s">
        <v>41</v>
      </c>
    </row>
    <row r="56" spans="1:7" s="551" customFormat="1" ht="15" customHeight="1">
      <c r="A56" s="828"/>
      <c r="B56" s="637" t="s">
        <v>527</v>
      </c>
      <c r="C56" s="637" t="s">
        <v>43</v>
      </c>
      <c r="D56" s="796" t="s">
        <v>2615</v>
      </c>
      <c r="E56" s="844">
        <f>F56-5</f>
        <v>43463</v>
      </c>
      <c r="F56" s="845">
        <v>43468</v>
      </c>
      <c r="G56" s="843">
        <f>F56+33</f>
        <v>43501</v>
      </c>
    </row>
    <row r="57" spans="1:7" s="551" customFormat="1" ht="15" customHeight="1">
      <c r="A57" s="828"/>
      <c r="B57" s="637" t="s">
        <v>2502</v>
      </c>
      <c r="C57" s="637" t="s">
        <v>43</v>
      </c>
      <c r="D57" s="795"/>
      <c r="E57" s="844">
        <f>F57-5</f>
        <v>43470</v>
      </c>
      <c r="F57" s="843">
        <f>F56+7</f>
        <v>43475</v>
      </c>
      <c r="G57" s="843">
        <f>F57+33</f>
        <v>43508</v>
      </c>
    </row>
    <row r="58" spans="1:7" s="551" customFormat="1" ht="15" customHeight="1">
      <c r="A58" s="828"/>
      <c r="B58" s="605" t="s">
        <v>2501</v>
      </c>
      <c r="C58" s="637" t="s">
        <v>126</v>
      </c>
      <c r="D58" s="795"/>
      <c r="E58" s="844">
        <f>F58-5</f>
        <v>43477</v>
      </c>
      <c r="F58" s="843">
        <f>F57+7</f>
        <v>43482</v>
      </c>
      <c r="G58" s="843">
        <f>F58+33</f>
        <v>43515</v>
      </c>
    </row>
    <row r="59" spans="1:7" s="551" customFormat="1" ht="14.25" customHeight="1">
      <c r="A59" s="828"/>
      <c r="B59" s="637" t="s">
        <v>530</v>
      </c>
      <c r="C59" s="750" t="s">
        <v>47</v>
      </c>
      <c r="D59" s="795"/>
      <c r="E59" s="844">
        <f>F59-5</f>
        <v>43484</v>
      </c>
      <c r="F59" s="843">
        <f>F58+7</f>
        <v>43489</v>
      </c>
      <c r="G59" s="843">
        <f>F59+33</f>
        <v>43522</v>
      </c>
    </row>
    <row r="60" spans="1:7" s="551" customFormat="1" ht="14.25" customHeight="1">
      <c r="A60" s="828"/>
      <c r="B60" s="605" t="s">
        <v>2500</v>
      </c>
      <c r="C60" s="605" t="s">
        <v>126</v>
      </c>
      <c r="D60" s="794"/>
      <c r="E60" s="844">
        <f>F60-5</f>
        <v>43491</v>
      </c>
      <c r="F60" s="843">
        <f>F59+7</f>
        <v>43496</v>
      </c>
      <c r="G60" s="843">
        <f>F60+33</f>
        <v>43529</v>
      </c>
    </row>
    <row r="61" spans="1:7" s="551" customFormat="1" ht="14.25" customHeight="1">
      <c r="A61" s="828"/>
      <c r="B61" s="694"/>
      <c r="C61" s="694"/>
      <c r="D61" s="802"/>
      <c r="E61" s="865"/>
      <c r="F61" s="864"/>
      <c r="G61" s="863"/>
    </row>
    <row r="62" spans="1:7" s="551" customFormat="1" ht="15" customHeight="1">
      <c r="A62" s="862"/>
      <c r="B62" s="838" t="s">
        <v>36</v>
      </c>
      <c r="C62" s="835" t="s">
        <v>37</v>
      </c>
      <c r="D62" s="835" t="s">
        <v>9</v>
      </c>
      <c r="E62" s="833" t="s">
        <v>2401</v>
      </c>
      <c r="F62" s="834" t="s">
        <v>10</v>
      </c>
      <c r="G62" s="833" t="s">
        <v>51</v>
      </c>
    </row>
    <row r="63" spans="1:7" s="551" customFormat="1" ht="15" customHeight="1">
      <c r="A63" s="862"/>
      <c r="B63" s="838"/>
      <c r="C63" s="835"/>
      <c r="D63" s="835"/>
      <c r="E63" s="833" t="s">
        <v>2400</v>
      </c>
      <c r="F63" s="834" t="s">
        <v>40</v>
      </c>
      <c r="G63" s="833" t="s">
        <v>41</v>
      </c>
    </row>
    <row r="64" spans="1:7" s="551" customFormat="1" ht="15" customHeight="1">
      <c r="A64" s="828"/>
      <c r="B64" s="637" t="s">
        <v>2519</v>
      </c>
      <c r="C64" s="637" t="s">
        <v>2586</v>
      </c>
      <c r="D64" s="796" t="s">
        <v>219</v>
      </c>
      <c r="E64" s="844">
        <f>F64-5</f>
        <v>43465</v>
      </c>
      <c r="F64" s="845">
        <v>43470</v>
      </c>
      <c r="G64" s="843">
        <f>F64+35</f>
        <v>43505</v>
      </c>
    </row>
    <row r="65" spans="1:7" s="551" customFormat="1" ht="15" customHeight="1">
      <c r="A65" s="828"/>
      <c r="B65" s="637" t="s">
        <v>2358</v>
      </c>
      <c r="C65" s="637" t="s">
        <v>2521</v>
      </c>
      <c r="D65" s="795"/>
      <c r="E65" s="844">
        <f>F65-5</f>
        <v>43472</v>
      </c>
      <c r="F65" s="843">
        <f>F64+7</f>
        <v>43477</v>
      </c>
      <c r="G65" s="843">
        <f>F65+35</f>
        <v>43512</v>
      </c>
    </row>
    <row r="66" spans="1:7" s="551" customFormat="1" ht="15" customHeight="1">
      <c r="A66" s="828"/>
      <c r="B66" s="605" t="s">
        <v>2614</v>
      </c>
      <c r="C66" s="637" t="s">
        <v>2584</v>
      </c>
      <c r="D66" s="795"/>
      <c r="E66" s="844">
        <f>F66-5</f>
        <v>43479</v>
      </c>
      <c r="F66" s="843">
        <f>F65+7</f>
        <v>43484</v>
      </c>
      <c r="G66" s="843">
        <f>F66+35</f>
        <v>43519</v>
      </c>
    </row>
    <row r="67" spans="1:7" s="551" customFormat="1" ht="14.25" customHeight="1">
      <c r="A67" s="828"/>
      <c r="B67" s="637" t="s">
        <v>2612</v>
      </c>
      <c r="C67" s="750" t="s">
        <v>2582</v>
      </c>
      <c r="D67" s="795"/>
      <c r="E67" s="844">
        <f>F67-5</f>
        <v>43486</v>
      </c>
      <c r="F67" s="843">
        <f>F66+7</f>
        <v>43491</v>
      </c>
      <c r="G67" s="843">
        <f>F67+35</f>
        <v>43526</v>
      </c>
    </row>
    <row r="68" spans="1:7" s="551" customFormat="1" ht="14.25" customHeight="1">
      <c r="A68" s="828"/>
      <c r="B68" s="605" t="s">
        <v>2611</v>
      </c>
      <c r="C68" s="605" t="s">
        <v>2580</v>
      </c>
      <c r="D68" s="794"/>
      <c r="E68" s="844">
        <f>F68-5</f>
        <v>43493</v>
      </c>
      <c r="F68" s="843">
        <f>F67+7</f>
        <v>43498</v>
      </c>
      <c r="G68" s="843">
        <f>F68+35</f>
        <v>43533</v>
      </c>
    </row>
    <row r="69" spans="1:7" s="567" customFormat="1" ht="15" customHeight="1">
      <c r="A69" s="842" t="s">
        <v>2610</v>
      </c>
      <c r="B69" s="842"/>
      <c r="C69" s="851"/>
      <c r="D69" s="840"/>
      <c r="E69" s="840"/>
      <c r="F69" s="839"/>
      <c r="G69" s="861"/>
    </row>
    <row r="70" spans="1:7" s="551" customFormat="1" ht="15" customHeight="1">
      <c r="A70" s="828"/>
      <c r="B70" s="837" t="s">
        <v>36</v>
      </c>
      <c r="C70" s="836" t="s">
        <v>37</v>
      </c>
      <c r="D70" s="835" t="s">
        <v>9</v>
      </c>
      <c r="E70" s="833" t="s">
        <v>2401</v>
      </c>
      <c r="F70" s="834" t="s">
        <v>10</v>
      </c>
      <c r="G70" s="833" t="s">
        <v>2610</v>
      </c>
    </row>
    <row r="71" spans="1:7" s="551" customFormat="1" ht="15" customHeight="1">
      <c r="A71" s="828"/>
      <c r="B71" s="849"/>
      <c r="C71" s="848"/>
      <c r="D71" s="835"/>
      <c r="E71" s="833" t="s">
        <v>2400</v>
      </c>
      <c r="F71" s="834" t="s">
        <v>40</v>
      </c>
      <c r="G71" s="833" t="s">
        <v>41</v>
      </c>
    </row>
    <row r="72" spans="1:7" s="551" customFormat="1" ht="15" customHeight="1">
      <c r="A72" s="828"/>
      <c r="B72" s="605" t="s">
        <v>2519</v>
      </c>
      <c r="C72" s="683" t="s">
        <v>2265</v>
      </c>
      <c r="D72" s="799" t="s">
        <v>219</v>
      </c>
      <c r="E72" s="658">
        <f>F72-5</f>
        <v>43465</v>
      </c>
      <c r="F72" s="601">
        <v>43470</v>
      </c>
      <c r="G72" s="601">
        <f>F72+48</f>
        <v>43518</v>
      </c>
    </row>
    <row r="73" spans="1:7" s="551" customFormat="1" ht="15" customHeight="1">
      <c r="A73" s="828"/>
      <c r="B73" s="605" t="s">
        <v>2613</v>
      </c>
      <c r="C73" s="724" t="s">
        <v>2521</v>
      </c>
      <c r="D73" s="799"/>
      <c r="E73" s="658">
        <f>F73-5</f>
        <v>43472</v>
      </c>
      <c r="F73" s="601">
        <f>F72+7</f>
        <v>43477</v>
      </c>
      <c r="G73" s="601">
        <f>F73+48</f>
        <v>43525</v>
      </c>
    </row>
    <row r="74" spans="1:7" s="551" customFormat="1" ht="15" customHeight="1">
      <c r="A74" s="828"/>
      <c r="B74" s="605" t="s">
        <v>2517</v>
      </c>
      <c r="C74" s="683" t="s">
        <v>2584</v>
      </c>
      <c r="D74" s="799"/>
      <c r="E74" s="658">
        <f>F74-5</f>
        <v>43479</v>
      </c>
      <c r="F74" s="601">
        <f>F73+7</f>
        <v>43484</v>
      </c>
      <c r="G74" s="601">
        <f>F74+48</f>
        <v>43532</v>
      </c>
    </row>
    <row r="75" spans="1:7" s="551" customFormat="1" ht="15" customHeight="1">
      <c r="A75" s="828"/>
      <c r="B75" s="605" t="s">
        <v>2612</v>
      </c>
      <c r="C75" s="724" t="s">
        <v>2582</v>
      </c>
      <c r="D75" s="799"/>
      <c r="E75" s="658">
        <f>F75-5</f>
        <v>43486</v>
      </c>
      <c r="F75" s="601">
        <f>F74+7</f>
        <v>43491</v>
      </c>
      <c r="G75" s="601">
        <f>F75+48</f>
        <v>43539</v>
      </c>
    </row>
    <row r="76" spans="1:7" s="551" customFormat="1" ht="15" customHeight="1">
      <c r="A76" s="828"/>
      <c r="B76" s="605" t="s">
        <v>2611</v>
      </c>
      <c r="C76" s="683" t="s">
        <v>2580</v>
      </c>
      <c r="D76" s="799"/>
      <c r="E76" s="658">
        <f>F76-5</f>
        <v>43493</v>
      </c>
      <c r="F76" s="601">
        <f>F75+7</f>
        <v>43498</v>
      </c>
      <c r="G76" s="601">
        <f>F76+48</f>
        <v>43546</v>
      </c>
    </row>
    <row r="77" spans="1:7" s="551" customFormat="1" ht="15" customHeight="1">
      <c r="A77" s="828"/>
      <c r="B77" s="694"/>
      <c r="C77" s="682"/>
      <c r="D77" s="802"/>
      <c r="E77" s="860"/>
      <c r="F77" s="702"/>
      <c r="G77" s="859"/>
    </row>
    <row r="78" spans="1:7" s="551" customFormat="1" ht="15" customHeight="1">
      <c r="A78" s="828"/>
      <c r="B78" s="837" t="s">
        <v>36</v>
      </c>
      <c r="C78" s="836" t="s">
        <v>37</v>
      </c>
      <c r="D78" s="835" t="s">
        <v>9</v>
      </c>
      <c r="E78" s="833" t="s">
        <v>2401</v>
      </c>
      <c r="F78" s="834" t="s">
        <v>10</v>
      </c>
      <c r="G78" s="833" t="s">
        <v>2610</v>
      </c>
    </row>
    <row r="79" spans="1:7" s="551" customFormat="1" ht="15" customHeight="1">
      <c r="A79" s="828"/>
      <c r="B79" s="849"/>
      <c r="C79" s="848"/>
      <c r="D79" s="835"/>
      <c r="E79" s="833" t="s">
        <v>2400</v>
      </c>
      <c r="F79" s="834" t="s">
        <v>40</v>
      </c>
      <c r="G79" s="833" t="s">
        <v>41</v>
      </c>
    </row>
    <row r="80" spans="1:7" s="551" customFormat="1" ht="15" customHeight="1">
      <c r="A80" s="828"/>
      <c r="B80" s="605" t="s">
        <v>2609</v>
      </c>
      <c r="C80" s="683" t="s">
        <v>2604</v>
      </c>
      <c r="D80" s="799" t="s">
        <v>2469</v>
      </c>
      <c r="E80" s="658">
        <f>F80-5</f>
        <v>43465</v>
      </c>
      <c r="F80" s="601">
        <v>43470</v>
      </c>
      <c r="G80" s="601">
        <f>F80+44</f>
        <v>43514</v>
      </c>
    </row>
    <row r="81" spans="1:7" s="551" customFormat="1" ht="15" customHeight="1">
      <c r="A81" s="828"/>
      <c r="B81" s="605" t="s">
        <v>2608</v>
      </c>
      <c r="C81" s="724" t="s">
        <v>2604</v>
      </c>
      <c r="D81" s="799"/>
      <c r="E81" s="658">
        <f>F81-5</f>
        <v>43472</v>
      </c>
      <c r="F81" s="601">
        <f>F80+7</f>
        <v>43477</v>
      </c>
      <c r="G81" s="601">
        <f>F81+44</f>
        <v>43521</v>
      </c>
    </row>
    <row r="82" spans="1:7" s="551" customFormat="1" ht="15" customHeight="1">
      <c r="A82" s="828"/>
      <c r="B82" s="605" t="s">
        <v>2607</v>
      </c>
      <c r="C82" s="683" t="s">
        <v>2604</v>
      </c>
      <c r="D82" s="799"/>
      <c r="E82" s="658">
        <f>F82-5</f>
        <v>43479</v>
      </c>
      <c r="F82" s="601">
        <f>F81+7</f>
        <v>43484</v>
      </c>
      <c r="G82" s="601">
        <f>F82+44</f>
        <v>43528</v>
      </c>
    </row>
    <row r="83" spans="1:7" s="551" customFormat="1" ht="15" customHeight="1">
      <c r="A83" s="828"/>
      <c r="B83" s="605" t="s">
        <v>2606</v>
      </c>
      <c r="C83" s="724" t="s">
        <v>45</v>
      </c>
      <c r="D83" s="799"/>
      <c r="E83" s="658">
        <f>F83-5</f>
        <v>43486</v>
      </c>
      <c r="F83" s="601">
        <f>F82+7</f>
        <v>43491</v>
      </c>
      <c r="G83" s="601">
        <f>F83+44</f>
        <v>43535</v>
      </c>
    </row>
    <row r="84" spans="1:7" s="551" customFormat="1" ht="15" customHeight="1">
      <c r="A84" s="828"/>
      <c r="B84" s="605" t="s">
        <v>2605</v>
      </c>
      <c r="C84" s="683" t="s">
        <v>2604</v>
      </c>
      <c r="D84" s="799"/>
      <c r="E84" s="658">
        <f>F84-5</f>
        <v>43493</v>
      </c>
      <c r="F84" s="601">
        <f>F83+7</f>
        <v>43498</v>
      </c>
      <c r="G84" s="601">
        <f>F84+44</f>
        <v>43542</v>
      </c>
    </row>
    <row r="85" spans="1:7" s="567" customFormat="1" ht="15.95" customHeight="1">
      <c r="A85" s="842" t="s">
        <v>59</v>
      </c>
      <c r="B85" s="842"/>
      <c r="C85" s="841"/>
      <c r="D85" s="840"/>
      <c r="E85" s="840"/>
      <c r="F85" s="839"/>
      <c r="G85" s="790"/>
    </row>
    <row r="86" spans="1:7" s="551" customFormat="1" ht="15" customHeight="1">
      <c r="A86" s="828"/>
      <c r="B86" s="837" t="s">
        <v>36</v>
      </c>
      <c r="C86" s="835" t="s">
        <v>37</v>
      </c>
      <c r="D86" s="835" t="s">
        <v>9</v>
      </c>
      <c r="E86" s="833" t="s">
        <v>2401</v>
      </c>
      <c r="F86" s="834" t="s">
        <v>10</v>
      </c>
      <c r="G86" s="833" t="s">
        <v>59</v>
      </c>
    </row>
    <row r="87" spans="1:7" s="551" customFormat="1" ht="15" customHeight="1">
      <c r="A87" s="828"/>
      <c r="B87" s="849"/>
      <c r="C87" s="836"/>
      <c r="D87" s="836"/>
      <c r="E87" s="833" t="s">
        <v>2400</v>
      </c>
      <c r="F87" s="858" t="s">
        <v>40</v>
      </c>
      <c r="G87" s="850" t="s">
        <v>41</v>
      </c>
    </row>
    <row r="88" spans="1:7" s="551" customFormat="1" ht="15" customHeight="1">
      <c r="A88" s="828"/>
      <c r="B88" s="784" t="s">
        <v>2603</v>
      </c>
      <c r="C88" s="784" t="s">
        <v>2602</v>
      </c>
      <c r="D88" s="857" t="s">
        <v>198</v>
      </c>
      <c r="E88" s="856">
        <f>F88-5</f>
        <v>43461</v>
      </c>
      <c r="F88" s="829">
        <v>43466</v>
      </c>
      <c r="G88" s="602">
        <f>F88+35</f>
        <v>43501</v>
      </c>
    </row>
    <row r="89" spans="1:7" s="551" customFormat="1" ht="15" customHeight="1">
      <c r="A89" s="828"/>
      <c r="B89" s="784" t="s">
        <v>559</v>
      </c>
      <c r="C89" s="784" t="s">
        <v>45</v>
      </c>
      <c r="D89" s="857"/>
      <c r="E89" s="856">
        <f>F89-5</f>
        <v>43468</v>
      </c>
      <c r="F89" s="602">
        <f>F88+7</f>
        <v>43473</v>
      </c>
      <c r="G89" s="602">
        <f>F89+32</f>
        <v>43505</v>
      </c>
    </row>
    <row r="90" spans="1:7" s="551" customFormat="1" ht="15" customHeight="1">
      <c r="A90" s="828"/>
      <c r="B90" s="784" t="s">
        <v>1332</v>
      </c>
      <c r="C90" s="784" t="s">
        <v>83</v>
      </c>
      <c r="D90" s="857"/>
      <c r="E90" s="856">
        <f>F90-5</f>
        <v>43475</v>
      </c>
      <c r="F90" s="602">
        <f>F89+7</f>
        <v>43480</v>
      </c>
      <c r="G90" s="602">
        <f>F90+32</f>
        <v>43512</v>
      </c>
    </row>
    <row r="91" spans="1:7" s="551" customFormat="1" ht="15" customHeight="1">
      <c r="A91" s="828"/>
      <c r="B91" s="784" t="s">
        <v>24</v>
      </c>
      <c r="C91" s="784" t="s">
        <v>562</v>
      </c>
      <c r="D91" s="857"/>
      <c r="E91" s="856">
        <f>F91-5</f>
        <v>43482</v>
      </c>
      <c r="F91" s="602">
        <f>F90+7</f>
        <v>43487</v>
      </c>
      <c r="G91" s="602">
        <f>F91+32</f>
        <v>43519</v>
      </c>
    </row>
    <row r="92" spans="1:7" s="551" customFormat="1" ht="15" customHeight="1">
      <c r="A92" s="828"/>
      <c r="B92" s="784" t="s">
        <v>561</v>
      </c>
      <c r="C92" s="784" t="s">
        <v>2601</v>
      </c>
      <c r="D92" s="857"/>
      <c r="E92" s="856">
        <f>F92-5</f>
        <v>43489</v>
      </c>
      <c r="F92" s="602">
        <f>F91+7</f>
        <v>43494</v>
      </c>
      <c r="G92" s="602">
        <f>F92+32</f>
        <v>43526</v>
      </c>
    </row>
    <row r="93" spans="1:7" s="567" customFormat="1" ht="15" customHeight="1">
      <c r="A93" s="842" t="s">
        <v>2600</v>
      </c>
      <c r="B93" s="842"/>
      <c r="C93" s="851"/>
      <c r="D93" s="840"/>
      <c r="E93" s="840"/>
      <c r="F93" s="839"/>
      <c r="G93" s="855"/>
    </row>
    <row r="94" spans="1:7" s="551" customFormat="1" ht="15" customHeight="1">
      <c r="A94" s="828"/>
      <c r="B94" s="837" t="s">
        <v>36</v>
      </c>
      <c r="C94" s="836" t="s">
        <v>37</v>
      </c>
      <c r="D94" s="835" t="s">
        <v>9</v>
      </c>
      <c r="E94" s="833" t="s">
        <v>2401</v>
      </c>
      <c r="F94" s="834" t="s">
        <v>10</v>
      </c>
      <c r="G94" s="833" t="s">
        <v>2600</v>
      </c>
    </row>
    <row r="95" spans="1:7" s="551" customFormat="1" ht="15" customHeight="1">
      <c r="A95" s="828"/>
      <c r="B95" s="849"/>
      <c r="C95" s="848"/>
      <c r="D95" s="835"/>
      <c r="E95" s="833" t="s">
        <v>2400</v>
      </c>
      <c r="F95" s="834" t="s">
        <v>40</v>
      </c>
      <c r="G95" s="854" t="s">
        <v>41</v>
      </c>
    </row>
    <row r="96" spans="1:7" s="551" customFormat="1" ht="15" customHeight="1">
      <c r="A96" s="828"/>
      <c r="B96" s="605" t="s">
        <v>2599</v>
      </c>
      <c r="C96" s="733" t="s">
        <v>585</v>
      </c>
      <c r="D96" s="852" t="s">
        <v>134</v>
      </c>
      <c r="E96" s="636">
        <f>F96-5</f>
        <v>43464</v>
      </c>
      <c r="F96" s="601">
        <v>43469</v>
      </c>
      <c r="G96" s="601">
        <f>F96+42</f>
        <v>43511</v>
      </c>
    </row>
    <row r="97" spans="1:11" s="551" customFormat="1" ht="15" customHeight="1">
      <c r="A97" s="828"/>
      <c r="B97" s="605" t="s">
        <v>582</v>
      </c>
      <c r="C97" s="720" t="s">
        <v>586</v>
      </c>
      <c r="D97" s="852"/>
      <c r="E97" s="636">
        <f>F97-5</f>
        <v>43471</v>
      </c>
      <c r="F97" s="601">
        <f>F96+7</f>
        <v>43476</v>
      </c>
      <c r="G97" s="601">
        <f>F97+42</f>
        <v>43518</v>
      </c>
    </row>
    <row r="98" spans="1:11" s="551" customFormat="1" ht="15" customHeight="1">
      <c r="A98" s="828"/>
      <c r="B98" s="637" t="s">
        <v>583</v>
      </c>
      <c r="C98" s="853" t="s">
        <v>587</v>
      </c>
      <c r="D98" s="852"/>
      <c r="E98" s="636">
        <f>F98-5</f>
        <v>43478</v>
      </c>
      <c r="F98" s="601">
        <f>F97+7</f>
        <v>43483</v>
      </c>
      <c r="G98" s="601">
        <f>F98+42</f>
        <v>43525</v>
      </c>
    </row>
    <row r="99" spans="1:11" s="551" customFormat="1" ht="15" customHeight="1">
      <c r="A99" s="828"/>
      <c r="B99" s="605" t="s">
        <v>584</v>
      </c>
      <c r="C99" s="720" t="s">
        <v>588</v>
      </c>
      <c r="D99" s="852"/>
      <c r="E99" s="636">
        <f>F99-5</f>
        <v>43485</v>
      </c>
      <c r="F99" s="601">
        <f>F98+7</f>
        <v>43490</v>
      </c>
      <c r="G99" s="601">
        <f>F99+42</f>
        <v>43532</v>
      </c>
    </row>
    <row r="100" spans="1:11" s="551" customFormat="1" ht="15" customHeight="1">
      <c r="A100" s="828"/>
      <c r="B100" s="605" t="s">
        <v>2598</v>
      </c>
      <c r="C100" s="720" t="s">
        <v>2597</v>
      </c>
      <c r="D100" s="852"/>
      <c r="E100" s="636">
        <f>F100-5</f>
        <v>43492</v>
      </c>
      <c r="F100" s="601">
        <f>F99+7</f>
        <v>43497</v>
      </c>
      <c r="G100" s="601">
        <f>F100+42</f>
        <v>43539</v>
      </c>
    </row>
    <row r="101" spans="1:11" s="567" customFormat="1" ht="17.25" customHeight="1">
      <c r="A101" s="842" t="s">
        <v>2596</v>
      </c>
      <c r="B101" s="842"/>
      <c r="C101" s="851"/>
      <c r="D101" s="840"/>
      <c r="E101" s="840"/>
      <c r="F101" s="839"/>
      <c r="G101" s="839"/>
      <c r="H101" s="776"/>
    </row>
    <row r="102" spans="1:11" s="551" customFormat="1" ht="15" customHeight="1">
      <c r="A102" s="828"/>
      <c r="B102" s="837" t="s">
        <v>36</v>
      </c>
      <c r="C102" s="836" t="s">
        <v>37</v>
      </c>
      <c r="D102" s="836" t="s">
        <v>9</v>
      </c>
      <c r="E102" s="850" t="s">
        <v>2401</v>
      </c>
      <c r="F102" s="834" t="s">
        <v>10</v>
      </c>
      <c r="G102" s="850" t="s">
        <v>2596</v>
      </c>
      <c r="H102" s="826"/>
    </row>
    <row r="103" spans="1:11" s="551" customFormat="1" ht="15" customHeight="1">
      <c r="A103" s="828"/>
      <c r="B103" s="849"/>
      <c r="C103" s="848"/>
      <c r="D103" s="847"/>
      <c r="E103" s="833" t="s">
        <v>2400</v>
      </c>
      <c r="F103" s="846" t="s">
        <v>40</v>
      </c>
      <c r="G103" s="833" t="s">
        <v>41</v>
      </c>
      <c r="H103" s="773"/>
    </row>
    <row r="104" spans="1:11" s="551" customFormat="1" ht="15" customHeight="1">
      <c r="A104" s="828"/>
      <c r="B104" s="637" t="s">
        <v>527</v>
      </c>
      <c r="C104" s="637" t="s">
        <v>43</v>
      </c>
      <c r="D104" s="799" t="s">
        <v>134</v>
      </c>
      <c r="E104" s="844">
        <f>F104-5</f>
        <v>43463</v>
      </c>
      <c r="F104" s="845">
        <v>43468</v>
      </c>
      <c r="G104" s="843">
        <f>F104+40</f>
        <v>43508</v>
      </c>
    </row>
    <row r="105" spans="1:11" s="551" customFormat="1" ht="15" customHeight="1">
      <c r="A105" s="828"/>
      <c r="B105" s="637" t="s">
        <v>2502</v>
      </c>
      <c r="C105" s="637" t="s">
        <v>43</v>
      </c>
      <c r="D105" s="799"/>
      <c r="E105" s="844">
        <f>F105-5</f>
        <v>43470</v>
      </c>
      <c r="F105" s="843">
        <f>F104+7</f>
        <v>43475</v>
      </c>
      <c r="G105" s="843">
        <f>F105+40</f>
        <v>43515</v>
      </c>
    </row>
    <row r="106" spans="1:11" s="551" customFormat="1" ht="15" customHeight="1">
      <c r="A106" s="828"/>
      <c r="B106" s="605" t="s">
        <v>2501</v>
      </c>
      <c r="C106" s="637" t="s">
        <v>126</v>
      </c>
      <c r="D106" s="799"/>
      <c r="E106" s="844">
        <f>F106-5</f>
        <v>43477</v>
      </c>
      <c r="F106" s="843">
        <f>F105+7</f>
        <v>43482</v>
      </c>
      <c r="G106" s="843">
        <f>F106+40</f>
        <v>43522</v>
      </c>
    </row>
    <row r="107" spans="1:11" s="551" customFormat="1" ht="15">
      <c r="A107" s="828"/>
      <c r="B107" s="637" t="s">
        <v>530</v>
      </c>
      <c r="C107" s="750" t="s">
        <v>47</v>
      </c>
      <c r="D107" s="799"/>
      <c r="E107" s="844">
        <f>F107-5</f>
        <v>43484</v>
      </c>
      <c r="F107" s="843">
        <f>F106+7</f>
        <v>43489</v>
      </c>
      <c r="G107" s="843">
        <f>F107+40</f>
        <v>43529</v>
      </c>
      <c r="H107" s="773"/>
      <c r="I107" s="773"/>
      <c r="J107" s="773"/>
      <c r="K107" s="773"/>
    </row>
    <row r="108" spans="1:11" s="551" customFormat="1" ht="15">
      <c r="A108" s="828"/>
      <c r="B108" s="605" t="s">
        <v>2500</v>
      </c>
      <c r="C108" s="605" t="s">
        <v>126</v>
      </c>
      <c r="D108" s="799"/>
      <c r="E108" s="844">
        <f>F108-5</f>
        <v>43491</v>
      </c>
      <c r="F108" s="843">
        <f>F107+7</f>
        <v>43496</v>
      </c>
      <c r="G108" s="843">
        <f>F108+40</f>
        <v>43536</v>
      </c>
      <c r="H108" s="773"/>
      <c r="I108" s="773"/>
      <c r="J108" s="773"/>
      <c r="K108" s="773"/>
    </row>
    <row r="109" spans="1:11" s="567" customFormat="1" ht="15">
      <c r="A109" s="842" t="s">
        <v>2595</v>
      </c>
      <c r="B109" s="842"/>
      <c r="C109" s="841"/>
      <c r="D109" s="840"/>
      <c r="E109" s="840"/>
      <c r="F109" s="839"/>
      <c r="G109" s="839"/>
      <c r="H109" s="776"/>
      <c r="I109" s="776"/>
      <c r="J109" s="776"/>
      <c r="K109" s="776"/>
    </row>
    <row r="110" spans="1:11" s="551" customFormat="1" ht="15">
      <c r="A110" s="828"/>
      <c r="B110" s="838" t="s">
        <v>36</v>
      </c>
      <c r="C110" s="835" t="s">
        <v>37</v>
      </c>
      <c r="D110" s="835" t="s">
        <v>9</v>
      </c>
      <c r="E110" s="833" t="s">
        <v>2401</v>
      </c>
      <c r="F110" s="834" t="s">
        <v>10</v>
      </c>
      <c r="G110" s="833" t="s">
        <v>2595</v>
      </c>
      <c r="H110" s="773"/>
      <c r="I110" s="773"/>
      <c r="J110" s="773"/>
      <c r="K110" s="773"/>
    </row>
    <row r="111" spans="1:11" s="551" customFormat="1" ht="15">
      <c r="A111" s="828"/>
      <c r="B111" s="837"/>
      <c r="C111" s="836"/>
      <c r="D111" s="835"/>
      <c r="E111" s="833" t="s">
        <v>2400</v>
      </c>
      <c r="F111" s="834" t="s">
        <v>40</v>
      </c>
      <c r="G111" s="833" t="s">
        <v>41</v>
      </c>
      <c r="H111" s="832"/>
      <c r="I111" s="773"/>
      <c r="J111" s="773"/>
      <c r="K111" s="773"/>
    </row>
    <row r="112" spans="1:11" s="551" customFormat="1" ht="15">
      <c r="A112" s="828"/>
      <c r="B112" s="784" t="s">
        <v>2594</v>
      </c>
      <c r="C112" s="784" t="s">
        <v>2593</v>
      </c>
      <c r="D112" s="830" t="s">
        <v>2469</v>
      </c>
      <c r="E112" s="636">
        <f>F112-5</f>
        <v>43463</v>
      </c>
      <c r="F112" s="829">
        <v>43468</v>
      </c>
      <c r="G112" s="601">
        <f>F112+35</f>
        <v>43503</v>
      </c>
      <c r="H112" s="773"/>
      <c r="I112" s="773"/>
      <c r="J112" s="773"/>
      <c r="K112" s="773"/>
    </row>
    <row r="113" spans="1:11" s="551" customFormat="1" ht="15">
      <c r="A113" s="828"/>
      <c r="B113" s="784" t="s">
        <v>2592</v>
      </c>
      <c r="C113" s="619" t="s">
        <v>261</v>
      </c>
      <c r="D113" s="827"/>
      <c r="E113" s="636">
        <f>F113-5</f>
        <v>43470</v>
      </c>
      <c r="F113" s="601">
        <f>F112+7</f>
        <v>43475</v>
      </c>
      <c r="G113" s="601">
        <f>F113+35</f>
        <v>43510</v>
      </c>
      <c r="H113" s="773"/>
      <c r="I113" s="773"/>
      <c r="J113" s="773"/>
      <c r="K113" s="773"/>
    </row>
    <row r="114" spans="1:11" s="551" customFormat="1" ht="15">
      <c r="A114" s="828"/>
      <c r="B114" s="784" t="s">
        <v>2591</v>
      </c>
      <c r="C114" s="619" t="s">
        <v>2590</v>
      </c>
      <c r="D114" s="827"/>
      <c r="E114" s="636">
        <f>F114-5</f>
        <v>43477</v>
      </c>
      <c r="F114" s="601">
        <f>F113+7</f>
        <v>43482</v>
      </c>
      <c r="G114" s="601">
        <f>F114+35</f>
        <v>43517</v>
      </c>
      <c r="H114" s="773"/>
      <c r="I114" s="773"/>
      <c r="J114" s="773"/>
      <c r="K114" s="773"/>
    </row>
    <row r="115" spans="1:11" s="546" customFormat="1">
      <c r="A115" s="657"/>
      <c r="B115" s="784" t="s">
        <v>2589</v>
      </c>
      <c r="C115" s="619" t="s">
        <v>99</v>
      </c>
      <c r="D115" s="827"/>
      <c r="E115" s="636">
        <f>F115-5</f>
        <v>43484</v>
      </c>
      <c r="F115" s="601">
        <f>F114+7</f>
        <v>43489</v>
      </c>
      <c r="G115" s="601">
        <f>F115+35</f>
        <v>43524</v>
      </c>
      <c r="H115" s="826"/>
      <c r="I115" s="782"/>
      <c r="J115" s="782"/>
      <c r="K115" s="782"/>
    </row>
    <row r="116" spans="1:11">
      <c r="B116" s="784" t="s">
        <v>2588</v>
      </c>
      <c r="C116" s="784" t="s">
        <v>97</v>
      </c>
      <c r="D116" s="825"/>
      <c r="E116" s="636">
        <f>F116-5</f>
        <v>43491</v>
      </c>
      <c r="F116" s="601">
        <f>F115+7</f>
        <v>43496</v>
      </c>
      <c r="G116" s="601">
        <f>F116+35</f>
        <v>43531</v>
      </c>
    </row>
    <row r="117" spans="1:11" s="567" customFormat="1" ht="14.1" customHeight="1">
      <c r="A117" s="842" t="s">
        <v>2587</v>
      </c>
      <c r="B117" s="842"/>
      <c r="C117" s="841"/>
      <c r="D117" s="840"/>
      <c r="E117" s="840"/>
      <c r="F117" s="839"/>
      <c r="G117" s="839"/>
      <c r="H117" s="776"/>
      <c r="I117" s="776"/>
      <c r="J117" s="776"/>
      <c r="K117" s="776"/>
    </row>
    <row r="118" spans="1:11" s="551" customFormat="1" ht="15">
      <c r="A118" s="828"/>
      <c r="B118" s="838" t="s">
        <v>36</v>
      </c>
      <c r="C118" s="835" t="s">
        <v>37</v>
      </c>
      <c r="D118" s="835" t="s">
        <v>9</v>
      </c>
      <c r="E118" s="833" t="s">
        <v>2401</v>
      </c>
      <c r="F118" s="834" t="s">
        <v>10</v>
      </c>
      <c r="G118" s="833" t="s">
        <v>25</v>
      </c>
      <c r="H118" s="773"/>
      <c r="I118" s="773"/>
      <c r="J118" s="773"/>
      <c r="K118" s="773"/>
    </row>
    <row r="119" spans="1:11" s="551" customFormat="1" ht="15">
      <c r="A119" s="828"/>
      <c r="B119" s="837"/>
      <c r="C119" s="836"/>
      <c r="D119" s="835"/>
      <c r="E119" s="833" t="s">
        <v>2400</v>
      </c>
      <c r="F119" s="834" t="s">
        <v>40</v>
      </c>
      <c r="G119" s="833" t="s">
        <v>41</v>
      </c>
      <c r="H119" s="832"/>
      <c r="I119" s="773"/>
      <c r="J119" s="773"/>
      <c r="K119" s="773"/>
    </row>
    <row r="120" spans="1:11" s="551" customFormat="1" ht="15">
      <c r="A120" s="828"/>
      <c r="B120" s="831" t="s">
        <v>2524</v>
      </c>
      <c r="C120" s="784" t="s">
        <v>2586</v>
      </c>
      <c r="D120" s="830" t="s">
        <v>219</v>
      </c>
      <c r="E120" s="636">
        <f>F120-5</f>
        <v>43463</v>
      </c>
      <c r="F120" s="829">
        <v>43468</v>
      </c>
      <c r="G120" s="601">
        <f>F120+33</f>
        <v>43501</v>
      </c>
      <c r="H120" s="773"/>
      <c r="I120" s="773"/>
      <c r="J120" s="773"/>
      <c r="K120" s="773"/>
    </row>
    <row r="121" spans="1:11" s="551" customFormat="1" ht="15">
      <c r="A121" s="828"/>
      <c r="B121" s="784" t="s">
        <v>2522</v>
      </c>
      <c r="C121" s="784" t="s">
        <v>2521</v>
      </c>
      <c r="D121" s="827"/>
      <c r="E121" s="636">
        <f>F121-5</f>
        <v>43470</v>
      </c>
      <c r="F121" s="601">
        <f>F120+7</f>
        <v>43475</v>
      </c>
      <c r="G121" s="601">
        <f>F121+33</f>
        <v>43508</v>
      </c>
      <c r="H121" s="773"/>
      <c r="I121" s="773"/>
      <c r="J121" s="773"/>
      <c r="K121" s="773"/>
    </row>
    <row r="122" spans="1:11" s="551" customFormat="1" ht="15">
      <c r="A122" s="828"/>
      <c r="B122" s="784" t="s">
        <v>2585</v>
      </c>
      <c r="C122" s="784" t="s">
        <v>2584</v>
      </c>
      <c r="D122" s="827"/>
      <c r="E122" s="636">
        <f>F122-5</f>
        <v>43477</v>
      </c>
      <c r="F122" s="601">
        <f>F121+7</f>
        <v>43482</v>
      </c>
      <c r="G122" s="601">
        <f>F122+33</f>
        <v>43515</v>
      </c>
      <c r="H122" s="773"/>
      <c r="I122" s="773"/>
      <c r="J122" s="773"/>
      <c r="K122" s="773"/>
    </row>
    <row r="123" spans="1:11" s="546" customFormat="1">
      <c r="A123" s="657"/>
      <c r="B123" s="784" t="s">
        <v>2583</v>
      </c>
      <c r="C123" s="784" t="s">
        <v>2582</v>
      </c>
      <c r="D123" s="827"/>
      <c r="E123" s="636">
        <f>F123-5</f>
        <v>43484</v>
      </c>
      <c r="F123" s="601">
        <f>F122+7</f>
        <v>43489</v>
      </c>
      <c r="G123" s="601">
        <f>F123+33</f>
        <v>43522</v>
      </c>
      <c r="H123" s="826"/>
      <c r="I123" s="782"/>
      <c r="J123" s="782"/>
      <c r="K123" s="782"/>
    </row>
    <row r="124" spans="1:11">
      <c r="B124" s="784" t="s">
        <v>2581</v>
      </c>
      <c r="C124" s="784" t="s">
        <v>2580</v>
      </c>
      <c r="D124" s="825"/>
      <c r="E124" s="636">
        <f>F124-5</f>
        <v>43491</v>
      </c>
      <c r="F124" s="601">
        <f>F123+7</f>
        <v>43496</v>
      </c>
      <c r="G124" s="601">
        <f>F124+33</f>
        <v>43529</v>
      </c>
    </row>
    <row r="125" spans="1:11" s="567" customFormat="1" ht="14.1" customHeight="1">
      <c r="A125" s="842" t="s">
        <v>217</v>
      </c>
      <c r="B125" s="842"/>
      <c r="C125" s="841"/>
      <c r="D125" s="840"/>
      <c r="E125" s="840"/>
      <c r="F125" s="839"/>
      <c r="G125" s="839"/>
      <c r="H125" s="776"/>
      <c r="I125" s="776"/>
      <c r="J125" s="776"/>
      <c r="K125" s="776"/>
    </row>
    <row r="126" spans="1:11" s="551" customFormat="1" ht="15">
      <c r="A126" s="828"/>
      <c r="B126" s="838" t="s">
        <v>36</v>
      </c>
      <c r="C126" s="835" t="s">
        <v>37</v>
      </c>
      <c r="D126" s="835" t="s">
        <v>9</v>
      </c>
      <c r="E126" s="833" t="s">
        <v>2401</v>
      </c>
      <c r="F126" s="834" t="s">
        <v>10</v>
      </c>
      <c r="G126" s="833" t="s">
        <v>25</v>
      </c>
      <c r="H126" s="773"/>
      <c r="I126" s="773"/>
      <c r="J126" s="773"/>
      <c r="K126" s="773"/>
    </row>
    <row r="127" spans="1:11" s="551" customFormat="1" ht="15">
      <c r="A127" s="828"/>
      <c r="B127" s="837"/>
      <c r="C127" s="836"/>
      <c r="D127" s="835"/>
      <c r="E127" s="833" t="s">
        <v>2400</v>
      </c>
      <c r="F127" s="834" t="s">
        <v>40</v>
      </c>
      <c r="G127" s="833" t="s">
        <v>41</v>
      </c>
      <c r="H127" s="832"/>
      <c r="I127" s="773"/>
      <c r="J127" s="773"/>
      <c r="K127" s="773"/>
    </row>
    <row r="128" spans="1:11" s="551" customFormat="1" ht="15">
      <c r="A128" s="828"/>
      <c r="B128" s="831" t="s">
        <v>2579</v>
      </c>
      <c r="C128" s="784" t="s">
        <v>290</v>
      </c>
      <c r="D128" s="830" t="s">
        <v>2469</v>
      </c>
      <c r="E128" s="636">
        <f>F128-5</f>
        <v>43461</v>
      </c>
      <c r="F128" s="829">
        <v>43466</v>
      </c>
      <c r="G128" s="601">
        <f>F128+30</f>
        <v>43496</v>
      </c>
      <c r="H128" s="773"/>
      <c r="I128" s="773"/>
      <c r="J128" s="773"/>
      <c r="K128" s="773"/>
    </row>
    <row r="129" spans="1:11" s="551" customFormat="1" ht="15">
      <c r="A129" s="828"/>
      <c r="B129" s="784" t="s">
        <v>2578</v>
      </c>
      <c r="C129" s="784" t="s">
        <v>259</v>
      </c>
      <c r="D129" s="827"/>
      <c r="E129" s="636">
        <f>F129-5</f>
        <v>43468</v>
      </c>
      <c r="F129" s="601">
        <f>F128+7</f>
        <v>43473</v>
      </c>
      <c r="G129" s="601">
        <f>F129+30</f>
        <v>43503</v>
      </c>
      <c r="H129" s="773"/>
      <c r="I129" s="773"/>
      <c r="J129" s="773"/>
      <c r="K129" s="773"/>
    </row>
    <row r="130" spans="1:11" s="551" customFormat="1" ht="15">
      <c r="A130" s="828"/>
      <c r="B130" s="784" t="s">
        <v>2577</v>
      </c>
      <c r="C130" s="784" t="s">
        <v>99</v>
      </c>
      <c r="D130" s="827"/>
      <c r="E130" s="636">
        <f>F130-5</f>
        <v>43475</v>
      </c>
      <c r="F130" s="601">
        <f>F129+7</f>
        <v>43480</v>
      </c>
      <c r="G130" s="601">
        <f>F130+30</f>
        <v>43510</v>
      </c>
      <c r="H130" s="773"/>
      <c r="I130" s="773"/>
      <c r="J130" s="773"/>
      <c r="K130" s="773"/>
    </row>
    <row r="131" spans="1:11" s="546" customFormat="1">
      <c r="A131" s="657"/>
      <c r="B131" s="784" t="s">
        <v>2576</v>
      </c>
      <c r="C131" s="784" t="s">
        <v>630</v>
      </c>
      <c r="D131" s="827"/>
      <c r="E131" s="636">
        <f>F131-5</f>
        <v>43482</v>
      </c>
      <c r="F131" s="601">
        <f>F130+7</f>
        <v>43487</v>
      </c>
      <c r="G131" s="601">
        <f>F131+30</f>
        <v>43517</v>
      </c>
      <c r="H131" s="826"/>
      <c r="I131" s="782"/>
      <c r="J131" s="782"/>
      <c r="K131" s="782"/>
    </row>
    <row r="132" spans="1:11">
      <c r="B132" s="784" t="s">
        <v>2575</v>
      </c>
      <c r="C132" s="784" t="s">
        <v>2574</v>
      </c>
      <c r="D132" s="825"/>
      <c r="E132" s="636">
        <f>F132-5</f>
        <v>43489</v>
      </c>
      <c r="F132" s="601">
        <f>F131+7</f>
        <v>43494</v>
      </c>
      <c r="G132" s="601">
        <f>F132+30</f>
        <v>43524</v>
      </c>
    </row>
    <row r="133" spans="1:11" s="546" customFormat="1" ht="15">
      <c r="A133" s="763" t="s">
        <v>2573</v>
      </c>
      <c r="B133" s="763"/>
      <c r="C133" s="763"/>
      <c r="D133" s="763"/>
      <c r="E133" s="763"/>
      <c r="F133" s="763"/>
      <c r="G133" s="763"/>
    </row>
    <row r="134" spans="1:11" s="567" customFormat="1" ht="15">
      <c r="A134" s="698" t="s">
        <v>2570</v>
      </c>
      <c r="B134" s="698"/>
      <c r="C134" s="769"/>
      <c r="F134" s="769"/>
      <c r="G134" s="769"/>
      <c r="H134" s="776"/>
      <c r="I134" s="776"/>
      <c r="J134" s="776"/>
      <c r="K134" s="776"/>
    </row>
    <row r="135" spans="1:11" s="551" customFormat="1" ht="15" customHeight="1">
      <c r="A135" s="680"/>
      <c r="B135" s="679" t="s">
        <v>36</v>
      </c>
      <c r="C135" s="689" t="s">
        <v>37</v>
      </c>
      <c r="D135" s="689" t="s">
        <v>9</v>
      </c>
      <c r="E135" s="683" t="s">
        <v>2401</v>
      </c>
      <c r="F135" s="683" t="s">
        <v>10</v>
      </c>
      <c r="G135" s="683" t="s">
        <v>2570</v>
      </c>
      <c r="H135" s="813"/>
      <c r="I135" s="773"/>
      <c r="J135" s="773"/>
      <c r="K135" s="773"/>
    </row>
    <row r="136" spans="1:11" s="551" customFormat="1" ht="15" customHeight="1">
      <c r="A136" s="680"/>
      <c r="B136" s="816"/>
      <c r="C136" s="815"/>
      <c r="D136" s="815"/>
      <c r="E136" s="713" t="s">
        <v>2400</v>
      </c>
      <c r="F136" s="713" t="s">
        <v>40</v>
      </c>
      <c r="G136" s="713" t="s">
        <v>41</v>
      </c>
      <c r="H136" s="813"/>
      <c r="I136" s="773"/>
      <c r="J136" s="773"/>
      <c r="K136" s="773"/>
    </row>
    <row r="137" spans="1:11" s="551" customFormat="1" ht="15" customHeight="1">
      <c r="A137" s="680"/>
      <c r="B137" s="628" t="s">
        <v>461</v>
      </c>
      <c r="C137" s="628" t="s">
        <v>1132</v>
      </c>
      <c r="D137" s="758" t="s">
        <v>2469</v>
      </c>
      <c r="E137" s="602">
        <f>F137-5</f>
        <v>43464</v>
      </c>
      <c r="F137" s="601">
        <v>43469</v>
      </c>
      <c r="G137" s="601">
        <f>F137+32</f>
        <v>43501</v>
      </c>
      <c r="H137" s="813"/>
      <c r="I137" s="773"/>
      <c r="J137" s="773"/>
      <c r="K137" s="773"/>
    </row>
    <row r="138" spans="1:11" s="551" customFormat="1" ht="15" customHeight="1">
      <c r="A138" s="680"/>
      <c r="B138" s="628" t="s">
        <v>462</v>
      </c>
      <c r="C138" s="734" t="s">
        <v>1131</v>
      </c>
      <c r="D138" s="664"/>
      <c r="E138" s="602">
        <f>F138-5</f>
        <v>43471</v>
      </c>
      <c r="F138" s="601">
        <f>F137+7</f>
        <v>43476</v>
      </c>
      <c r="G138" s="601">
        <f>F138+32</f>
        <v>43508</v>
      </c>
      <c r="H138" s="813"/>
      <c r="I138" s="773"/>
      <c r="J138" s="773"/>
      <c r="K138" s="773"/>
    </row>
    <row r="139" spans="1:11" s="551" customFormat="1" ht="15" customHeight="1">
      <c r="A139" s="680"/>
      <c r="B139" s="628" t="s">
        <v>463</v>
      </c>
      <c r="C139" s="628" t="s">
        <v>1130</v>
      </c>
      <c r="D139" s="664"/>
      <c r="E139" s="602">
        <f>F139-5</f>
        <v>43478</v>
      </c>
      <c r="F139" s="601">
        <f>F138+7</f>
        <v>43483</v>
      </c>
      <c r="G139" s="601">
        <f>F139+32</f>
        <v>43515</v>
      </c>
      <c r="H139" s="813"/>
      <c r="I139" s="773"/>
      <c r="J139" s="773"/>
      <c r="K139" s="773"/>
    </row>
    <row r="140" spans="1:11" s="551" customFormat="1" ht="15" customHeight="1">
      <c r="A140" s="680"/>
      <c r="B140" s="628" t="s">
        <v>464</v>
      </c>
      <c r="C140" s="628" t="s">
        <v>1129</v>
      </c>
      <c r="D140" s="664"/>
      <c r="E140" s="602">
        <f>F140-5</f>
        <v>43485</v>
      </c>
      <c r="F140" s="601">
        <f>F139+7</f>
        <v>43490</v>
      </c>
      <c r="G140" s="601">
        <f>F140+32</f>
        <v>43522</v>
      </c>
      <c r="H140" s="813"/>
      <c r="I140" s="773"/>
      <c r="J140" s="773"/>
      <c r="K140" s="773"/>
    </row>
    <row r="141" spans="1:11" s="551" customFormat="1" ht="15" customHeight="1">
      <c r="A141" s="680"/>
      <c r="B141" s="628" t="s">
        <v>2572</v>
      </c>
      <c r="C141" s="628" t="s">
        <v>2571</v>
      </c>
      <c r="D141" s="662"/>
      <c r="E141" s="602">
        <f>F141-5</f>
        <v>43492</v>
      </c>
      <c r="F141" s="601">
        <f>F140+7</f>
        <v>43497</v>
      </c>
      <c r="G141" s="601">
        <f>F141+32</f>
        <v>43529</v>
      </c>
      <c r="H141" s="813"/>
      <c r="I141" s="773"/>
      <c r="J141" s="773"/>
      <c r="K141" s="773"/>
    </row>
    <row r="142" spans="1:11" s="773" customFormat="1" ht="15" customHeight="1">
      <c r="A142" s="680"/>
      <c r="B142" s="824"/>
      <c r="C142" s="824"/>
      <c r="D142" s="823"/>
      <c r="E142" s="703"/>
      <c r="F142" s="702"/>
      <c r="G142" s="702"/>
      <c r="H142" s="813"/>
    </row>
    <row r="143" spans="1:11" s="551" customFormat="1" ht="15" customHeight="1">
      <c r="A143" s="680"/>
      <c r="B143" s="679" t="s">
        <v>36</v>
      </c>
      <c r="C143" s="689" t="s">
        <v>37</v>
      </c>
      <c r="D143" s="689" t="s">
        <v>9</v>
      </c>
      <c r="E143" s="683" t="s">
        <v>2401</v>
      </c>
      <c r="F143" s="683" t="s">
        <v>10</v>
      </c>
      <c r="G143" s="683" t="s">
        <v>2570</v>
      </c>
      <c r="H143" s="813"/>
      <c r="I143" s="773"/>
      <c r="J143" s="773"/>
      <c r="K143" s="773"/>
    </row>
    <row r="144" spans="1:11" s="551" customFormat="1" ht="15" customHeight="1">
      <c r="A144" s="680"/>
      <c r="B144" s="800"/>
      <c r="C144" s="815"/>
      <c r="D144" s="815"/>
      <c r="E144" s="713" t="s">
        <v>2400</v>
      </c>
      <c r="F144" s="713" t="s">
        <v>40</v>
      </c>
      <c r="G144" s="713" t="s">
        <v>41</v>
      </c>
      <c r="H144" s="813"/>
      <c r="I144" s="773"/>
      <c r="J144" s="773"/>
      <c r="K144" s="773"/>
    </row>
    <row r="145" spans="1:11" s="551" customFormat="1" ht="15" customHeight="1">
      <c r="A145" s="680"/>
      <c r="B145" s="732" t="s">
        <v>2569</v>
      </c>
      <c r="C145" s="720" t="s">
        <v>353</v>
      </c>
      <c r="D145" s="679" t="s">
        <v>184</v>
      </c>
      <c r="E145" s="822">
        <f>F145-5</f>
        <v>43467</v>
      </c>
      <c r="F145" s="806">
        <v>43472</v>
      </c>
      <c r="G145" s="806">
        <f>F145+34</f>
        <v>43506</v>
      </c>
      <c r="H145" s="813"/>
      <c r="I145" s="773"/>
      <c r="J145" s="773"/>
      <c r="K145" s="773"/>
    </row>
    <row r="146" spans="1:11" s="551" customFormat="1" ht="15" customHeight="1">
      <c r="A146" s="680"/>
      <c r="B146" s="732" t="s">
        <v>665</v>
      </c>
      <c r="C146" s="720" t="s">
        <v>668</v>
      </c>
      <c r="D146" s="679"/>
      <c r="E146" s="822">
        <f>F146-5</f>
        <v>43474</v>
      </c>
      <c r="F146" s="806">
        <f>F145+7</f>
        <v>43479</v>
      </c>
      <c r="G146" s="806">
        <f>F146+34</f>
        <v>43513</v>
      </c>
      <c r="H146" s="813"/>
      <c r="I146" s="773"/>
      <c r="J146" s="773"/>
      <c r="K146" s="773"/>
    </row>
    <row r="147" spans="1:11" s="551" customFormat="1" ht="15" customHeight="1">
      <c r="A147" s="680"/>
      <c r="B147" s="732" t="s">
        <v>2568</v>
      </c>
      <c r="C147" s="720" t="s">
        <v>278</v>
      </c>
      <c r="D147" s="679"/>
      <c r="E147" s="822">
        <f>F147-5</f>
        <v>43481</v>
      </c>
      <c r="F147" s="806">
        <f>F146+7</f>
        <v>43486</v>
      </c>
      <c r="G147" s="806">
        <f>F147+34</f>
        <v>43520</v>
      </c>
      <c r="H147" s="813"/>
      <c r="I147" s="773"/>
      <c r="J147" s="773"/>
      <c r="K147" s="773"/>
    </row>
    <row r="148" spans="1:11" s="551" customFormat="1" ht="15" customHeight="1">
      <c r="A148" s="680"/>
      <c r="B148" s="732" t="s">
        <v>2567</v>
      </c>
      <c r="C148" s="720" t="s">
        <v>2566</v>
      </c>
      <c r="D148" s="679"/>
      <c r="E148" s="822">
        <f>F148-5</f>
        <v>43488</v>
      </c>
      <c r="F148" s="806">
        <f>F147+7</f>
        <v>43493</v>
      </c>
      <c r="G148" s="806">
        <f>F148+34</f>
        <v>43527</v>
      </c>
      <c r="H148" s="813"/>
      <c r="I148" s="773"/>
      <c r="J148" s="773"/>
      <c r="K148" s="773"/>
    </row>
    <row r="149" spans="1:11" s="551" customFormat="1" ht="18" customHeight="1">
      <c r="A149" s="657"/>
      <c r="B149" s="732" t="s">
        <v>2565</v>
      </c>
      <c r="C149" s="720" t="s">
        <v>2564</v>
      </c>
      <c r="D149" s="679"/>
      <c r="E149" s="822">
        <f>F149-5</f>
        <v>43495</v>
      </c>
      <c r="F149" s="806">
        <f>F148+7</f>
        <v>43500</v>
      </c>
      <c r="G149" s="806">
        <f>F149+34</f>
        <v>43534</v>
      </c>
      <c r="H149" s="813"/>
      <c r="I149" s="773"/>
      <c r="J149" s="773"/>
      <c r="K149" s="773"/>
    </row>
    <row r="150" spans="1:11" s="567" customFormat="1" ht="15" customHeight="1">
      <c r="A150" s="821" t="s">
        <v>1178</v>
      </c>
      <c r="B150" s="820"/>
      <c r="C150" s="819"/>
      <c r="D150" s="610"/>
      <c r="E150" s="818"/>
      <c r="F150" s="769"/>
      <c r="G150" s="769"/>
      <c r="H150" s="817"/>
      <c r="I150" s="776"/>
      <c r="J150" s="776"/>
      <c r="K150" s="776"/>
    </row>
    <row r="151" spans="1:11" s="551" customFormat="1" ht="15" customHeight="1">
      <c r="A151" s="680"/>
      <c r="B151" s="679" t="s">
        <v>36</v>
      </c>
      <c r="C151" s="689" t="s">
        <v>37</v>
      </c>
      <c r="D151" s="689" t="s">
        <v>9</v>
      </c>
      <c r="E151" s="683" t="s">
        <v>2401</v>
      </c>
      <c r="F151" s="683" t="s">
        <v>10</v>
      </c>
      <c r="G151" s="683" t="s">
        <v>1178</v>
      </c>
      <c r="H151" s="813"/>
      <c r="I151" s="773"/>
      <c r="J151" s="773"/>
      <c r="K151" s="773"/>
    </row>
    <row r="152" spans="1:11" s="551" customFormat="1" ht="15" customHeight="1">
      <c r="A152" s="680"/>
      <c r="B152" s="816"/>
      <c r="C152" s="815"/>
      <c r="D152" s="815"/>
      <c r="E152" s="713" t="s">
        <v>2400</v>
      </c>
      <c r="F152" s="713" t="s">
        <v>40</v>
      </c>
      <c r="G152" s="713" t="s">
        <v>41</v>
      </c>
      <c r="H152" s="813"/>
      <c r="I152" s="773"/>
      <c r="J152" s="773"/>
      <c r="K152" s="773"/>
    </row>
    <row r="153" spans="1:11" s="551" customFormat="1" ht="15" customHeight="1">
      <c r="A153" s="680"/>
      <c r="B153" s="720" t="s">
        <v>670</v>
      </c>
      <c r="C153" s="720" t="s">
        <v>1208</v>
      </c>
      <c r="D153" s="685" t="s">
        <v>198</v>
      </c>
      <c r="E153" s="602">
        <f>F153-5</f>
        <v>43463</v>
      </c>
      <c r="F153" s="601">
        <v>43468</v>
      </c>
      <c r="G153" s="601">
        <f>F153+35</f>
        <v>43503</v>
      </c>
      <c r="H153" s="813"/>
      <c r="I153" s="773"/>
      <c r="J153" s="773"/>
      <c r="K153" s="773"/>
    </row>
    <row r="154" spans="1:11" s="551" customFormat="1" ht="15" customHeight="1">
      <c r="A154" s="680"/>
      <c r="B154" s="720" t="s">
        <v>671</v>
      </c>
      <c r="C154" s="720" t="s">
        <v>1131</v>
      </c>
      <c r="D154" s="814"/>
      <c r="E154" s="602">
        <f>F154-5</f>
        <v>43470</v>
      </c>
      <c r="F154" s="601">
        <f>F153+7</f>
        <v>43475</v>
      </c>
      <c r="G154" s="601">
        <f>F154+35</f>
        <v>43510</v>
      </c>
      <c r="H154" s="813"/>
      <c r="I154" s="773"/>
      <c r="J154" s="773"/>
      <c r="K154" s="773"/>
    </row>
    <row r="155" spans="1:11" s="551" customFormat="1" ht="15" customHeight="1">
      <c r="A155" s="680"/>
      <c r="B155" s="720" t="s">
        <v>672</v>
      </c>
      <c r="C155" s="720" t="s">
        <v>2558</v>
      </c>
      <c r="D155" s="814"/>
      <c r="E155" s="602">
        <f>F155-5</f>
        <v>43477</v>
      </c>
      <c r="F155" s="601">
        <f>F154+7</f>
        <v>43482</v>
      </c>
      <c r="G155" s="601">
        <f>F155+35</f>
        <v>43517</v>
      </c>
      <c r="H155" s="813"/>
      <c r="I155" s="773"/>
      <c r="J155" s="773"/>
      <c r="K155" s="773"/>
    </row>
    <row r="156" spans="1:11" s="551" customFormat="1" ht="15" customHeight="1">
      <c r="A156" s="680"/>
      <c r="B156" s="720" t="s">
        <v>338</v>
      </c>
      <c r="C156" s="733" t="s">
        <v>2552</v>
      </c>
      <c r="D156" s="814"/>
      <c r="E156" s="602">
        <f>F156-5</f>
        <v>43484</v>
      </c>
      <c r="F156" s="601">
        <f>F155+7</f>
        <v>43489</v>
      </c>
      <c r="G156" s="601">
        <f>F156+35</f>
        <v>43524</v>
      </c>
      <c r="H156" s="813"/>
      <c r="I156" s="773"/>
      <c r="J156" s="773"/>
      <c r="K156" s="773"/>
    </row>
    <row r="157" spans="1:11" s="551" customFormat="1" ht="15" customHeight="1">
      <c r="A157" s="680"/>
      <c r="B157" s="720" t="s">
        <v>673</v>
      </c>
      <c r="C157" s="720" t="s">
        <v>2563</v>
      </c>
      <c r="D157" s="805"/>
      <c r="E157" s="602">
        <f>F157-5</f>
        <v>43491</v>
      </c>
      <c r="F157" s="601">
        <f>F156+7</f>
        <v>43496</v>
      </c>
      <c r="G157" s="601">
        <f>F157+35</f>
        <v>43531</v>
      </c>
      <c r="H157" s="813"/>
      <c r="I157" s="773"/>
      <c r="J157" s="773"/>
      <c r="K157" s="773"/>
    </row>
    <row r="158" spans="1:11" s="547" customFormat="1" ht="15">
      <c r="A158" s="812" t="s">
        <v>2562</v>
      </c>
      <c r="B158" s="812"/>
      <c r="C158" s="812"/>
      <c r="D158" s="812"/>
      <c r="E158" s="812"/>
      <c r="F158" s="812"/>
      <c r="G158" s="812"/>
      <c r="H158" s="811"/>
      <c r="I158" s="810"/>
      <c r="J158" s="788"/>
      <c r="K158" s="788"/>
    </row>
    <row r="159" spans="1:11" s="546" customFormat="1" ht="15.75" customHeight="1">
      <c r="A159" s="680"/>
      <c r="B159" s="629" t="s">
        <v>36</v>
      </c>
      <c r="C159" s="685" t="s">
        <v>37</v>
      </c>
      <c r="D159" s="685" t="s">
        <v>9</v>
      </c>
      <c r="E159" s="683" t="s">
        <v>2401</v>
      </c>
      <c r="F159" s="683" t="s">
        <v>10</v>
      </c>
      <c r="G159" s="683" t="s">
        <v>183</v>
      </c>
    </row>
    <row r="160" spans="1:11" s="546" customFormat="1" ht="15">
      <c r="A160" s="680"/>
      <c r="B160" s="626"/>
      <c r="C160" s="805"/>
      <c r="D160" s="805"/>
      <c r="E160" s="683" t="s">
        <v>2400</v>
      </c>
      <c r="F160" s="683" t="s">
        <v>40</v>
      </c>
      <c r="G160" s="683" t="s">
        <v>41</v>
      </c>
    </row>
    <row r="161" spans="1:7" s="546" customFormat="1" ht="15" customHeight="1">
      <c r="A161" s="804"/>
      <c r="B161" s="720" t="s">
        <v>1100</v>
      </c>
      <c r="C161" s="720" t="s">
        <v>101</v>
      </c>
      <c r="D161" s="796" t="s">
        <v>184</v>
      </c>
      <c r="E161" s="602">
        <f>F161-5</f>
        <v>43464</v>
      </c>
      <c r="F161" s="601">
        <v>43469</v>
      </c>
      <c r="G161" s="601">
        <f>F161+21</f>
        <v>43490</v>
      </c>
    </row>
    <row r="162" spans="1:7" s="546" customFormat="1" ht="15" customHeight="1">
      <c r="A162" s="804"/>
      <c r="B162" s="720" t="s">
        <v>1098</v>
      </c>
      <c r="C162" s="720" t="s">
        <v>668</v>
      </c>
      <c r="D162" s="795"/>
      <c r="E162" s="602">
        <f>F162-5</f>
        <v>43471</v>
      </c>
      <c r="F162" s="601">
        <f>F161+7</f>
        <v>43476</v>
      </c>
      <c r="G162" s="601">
        <f>F162+21</f>
        <v>43497</v>
      </c>
    </row>
    <row r="163" spans="1:7" s="546" customFormat="1" ht="15" customHeight="1">
      <c r="A163" s="804"/>
      <c r="B163" s="720" t="s">
        <v>2530</v>
      </c>
      <c r="C163" s="720" t="s">
        <v>101</v>
      </c>
      <c r="D163" s="795"/>
      <c r="E163" s="602">
        <f>F163-5</f>
        <v>43478</v>
      </c>
      <c r="F163" s="601">
        <f>F162+7</f>
        <v>43483</v>
      </c>
      <c r="G163" s="601">
        <f>F163+21</f>
        <v>43504</v>
      </c>
    </row>
    <row r="164" spans="1:7" s="546" customFormat="1" ht="15" customHeight="1">
      <c r="A164" s="804"/>
      <c r="B164" s="720" t="s">
        <v>2529</v>
      </c>
      <c r="C164" s="720" t="s">
        <v>71</v>
      </c>
      <c r="D164" s="795"/>
      <c r="E164" s="602">
        <f>F164-5</f>
        <v>43485</v>
      </c>
      <c r="F164" s="601">
        <f>F163+7</f>
        <v>43490</v>
      </c>
      <c r="G164" s="601">
        <f>F164+21</f>
        <v>43511</v>
      </c>
    </row>
    <row r="165" spans="1:7" s="546" customFormat="1" ht="17.100000000000001" customHeight="1">
      <c r="A165" s="804"/>
      <c r="B165" s="720" t="s">
        <v>2420</v>
      </c>
      <c r="C165" s="720"/>
      <c r="D165" s="794"/>
      <c r="E165" s="602">
        <f>F165-5</f>
        <v>43492</v>
      </c>
      <c r="F165" s="601">
        <f>F164+7</f>
        <v>43497</v>
      </c>
      <c r="G165" s="601">
        <f>F165+21</f>
        <v>43518</v>
      </c>
    </row>
    <row r="166" spans="1:7" s="547" customFormat="1" ht="15" customHeight="1">
      <c r="A166" s="809"/>
      <c r="B166" s="769"/>
      <c r="C166" s="769"/>
      <c r="D166" s="802"/>
      <c r="E166" s="609"/>
      <c r="F166" s="769"/>
      <c r="G166" s="769"/>
    </row>
    <row r="167" spans="1:7" s="547" customFormat="1" ht="15" customHeight="1">
      <c r="A167" s="809"/>
      <c r="B167" s="679" t="s">
        <v>36</v>
      </c>
      <c r="C167" s="679" t="s">
        <v>37</v>
      </c>
      <c r="D167" s="679" t="s">
        <v>9</v>
      </c>
      <c r="E167" s="732" t="s">
        <v>2401</v>
      </c>
      <c r="F167" s="732" t="s">
        <v>10</v>
      </c>
      <c r="G167" s="732" t="s">
        <v>2561</v>
      </c>
    </row>
    <row r="168" spans="1:7" s="547" customFormat="1" ht="15" customHeight="1">
      <c r="A168" s="809"/>
      <c r="B168" s="800"/>
      <c r="C168" s="800"/>
      <c r="D168" s="800"/>
      <c r="E168" s="732" t="s">
        <v>2400</v>
      </c>
      <c r="F168" s="732" t="s">
        <v>40</v>
      </c>
      <c r="G168" s="732" t="s">
        <v>41</v>
      </c>
    </row>
    <row r="169" spans="1:7" s="547" customFormat="1" ht="15" customHeight="1">
      <c r="A169" s="809"/>
      <c r="B169" s="732" t="s">
        <v>2541</v>
      </c>
      <c r="C169" s="784" t="s">
        <v>2546</v>
      </c>
      <c r="D169" s="808" t="s">
        <v>2545</v>
      </c>
      <c r="E169" s="807">
        <f>F169-5</f>
        <v>43467</v>
      </c>
      <c r="F169" s="806">
        <v>43472</v>
      </c>
      <c r="G169" s="806">
        <f>F169+15</f>
        <v>43487</v>
      </c>
    </row>
    <row r="170" spans="1:7" s="547" customFormat="1" ht="15" customHeight="1">
      <c r="A170" s="809"/>
      <c r="B170" s="732" t="s">
        <v>2541</v>
      </c>
      <c r="C170" s="784" t="s">
        <v>2544</v>
      </c>
      <c r="D170" s="808"/>
      <c r="E170" s="807">
        <f>F170-5</f>
        <v>43474</v>
      </c>
      <c r="F170" s="806">
        <f>F169+7</f>
        <v>43479</v>
      </c>
      <c r="G170" s="806">
        <f>F170+15</f>
        <v>43494</v>
      </c>
    </row>
    <row r="171" spans="1:7" s="547" customFormat="1" ht="15" customHeight="1">
      <c r="A171" s="809"/>
      <c r="B171" s="732" t="s">
        <v>2541</v>
      </c>
      <c r="C171" s="784" t="s">
        <v>2543</v>
      </c>
      <c r="D171" s="808"/>
      <c r="E171" s="807">
        <f>F171-5</f>
        <v>43481</v>
      </c>
      <c r="F171" s="806">
        <f>F170+7</f>
        <v>43486</v>
      </c>
      <c r="G171" s="806">
        <f>F171+15</f>
        <v>43501</v>
      </c>
    </row>
    <row r="172" spans="1:7" s="547" customFormat="1" ht="15" customHeight="1">
      <c r="A172" s="809"/>
      <c r="B172" s="732" t="s">
        <v>2541</v>
      </c>
      <c r="C172" s="784" t="s">
        <v>2542</v>
      </c>
      <c r="D172" s="808"/>
      <c r="E172" s="807">
        <f>F172-5</f>
        <v>43488</v>
      </c>
      <c r="F172" s="806">
        <f>F171+7</f>
        <v>43493</v>
      </c>
      <c r="G172" s="806">
        <f>F172+15</f>
        <v>43508</v>
      </c>
    </row>
    <row r="173" spans="1:7" s="547" customFormat="1" ht="15">
      <c r="A173" s="809"/>
      <c r="B173" s="732" t="s">
        <v>2541</v>
      </c>
      <c r="C173" s="784" t="s">
        <v>2540</v>
      </c>
      <c r="D173" s="808"/>
      <c r="E173" s="807">
        <f>F173-5</f>
        <v>43495</v>
      </c>
      <c r="F173" s="806">
        <f>F172+7</f>
        <v>43500</v>
      </c>
      <c r="G173" s="806">
        <f>F173+15</f>
        <v>43515</v>
      </c>
    </row>
    <row r="174" spans="1:7" s="546" customFormat="1" ht="17.100000000000001" customHeight="1">
      <c r="A174" s="804"/>
      <c r="B174" s="803"/>
      <c r="C174" s="803"/>
      <c r="D174" s="802"/>
      <c r="E174" s="703"/>
      <c r="F174" s="702"/>
      <c r="G174" s="702"/>
    </row>
    <row r="175" spans="1:7" s="546" customFormat="1" ht="15.75" customHeight="1">
      <c r="A175" s="680"/>
      <c r="B175" s="629" t="s">
        <v>36</v>
      </c>
      <c r="C175" s="685" t="s">
        <v>37</v>
      </c>
      <c r="D175" s="685" t="s">
        <v>9</v>
      </c>
      <c r="E175" s="683" t="s">
        <v>2401</v>
      </c>
      <c r="F175" s="683" t="s">
        <v>10</v>
      </c>
      <c r="G175" s="683" t="s">
        <v>183</v>
      </c>
    </row>
    <row r="176" spans="1:7" s="546" customFormat="1" ht="15">
      <c r="A176" s="680"/>
      <c r="B176" s="626"/>
      <c r="C176" s="805"/>
      <c r="D176" s="805"/>
      <c r="E176" s="683" t="s">
        <v>2400</v>
      </c>
      <c r="F176" s="683" t="s">
        <v>40</v>
      </c>
      <c r="G176" s="683" t="s">
        <v>41</v>
      </c>
    </row>
    <row r="177" spans="1:8" s="546" customFormat="1" ht="15" customHeight="1">
      <c r="A177" s="804"/>
      <c r="B177" s="720" t="s">
        <v>2560</v>
      </c>
      <c r="C177" s="720" t="s">
        <v>2559</v>
      </c>
      <c r="D177" s="796" t="s">
        <v>198</v>
      </c>
      <c r="E177" s="602">
        <f>F177-5</f>
        <v>43463</v>
      </c>
      <c r="F177" s="601">
        <v>43468</v>
      </c>
      <c r="G177" s="601">
        <f>F177+18</f>
        <v>43486</v>
      </c>
    </row>
    <row r="178" spans="1:8" s="546" customFormat="1" ht="15" customHeight="1">
      <c r="A178" s="804"/>
      <c r="B178" s="720" t="s">
        <v>654</v>
      </c>
      <c r="C178" s="720" t="s">
        <v>2558</v>
      </c>
      <c r="D178" s="795"/>
      <c r="E178" s="602">
        <f>F178-5</f>
        <v>43470</v>
      </c>
      <c r="F178" s="601">
        <f>F177+7</f>
        <v>43475</v>
      </c>
      <c r="G178" s="601">
        <f>F178+18</f>
        <v>43493</v>
      </c>
    </row>
    <row r="179" spans="1:8" s="546" customFormat="1" ht="15" customHeight="1">
      <c r="A179" s="804"/>
      <c r="B179" s="720" t="s">
        <v>379</v>
      </c>
      <c r="C179" s="720" t="s">
        <v>2557</v>
      </c>
      <c r="D179" s="795"/>
      <c r="E179" s="602">
        <f>F179-5</f>
        <v>43477</v>
      </c>
      <c r="F179" s="601">
        <f>F178+7</f>
        <v>43482</v>
      </c>
      <c r="G179" s="601">
        <f>F179+18</f>
        <v>43500</v>
      </c>
    </row>
    <row r="180" spans="1:8" s="546" customFormat="1" ht="15" customHeight="1">
      <c r="A180" s="804"/>
      <c r="B180" s="720" t="s">
        <v>200</v>
      </c>
      <c r="C180" s="720" t="s">
        <v>2556</v>
      </c>
      <c r="D180" s="795"/>
      <c r="E180" s="602">
        <f>F180-5</f>
        <v>43484</v>
      </c>
      <c r="F180" s="601">
        <f>F179+7</f>
        <v>43489</v>
      </c>
      <c r="G180" s="601">
        <f>F180+18</f>
        <v>43507</v>
      </c>
    </row>
    <row r="181" spans="1:8" s="546" customFormat="1" ht="17.100000000000001" customHeight="1">
      <c r="A181" s="804"/>
      <c r="B181" s="720" t="s">
        <v>237</v>
      </c>
      <c r="C181" s="720"/>
      <c r="D181" s="794"/>
      <c r="E181" s="602">
        <f>F181-5</f>
        <v>43491</v>
      </c>
      <c r="F181" s="601">
        <f>F180+7</f>
        <v>43496</v>
      </c>
      <c r="G181" s="601">
        <f>F181+18</f>
        <v>43514</v>
      </c>
    </row>
    <row r="182" spans="1:8" s="547" customFormat="1" ht="15">
      <c r="A182" s="698" t="s">
        <v>294</v>
      </c>
      <c r="B182" s="698"/>
      <c r="C182" s="698"/>
      <c r="D182" s="698"/>
      <c r="E182" s="698"/>
      <c r="F182" s="698"/>
      <c r="G182" s="698"/>
      <c r="H182" s="798"/>
    </row>
    <row r="183" spans="1:8" s="547" customFormat="1" ht="15" customHeight="1">
      <c r="A183" s="753"/>
      <c r="B183" s="679" t="s">
        <v>36</v>
      </c>
      <c r="C183" s="679" t="s">
        <v>37</v>
      </c>
      <c r="D183" s="679" t="s">
        <v>9</v>
      </c>
      <c r="E183" s="732" t="s">
        <v>2401</v>
      </c>
      <c r="F183" s="732" t="s">
        <v>10</v>
      </c>
      <c r="G183" s="732" t="s">
        <v>294</v>
      </c>
      <c r="H183" s="798"/>
    </row>
    <row r="184" spans="1:8" s="547" customFormat="1" ht="15" customHeight="1">
      <c r="A184" s="753"/>
      <c r="B184" s="766"/>
      <c r="C184" s="766"/>
      <c r="D184" s="800"/>
      <c r="E184" s="732" t="s">
        <v>2400</v>
      </c>
      <c r="F184" s="732" t="s">
        <v>40</v>
      </c>
      <c r="G184" s="732" t="s">
        <v>41</v>
      </c>
      <c r="H184" s="798"/>
    </row>
    <row r="185" spans="1:8" s="547" customFormat="1" ht="15" customHeight="1">
      <c r="A185" s="753"/>
      <c r="B185" s="720" t="s">
        <v>1100</v>
      </c>
      <c r="C185" s="720" t="s">
        <v>101</v>
      </c>
      <c r="D185" s="799" t="s">
        <v>220</v>
      </c>
      <c r="E185" s="777">
        <f>F185-5</f>
        <v>43464</v>
      </c>
      <c r="F185" s="772">
        <v>43469</v>
      </c>
      <c r="G185" s="772">
        <f>F185+23</f>
        <v>43492</v>
      </c>
      <c r="H185" s="798"/>
    </row>
    <row r="186" spans="1:8" s="547" customFormat="1" ht="15" customHeight="1">
      <c r="A186" s="753"/>
      <c r="B186" s="720" t="s">
        <v>1098</v>
      </c>
      <c r="C186" s="720" t="s">
        <v>668</v>
      </c>
      <c r="D186" s="799"/>
      <c r="E186" s="777">
        <f>F186-5</f>
        <v>43471</v>
      </c>
      <c r="F186" s="772">
        <f>F185+7</f>
        <v>43476</v>
      </c>
      <c r="G186" s="772">
        <f>F186+23</f>
        <v>43499</v>
      </c>
      <c r="H186" s="798"/>
    </row>
    <row r="187" spans="1:8" s="547" customFormat="1" ht="15" customHeight="1">
      <c r="A187" s="753"/>
      <c r="B187" s="720" t="s">
        <v>2530</v>
      </c>
      <c r="C187" s="720" t="s">
        <v>101</v>
      </c>
      <c r="D187" s="799"/>
      <c r="E187" s="777">
        <f>F187-5</f>
        <v>43478</v>
      </c>
      <c r="F187" s="772">
        <f>F186+7</f>
        <v>43483</v>
      </c>
      <c r="G187" s="772">
        <f>F187+23</f>
        <v>43506</v>
      </c>
      <c r="H187" s="798"/>
    </row>
    <row r="188" spans="1:8" s="547" customFormat="1" ht="15" customHeight="1">
      <c r="A188" s="753"/>
      <c r="B188" s="720" t="s">
        <v>2529</v>
      </c>
      <c r="C188" s="720" t="s">
        <v>71</v>
      </c>
      <c r="D188" s="799"/>
      <c r="E188" s="777">
        <f>F188-5</f>
        <v>43485</v>
      </c>
      <c r="F188" s="772">
        <f>F187+7</f>
        <v>43490</v>
      </c>
      <c r="G188" s="772">
        <f>F188+23</f>
        <v>43513</v>
      </c>
      <c r="H188" s="798"/>
    </row>
    <row r="189" spans="1:8" s="547" customFormat="1" ht="15.95" customHeight="1">
      <c r="A189" s="753"/>
      <c r="B189" s="720" t="s">
        <v>2420</v>
      </c>
      <c r="C189" s="720"/>
      <c r="D189" s="799"/>
      <c r="E189" s="777">
        <f>F189-5</f>
        <v>43492</v>
      </c>
      <c r="F189" s="772">
        <f>F188+7</f>
        <v>43497</v>
      </c>
      <c r="G189" s="772">
        <f>F189+23</f>
        <v>43520</v>
      </c>
      <c r="H189" s="798"/>
    </row>
    <row r="190" spans="1:8" s="547" customFormat="1" ht="15.95" customHeight="1">
      <c r="A190" s="753"/>
      <c r="B190" s="803"/>
      <c r="C190" s="803"/>
      <c r="D190" s="802"/>
      <c r="E190" s="672"/>
      <c r="F190" s="801"/>
      <c r="G190" s="801"/>
      <c r="H190" s="798"/>
    </row>
    <row r="191" spans="1:8" s="547" customFormat="1" ht="15" customHeight="1">
      <c r="A191" s="753"/>
      <c r="B191" s="679" t="s">
        <v>36</v>
      </c>
      <c r="C191" s="679" t="s">
        <v>37</v>
      </c>
      <c r="D191" s="679" t="s">
        <v>9</v>
      </c>
      <c r="E191" s="732" t="s">
        <v>2401</v>
      </c>
      <c r="F191" s="732" t="s">
        <v>10</v>
      </c>
      <c r="G191" s="732" t="s">
        <v>294</v>
      </c>
      <c r="H191" s="798"/>
    </row>
    <row r="192" spans="1:8" s="547" customFormat="1" ht="15" customHeight="1">
      <c r="A192" s="753"/>
      <c r="B192" s="766"/>
      <c r="C192" s="766"/>
      <c r="D192" s="800"/>
      <c r="E192" s="732" t="s">
        <v>2400</v>
      </c>
      <c r="F192" s="732" t="s">
        <v>40</v>
      </c>
      <c r="G192" s="732" t="s">
        <v>41</v>
      </c>
      <c r="H192" s="798"/>
    </row>
    <row r="193" spans="1:8" s="547" customFormat="1" ht="15" customHeight="1">
      <c r="A193" s="753"/>
      <c r="B193" s="733" t="s">
        <v>2553</v>
      </c>
      <c r="C193" s="733" t="s">
        <v>2552</v>
      </c>
      <c r="D193" s="799" t="s">
        <v>2467</v>
      </c>
      <c r="E193" s="777">
        <f>F193-5</f>
        <v>43466</v>
      </c>
      <c r="F193" s="772">
        <v>43471</v>
      </c>
      <c r="G193" s="772">
        <f>F193+20</f>
        <v>43491</v>
      </c>
      <c r="H193" s="798"/>
    </row>
    <row r="194" spans="1:8" s="547" customFormat="1" ht="15" customHeight="1">
      <c r="A194" s="753"/>
      <c r="B194" s="637" t="s">
        <v>2551</v>
      </c>
      <c r="C194" s="637" t="s">
        <v>186</v>
      </c>
      <c r="D194" s="799"/>
      <c r="E194" s="777">
        <f>F194-5</f>
        <v>43473</v>
      </c>
      <c r="F194" s="772">
        <f>F193+7</f>
        <v>43478</v>
      </c>
      <c r="G194" s="772">
        <f>F194+23</f>
        <v>43501</v>
      </c>
      <c r="H194" s="798"/>
    </row>
    <row r="195" spans="1:8" s="547" customFormat="1" ht="15" customHeight="1">
      <c r="A195" s="753"/>
      <c r="B195" s="605" t="s">
        <v>185</v>
      </c>
      <c r="C195" s="605" t="s">
        <v>2550</v>
      </c>
      <c r="D195" s="799"/>
      <c r="E195" s="777">
        <f>F195-5</f>
        <v>43480</v>
      </c>
      <c r="F195" s="772">
        <f>F194+7</f>
        <v>43485</v>
      </c>
      <c r="G195" s="772">
        <f>F195+23</f>
        <v>43508</v>
      </c>
      <c r="H195" s="798"/>
    </row>
    <row r="196" spans="1:8" s="547" customFormat="1" ht="15" customHeight="1">
      <c r="A196" s="753"/>
      <c r="B196" s="605" t="s">
        <v>2549</v>
      </c>
      <c r="C196" s="605" t="s">
        <v>273</v>
      </c>
      <c r="D196" s="799"/>
      <c r="E196" s="777">
        <f>F196-5</f>
        <v>43487</v>
      </c>
      <c r="F196" s="772">
        <f>F195+7</f>
        <v>43492</v>
      </c>
      <c r="G196" s="772">
        <f>F196+23</f>
        <v>43515</v>
      </c>
      <c r="H196" s="798"/>
    </row>
    <row r="197" spans="1:8" s="547" customFormat="1" ht="15.95" customHeight="1">
      <c r="A197" s="753"/>
      <c r="B197" s="605" t="s">
        <v>2548</v>
      </c>
      <c r="C197" s="637" t="s">
        <v>2547</v>
      </c>
      <c r="D197" s="799"/>
      <c r="E197" s="777">
        <f>F197-5</f>
        <v>43494</v>
      </c>
      <c r="F197" s="772">
        <f>F196+7</f>
        <v>43499</v>
      </c>
      <c r="G197" s="772">
        <f>F197+23</f>
        <v>43522</v>
      </c>
      <c r="H197" s="798"/>
    </row>
    <row r="198" spans="1:8" s="547" customFormat="1" ht="16.5" customHeight="1">
      <c r="A198" s="698" t="s">
        <v>2555</v>
      </c>
      <c r="B198" s="698"/>
      <c r="C198" s="698"/>
      <c r="D198" s="698"/>
      <c r="E198" s="698"/>
      <c r="F198" s="698"/>
      <c r="G198" s="698"/>
      <c r="H198" s="798"/>
    </row>
    <row r="199" spans="1:8" s="546" customFormat="1" ht="15">
      <c r="A199" s="680"/>
      <c r="B199" s="679" t="s">
        <v>36</v>
      </c>
      <c r="C199" s="689" t="s">
        <v>37</v>
      </c>
      <c r="D199" s="689" t="s">
        <v>9</v>
      </c>
      <c r="E199" s="683" t="s">
        <v>2401</v>
      </c>
      <c r="F199" s="683" t="s">
        <v>10</v>
      </c>
      <c r="G199" s="683" t="s">
        <v>1185</v>
      </c>
      <c r="H199" s="797"/>
    </row>
    <row r="200" spans="1:8" s="546" customFormat="1" ht="15">
      <c r="A200" s="680"/>
      <c r="B200" s="787"/>
      <c r="C200" s="743"/>
      <c r="D200" s="743"/>
      <c r="E200" s="683" t="s">
        <v>2400</v>
      </c>
      <c r="F200" s="683" t="s">
        <v>40</v>
      </c>
      <c r="G200" s="683" t="s">
        <v>41</v>
      </c>
      <c r="H200" s="797"/>
    </row>
    <row r="201" spans="1:8" s="546" customFormat="1" ht="15" customHeight="1">
      <c r="A201" s="680"/>
      <c r="B201" s="720" t="s">
        <v>1100</v>
      </c>
      <c r="C201" s="720" t="s">
        <v>101</v>
      </c>
      <c r="D201" s="796" t="s">
        <v>184</v>
      </c>
      <c r="E201" s="602">
        <f>F201-5</f>
        <v>43464</v>
      </c>
      <c r="F201" s="601">
        <v>43469</v>
      </c>
      <c r="G201" s="601">
        <f>F201+27</f>
        <v>43496</v>
      </c>
    </row>
    <row r="202" spans="1:8" s="546" customFormat="1" ht="15" customHeight="1">
      <c r="A202" s="680"/>
      <c r="B202" s="720" t="s">
        <v>1098</v>
      </c>
      <c r="C202" s="720" t="s">
        <v>668</v>
      </c>
      <c r="D202" s="795"/>
      <c r="E202" s="602">
        <f>F202-5</f>
        <v>43471</v>
      </c>
      <c r="F202" s="601">
        <f>F201+7</f>
        <v>43476</v>
      </c>
      <c r="G202" s="601">
        <f>F202+27</f>
        <v>43503</v>
      </c>
    </row>
    <row r="203" spans="1:8" s="546" customFormat="1" ht="15" customHeight="1">
      <c r="A203" s="680"/>
      <c r="B203" s="720" t="s">
        <v>2530</v>
      </c>
      <c r="C203" s="720" t="s">
        <v>101</v>
      </c>
      <c r="D203" s="795"/>
      <c r="E203" s="602">
        <f>F203-5</f>
        <v>43478</v>
      </c>
      <c r="F203" s="601">
        <f>F202+7</f>
        <v>43483</v>
      </c>
      <c r="G203" s="601">
        <f>F203+27</f>
        <v>43510</v>
      </c>
    </row>
    <row r="204" spans="1:8" s="546" customFormat="1" ht="15" customHeight="1">
      <c r="A204" s="680"/>
      <c r="B204" s="720" t="s">
        <v>2529</v>
      </c>
      <c r="C204" s="720" t="s">
        <v>71</v>
      </c>
      <c r="D204" s="795"/>
      <c r="E204" s="602">
        <f>F204-5</f>
        <v>43485</v>
      </c>
      <c r="F204" s="601">
        <f>F203+7</f>
        <v>43490</v>
      </c>
      <c r="G204" s="601">
        <f>F204+27</f>
        <v>43517</v>
      </c>
    </row>
    <row r="205" spans="1:8" s="546" customFormat="1" ht="15" customHeight="1">
      <c r="A205" s="657"/>
      <c r="B205" s="720" t="s">
        <v>2420</v>
      </c>
      <c r="C205" s="720"/>
      <c r="D205" s="794"/>
      <c r="E205" s="602">
        <f>F205-5</f>
        <v>43492</v>
      </c>
      <c r="F205" s="601">
        <f>F204+7</f>
        <v>43497</v>
      </c>
      <c r="G205" s="601">
        <f>F205+27</f>
        <v>43524</v>
      </c>
    </row>
    <row r="206" spans="1:8" s="547" customFormat="1" ht="14.1" customHeight="1">
      <c r="A206" s="698" t="s">
        <v>2554</v>
      </c>
      <c r="B206" s="749"/>
      <c r="C206" s="771"/>
      <c r="D206" s="770"/>
      <c r="E206" s="609"/>
      <c r="F206" s="769"/>
      <c r="G206" s="769"/>
      <c r="H206" s="726"/>
    </row>
    <row r="207" spans="1:8" s="546" customFormat="1" ht="15" customHeight="1">
      <c r="A207" s="680"/>
      <c r="B207" s="679" t="s">
        <v>36</v>
      </c>
      <c r="C207" s="689" t="s">
        <v>37</v>
      </c>
      <c r="D207" s="689" t="s">
        <v>9</v>
      </c>
      <c r="E207" s="683" t="s">
        <v>2401</v>
      </c>
      <c r="F207" s="786" t="s">
        <v>10</v>
      </c>
      <c r="G207" s="683" t="s">
        <v>1179</v>
      </c>
      <c r="H207" s="785"/>
    </row>
    <row r="208" spans="1:8" s="546" customFormat="1" ht="15" customHeight="1">
      <c r="A208" s="680"/>
      <c r="B208" s="766"/>
      <c r="C208" s="765"/>
      <c r="D208" s="743"/>
      <c r="E208" s="683" t="s">
        <v>2400</v>
      </c>
      <c r="F208" s="786" t="s">
        <v>40</v>
      </c>
      <c r="G208" s="683" t="s">
        <v>41</v>
      </c>
      <c r="H208" s="785"/>
    </row>
    <row r="209" spans="1:11" s="546" customFormat="1" ht="15" customHeight="1">
      <c r="A209" s="680"/>
      <c r="B209" s="733" t="s">
        <v>2553</v>
      </c>
      <c r="C209" s="733" t="s">
        <v>2552</v>
      </c>
      <c r="D209" s="793" t="s">
        <v>2469</v>
      </c>
      <c r="E209" s="602">
        <f>F209-5</f>
        <v>43466</v>
      </c>
      <c r="F209" s="601">
        <v>43471</v>
      </c>
      <c r="G209" s="601">
        <f>F209+13</f>
        <v>43484</v>
      </c>
      <c r="H209" s="783"/>
    </row>
    <row r="210" spans="1:11" s="546" customFormat="1" ht="15" customHeight="1">
      <c r="A210" s="680"/>
      <c r="B210" s="637" t="s">
        <v>2551</v>
      </c>
      <c r="C210" s="637" t="s">
        <v>186</v>
      </c>
      <c r="D210" s="792"/>
      <c r="E210" s="602">
        <f>F210-5</f>
        <v>43473</v>
      </c>
      <c r="F210" s="601">
        <f>F209+7</f>
        <v>43478</v>
      </c>
      <c r="G210" s="601">
        <f>F210+13</f>
        <v>43491</v>
      </c>
      <c r="H210" s="783"/>
      <c r="I210" s="782"/>
      <c r="J210" s="782"/>
      <c r="K210" s="782"/>
    </row>
    <row r="211" spans="1:11" s="546" customFormat="1" ht="15" customHeight="1">
      <c r="A211" s="680"/>
      <c r="B211" s="605" t="s">
        <v>185</v>
      </c>
      <c r="C211" s="605" t="s">
        <v>2550</v>
      </c>
      <c r="D211" s="792"/>
      <c r="E211" s="602">
        <f>F211-5</f>
        <v>43480</v>
      </c>
      <c r="F211" s="601">
        <f>F210+7</f>
        <v>43485</v>
      </c>
      <c r="G211" s="601">
        <f>F211+13</f>
        <v>43498</v>
      </c>
      <c r="H211" s="783"/>
      <c r="I211" s="782"/>
      <c r="J211" s="782"/>
      <c r="K211" s="782"/>
    </row>
    <row r="212" spans="1:11" s="546" customFormat="1" ht="15" customHeight="1">
      <c r="A212" s="680"/>
      <c r="B212" s="605" t="s">
        <v>2549</v>
      </c>
      <c r="C212" s="605" t="s">
        <v>273</v>
      </c>
      <c r="D212" s="792"/>
      <c r="E212" s="602">
        <f>F212-5</f>
        <v>43487</v>
      </c>
      <c r="F212" s="601">
        <f>F211+7</f>
        <v>43492</v>
      </c>
      <c r="G212" s="601">
        <f>F212+13</f>
        <v>43505</v>
      </c>
      <c r="H212" s="783"/>
      <c r="I212" s="782"/>
      <c r="J212" s="782"/>
      <c r="K212" s="782"/>
    </row>
    <row r="213" spans="1:11" s="546" customFormat="1" ht="15" customHeight="1">
      <c r="A213" s="680"/>
      <c r="B213" s="605" t="s">
        <v>2548</v>
      </c>
      <c r="C213" s="637" t="s">
        <v>2547</v>
      </c>
      <c r="D213" s="791"/>
      <c r="E213" s="602">
        <f>F213-5</f>
        <v>43494</v>
      </c>
      <c r="F213" s="601">
        <f>F212+7</f>
        <v>43499</v>
      </c>
      <c r="G213" s="601">
        <f>F213+13</f>
        <v>43512</v>
      </c>
      <c r="H213" s="783"/>
      <c r="I213" s="782"/>
      <c r="J213" s="782"/>
      <c r="K213" s="782"/>
    </row>
    <row r="214" spans="1:11" s="547" customFormat="1" ht="15.75" customHeight="1">
      <c r="A214" s="698" t="s">
        <v>1110</v>
      </c>
      <c r="B214" s="749"/>
      <c r="C214" s="771"/>
      <c r="D214" s="770"/>
      <c r="E214" s="609"/>
      <c r="F214" s="769"/>
      <c r="G214" s="790"/>
      <c r="H214" s="789"/>
      <c r="I214" s="788"/>
      <c r="J214" s="788"/>
      <c r="K214" s="788"/>
    </row>
    <row r="215" spans="1:11" s="546" customFormat="1" ht="15" customHeight="1">
      <c r="A215" s="680"/>
      <c r="B215" s="679" t="s">
        <v>36</v>
      </c>
      <c r="C215" s="689" t="s">
        <v>37</v>
      </c>
      <c r="D215" s="689" t="s">
        <v>9</v>
      </c>
      <c r="E215" s="683" t="s">
        <v>2401</v>
      </c>
      <c r="F215" s="786" t="s">
        <v>10</v>
      </c>
      <c r="G215" s="683" t="s">
        <v>1110</v>
      </c>
      <c r="H215" s="785"/>
      <c r="I215" s="782"/>
      <c r="J215" s="782"/>
      <c r="K215" s="782"/>
    </row>
    <row r="216" spans="1:11" s="546" customFormat="1" ht="15" customHeight="1">
      <c r="A216" s="680"/>
      <c r="B216" s="787"/>
      <c r="C216" s="743"/>
      <c r="D216" s="743"/>
      <c r="E216" s="683" t="s">
        <v>2400</v>
      </c>
      <c r="F216" s="786" t="s">
        <v>40</v>
      </c>
      <c r="G216" s="713" t="s">
        <v>41</v>
      </c>
      <c r="H216" s="785"/>
      <c r="I216" s="782"/>
      <c r="J216" s="782"/>
      <c r="K216" s="782"/>
    </row>
    <row r="217" spans="1:11" s="546" customFormat="1" ht="15" customHeight="1">
      <c r="A217" s="680"/>
      <c r="B217" s="732" t="s">
        <v>2541</v>
      </c>
      <c r="C217" s="784" t="s">
        <v>2546</v>
      </c>
      <c r="D217" s="780" t="s">
        <v>2545</v>
      </c>
      <c r="E217" s="602">
        <f>F217-5</f>
        <v>43467</v>
      </c>
      <c r="F217" s="601">
        <v>43472</v>
      </c>
      <c r="G217" s="601">
        <f>F217+14</f>
        <v>43486</v>
      </c>
      <c r="H217" s="783"/>
    </row>
    <row r="218" spans="1:11" s="546" customFormat="1" ht="15" customHeight="1">
      <c r="A218" s="680"/>
      <c r="B218" s="732" t="s">
        <v>2541</v>
      </c>
      <c r="C218" s="784" t="s">
        <v>2544</v>
      </c>
      <c r="D218" s="779"/>
      <c r="E218" s="602">
        <f>F218-5</f>
        <v>43474</v>
      </c>
      <c r="F218" s="601">
        <f>F217+7</f>
        <v>43479</v>
      </c>
      <c r="G218" s="601">
        <f>F218+14</f>
        <v>43493</v>
      </c>
      <c r="H218" s="783"/>
      <c r="I218" s="782"/>
      <c r="J218" s="782"/>
      <c r="K218" s="782"/>
    </row>
    <row r="219" spans="1:11" s="546" customFormat="1" ht="15" customHeight="1">
      <c r="A219" s="680"/>
      <c r="B219" s="732" t="s">
        <v>2541</v>
      </c>
      <c r="C219" s="784" t="s">
        <v>2543</v>
      </c>
      <c r="D219" s="779"/>
      <c r="E219" s="602">
        <f>F219-5</f>
        <v>43481</v>
      </c>
      <c r="F219" s="601">
        <f>F218+7</f>
        <v>43486</v>
      </c>
      <c r="G219" s="601">
        <f>F219+14</f>
        <v>43500</v>
      </c>
      <c r="H219" s="783"/>
      <c r="I219" s="782"/>
      <c r="J219" s="782"/>
      <c r="K219" s="782"/>
    </row>
    <row r="220" spans="1:11" s="546" customFormat="1" ht="15" customHeight="1">
      <c r="A220" s="680"/>
      <c r="B220" s="732" t="s">
        <v>2541</v>
      </c>
      <c r="C220" s="784" t="s">
        <v>2542</v>
      </c>
      <c r="D220" s="779"/>
      <c r="E220" s="602">
        <f>F220-5</f>
        <v>43488</v>
      </c>
      <c r="F220" s="601">
        <f>F219+7</f>
        <v>43493</v>
      </c>
      <c r="G220" s="601">
        <f>F220+14</f>
        <v>43507</v>
      </c>
      <c r="H220" s="783"/>
      <c r="I220" s="782"/>
      <c r="J220" s="782"/>
      <c r="K220" s="782"/>
    </row>
    <row r="221" spans="1:11" s="546" customFormat="1" ht="15" customHeight="1">
      <c r="A221" s="680"/>
      <c r="B221" s="732" t="s">
        <v>2541</v>
      </c>
      <c r="C221" s="784" t="s">
        <v>2540</v>
      </c>
      <c r="D221" s="778"/>
      <c r="E221" s="602">
        <f>F221-5</f>
        <v>43495</v>
      </c>
      <c r="F221" s="601">
        <f>F220+7</f>
        <v>43500</v>
      </c>
      <c r="G221" s="601">
        <f>F221+14</f>
        <v>43514</v>
      </c>
      <c r="H221" s="783"/>
      <c r="I221" s="782"/>
      <c r="J221" s="782"/>
      <c r="K221" s="782"/>
    </row>
    <row r="222" spans="1:11" s="567" customFormat="1" ht="15" customHeight="1">
      <c r="A222" s="698" t="s">
        <v>311</v>
      </c>
      <c r="B222" s="749"/>
      <c r="C222" s="771"/>
      <c r="D222" s="770"/>
      <c r="E222" s="609"/>
      <c r="F222" s="769"/>
      <c r="G222" s="769"/>
      <c r="H222" s="768"/>
      <c r="I222" s="776"/>
      <c r="J222" s="776"/>
      <c r="K222" s="776"/>
    </row>
    <row r="223" spans="1:11" s="551" customFormat="1" ht="15" customHeight="1">
      <c r="A223" s="680"/>
      <c r="B223" s="679" t="s">
        <v>36</v>
      </c>
      <c r="C223" s="689" t="s">
        <v>37</v>
      </c>
      <c r="D223" s="781" t="s">
        <v>9</v>
      </c>
      <c r="E223" s="687" t="s">
        <v>2401</v>
      </c>
      <c r="F223" s="687" t="s">
        <v>10</v>
      </c>
      <c r="G223" s="687" t="s">
        <v>311</v>
      </c>
      <c r="H223" s="764"/>
      <c r="I223" s="773"/>
      <c r="J223" s="773"/>
      <c r="K223" s="773"/>
    </row>
    <row r="224" spans="1:11" s="551" customFormat="1" ht="15" customHeight="1">
      <c r="A224" s="680"/>
      <c r="B224" s="775"/>
      <c r="C224" s="774"/>
      <c r="D224" s="742"/>
      <c r="E224" s="706" t="s">
        <v>2400</v>
      </c>
      <c r="F224" s="706" t="s">
        <v>40</v>
      </c>
      <c r="G224" s="706" t="s">
        <v>41</v>
      </c>
      <c r="H224" s="764"/>
      <c r="I224" s="773"/>
      <c r="J224" s="773"/>
      <c r="K224" s="773"/>
    </row>
    <row r="225" spans="1:11" s="551" customFormat="1" ht="15" customHeight="1">
      <c r="A225" s="680"/>
      <c r="B225" s="720" t="s">
        <v>1100</v>
      </c>
      <c r="C225" s="720" t="s">
        <v>101</v>
      </c>
      <c r="D225" s="780" t="s">
        <v>2539</v>
      </c>
      <c r="E225" s="777">
        <f>F225-5</f>
        <v>43464</v>
      </c>
      <c r="F225" s="772">
        <v>43469</v>
      </c>
      <c r="G225" s="772">
        <f>F225+24</f>
        <v>43493</v>
      </c>
      <c r="H225" s="764"/>
      <c r="I225" s="773"/>
      <c r="J225" s="773"/>
      <c r="K225" s="773"/>
    </row>
    <row r="226" spans="1:11" s="551" customFormat="1" ht="15" customHeight="1">
      <c r="A226" s="680"/>
      <c r="B226" s="720" t="s">
        <v>1098</v>
      </c>
      <c r="C226" s="720" t="s">
        <v>668</v>
      </c>
      <c r="D226" s="779"/>
      <c r="E226" s="777">
        <f>F226-5</f>
        <v>43471</v>
      </c>
      <c r="F226" s="772">
        <f>F225+7</f>
        <v>43476</v>
      </c>
      <c r="G226" s="772">
        <f>F226+24</f>
        <v>43500</v>
      </c>
      <c r="H226" s="764"/>
      <c r="I226" s="773"/>
      <c r="J226" s="773"/>
      <c r="K226" s="773"/>
    </row>
    <row r="227" spans="1:11" s="551" customFormat="1" ht="15" customHeight="1">
      <c r="A227" s="680"/>
      <c r="B227" s="720" t="s">
        <v>2530</v>
      </c>
      <c r="C227" s="720" t="s">
        <v>101</v>
      </c>
      <c r="D227" s="779"/>
      <c r="E227" s="777">
        <f>F227-5</f>
        <v>43478</v>
      </c>
      <c r="F227" s="772">
        <f>F226+7</f>
        <v>43483</v>
      </c>
      <c r="G227" s="772">
        <f>F227+24</f>
        <v>43507</v>
      </c>
      <c r="H227" s="764"/>
      <c r="I227" s="773"/>
      <c r="J227" s="773"/>
      <c r="K227" s="773"/>
    </row>
    <row r="228" spans="1:11" s="551" customFormat="1" ht="15" customHeight="1">
      <c r="A228" s="680"/>
      <c r="B228" s="720" t="s">
        <v>2529</v>
      </c>
      <c r="C228" s="720" t="s">
        <v>71</v>
      </c>
      <c r="D228" s="779"/>
      <c r="E228" s="777">
        <f>F228-5</f>
        <v>43485</v>
      </c>
      <c r="F228" s="772">
        <f>F227+7</f>
        <v>43490</v>
      </c>
      <c r="G228" s="772">
        <f>F228+24</f>
        <v>43514</v>
      </c>
      <c r="H228" s="764"/>
      <c r="I228" s="773"/>
      <c r="J228" s="773"/>
      <c r="K228" s="773"/>
    </row>
    <row r="229" spans="1:11" s="551" customFormat="1" ht="15" customHeight="1">
      <c r="A229" s="680"/>
      <c r="B229" s="720" t="s">
        <v>2420</v>
      </c>
      <c r="C229" s="720"/>
      <c r="D229" s="778"/>
      <c r="E229" s="777">
        <f>F229-5</f>
        <v>43492</v>
      </c>
      <c r="F229" s="772">
        <f>F228+7</f>
        <v>43497</v>
      </c>
      <c r="G229" s="772">
        <f>F229+24</f>
        <v>43521</v>
      </c>
      <c r="H229" s="764"/>
      <c r="I229" s="773"/>
      <c r="J229" s="773"/>
      <c r="K229" s="773"/>
    </row>
    <row r="230" spans="1:11" s="567" customFormat="1" ht="15" customHeight="1">
      <c r="A230" s="698" t="s">
        <v>1092</v>
      </c>
      <c r="B230" s="749"/>
      <c r="C230" s="771"/>
      <c r="D230" s="770"/>
      <c r="E230" s="609"/>
      <c r="F230" s="769"/>
      <c r="G230" s="769"/>
      <c r="H230" s="768"/>
      <c r="I230" s="776"/>
      <c r="J230" s="776"/>
      <c r="K230" s="776"/>
    </row>
    <row r="231" spans="1:11" s="551" customFormat="1" ht="15" customHeight="1">
      <c r="A231" s="680"/>
      <c r="B231" s="679"/>
      <c r="C231" s="689"/>
      <c r="D231" s="767" t="s">
        <v>9</v>
      </c>
      <c r="E231" s="687" t="s">
        <v>2401</v>
      </c>
      <c r="F231" s="687" t="s">
        <v>10</v>
      </c>
      <c r="G231" s="687" t="s">
        <v>1092</v>
      </c>
      <c r="H231" s="764"/>
      <c r="I231" s="773"/>
      <c r="J231" s="773"/>
      <c r="K231" s="773"/>
    </row>
    <row r="232" spans="1:11" s="551" customFormat="1" ht="15" customHeight="1">
      <c r="A232" s="680"/>
      <c r="B232" s="775"/>
      <c r="C232" s="774"/>
      <c r="D232" s="741"/>
      <c r="E232" s="706" t="s">
        <v>2400</v>
      </c>
      <c r="F232" s="706" t="s">
        <v>40</v>
      </c>
      <c r="G232" s="706" t="s">
        <v>41</v>
      </c>
      <c r="H232" s="764"/>
      <c r="I232" s="773"/>
      <c r="J232" s="773"/>
      <c r="K232" s="773"/>
    </row>
    <row r="233" spans="1:11" s="551" customFormat="1" ht="15" customHeight="1">
      <c r="A233" s="680"/>
      <c r="B233" s="720" t="s">
        <v>1100</v>
      </c>
      <c r="C233" s="720" t="s">
        <v>101</v>
      </c>
      <c r="D233" s="668" t="s">
        <v>2539</v>
      </c>
      <c r="E233" s="661">
        <f>F233-5</f>
        <v>43464</v>
      </c>
      <c r="F233" s="772">
        <v>43469</v>
      </c>
      <c r="G233" s="772">
        <f>F233+25</f>
        <v>43494</v>
      </c>
      <c r="H233" s="764"/>
      <c r="I233" s="773"/>
      <c r="J233" s="773"/>
      <c r="K233" s="773"/>
    </row>
    <row r="234" spans="1:11" s="551" customFormat="1" ht="15" customHeight="1">
      <c r="A234" s="680"/>
      <c r="B234" s="720" t="s">
        <v>1098</v>
      </c>
      <c r="C234" s="720" t="s">
        <v>668</v>
      </c>
      <c r="D234" s="668"/>
      <c r="E234" s="661">
        <f>F234-5</f>
        <v>43471</v>
      </c>
      <c r="F234" s="772">
        <f>F233+7</f>
        <v>43476</v>
      </c>
      <c r="G234" s="772">
        <f>F234+25</f>
        <v>43501</v>
      </c>
      <c r="H234" s="764"/>
      <c r="I234" s="773"/>
      <c r="J234" s="773"/>
      <c r="K234" s="773"/>
    </row>
    <row r="235" spans="1:11" s="551" customFormat="1" ht="15" customHeight="1">
      <c r="A235" s="680"/>
      <c r="B235" s="720" t="s">
        <v>2530</v>
      </c>
      <c r="C235" s="720" t="s">
        <v>101</v>
      </c>
      <c r="D235" s="668"/>
      <c r="E235" s="661">
        <f>F235-5</f>
        <v>43478</v>
      </c>
      <c r="F235" s="772">
        <f>F234+7</f>
        <v>43483</v>
      </c>
      <c r="G235" s="772">
        <f>F235+25</f>
        <v>43508</v>
      </c>
      <c r="H235" s="764"/>
      <c r="I235" s="773"/>
      <c r="J235" s="773"/>
      <c r="K235" s="773"/>
    </row>
    <row r="236" spans="1:11" s="551" customFormat="1" ht="15" customHeight="1">
      <c r="A236" s="680"/>
      <c r="B236" s="720" t="s">
        <v>2529</v>
      </c>
      <c r="C236" s="720" t="s">
        <v>71</v>
      </c>
      <c r="D236" s="668"/>
      <c r="E236" s="661">
        <f>F236-5</f>
        <v>43485</v>
      </c>
      <c r="F236" s="772">
        <f>F235+7</f>
        <v>43490</v>
      </c>
      <c r="G236" s="772">
        <f>F236+25</f>
        <v>43515</v>
      </c>
      <c r="H236" s="764"/>
    </row>
    <row r="237" spans="1:11" s="551" customFormat="1" ht="15" customHeight="1">
      <c r="A237" s="680"/>
      <c r="B237" s="720" t="s">
        <v>2420</v>
      </c>
      <c r="C237" s="720"/>
      <c r="D237" s="668"/>
      <c r="E237" s="661">
        <f>F237-5</f>
        <v>43492</v>
      </c>
      <c r="F237" s="772">
        <f>F236+7</f>
        <v>43497</v>
      </c>
      <c r="G237" s="772">
        <f>F237+25</f>
        <v>43522</v>
      </c>
      <c r="H237" s="764"/>
    </row>
    <row r="238" spans="1:11" s="567" customFormat="1" ht="15" customHeight="1">
      <c r="A238" s="698" t="s">
        <v>296</v>
      </c>
      <c r="B238" s="749"/>
      <c r="C238" s="771"/>
      <c r="D238" s="770"/>
      <c r="E238" s="609"/>
      <c r="F238" s="769"/>
      <c r="G238" s="769"/>
      <c r="H238" s="768"/>
    </row>
    <row r="239" spans="1:11" s="551" customFormat="1" ht="15" customHeight="1">
      <c r="A239" s="680"/>
      <c r="B239" s="679" t="s">
        <v>36</v>
      </c>
      <c r="C239" s="689" t="s">
        <v>37</v>
      </c>
      <c r="D239" s="767" t="s">
        <v>9</v>
      </c>
      <c r="E239" s="687" t="s">
        <v>2401</v>
      </c>
      <c r="F239" s="687" t="s">
        <v>10</v>
      </c>
      <c r="G239" s="687" t="s">
        <v>296</v>
      </c>
      <c r="H239" s="764"/>
    </row>
    <row r="240" spans="1:11" s="551" customFormat="1" ht="15" customHeight="1">
      <c r="A240" s="680"/>
      <c r="B240" s="766"/>
      <c r="C240" s="765"/>
      <c r="D240" s="741"/>
      <c r="E240" s="706" t="s">
        <v>2400</v>
      </c>
      <c r="F240" s="706" t="s">
        <v>40</v>
      </c>
      <c r="G240" s="706" t="s">
        <v>41</v>
      </c>
      <c r="H240" s="764"/>
    </row>
    <row r="241" spans="1:8" s="551" customFormat="1" ht="15" customHeight="1">
      <c r="A241" s="680"/>
      <c r="B241" s="732" t="s">
        <v>575</v>
      </c>
      <c r="C241" s="720" t="s">
        <v>260</v>
      </c>
      <c r="D241" s="679" t="s">
        <v>220</v>
      </c>
      <c r="E241" s="617">
        <f>F241-5</f>
        <v>43462</v>
      </c>
      <c r="F241" s="601">
        <v>43467</v>
      </c>
      <c r="G241" s="601">
        <f>F241+35</f>
        <v>43502</v>
      </c>
      <c r="H241" s="764"/>
    </row>
    <row r="242" spans="1:8" s="551" customFormat="1" ht="15" customHeight="1">
      <c r="A242" s="680"/>
      <c r="B242" s="732" t="s">
        <v>2538</v>
      </c>
      <c r="C242" s="720" t="s">
        <v>2537</v>
      </c>
      <c r="D242" s="679"/>
      <c r="E242" s="617">
        <f>F242-5</f>
        <v>43469</v>
      </c>
      <c r="F242" s="601">
        <f>F241+7</f>
        <v>43474</v>
      </c>
      <c r="G242" s="601">
        <f>F242+35</f>
        <v>43509</v>
      </c>
      <c r="H242" s="764"/>
    </row>
    <row r="243" spans="1:8" s="551" customFormat="1" ht="15" customHeight="1">
      <c r="A243" s="680"/>
      <c r="B243" s="732" t="s">
        <v>577</v>
      </c>
      <c r="C243" s="720" t="s">
        <v>2536</v>
      </c>
      <c r="D243" s="679"/>
      <c r="E243" s="617">
        <f>F243-5</f>
        <v>43476</v>
      </c>
      <c r="F243" s="601">
        <f>F242+7</f>
        <v>43481</v>
      </c>
      <c r="G243" s="601">
        <f>F243+35</f>
        <v>43516</v>
      </c>
      <c r="H243" s="764"/>
    </row>
    <row r="244" spans="1:8" s="551" customFormat="1" ht="15" customHeight="1">
      <c r="A244" s="680"/>
      <c r="B244" s="732" t="s">
        <v>208</v>
      </c>
      <c r="C244" s="720" t="s">
        <v>2535</v>
      </c>
      <c r="D244" s="679"/>
      <c r="E244" s="617">
        <f>F244-5</f>
        <v>43483</v>
      </c>
      <c r="F244" s="601">
        <f>F243+7</f>
        <v>43488</v>
      </c>
      <c r="G244" s="601">
        <f>F244+35</f>
        <v>43523</v>
      </c>
      <c r="H244" s="764"/>
    </row>
    <row r="245" spans="1:8" s="551" customFormat="1" ht="15" customHeight="1">
      <c r="A245" s="680"/>
      <c r="B245" s="732" t="s">
        <v>2534</v>
      </c>
      <c r="C245" s="720" t="s">
        <v>2533</v>
      </c>
      <c r="D245" s="679"/>
      <c r="E245" s="617">
        <f>F245-5</f>
        <v>43490</v>
      </c>
      <c r="F245" s="601">
        <f>F244+7</f>
        <v>43495</v>
      </c>
      <c r="G245" s="601">
        <f>F245+35</f>
        <v>43530</v>
      </c>
      <c r="H245" s="764"/>
    </row>
    <row r="246" spans="1:8" s="567" customFormat="1" ht="15" customHeight="1">
      <c r="A246" s="698" t="s">
        <v>2532</v>
      </c>
      <c r="B246" s="749"/>
      <c r="C246" s="771"/>
      <c r="D246" s="770"/>
      <c r="E246" s="609"/>
      <c r="F246" s="769"/>
      <c r="G246" s="769"/>
      <c r="H246" s="768"/>
    </row>
    <row r="247" spans="1:8" s="551" customFormat="1" ht="15" customHeight="1">
      <c r="A247" s="680"/>
      <c r="B247" s="679" t="s">
        <v>36</v>
      </c>
      <c r="C247" s="689" t="s">
        <v>37</v>
      </c>
      <c r="D247" s="767" t="s">
        <v>9</v>
      </c>
      <c r="E247" s="687" t="s">
        <v>2401</v>
      </c>
      <c r="F247" s="687" t="s">
        <v>10</v>
      </c>
      <c r="G247" s="687" t="s">
        <v>2532</v>
      </c>
      <c r="H247" s="764"/>
    </row>
    <row r="248" spans="1:8" s="551" customFormat="1" ht="15" customHeight="1">
      <c r="A248" s="680"/>
      <c r="B248" s="766"/>
      <c r="C248" s="765"/>
      <c r="D248" s="741"/>
      <c r="E248" s="706" t="s">
        <v>2400</v>
      </c>
      <c r="F248" s="706" t="s">
        <v>40</v>
      </c>
      <c r="G248" s="706" t="s">
        <v>41</v>
      </c>
      <c r="H248" s="764"/>
    </row>
    <row r="249" spans="1:8" s="551" customFormat="1" ht="15" customHeight="1">
      <c r="A249" s="680"/>
      <c r="B249" s="720" t="s">
        <v>1100</v>
      </c>
      <c r="C249" s="720" t="s">
        <v>101</v>
      </c>
      <c r="D249" s="679" t="s">
        <v>184</v>
      </c>
      <c r="E249" s="617">
        <f>F249-5</f>
        <v>43464</v>
      </c>
      <c r="F249" s="601">
        <v>43469</v>
      </c>
      <c r="G249" s="601">
        <f>F249+31</f>
        <v>43500</v>
      </c>
      <c r="H249" s="764"/>
    </row>
    <row r="250" spans="1:8" s="551" customFormat="1" ht="15" customHeight="1">
      <c r="A250" s="680"/>
      <c r="B250" s="720" t="s">
        <v>1098</v>
      </c>
      <c r="C250" s="720" t="s">
        <v>668</v>
      </c>
      <c r="D250" s="679"/>
      <c r="E250" s="617">
        <f>F250-5</f>
        <v>43471</v>
      </c>
      <c r="F250" s="601">
        <f>F249+7</f>
        <v>43476</v>
      </c>
      <c r="G250" s="601">
        <f>F250+31</f>
        <v>43507</v>
      </c>
      <c r="H250" s="764"/>
    </row>
    <row r="251" spans="1:8" s="551" customFormat="1" ht="15" customHeight="1">
      <c r="A251" s="680"/>
      <c r="B251" s="720" t="s">
        <v>2530</v>
      </c>
      <c r="C251" s="720" t="s">
        <v>101</v>
      </c>
      <c r="D251" s="679"/>
      <c r="E251" s="617">
        <f>F251-5</f>
        <v>43478</v>
      </c>
      <c r="F251" s="601">
        <f>F250+7</f>
        <v>43483</v>
      </c>
      <c r="G251" s="601">
        <f>F251+31</f>
        <v>43514</v>
      </c>
      <c r="H251" s="764"/>
    </row>
    <row r="252" spans="1:8" s="551" customFormat="1" ht="15" customHeight="1">
      <c r="A252" s="680"/>
      <c r="B252" s="720" t="s">
        <v>2529</v>
      </c>
      <c r="C252" s="720" t="s">
        <v>71</v>
      </c>
      <c r="D252" s="679"/>
      <c r="E252" s="617">
        <f>F252-5</f>
        <v>43485</v>
      </c>
      <c r="F252" s="601">
        <f>F251+7</f>
        <v>43490</v>
      </c>
      <c r="G252" s="601">
        <f>F252+31</f>
        <v>43521</v>
      </c>
      <c r="H252" s="764"/>
    </row>
    <row r="253" spans="1:8" s="551" customFormat="1" ht="15" customHeight="1">
      <c r="A253" s="680"/>
      <c r="B253" s="720" t="s">
        <v>2420</v>
      </c>
      <c r="C253" s="720"/>
      <c r="D253" s="679"/>
      <c r="E253" s="617">
        <f>F253-5</f>
        <v>43492</v>
      </c>
      <c r="F253" s="601">
        <f>F252+7</f>
        <v>43497</v>
      </c>
      <c r="G253" s="601">
        <f>F253+31</f>
        <v>43528</v>
      </c>
      <c r="H253" s="764"/>
    </row>
    <row r="254" spans="1:8" s="567" customFormat="1" ht="15" customHeight="1">
      <c r="A254" s="698" t="s">
        <v>2531</v>
      </c>
      <c r="B254" s="749"/>
      <c r="C254" s="771"/>
      <c r="D254" s="770"/>
      <c r="E254" s="609"/>
      <c r="F254" s="769"/>
      <c r="G254" s="769"/>
      <c r="H254" s="768"/>
    </row>
    <row r="255" spans="1:8" s="551" customFormat="1" ht="15" customHeight="1">
      <c r="A255" s="680"/>
      <c r="B255" s="679" t="s">
        <v>36</v>
      </c>
      <c r="C255" s="689" t="s">
        <v>37</v>
      </c>
      <c r="D255" s="767" t="s">
        <v>9</v>
      </c>
      <c r="E255" s="687" t="s">
        <v>2401</v>
      </c>
      <c r="F255" s="687" t="s">
        <v>10</v>
      </c>
      <c r="G255" s="687" t="s">
        <v>2531</v>
      </c>
      <c r="H255" s="764"/>
    </row>
    <row r="256" spans="1:8" s="551" customFormat="1" ht="15" customHeight="1">
      <c r="A256" s="680"/>
      <c r="B256" s="766"/>
      <c r="C256" s="765"/>
      <c r="D256" s="741"/>
      <c r="E256" s="706" t="s">
        <v>2400</v>
      </c>
      <c r="F256" s="706" t="s">
        <v>40</v>
      </c>
      <c r="G256" s="706" t="s">
        <v>41</v>
      </c>
      <c r="H256" s="764"/>
    </row>
    <row r="257" spans="1:8" s="551" customFormat="1" ht="15" customHeight="1">
      <c r="A257" s="680"/>
      <c r="B257" s="720" t="s">
        <v>1100</v>
      </c>
      <c r="C257" s="720" t="s">
        <v>101</v>
      </c>
      <c r="D257" s="679" t="s">
        <v>184</v>
      </c>
      <c r="E257" s="617">
        <f>F257-5</f>
        <v>43464</v>
      </c>
      <c r="F257" s="601">
        <v>43469</v>
      </c>
      <c r="G257" s="601">
        <f>F257+33</f>
        <v>43502</v>
      </c>
      <c r="H257" s="764"/>
    </row>
    <row r="258" spans="1:8" s="551" customFormat="1" ht="15" customHeight="1">
      <c r="A258" s="680"/>
      <c r="B258" s="720" t="s">
        <v>1098</v>
      </c>
      <c r="C258" s="720" t="s">
        <v>668</v>
      </c>
      <c r="D258" s="679"/>
      <c r="E258" s="617">
        <f>F258-5</f>
        <v>43471</v>
      </c>
      <c r="F258" s="601">
        <f>F257+7</f>
        <v>43476</v>
      </c>
      <c r="G258" s="601">
        <f>F258+33</f>
        <v>43509</v>
      </c>
      <c r="H258" s="764"/>
    </row>
    <row r="259" spans="1:8" s="551" customFormat="1" ht="15" customHeight="1">
      <c r="A259" s="680"/>
      <c r="B259" s="720" t="s">
        <v>2530</v>
      </c>
      <c r="C259" s="720" t="s">
        <v>101</v>
      </c>
      <c r="D259" s="679"/>
      <c r="E259" s="617">
        <f>F259-5</f>
        <v>43478</v>
      </c>
      <c r="F259" s="601">
        <f>F258+7</f>
        <v>43483</v>
      </c>
      <c r="G259" s="601">
        <f>F259+33</f>
        <v>43516</v>
      </c>
      <c r="H259" s="764"/>
    </row>
    <row r="260" spans="1:8" s="551" customFormat="1" ht="15" customHeight="1">
      <c r="A260" s="680"/>
      <c r="B260" s="720" t="s">
        <v>2529</v>
      </c>
      <c r="C260" s="720" t="s">
        <v>71</v>
      </c>
      <c r="D260" s="679"/>
      <c r="E260" s="617">
        <f>F260-5</f>
        <v>43485</v>
      </c>
      <c r="F260" s="601">
        <f>F259+7</f>
        <v>43490</v>
      </c>
      <c r="G260" s="601">
        <f>F260+33</f>
        <v>43523</v>
      </c>
      <c r="H260" s="764"/>
    </row>
    <row r="261" spans="1:8" s="551" customFormat="1" ht="15" customHeight="1">
      <c r="A261" s="680"/>
      <c r="B261" s="720" t="s">
        <v>2420</v>
      </c>
      <c r="C261" s="720"/>
      <c r="D261" s="679"/>
      <c r="E261" s="617">
        <f>F261-5</f>
        <v>43492</v>
      </c>
      <c r="F261" s="601">
        <f>F260+7</f>
        <v>43497</v>
      </c>
      <c r="G261" s="601">
        <f>F261+33</f>
        <v>43530</v>
      </c>
      <c r="H261" s="764"/>
    </row>
    <row r="262" spans="1:8" s="546" customFormat="1" ht="15">
      <c r="A262" s="763" t="s">
        <v>161</v>
      </c>
      <c r="B262" s="763"/>
      <c r="C262" s="763"/>
      <c r="D262" s="763"/>
      <c r="E262" s="763"/>
      <c r="F262" s="763"/>
      <c r="G262" s="763"/>
    </row>
    <row r="263" spans="1:8" s="726" customFormat="1" ht="15">
      <c r="A263" s="698" t="s">
        <v>165</v>
      </c>
      <c r="B263" s="749"/>
      <c r="C263" s="697"/>
      <c r="D263" s="696"/>
      <c r="E263" s="696"/>
      <c r="F263" s="695"/>
      <c r="G263" s="695"/>
    </row>
    <row r="264" spans="1:8" s="717" customFormat="1" ht="15">
      <c r="A264" s="762"/>
      <c r="B264" s="756" t="s">
        <v>36</v>
      </c>
      <c r="C264" s="756" t="s">
        <v>37</v>
      </c>
      <c r="D264" s="746" t="s">
        <v>9</v>
      </c>
      <c r="E264" s="683" t="s">
        <v>2401</v>
      </c>
      <c r="F264" s="745" t="s">
        <v>10</v>
      </c>
      <c r="G264" s="745" t="s">
        <v>166</v>
      </c>
    </row>
    <row r="265" spans="1:8" s="717" customFormat="1" ht="15">
      <c r="A265" s="762"/>
      <c r="B265" s="741"/>
      <c r="C265" s="741"/>
      <c r="D265" s="755"/>
      <c r="E265" s="683" t="s">
        <v>2400</v>
      </c>
      <c r="F265" s="739" t="s">
        <v>40</v>
      </c>
      <c r="G265" s="739" t="s">
        <v>41</v>
      </c>
    </row>
    <row r="266" spans="1:8" s="717" customFormat="1" ht="15">
      <c r="A266" s="762"/>
      <c r="B266" s="628" t="s">
        <v>2524</v>
      </c>
      <c r="C266" s="605" t="s">
        <v>2523</v>
      </c>
      <c r="D266" s="758" t="s">
        <v>163</v>
      </c>
      <c r="E266" s="617">
        <f>F266-5</f>
        <v>43463</v>
      </c>
      <c r="F266" s="719">
        <v>43468</v>
      </c>
      <c r="G266" s="761">
        <f>F266+42</f>
        <v>43510</v>
      </c>
    </row>
    <row r="267" spans="1:8" s="717" customFormat="1" ht="15" customHeight="1">
      <c r="A267" s="762"/>
      <c r="B267" s="628" t="s">
        <v>2522</v>
      </c>
      <c r="C267" s="637" t="s">
        <v>2521</v>
      </c>
      <c r="D267" s="664"/>
      <c r="E267" s="617">
        <f>F267-5</f>
        <v>43470</v>
      </c>
      <c r="F267" s="719">
        <f>F266+7</f>
        <v>43475</v>
      </c>
      <c r="G267" s="761">
        <f>F267+42</f>
        <v>43517</v>
      </c>
      <c r="H267" s="726"/>
    </row>
    <row r="268" spans="1:8" s="717" customFormat="1" ht="15" customHeight="1">
      <c r="A268" s="762"/>
      <c r="B268" s="628" t="s">
        <v>2520</v>
      </c>
      <c r="C268" s="605" t="s">
        <v>2516</v>
      </c>
      <c r="D268" s="664"/>
      <c r="E268" s="617">
        <f>F268-5</f>
        <v>43477</v>
      </c>
      <c r="F268" s="719">
        <f>F267+7</f>
        <v>43482</v>
      </c>
      <c r="G268" s="761">
        <f>F268+53</f>
        <v>43535</v>
      </c>
    </row>
    <row r="269" spans="1:8" s="717" customFormat="1" ht="15.75" customHeight="1">
      <c r="A269" s="762"/>
      <c r="B269" s="628" t="s">
        <v>2271</v>
      </c>
      <c r="C269" s="605" t="s">
        <v>491</v>
      </c>
      <c r="D269" s="664"/>
      <c r="E269" s="617">
        <f>F269-5</f>
        <v>43484</v>
      </c>
      <c r="F269" s="719">
        <f>F268+7</f>
        <v>43489</v>
      </c>
      <c r="G269" s="761">
        <f>F269+55</f>
        <v>43544</v>
      </c>
    </row>
    <row r="270" spans="1:8" s="717" customFormat="1" ht="15.75" customHeight="1">
      <c r="A270" s="762"/>
      <c r="B270" s="628" t="s">
        <v>237</v>
      </c>
      <c r="C270" s="605"/>
      <c r="D270" s="662"/>
      <c r="E270" s="617">
        <f>F270-5</f>
        <v>43491</v>
      </c>
      <c r="F270" s="719">
        <f>F269+7</f>
        <v>43496</v>
      </c>
      <c r="G270" s="761">
        <f>F270+55</f>
        <v>43551</v>
      </c>
    </row>
    <row r="271" spans="1:8" s="726" customFormat="1" ht="15" customHeight="1">
      <c r="A271" s="698" t="s">
        <v>167</v>
      </c>
      <c r="B271" s="749"/>
      <c r="C271" s="697"/>
      <c r="D271" s="696"/>
      <c r="E271" s="696"/>
      <c r="F271" s="695"/>
      <c r="G271" s="695"/>
    </row>
    <row r="272" spans="1:8" s="717" customFormat="1" ht="15">
      <c r="A272" s="762"/>
      <c r="B272" s="603" t="s">
        <v>36</v>
      </c>
      <c r="C272" s="603" t="s">
        <v>37</v>
      </c>
      <c r="D272" s="603" t="s">
        <v>9</v>
      </c>
      <c r="E272" s="683" t="s">
        <v>2401</v>
      </c>
      <c r="F272" s="628" t="s">
        <v>10</v>
      </c>
      <c r="G272" s="628" t="s">
        <v>168</v>
      </c>
    </row>
    <row r="273" spans="1:8" s="717" customFormat="1" ht="15">
      <c r="A273" s="762"/>
      <c r="B273" s="743"/>
      <c r="C273" s="743"/>
      <c r="D273" s="743"/>
      <c r="E273" s="683" t="s">
        <v>2400</v>
      </c>
      <c r="F273" s="628" t="s">
        <v>40</v>
      </c>
      <c r="G273" s="628" t="s">
        <v>41</v>
      </c>
    </row>
    <row r="274" spans="1:8" s="717" customFormat="1" ht="18" customHeight="1">
      <c r="A274" s="762"/>
      <c r="B274" s="628" t="s">
        <v>2528</v>
      </c>
      <c r="C274" s="605" t="s">
        <v>2527</v>
      </c>
      <c r="D274" s="629" t="s">
        <v>134</v>
      </c>
      <c r="E274" s="617">
        <f>F274-5</f>
        <v>43463</v>
      </c>
      <c r="F274" s="719">
        <v>43468</v>
      </c>
      <c r="G274" s="761">
        <f>F274+36</f>
        <v>43504</v>
      </c>
    </row>
    <row r="275" spans="1:8" s="717" customFormat="1" ht="15.75" customHeight="1">
      <c r="A275" s="762"/>
      <c r="B275" s="628" t="s">
        <v>332</v>
      </c>
      <c r="C275" s="637"/>
      <c r="D275" s="627"/>
      <c r="E275" s="617">
        <f>F275-5</f>
        <v>43470</v>
      </c>
      <c r="F275" s="719">
        <f>F274+7</f>
        <v>43475</v>
      </c>
      <c r="G275" s="761">
        <f>F275+36</f>
        <v>43511</v>
      </c>
      <c r="H275" s="726"/>
    </row>
    <row r="276" spans="1:8" s="717" customFormat="1" ht="15">
      <c r="A276" s="762"/>
      <c r="B276" s="628" t="s">
        <v>109</v>
      </c>
      <c r="C276" s="605"/>
      <c r="D276" s="627"/>
      <c r="E276" s="617">
        <f>F276-5</f>
        <v>43477</v>
      </c>
      <c r="F276" s="719">
        <f>F275+7</f>
        <v>43482</v>
      </c>
      <c r="G276" s="761">
        <f>F276+36</f>
        <v>43518</v>
      </c>
    </row>
    <row r="277" spans="1:8" s="717" customFormat="1" ht="15">
      <c r="A277" s="762"/>
      <c r="B277" s="628" t="s">
        <v>2526</v>
      </c>
      <c r="C277" s="605" t="s">
        <v>268</v>
      </c>
      <c r="D277" s="627"/>
      <c r="E277" s="617">
        <f>F277-5</f>
        <v>43484</v>
      </c>
      <c r="F277" s="719">
        <f>F276+7</f>
        <v>43489</v>
      </c>
      <c r="G277" s="761">
        <f>F277+36</f>
        <v>43525</v>
      </c>
    </row>
    <row r="278" spans="1:8" s="717" customFormat="1" ht="15">
      <c r="A278" s="762"/>
      <c r="B278" s="628" t="s">
        <v>2525</v>
      </c>
      <c r="C278" s="605" t="s">
        <v>224</v>
      </c>
      <c r="D278" s="626"/>
      <c r="E278" s="617">
        <f>F278-5</f>
        <v>43491</v>
      </c>
      <c r="F278" s="719">
        <f>F277+7</f>
        <v>43496</v>
      </c>
      <c r="G278" s="761">
        <f>F278+36</f>
        <v>43532</v>
      </c>
    </row>
    <row r="279" spans="1:8" s="726" customFormat="1" ht="15">
      <c r="A279" s="698" t="s">
        <v>164</v>
      </c>
      <c r="B279" s="749"/>
      <c r="C279" s="753"/>
      <c r="D279" s="610"/>
      <c r="E279" s="609"/>
      <c r="F279" s="653"/>
      <c r="G279" s="653"/>
    </row>
    <row r="280" spans="1:8" s="717" customFormat="1" ht="15">
      <c r="A280" s="736"/>
      <c r="B280" s="603" t="s">
        <v>36</v>
      </c>
      <c r="C280" s="603" t="s">
        <v>37</v>
      </c>
      <c r="D280" s="760" t="s">
        <v>9</v>
      </c>
      <c r="E280" s="683" t="s">
        <v>2401</v>
      </c>
      <c r="F280" s="628" t="s">
        <v>10</v>
      </c>
      <c r="G280" s="744" t="s">
        <v>164</v>
      </c>
    </row>
    <row r="281" spans="1:8" s="717" customFormat="1" ht="15">
      <c r="A281" s="736"/>
      <c r="B281" s="743"/>
      <c r="C281" s="743"/>
      <c r="D281" s="759"/>
      <c r="E281" s="683" t="s">
        <v>2400</v>
      </c>
      <c r="F281" s="628" t="s">
        <v>40</v>
      </c>
      <c r="G281" s="739" t="s">
        <v>41</v>
      </c>
    </row>
    <row r="282" spans="1:8" s="717" customFormat="1" ht="15">
      <c r="A282" s="736"/>
      <c r="B282" s="628" t="s">
        <v>2524</v>
      </c>
      <c r="C282" s="605" t="s">
        <v>2523</v>
      </c>
      <c r="D282" s="758" t="s">
        <v>163</v>
      </c>
      <c r="E282" s="617">
        <f>F282-5</f>
        <v>43463</v>
      </c>
      <c r="F282" s="719">
        <v>43468</v>
      </c>
      <c r="G282" s="719">
        <f>F282+39</f>
        <v>43507</v>
      </c>
    </row>
    <row r="283" spans="1:8" s="717" customFormat="1" ht="15.75" customHeight="1">
      <c r="A283" s="736"/>
      <c r="B283" s="628" t="s">
        <v>2522</v>
      </c>
      <c r="C283" s="637" t="s">
        <v>2521</v>
      </c>
      <c r="D283" s="664"/>
      <c r="E283" s="617">
        <f>F283-5</f>
        <v>43470</v>
      </c>
      <c r="F283" s="719">
        <f>F282+7</f>
        <v>43475</v>
      </c>
      <c r="G283" s="719">
        <f>F283+39</f>
        <v>43514</v>
      </c>
    </row>
    <row r="284" spans="1:8" s="717" customFormat="1" ht="15" customHeight="1">
      <c r="A284" s="736"/>
      <c r="B284" s="628" t="s">
        <v>2520</v>
      </c>
      <c r="C284" s="605" t="s">
        <v>2516</v>
      </c>
      <c r="D284" s="664"/>
      <c r="E284" s="617">
        <f>F284-5</f>
        <v>43475</v>
      </c>
      <c r="F284" s="719">
        <f>F283+5</f>
        <v>43480</v>
      </c>
      <c r="G284" s="719">
        <f>F284+50</f>
        <v>43530</v>
      </c>
      <c r="H284" s="726"/>
    </row>
    <row r="285" spans="1:8" s="717" customFormat="1" ht="15" customHeight="1">
      <c r="A285" s="736"/>
      <c r="B285" s="628" t="s">
        <v>2271</v>
      </c>
      <c r="C285" s="605" t="s">
        <v>491</v>
      </c>
      <c r="D285" s="664"/>
      <c r="E285" s="617">
        <f>F285-5</f>
        <v>43480</v>
      </c>
      <c r="F285" s="719">
        <f>F284+5</f>
        <v>43485</v>
      </c>
      <c r="G285" s="719">
        <f>F285+52</f>
        <v>43537</v>
      </c>
    </row>
    <row r="286" spans="1:8" s="717" customFormat="1" ht="15" customHeight="1">
      <c r="A286" s="736"/>
      <c r="B286" s="628" t="s">
        <v>237</v>
      </c>
      <c r="C286" s="605"/>
      <c r="D286" s="662"/>
      <c r="E286" s="617">
        <f>F286-5</f>
        <v>43487</v>
      </c>
      <c r="F286" s="719">
        <f>F285+7</f>
        <v>43492</v>
      </c>
      <c r="G286" s="719">
        <f>F286+52</f>
        <v>43544</v>
      </c>
    </row>
    <row r="287" spans="1:8" s="726" customFormat="1" ht="14.1" customHeight="1">
      <c r="A287" s="698" t="s">
        <v>274</v>
      </c>
      <c r="B287" s="749"/>
      <c r="C287" s="697"/>
      <c r="D287" s="696"/>
      <c r="E287" s="696"/>
      <c r="F287" s="695"/>
      <c r="G287" s="695"/>
    </row>
    <row r="288" spans="1:8" s="717" customFormat="1" ht="15">
      <c r="A288" s="736"/>
      <c r="B288" s="756" t="s">
        <v>36</v>
      </c>
      <c r="C288" s="756" t="s">
        <v>37</v>
      </c>
      <c r="D288" s="746" t="s">
        <v>9</v>
      </c>
      <c r="E288" s="683" t="s">
        <v>2401</v>
      </c>
      <c r="F288" s="745" t="s">
        <v>10</v>
      </c>
      <c r="G288" s="745" t="s">
        <v>274</v>
      </c>
    </row>
    <row r="289" spans="1:8" s="717" customFormat="1" ht="15">
      <c r="A289" s="736"/>
      <c r="B289" s="741"/>
      <c r="C289" s="741"/>
      <c r="D289" s="755"/>
      <c r="E289" s="683" t="s">
        <v>2400</v>
      </c>
      <c r="F289" s="739" t="s">
        <v>40</v>
      </c>
      <c r="G289" s="739" t="s">
        <v>41</v>
      </c>
    </row>
    <row r="290" spans="1:8" s="717" customFormat="1" ht="15">
      <c r="A290" s="736"/>
      <c r="B290" s="734" t="s">
        <v>2515</v>
      </c>
      <c r="C290" s="605" t="s">
        <v>1184</v>
      </c>
      <c r="D290" s="701" t="s">
        <v>134</v>
      </c>
      <c r="E290" s="754">
        <f>F290-5</f>
        <v>43465</v>
      </c>
      <c r="F290" s="719">
        <v>43470</v>
      </c>
      <c r="G290" s="757">
        <f>F290+28</f>
        <v>43498</v>
      </c>
    </row>
    <row r="291" spans="1:8" s="717" customFormat="1" ht="15">
      <c r="A291" s="736"/>
      <c r="B291" s="628" t="s">
        <v>2514</v>
      </c>
      <c r="C291" s="605" t="s">
        <v>2513</v>
      </c>
      <c r="D291" s="700"/>
      <c r="E291" s="754">
        <f>F291-5</f>
        <v>43472</v>
      </c>
      <c r="F291" s="719">
        <f>F290+7</f>
        <v>43477</v>
      </c>
      <c r="G291" s="757">
        <f>F291+28</f>
        <v>43505</v>
      </c>
    </row>
    <row r="292" spans="1:8" s="717" customFormat="1" ht="15">
      <c r="A292" s="736"/>
      <c r="B292" s="628" t="s">
        <v>2512</v>
      </c>
      <c r="C292" s="605" t="s">
        <v>7</v>
      </c>
      <c r="D292" s="700"/>
      <c r="E292" s="754">
        <f>F292-5</f>
        <v>43479</v>
      </c>
      <c r="F292" s="719">
        <f>F291+7</f>
        <v>43484</v>
      </c>
      <c r="G292" s="757">
        <f>F292+28</f>
        <v>43512</v>
      </c>
    </row>
    <row r="293" spans="1:8" s="717" customFormat="1" ht="15">
      <c r="A293" s="736"/>
      <c r="B293" s="628" t="s">
        <v>2511</v>
      </c>
      <c r="C293" s="637" t="s">
        <v>2510</v>
      </c>
      <c r="D293" s="700"/>
      <c r="E293" s="754">
        <f>F293-5</f>
        <v>43486</v>
      </c>
      <c r="F293" s="719">
        <f>F292+7</f>
        <v>43491</v>
      </c>
      <c r="G293" s="757">
        <f>F293+28</f>
        <v>43519</v>
      </c>
      <c r="H293" s="726"/>
    </row>
    <row r="294" spans="1:8" s="717" customFormat="1" ht="15">
      <c r="A294" s="736"/>
      <c r="B294" s="734" t="s">
        <v>2509</v>
      </c>
      <c r="C294" s="637" t="s">
        <v>2508</v>
      </c>
      <c r="D294" s="699"/>
      <c r="E294" s="754">
        <f>F294-5</f>
        <v>43493</v>
      </c>
      <c r="F294" s="719">
        <f>F293+7</f>
        <v>43498</v>
      </c>
      <c r="G294" s="757">
        <f>F294+28</f>
        <v>43526</v>
      </c>
      <c r="H294" s="726"/>
    </row>
    <row r="295" spans="1:8" s="726" customFormat="1" ht="15">
      <c r="A295" s="698" t="s">
        <v>173</v>
      </c>
      <c r="B295" s="749"/>
      <c r="C295" s="697"/>
      <c r="D295" s="696"/>
      <c r="E295" s="696"/>
      <c r="F295" s="695"/>
      <c r="G295" s="695"/>
    </row>
    <row r="296" spans="1:8" s="717" customFormat="1" ht="15">
      <c r="A296" s="736"/>
      <c r="B296" s="756" t="s">
        <v>36</v>
      </c>
      <c r="C296" s="756" t="s">
        <v>37</v>
      </c>
      <c r="D296" s="746" t="s">
        <v>9</v>
      </c>
      <c r="E296" s="683" t="s">
        <v>2401</v>
      </c>
      <c r="F296" s="745" t="s">
        <v>10</v>
      </c>
      <c r="G296" s="745" t="s">
        <v>173</v>
      </c>
    </row>
    <row r="297" spans="1:8" s="717" customFormat="1" ht="15">
      <c r="A297" s="736"/>
      <c r="B297" s="741"/>
      <c r="C297" s="741"/>
      <c r="D297" s="755"/>
      <c r="E297" s="683" t="s">
        <v>2400</v>
      </c>
      <c r="F297" s="739" t="s">
        <v>40</v>
      </c>
      <c r="G297" s="739" t="s">
        <v>41</v>
      </c>
    </row>
    <row r="298" spans="1:8" s="717" customFormat="1" ht="15">
      <c r="A298" s="736"/>
      <c r="B298" s="628" t="s">
        <v>2519</v>
      </c>
      <c r="C298" s="605" t="s">
        <v>2265</v>
      </c>
      <c r="D298" s="645" t="s">
        <v>163</v>
      </c>
      <c r="E298" s="754">
        <f>F298-5</f>
        <v>43465</v>
      </c>
      <c r="F298" s="719">
        <v>43470</v>
      </c>
      <c r="G298" s="719">
        <f>F298+42</f>
        <v>43512</v>
      </c>
      <c r="H298" s="726"/>
    </row>
    <row r="299" spans="1:8" s="717" customFormat="1" ht="15" customHeight="1">
      <c r="A299" s="736"/>
      <c r="B299" s="628" t="s">
        <v>2358</v>
      </c>
      <c r="C299" s="605" t="s">
        <v>2518</v>
      </c>
      <c r="D299" s="644"/>
      <c r="E299" s="754">
        <f>F299-5</f>
        <v>43472</v>
      </c>
      <c r="F299" s="719">
        <f>F298+7</f>
        <v>43477</v>
      </c>
      <c r="G299" s="719">
        <f>F299+42</f>
        <v>43519</v>
      </c>
    </row>
    <row r="300" spans="1:8" s="717" customFormat="1" ht="15" customHeight="1">
      <c r="A300" s="736"/>
      <c r="B300" s="628" t="s">
        <v>2517</v>
      </c>
      <c r="C300" s="605" t="s">
        <v>2516</v>
      </c>
      <c r="D300" s="644"/>
      <c r="E300" s="754">
        <f>F300-5</f>
        <v>43479</v>
      </c>
      <c r="F300" s="719">
        <f>F299+7</f>
        <v>43484</v>
      </c>
      <c r="G300" s="719">
        <f>F300+42</f>
        <v>43526</v>
      </c>
    </row>
    <row r="301" spans="1:8" s="717" customFormat="1" ht="15" customHeight="1">
      <c r="A301" s="736"/>
      <c r="B301" s="628" t="s">
        <v>237</v>
      </c>
      <c r="C301" s="605"/>
      <c r="D301" s="644"/>
      <c r="E301" s="754">
        <f>F301-5</f>
        <v>43486</v>
      </c>
      <c r="F301" s="719">
        <f>F300+7</f>
        <v>43491</v>
      </c>
      <c r="G301" s="719">
        <f>F301+42</f>
        <v>43533</v>
      </c>
    </row>
    <row r="302" spans="1:8" s="726" customFormat="1" ht="15.75" customHeight="1">
      <c r="A302" s="753"/>
      <c r="B302" s="628" t="s">
        <v>237</v>
      </c>
      <c r="C302" s="605"/>
      <c r="D302" s="626"/>
      <c r="E302" s="752">
        <f>F302-5</f>
        <v>43493</v>
      </c>
      <c r="F302" s="751">
        <f>F301+7</f>
        <v>43498</v>
      </c>
      <c r="G302" s="719">
        <f>F302+42</f>
        <v>43540</v>
      </c>
    </row>
    <row r="303" spans="1:8" s="726" customFormat="1" ht="15">
      <c r="A303" s="698" t="s">
        <v>5</v>
      </c>
      <c r="B303" s="749"/>
      <c r="C303" s="697"/>
      <c r="D303" s="696"/>
      <c r="E303" s="696"/>
      <c r="F303" s="695"/>
      <c r="G303" s="695"/>
    </row>
    <row r="304" spans="1:8" s="717" customFormat="1" ht="15">
      <c r="A304" s="736"/>
      <c r="B304" s="756" t="s">
        <v>36</v>
      </c>
      <c r="C304" s="756" t="s">
        <v>37</v>
      </c>
      <c r="D304" s="746" t="s">
        <v>9</v>
      </c>
      <c r="E304" s="683" t="s">
        <v>2401</v>
      </c>
      <c r="F304" s="745" t="s">
        <v>10</v>
      </c>
      <c r="G304" s="745" t="s">
        <v>173</v>
      </c>
    </row>
    <row r="305" spans="1:8" s="717" customFormat="1" ht="15">
      <c r="A305" s="736"/>
      <c r="B305" s="741"/>
      <c r="C305" s="741"/>
      <c r="D305" s="755"/>
      <c r="E305" s="683" t="s">
        <v>2400</v>
      </c>
      <c r="F305" s="739" t="s">
        <v>40</v>
      </c>
      <c r="G305" s="739" t="s">
        <v>41</v>
      </c>
    </row>
    <row r="306" spans="1:8" s="717" customFormat="1" ht="15">
      <c r="A306" s="736"/>
      <c r="B306" s="734" t="s">
        <v>2515</v>
      </c>
      <c r="C306" s="605" t="s">
        <v>1184</v>
      </c>
      <c r="D306" s="645" t="s">
        <v>134</v>
      </c>
      <c r="E306" s="754">
        <f>F306-5</f>
        <v>43465</v>
      </c>
      <c r="F306" s="719">
        <v>43470</v>
      </c>
      <c r="G306" s="719">
        <f>F306+33</f>
        <v>43503</v>
      </c>
      <c r="H306" s="726"/>
    </row>
    <row r="307" spans="1:8" s="717" customFormat="1" ht="15" customHeight="1">
      <c r="A307" s="736"/>
      <c r="B307" s="628" t="s">
        <v>2514</v>
      </c>
      <c r="C307" s="605" t="s">
        <v>2513</v>
      </c>
      <c r="D307" s="644"/>
      <c r="E307" s="754">
        <f>F307-5</f>
        <v>43472</v>
      </c>
      <c r="F307" s="719">
        <f>F306+7</f>
        <v>43477</v>
      </c>
      <c r="G307" s="719">
        <f>F307+33</f>
        <v>43510</v>
      </c>
    </row>
    <row r="308" spans="1:8" s="717" customFormat="1" ht="15" customHeight="1">
      <c r="A308" s="736"/>
      <c r="B308" s="628" t="s">
        <v>2512</v>
      </c>
      <c r="C308" s="605" t="s">
        <v>7</v>
      </c>
      <c r="D308" s="644"/>
      <c r="E308" s="754">
        <f>F308-5</f>
        <v>43479</v>
      </c>
      <c r="F308" s="719">
        <f>F307+7</f>
        <v>43484</v>
      </c>
      <c r="G308" s="719">
        <f>F308+33</f>
        <v>43517</v>
      </c>
    </row>
    <row r="309" spans="1:8" s="717" customFormat="1" ht="15" customHeight="1">
      <c r="A309" s="736"/>
      <c r="B309" s="628" t="s">
        <v>2511</v>
      </c>
      <c r="C309" s="637" t="s">
        <v>2510</v>
      </c>
      <c r="D309" s="644"/>
      <c r="E309" s="754">
        <f>F309-5</f>
        <v>43486</v>
      </c>
      <c r="F309" s="719">
        <f>F308+7</f>
        <v>43491</v>
      </c>
      <c r="G309" s="719">
        <f>F309+33</f>
        <v>43524</v>
      </c>
    </row>
    <row r="310" spans="1:8" s="726" customFormat="1" ht="15.75" customHeight="1">
      <c r="A310" s="753"/>
      <c r="B310" s="734" t="s">
        <v>2509</v>
      </c>
      <c r="C310" s="637" t="s">
        <v>2508</v>
      </c>
      <c r="D310" s="626"/>
      <c r="E310" s="752">
        <f>F310-5</f>
        <v>43493</v>
      </c>
      <c r="F310" s="751">
        <f>F309+7</f>
        <v>43498</v>
      </c>
      <c r="G310" s="719">
        <f>F310+33</f>
        <v>43531</v>
      </c>
    </row>
    <row r="311" spans="1:8" s="726" customFormat="1" ht="15">
      <c r="A311" s="698" t="s">
        <v>175</v>
      </c>
      <c r="B311" s="749"/>
      <c r="C311" s="697"/>
      <c r="D311" s="696" t="s">
        <v>328</v>
      </c>
      <c r="E311" s="696"/>
      <c r="F311" s="695"/>
      <c r="G311" s="695"/>
    </row>
    <row r="312" spans="1:8" s="717" customFormat="1" ht="15">
      <c r="A312" s="736"/>
      <c r="B312" s="603" t="s">
        <v>36</v>
      </c>
      <c r="C312" s="603" t="s">
        <v>37</v>
      </c>
      <c r="D312" s="603" t="s">
        <v>9</v>
      </c>
      <c r="E312" s="683" t="s">
        <v>2401</v>
      </c>
      <c r="F312" s="628" t="s">
        <v>10</v>
      </c>
      <c r="G312" s="628" t="s">
        <v>175</v>
      </c>
      <c r="H312" s="726"/>
    </row>
    <row r="313" spans="1:8" s="717" customFormat="1" ht="15">
      <c r="A313" s="736"/>
      <c r="B313" s="743"/>
      <c r="C313" s="743"/>
      <c r="D313" s="743"/>
      <c r="E313" s="683" t="s">
        <v>2400</v>
      </c>
      <c r="F313" s="628" t="s">
        <v>40</v>
      </c>
      <c r="G313" s="628" t="s">
        <v>41</v>
      </c>
    </row>
    <row r="314" spans="1:8" s="717" customFormat="1" ht="15">
      <c r="A314" s="736"/>
      <c r="B314" s="734" t="s">
        <v>2492</v>
      </c>
      <c r="C314" s="605" t="s">
        <v>2507</v>
      </c>
      <c r="D314" s="629" t="s">
        <v>163</v>
      </c>
      <c r="E314" s="617">
        <f>F314-5</f>
        <v>43461</v>
      </c>
      <c r="F314" s="719">
        <v>43466</v>
      </c>
      <c r="G314" s="719">
        <f>F314+19</f>
        <v>43485</v>
      </c>
    </row>
    <row r="315" spans="1:8" s="717" customFormat="1" ht="15">
      <c r="A315" s="736"/>
      <c r="B315" s="628" t="s">
        <v>2490</v>
      </c>
      <c r="C315" s="605" t="s">
        <v>2506</v>
      </c>
      <c r="D315" s="627"/>
      <c r="E315" s="617">
        <f>F315-5</f>
        <v>43468</v>
      </c>
      <c r="F315" s="719">
        <f>F314+7</f>
        <v>43473</v>
      </c>
      <c r="G315" s="719">
        <f>F315+19</f>
        <v>43492</v>
      </c>
    </row>
    <row r="316" spans="1:8" s="717" customFormat="1" ht="15">
      <c r="A316" s="736"/>
      <c r="B316" s="628" t="s">
        <v>2505</v>
      </c>
      <c r="C316" s="605" t="s">
        <v>2487</v>
      </c>
      <c r="D316" s="627"/>
      <c r="E316" s="617">
        <f>F316-5</f>
        <v>43475</v>
      </c>
      <c r="F316" s="719">
        <f>F315+7</f>
        <v>43480</v>
      </c>
      <c r="G316" s="719">
        <f>F316+19</f>
        <v>43499</v>
      </c>
    </row>
    <row r="317" spans="1:8" s="717" customFormat="1" ht="15">
      <c r="A317" s="736"/>
      <c r="B317" s="628" t="s">
        <v>2504</v>
      </c>
      <c r="C317" s="605" t="s">
        <v>2503</v>
      </c>
      <c r="D317" s="627"/>
      <c r="E317" s="617">
        <f>F317-5</f>
        <v>43482</v>
      </c>
      <c r="F317" s="719">
        <f>F316+7</f>
        <v>43487</v>
      </c>
      <c r="G317" s="719">
        <f>F317+19</f>
        <v>43506</v>
      </c>
    </row>
    <row r="318" spans="1:8" s="717" customFormat="1" ht="15">
      <c r="A318" s="736"/>
      <c r="B318" s="734" t="s">
        <v>237</v>
      </c>
      <c r="C318" s="637"/>
      <c r="D318" s="626"/>
      <c r="E318" s="617">
        <f>F318-5</f>
        <v>43489</v>
      </c>
      <c r="F318" s="719">
        <f>F317+7</f>
        <v>43494</v>
      </c>
      <c r="G318" s="719">
        <f>F318+19</f>
        <v>43513</v>
      </c>
    </row>
    <row r="319" spans="1:8" s="748" customFormat="1" ht="17.100000000000001" customHeight="1">
      <c r="A319" s="698" t="s">
        <v>1304</v>
      </c>
      <c r="B319" s="749"/>
      <c r="C319" s="697"/>
      <c r="D319" s="696"/>
      <c r="E319" s="696"/>
      <c r="F319" s="695"/>
      <c r="G319" s="695"/>
    </row>
    <row r="320" spans="1:8" s="717" customFormat="1" ht="15">
      <c r="A320" s="736"/>
      <c r="B320" s="603" t="s">
        <v>36</v>
      </c>
      <c r="C320" s="747" t="s">
        <v>37</v>
      </c>
      <c r="D320" s="746" t="s">
        <v>9</v>
      </c>
      <c r="E320" s="683" t="s">
        <v>2401</v>
      </c>
      <c r="F320" s="745" t="s">
        <v>10</v>
      </c>
      <c r="G320" s="744" t="s">
        <v>1304</v>
      </c>
    </row>
    <row r="321" spans="1:8" s="717" customFormat="1" ht="15">
      <c r="A321" s="736"/>
      <c r="B321" s="743"/>
      <c r="C321" s="742"/>
      <c r="D321" s="741"/>
      <c r="E321" s="682" t="s">
        <v>2400</v>
      </c>
      <c r="F321" s="740" t="s">
        <v>40</v>
      </c>
      <c r="G321" s="739" t="s">
        <v>41</v>
      </c>
    </row>
    <row r="322" spans="1:8" s="717" customFormat="1" ht="15" customHeight="1">
      <c r="A322" s="736"/>
      <c r="B322" s="637" t="s">
        <v>527</v>
      </c>
      <c r="C322" s="637" t="s">
        <v>43</v>
      </c>
      <c r="D322" s="629" t="s">
        <v>134</v>
      </c>
      <c r="E322" s="602">
        <f>F322-5</f>
        <v>43463</v>
      </c>
      <c r="F322" s="719">
        <v>43468</v>
      </c>
      <c r="G322" s="719">
        <f>F322+40</f>
        <v>43508</v>
      </c>
    </row>
    <row r="323" spans="1:8" s="717" customFormat="1" ht="15">
      <c r="A323" s="736"/>
      <c r="B323" s="637" t="s">
        <v>2502</v>
      </c>
      <c r="C323" s="637" t="s">
        <v>43</v>
      </c>
      <c r="D323" s="627"/>
      <c r="E323" s="602">
        <f>F323-5</f>
        <v>43470</v>
      </c>
      <c r="F323" s="719">
        <f>F322+7</f>
        <v>43475</v>
      </c>
      <c r="G323" s="719">
        <f>F323+40</f>
        <v>43515</v>
      </c>
    </row>
    <row r="324" spans="1:8" s="717" customFormat="1" ht="15">
      <c r="A324" s="736"/>
      <c r="B324" s="605" t="s">
        <v>2501</v>
      </c>
      <c r="C324" s="637" t="s">
        <v>126</v>
      </c>
      <c r="D324" s="627"/>
      <c r="E324" s="602">
        <f>F324-5</f>
        <v>43477</v>
      </c>
      <c r="F324" s="719">
        <f>F323+7</f>
        <v>43482</v>
      </c>
      <c r="G324" s="719">
        <f>F324+40</f>
        <v>43522</v>
      </c>
    </row>
    <row r="325" spans="1:8" s="717" customFormat="1" ht="15">
      <c r="A325" s="736"/>
      <c r="B325" s="637" t="s">
        <v>530</v>
      </c>
      <c r="C325" s="750" t="s">
        <v>47</v>
      </c>
      <c r="D325" s="627"/>
      <c r="E325" s="602">
        <f>F325-5</f>
        <v>43484</v>
      </c>
      <c r="F325" s="719">
        <f>F324+7</f>
        <v>43489</v>
      </c>
      <c r="G325" s="719">
        <f>F325+40</f>
        <v>43529</v>
      </c>
    </row>
    <row r="326" spans="1:8" s="717" customFormat="1" ht="15">
      <c r="A326" s="736"/>
      <c r="B326" s="605" t="s">
        <v>2500</v>
      </c>
      <c r="C326" s="605" t="s">
        <v>126</v>
      </c>
      <c r="D326" s="626"/>
      <c r="E326" s="602">
        <f>F326-5</f>
        <v>43491</v>
      </c>
      <c r="F326" s="719">
        <f>F325+7</f>
        <v>43496</v>
      </c>
      <c r="G326" s="719">
        <f>F326+40</f>
        <v>43536</v>
      </c>
    </row>
    <row r="327" spans="1:8" s="748" customFormat="1" ht="17.100000000000001" customHeight="1">
      <c r="A327" s="698"/>
      <c r="B327" s="749"/>
      <c r="C327" s="697"/>
      <c r="D327" s="696"/>
      <c r="E327" s="696"/>
      <c r="F327" s="695"/>
      <c r="G327" s="695"/>
    </row>
    <row r="328" spans="1:8" s="717" customFormat="1" ht="15">
      <c r="A328" s="736"/>
      <c r="B328" s="603" t="s">
        <v>36</v>
      </c>
      <c r="C328" s="747" t="s">
        <v>37</v>
      </c>
      <c r="D328" s="746" t="s">
        <v>9</v>
      </c>
      <c r="E328" s="683" t="s">
        <v>2401</v>
      </c>
      <c r="F328" s="745" t="s">
        <v>10</v>
      </c>
      <c r="G328" s="744" t="s">
        <v>1304</v>
      </c>
    </row>
    <row r="329" spans="1:8" s="717" customFormat="1" ht="15">
      <c r="A329" s="736"/>
      <c r="B329" s="743"/>
      <c r="C329" s="742"/>
      <c r="D329" s="741"/>
      <c r="E329" s="682" t="s">
        <v>2400</v>
      </c>
      <c r="F329" s="740" t="s">
        <v>40</v>
      </c>
      <c r="G329" s="739" t="s">
        <v>41</v>
      </c>
    </row>
    <row r="330" spans="1:8" s="717" customFormat="1" ht="15">
      <c r="A330" s="736"/>
      <c r="B330" s="605" t="s">
        <v>272</v>
      </c>
      <c r="C330" s="605" t="s">
        <v>2499</v>
      </c>
      <c r="D330" s="738" t="s">
        <v>2469</v>
      </c>
      <c r="E330" s="602">
        <f>F330-5</f>
        <v>43464</v>
      </c>
      <c r="F330" s="719">
        <v>43469</v>
      </c>
      <c r="G330" s="719">
        <f>F330+36</f>
        <v>43505</v>
      </c>
    </row>
    <row r="331" spans="1:8" s="717" customFormat="1" ht="15">
      <c r="A331" s="736"/>
      <c r="B331" s="605" t="s">
        <v>2498</v>
      </c>
      <c r="C331" s="605" t="s">
        <v>2090</v>
      </c>
      <c r="D331" s="737"/>
      <c r="E331" s="602">
        <f>F331-5</f>
        <v>43471</v>
      </c>
      <c r="F331" s="719">
        <f>F330+7</f>
        <v>43476</v>
      </c>
      <c r="G331" s="719">
        <f>F331+36</f>
        <v>43512</v>
      </c>
    </row>
    <row r="332" spans="1:8" s="717" customFormat="1" ht="15">
      <c r="A332" s="736"/>
      <c r="B332" s="605" t="s">
        <v>2497</v>
      </c>
      <c r="C332" s="605" t="s">
        <v>408</v>
      </c>
      <c r="D332" s="737"/>
      <c r="E332" s="602">
        <f>F332-5</f>
        <v>43478</v>
      </c>
      <c r="F332" s="719">
        <f>F331+7</f>
        <v>43483</v>
      </c>
      <c r="G332" s="719">
        <f>F332+36</f>
        <v>43519</v>
      </c>
    </row>
    <row r="333" spans="1:8" s="717" customFormat="1" ht="15">
      <c r="A333" s="736"/>
      <c r="B333" s="605" t="s">
        <v>2496</v>
      </c>
      <c r="C333" s="605" t="s">
        <v>409</v>
      </c>
      <c r="D333" s="737"/>
      <c r="E333" s="602">
        <f>F333-5</f>
        <v>43485</v>
      </c>
      <c r="F333" s="719">
        <f>F332+7</f>
        <v>43490</v>
      </c>
      <c r="G333" s="719">
        <f>F333+36</f>
        <v>43526</v>
      </c>
    </row>
    <row r="334" spans="1:8" s="717" customFormat="1" ht="15">
      <c r="A334" s="736"/>
      <c r="B334" s="605" t="s">
        <v>2495</v>
      </c>
      <c r="C334" s="605" t="s">
        <v>2494</v>
      </c>
      <c r="D334" s="735"/>
      <c r="E334" s="602">
        <f>F334-5</f>
        <v>43492</v>
      </c>
      <c r="F334" s="719">
        <f>F333+7</f>
        <v>43497</v>
      </c>
      <c r="G334" s="719">
        <f>F334+36</f>
        <v>43533</v>
      </c>
    </row>
    <row r="335" spans="1:8" s="726" customFormat="1" ht="15">
      <c r="A335" s="731" t="s">
        <v>2493</v>
      </c>
      <c r="B335" s="730"/>
      <c r="C335" s="729"/>
      <c r="D335" s="728"/>
      <c r="E335" s="728"/>
      <c r="F335" s="727"/>
      <c r="G335" s="727"/>
    </row>
    <row r="336" spans="1:8" s="717" customFormat="1" ht="15">
      <c r="A336" s="722"/>
      <c r="B336" s="669" t="s">
        <v>36</v>
      </c>
      <c r="C336" s="725" t="s">
        <v>37</v>
      </c>
      <c r="D336" s="725" t="s">
        <v>9</v>
      </c>
      <c r="E336" s="724" t="s">
        <v>2401</v>
      </c>
      <c r="F336" s="723" t="s">
        <v>10</v>
      </c>
      <c r="G336" s="723" t="s">
        <v>1225</v>
      </c>
      <c r="H336" s="726"/>
    </row>
    <row r="337" spans="1:9" s="717" customFormat="1" ht="15">
      <c r="A337" s="722"/>
      <c r="B337" s="669"/>
      <c r="C337" s="725"/>
      <c r="D337" s="725"/>
      <c r="E337" s="724" t="s">
        <v>2400</v>
      </c>
      <c r="F337" s="723" t="s">
        <v>40</v>
      </c>
      <c r="G337" s="723" t="s">
        <v>41</v>
      </c>
    </row>
    <row r="338" spans="1:9" s="717" customFormat="1" ht="15">
      <c r="A338" s="722"/>
      <c r="B338" s="628" t="s">
        <v>2492</v>
      </c>
      <c r="C338" s="720" t="s">
        <v>2491</v>
      </c>
      <c r="D338" s="656" t="s">
        <v>219</v>
      </c>
      <c r="E338" s="602">
        <f>F338-5</f>
        <v>43461</v>
      </c>
      <c r="F338" s="719">
        <v>43466</v>
      </c>
      <c r="G338" s="719">
        <f>F338+29</f>
        <v>43495</v>
      </c>
    </row>
    <row r="339" spans="1:9" s="717" customFormat="1" ht="15">
      <c r="A339" s="722"/>
      <c r="B339" s="734" t="s">
        <v>2490</v>
      </c>
      <c r="C339" s="720" t="s">
        <v>2489</v>
      </c>
      <c r="D339" s="656"/>
      <c r="E339" s="602">
        <f>F339-5</f>
        <v>43468</v>
      </c>
      <c r="F339" s="719">
        <f>F338+7</f>
        <v>43473</v>
      </c>
      <c r="G339" s="719">
        <f>F339+32</f>
        <v>43505</v>
      </c>
    </row>
    <row r="340" spans="1:9" s="717" customFormat="1" ht="15">
      <c r="A340" s="722"/>
      <c r="B340" s="628" t="s">
        <v>2488</v>
      </c>
      <c r="C340" s="720" t="s">
        <v>2487</v>
      </c>
      <c r="D340" s="656"/>
      <c r="E340" s="602">
        <f>F340-5</f>
        <v>43475</v>
      </c>
      <c r="F340" s="719">
        <f>F339+7</f>
        <v>43480</v>
      </c>
      <c r="G340" s="719">
        <f>F340+32</f>
        <v>43512</v>
      </c>
      <c r="H340" s="557"/>
    </row>
    <row r="341" spans="1:9" s="717" customFormat="1" ht="15">
      <c r="A341" s="722"/>
      <c r="B341" s="628" t="s">
        <v>2486</v>
      </c>
      <c r="C341" s="733" t="s">
        <v>2485</v>
      </c>
      <c r="D341" s="656"/>
      <c r="E341" s="602">
        <f>F341-5</f>
        <v>43482</v>
      </c>
      <c r="F341" s="719">
        <f>F340+7</f>
        <v>43487</v>
      </c>
      <c r="G341" s="719">
        <f>F341+32</f>
        <v>43519</v>
      </c>
      <c r="H341" s="551"/>
    </row>
    <row r="342" spans="1:9" s="717" customFormat="1" ht="15" customHeight="1">
      <c r="A342" s="721"/>
      <c r="B342" s="628" t="s">
        <v>2484</v>
      </c>
      <c r="C342" s="733" t="s">
        <v>2483</v>
      </c>
      <c r="D342" s="656"/>
      <c r="E342" s="602">
        <f>F342-5</f>
        <v>43489</v>
      </c>
      <c r="F342" s="719">
        <f>F341+7</f>
        <v>43494</v>
      </c>
      <c r="G342" s="719">
        <f>F342+32</f>
        <v>43526</v>
      </c>
      <c r="H342" s="551"/>
      <c r="I342" s="718"/>
    </row>
    <row r="343" spans="1:9" s="726" customFormat="1" ht="15">
      <c r="A343" s="731" t="s">
        <v>1723</v>
      </c>
      <c r="B343" s="730"/>
      <c r="C343" s="729"/>
      <c r="D343" s="728"/>
      <c r="E343" s="728"/>
      <c r="F343" s="727"/>
      <c r="G343" s="727"/>
    </row>
    <row r="344" spans="1:9" s="717" customFormat="1" ht="15">
      <c r="A344" s="722"/>
      <c r="B344" s="669" t="s">
        <v>36</v>
      </c>
      <c r="C344" s="725" t="s">
        <v>37</v>
      </c>
      <c r="D344" s="725" t="s">
        <v>9</v>
      </c>
      <c r="E344" s="724" t="s">
        <v>2401</v>
      </c>
      <c r="F344" s="723" t="s">
        <v>10</v>
      </c>
      <c r="G344" s="723" t="s">
        <v>1723</v>
      </c>
      <c r="H344" s="726"/>
    </row>
    <row r="345" spans="1:9" s="717" customFormat="1" ht="15">
      <c r="A345" s="722"/>
      <c r="B345" s="669"/>
      <c r="C345" s="725"/>
      <c r="D345" s="725"/>
      <c r="E345" s="724" t="s">
        <v>2400</v>
      </c>
      <c r="F345" s="723" t="s">
        <v>40</v>
      </c>
      <c r="G345" s="723" t="s">
        <v>41</v>
      </c>
    </row>
    <row r="346" spans="1:9" s="717" customFormat="1" ht="15">
      <c r="A346" s="722"/>
      <c r="B346" s="732" t="s">
        <v>2445</v>
      </c>
      <c r="C346" s="732" t="s">
        <v>2481</v>
      </c>
      <c r="D346" s="705" t="s">
        <v>2482</v>
      </c>
      <c r="E346" s="602">
        <f>F346-5</f>
        <v>43464</v>
      </c>
      <c r="F346" s="719">
        <v>43469</v>
      </c>
      <c r="G346" s="719">
        <f>F346+6</f>
        <v>43475</v>
      </c>
    </row>
    <row r="347" spans="1:9" s="717" customFormat="1" ht="15">
      <c r="A347" s="722"/>
      <c r="B347" s="732" t="s">
        <v>2447</v>
      </c>
      <c r="C347" s="732" t="s">
        <v>2481</v>
      </c>
      <c r="D347" s="705"/>
      <c r="E347" s="602">
        <f>F347-5</f>
        <v>43471</v>
      </c>
      <c r="F347" s="719">
        <f>F346+7</f>
        <v>43476</v>
      </c>
      <c r="G347" s="719">
        <f>F347+6</f>
        <v>43482</v>
      </c>
    </row>
    <row r="348" spans="1:9" s="717" customFormat="1" ht="15">
      <c r="A348" s="722"/>
      <c r="B348" s="720" t="s">
        <v>2445</v>
      </c>
      <c r="C348" s="732" t="s">
        <v>2446</v>
      </c>
      <c r="D348" s="705"/>
      <c r="E348" s="602">
        <f>F348-5</f>
        <v>43478</v>
      </c>
      <c r="F348" s="719">
        <f>F347+7</f>
        <v>43483</v>
      </c>
      <c r="G348" s="719">
        <f>F348+6</f>
        <v>43489</v>
      </c>
      <c r="H348" s="557"/>
    </row>
    <row r="349" spans="1:9" s="717" customFormat="1" ht="15">
      <c r="A349" s="722"/>
      <c r="B349" s="732" t="s">
        <v>2447</v>
      </c>
      <c r="C349" s="732" t="s">
        <v>2446</v>
      </c>
      <c r="D349" s="705"/>
      <c r="E349" s="602">
        <f>F349-5</f>
        <v>43485</v>
      </c>
      <c r="F349" s="719">
        <f>F348+7</f>
        <v>43490</v>
      </c>
      <c r="G349" s="719">
        <f>F349+6</f>
        <v>43496</v>
      </c>
      <c r="H349" s="551"/>
    </row>
    <row r="350" spans="1:9" s="717" customFormat="1" ht="15" customHeight="1">
      <c r="A350" s="721"/>
      <c r="B350" s="720" t="s">
        <v>2445</v>
      </c>
      <c r="C350" s="732" t="s">
        <v>2480</v>
      </c>
      <c r="D350" s="705"/>
      <c r="E350" s="602">
        <f>F350-5</f>
        <v>43492</v>
      </c>
      <c r="F350" s="719">
        <f>F349+7</f>
        <v>43497</v>
      </c>
      <c r="G350" s="719">
        <f>F350+6</f>
        <v>43503</v>
      </c>
      <c r="H350" s="551"/>
      <c r="I350" s="718"/>
    </row>
    <row r="351" spans="1:9" s="726" customFormat="1" ht="15">
      <c r="A351" s="731"/>
      <c r="B351" s="730"/>
      <c r="C351" s="729"/>
      <c r="D351" s="728"/>
      <c r="E351" s="728"/>
      <c r="F351" s="727"/>
      <c r="G351" s="727"/>
    </row>
    <row r="352" spans="1:9" s="717" customFormat="1" ht="15">
      <c r="A352" s="722"/>
      <c r="B352" s="669" t="s">
        <v>36</v>
      </c>
      <c r="C352" s="725" t="s">
        <v>37</v>
      </c>
      <c r="D352" s="725" t="s">
        <v>9</v>
      </c>
      <c r="E352" s="724" t="s">
        <v>2401</v>
      </c>
      <c r="F352" s="723" t="s">
        <v>10</v>
      </c>
      <c r="G352" s="723" t="s">
        <v>1723</v>
      </c>
      <c r="H352" s="726"/>
    </row>
    <row r="353" spans="1:9" s="717" customFormat="1" ht="15">
      <c r="A353" s="722"/>
      <c r="B353" s="669"/>
      <c r="C353" s="725"/>
      <c r="D353" s="725"/>
      <c r="E353" s="724" t="s">
        <v>2400</v>
      </c>
      <c r="F353" s="723" t="s">
        <v>40</v>
      </c>
      <c r="G353" s="723" t="s">
        <v>41</v>
      </c>
    </row>
    <row r="354" spans="1:9" s="717" customFormat="1" ht="15">
      <c r="A354" s="722"/>
      <c r="B354" s="628" t="s">
        <v>2463</v>
      </c>
      <c r="C354" s="720" t="s">
        <v>2479</v>
      </c>
      <c r="D354" s="656" t="s">
        <v>201</v>
      </c>
      <c r="E354" s="602">
        <f>F354-5</f>
        <v>43461</v>
      </c>
      <c r="F354" s="719">
        <v>43466</v>
      </c>
      <c r="G354" s="719">
        <f>F354+3</f>
        <v>43469</v>
      </c>
    </row>
    <row r="355" spans="1:9" s="717" customFormat="1" ht="15">
      <c r="A355" s="722"/>
      <c r="B355" s="628" t="s">
        <v>2461</v>
      </c>
      <c r="C355" s="720" t="s">
        <v>235</v>
      </c>
      <c r="D355" s="656"/>
      <c r="E355" s="602">
        <f>F355-5</f>
        <v>43468</v>
      </c>
      <c r="F355" s="719">
        <f>F354+7</f>
        <v>43473</v>
      </c>
      <c r="G355" s="719">
        <f>F355+3</f>
        <v>43476</v>
      </c>
    </row>
    <row r="356" spans="1:9" s="717" customFormat="1" ht="15">
      <c r="A356" s="722"/>
      <c r="B356" s="628" t="s">
        <v>2465</v>
      </c>
      <c r="C356" s="720" t="s">
        <v>2464</v>
      </c>
      <c r="D356" s="656"/>
      <c r="E356" s="602">
        <f>F356-5</f>
        <v>43475</v>
      </c>
      <c r="F356" s="719">
        <f>F355+7</f>
        <v>43480</v>
      </c>
      <c r="G356" s="719">
        <f>F356+3</f>
        <v>43483</v>
      </c>
      <c r="H356" s="557"/>
    </row>
    <row r="357" spans="1:9" s="717" customFormat="1" ht="15">
      <c r="A357" s="722"/>
      <c r="B357" s="628" t="s">
        <v>2463</v>
      </c>
      <c r="C357" s="720" t="s">
        <v>2462</v>
      </c>
      <c r="D357" s="656"/>
      <c r="E357" s="602">
        <f>F357-5</f>
        <v>43482</v>
      </c>
      <c r="F357" s="719">
        <f>F356+7</f>
        <v>43487</v>
      </c>
      <c r="G357" s="719">
        <f>F357+3</f>
        <v>43490</v>
      </c>
      <c r="H357" s="551"/>
    </row>
    <row r="358" spans="1:9" s="717" customFormat="1" ht="15" customHeight="1">
      <c r="A358" s="721"/>
      <c r="B358" s="628" t="s">
        <v>2461</v>
      </c>
      <c r="C358" s="720" t="s">
        <v>2460</v>
      </c>
      <c r="D358" s="656"/>
      <c r="E358" s="602">
        <f>F358-5</f>
        <v>43489</v>
      </c>
      <c r="F358" s="719">
        <f>F357+7</f>
        <v>43494</v>
      </c>
      <c r="G358" s="719">
        <f>F358+3</f>
        <v>43497</v>
      </c>
      <c r="H358" s="551"/>
      <c r="I358" s="718"/>
    </row>
    <row r="359" spans="1:9" s="726" customFormat="1" ht="15">
      <c r="A359" s="731"/>
      <c r="B359" s="730"/>
      <c r="C359" s="729"/>
      <c r="D359" s="728"/>
      <c r="E359" s="728"/>
      <c r="F359" s="727"/>
      <c r="G359" s="727"/>
    </row>
    <row r="360" spans="1:9" s="717" customFormat="1" ht="15">
      <c r="A360" s="722"/>
      <c r="B360" s="669" t="s">
        <v>36</v>
      </c>
      <c r="C360" s="725" t="s">
        <v>37</v>
      </c>
      <c r="D360" s="725" t="s">
        <v>9</v>
      </c>
      <c r="E360" s="724" t="s">
        <v>2401</v>
      </c>
      <c r="F360" s="723" t="s">
        <v>10</v>
      </c>
      <c r="G360" s="723" t="s">
        <v>1723</v>
      </c>
      <c r="H360" s="726"/>
    </row>
    <row r="361" spans="1:9" s="717" customFormat="1" ht="15">
      <c r="A361" s="722"/>
      <c r="B361" s="669"/>
      <c r="C361" s="725"/>
      <c r="D361" s="725"/>
      <c r="E361" s="724" t="s">
        <v>2400</v>
      </c>
      <c r="F361" s="723" t="s">
        <v>40</v>
      </c>
      <c r="G361" s="723" t="s">
        <v>41</v>
      </c>
    </row>
    <row r="362" spans="1:9" s="717" customFormat="1" ht="15">
      <c r="A362" s="722"/>
      <c r="B362" s="628" t="s">
        <v>2475</v>
      </c>
      <c r="C362" s="720" t="s">
        <v>2478</v>
      </c>
      <c r="D362" s="656" t="s">
        <v>198</v>
      </c>
      <c r="E362" s="602">
        <f>F362-5</f>
        <v>43466</v>
      </c>
      <c r="F362" s="719">
        <v>43471</v>
      </c>
      <c r="G362" s="719">
        <f>F362+5</f>
        <v>43476</v>
      </c>
    </row>
    <row r="363" spans="1:9" s="717" customFormat="1" ht="15">
      <c r="A363" s="722"/>
      <c r="B363" s="628" t="s">
        <v>2477</v>
      </c>
      <c r="C363" s="720" t="s">
        <v>2476</v>
      </c>
      <c r="D363" s="656"/>
      <c r="E363" s="602">
        <f>F363-5</f>
        <v>43473</v>
      </c>
      <c r="F363" s="719">
        <f>F362+7</f>
        <v>43478</v>
      </c>
      <c r="G363" s="719">
        <f>F363+5</f>
        <v>43483</v>
      </c>
    </row>
    <row r="364" spans="1:9" s="717" customFormat="1" ht="15">
      <c r="A364" s="722"/>
      <c r="B364" s="628" t="s">
        <v>2475</v>
      </c>
      <c r="C364" s="720" t="s">
        <v>2474</v>
      </c>
      <c r="D364" s="656"/>
      <c r="E364" s="602">
        <f>F364-5</f>
        <v>43480</v>
      </c>
      <c r="F364" s="719">
        <f>F363+7</f>
        <v>43485</v>
      </c>
      <c r="G364" s="719">
        <f>F364+5</f>
        <v>43490</v>
      </c>
      <c r="H364" s="557"/>
    </row>
    <row r="365" spans="1:9" s="717" customFormat="1" ht="15">
      <c r="A365" s="722"/>
      <c r="B365" s="628" t="s">
        <v>2473</v>
      </c>
      <c r="C365" s="720" t="s">
        <v>2472</v>
      </c>
      <c r="D365" s="656"/>
      <c r="E365" s="602">
        <f>F365-5</f>
        <v>43487</v>
      </c>
      <c r="F365" s="719">
        <f>F364+7</f>
        <v>43492</v>
      </c>
      <c r="G365" s="719">
        <f>F365+5</f>
        <v>43497</v>
      </c>
      <c r="H365" s="551"/>
    </row>
    <row r="366" spans="1:9" s="717" customFormat="1" ht="15" customHeight="1">
      <c r="A366" s="721"/>
      <c r="B366" s="628" t="s">
        <v>2420</v>
      </c>
      <c r="C366" s="720"/>
      <c r="D366" s="656"/>
      <c r="E366" s="602">
        <f>F366-5</f>
        <v>43494</v>
      </c>
      <c r="F366" s="719">
        <f>F365+7</f>
        <v>43499</v>
      </c>
      <c r="G366" s="719">
        <f>F366+5</f>
        <v>43504</v>
      </c>
      <c r="H366" s="551"/>
      <c r="I366" s="718"/>
    </row>
    <row r="367" spans="1:9" s="557" customFormat="1" ht="15">
      <c r="A367" s="716" t="s">
        <v>110</v>
      </c>
      <c r="B367" s="716"/>
      <c r="C367" s="716"/>
      <c r="D367" s="716"/>
      <c r="E367" s="716"/>
      <c r="F367" s="716"/>
      <c r="G367" s="716"/>
      <c r="H367" s="551"/>
    </row>
    <row r="368" spans="1:9" s="567" customFormat="1" ht="15.75" customHeight="1">
      <c r="A368" s="698" t="s">
        <v>124</v>
      </c>
      <c r="B368" s="698"/>
      <c r="C368" s="697"/>
      <c r="D368" s="696"/>
      <c r="E368" s="696"/>
      <c r="F368" s="695"/>
      <c r="G368" s="695"/>
    </row>
    <row r="369" spans="1:8" s="551" customFormat="1" ht="15">
      <c r="A369" s="680"/>
      <c r="B369" s="715" t="s">
        <v>36</v>
      </c>
      <c r="C369" s="689" t="s">
        <v>37</v>
      </c>
      <c r="D369" s="688" t="s">
        <v>9</v>
      </c>
      <c r="E369" s="683" t="s">
        <v>2401</v>
      </c>
      <c r="F369" s="683" t="s">
        <v>10</v>
      </c>
      <c r="G369" s="683" t="s">
        <v>124</v>
      </c>
    </row>
    <row r="370" spans="1:8" s="551" customFormat="1" ht="15">
      <c r="A370" s="680"/>
      <c r="B370" s="714"/>
      <c r="C370" s="685"/>
      <c r="D370" s="684"/>
      <c r="E370" s="713" t="s">
        <v>2400</v>
      </c>
      <c r="F370" s="713" t="s">
        <v>40</v>
      </c>
      <c r="G370" s="713" t="s">
        <v>41</v>
      </c>
    </row>
    <row r="371" spans="1:8" s="551" customFormat="1" ht="15">
      <c r="A371" s="680"/>
      <c r="B371" s="605" t="s">
        <v>743</v>
      </c>
      <c r="C371" s="605" t="s">
        <v>419</v>
      </c>
      <c r="D371" s="656" t="s">
        <v>117</v>
      </c>
      <c r="E371" s="602">
        <f>F371-5</f>
        <v>43465</v>
      </c>
      <c r="F371" s="636">
        <v>43470</v>
      </c>
      <c r="G371" s="636">
        <f>F371+11</f>
        <v>43481</v>
      </c>
      <c r="H371" s="551" t="s">
        <v>328</v>
      </c>
    </row>
    <row r="372" spans="1:8" s="551" customFormat="1" ht="15">
      <c r="A372" s="680"/>
      <c r="B372" s="605" t="s">
        <v>744</v>
      </c>
      <c r="C372" s="605" t="s">
        <v>419</v>
      </c>
      <c r="D372" s="656"/>
      <c r="E372" s="602">
        <f>F372-5</f>
        <v>43472</v>
      </c>
      <c r="F372" s="636">
        <f>F371+7</f>
        <v>43477</v>
      </c>
      <c r="G372" s="636">
        <f>F372+11</f>
        <v>43488</v>
      </c>
      <c r="H372" s="546"/>
    </row>
    <row r="373" spans="1:8" s="551" customFormat="1" ht="15">
      <c r="A373" s="680"/>
      <c r="B373" s="605" t="s">
        <v>2471</v>
      </c>
      <c r="C373" s="605" t="s">
        <v>419</v>
      </c>
      <c r="D373" s="656"/>
      <c r="E373" s="602">
        <f>F373-5</f>
        <v>43479</v>
      </c>
      <c r="F373" s="636">
        <f>F372+7</f>
        <v>43484</v>
      </c>
      <c r="G373" s="636">
        <f>F373+11</f>
        <v>43495</v>
      </c>
      <c r="H373" s="546"/>
    </row>
    <row r="374" spans="1:8" s="551" customFormat="1" ht="15">
      <c r="A374" s="680"/>
      <c r="B374" s="605" t="s">
        <v>2470</v>
      </c>
      <c r="C374" s="605" t="s">
        <v>707</v>
      </c>
      <c r="D374" s="656"/>
      <c r="E374" s="602">
        <f>F374-5</f>
        <v>43486</v>
      </c>
      <c r="F374" s="636">
        <f>F373+7</f>
        <v>43491</v>
      </c>
      <c r="G374" s="636">
        <f>F374+11</f>
        <v>43502</v>
      </c>
      <c r="H374" s="546"/>
    </row>
    <row r="375" spans="1:8" s="551" customFormat="1" ht="15">
      <c r="A375" s="680"/>
      <c r="B375" s="605"/>
      <c r="C375" s="605"/>
      <c r="D375" s="656"/>
      <c r="E375" s="602">
        <f>F375-5</f>
        <v>43493</v>
      </c>
      <c r="F375" s="636">
        <f>F374+7</f>
        <v>43498</v>
      </c>
      <c r="G375" s="636">
        <f>F375+11</f>
        <v>43509</v>
      </c>
      <c r="H375" s="546"/>
    </row>
    <row r="376" spans="1:8" s="547" customFormat="1" ht="15">
      <c r="A376" s="698" t="s">
        <v>125</v>
      </c>
      <c r="B376" s="698"/>
      <c r="C376" s="697"/>
      <c r="D376" s="696"/>
      <c r="E376" s="696"/>
      <c r="F376" s="695"/>
      <c r="G376" s="695"/>
    </row>
    <row r="377" spans="1:8" s="546" customFormat="1" ht="15">
      <c r="A377" s="680"/>
      <c r="B377" s="712" t="s">
        <v>36</v>
      </c>
      <c r="C377" s="711" t="s">
        <v>37</v>
      </c>
      <c r="D377" s="710" t="s">
        <v>9</v>
      </c>
      <c r="E377" s="683" t="s">
        <v>2401</v>
      </c>
      <c r="F377" s="687" t="s">
        <v>10</v>
      </c>
      <c r="G377" s="687" t="s">
        <v>280</v>
      </c>
    </row>
    <row r="378" spans="1:8" s="546" customFormat="1" ht="15">
      <c r="A378" s="680"/>
      <c r="B378" s="709"/>
      <c r="C378" s="708"/>
      <c r="D378" s="708"/>
      <c r="E378" s="682" t="s">
        <v>2400</v>
      </c>
      <c r="F378" s="707" t="s">
        <v>40</v>
      </c>
      <c r="G378" s="706" t="s">
        <v>41</v>
      </c>
    </row>
    <row r="379" spans="1:8" s="546" customFormat="1" ht="15">
      <c r="B379" s="605" t="s">
        <v>307</v>
      </c>
      <c r="C379" s="621" t="s">
        <v>92</v>
      </c>
      <c r="D379" s="705" t="s">
        <v>2469</v>
      </c>
      <c r="E379" s="678">
        <f>F379-5</f>
        <v>43466</v>
      </c>
      <c r="F379" s="677">
        <v>43471</v>
      </c>
      <c r="G379" s="677">
        <f>F379+11</f>
        <v>43482</v>
      </c>
    </row>
    <row r="380" spans="1:8" s="546" customFormat="1" ht="15">
      <c r="A380" s="680"/>
      <c r="B380" s="605" t="s">
        <v>1141</v>
      </c>
      <c r="C380" s="605" t="s">
        <v>44</v>
      </c>
      <c r="D380" s="705"/>
      <c r="E380" s="678">
        <f>F380-5</f>
        <v>43473</v>
      </c>
      <c r="F380" s="677">
        <f>F379+7</f>
        <v>43478</v>
      </c>
      <c r="G380" s="677">
        <f>F380+11</f>
        <v>43489</v>
      </c>
    </row>
    <row r="381" spans="1:8" s="546" customFormat="1" ht="15">
      <c r="A381" s="680"/>
      <c r="B381" s="605" t="s">
        <v>2428</v>
      </c>
      <c r="C381" s="619" t="s">
        <v>46</v>
      </c>
      <c r="D381" s="705"/>
      <c r="E381" s="678">
        <f>F381-5</f>
        <v>43480</v>
      </c>
      <c r="F381" s="677">
        <f>F380+7</f>
        <v>43485</v>
      </c>
      <c r="G381" s="677">
        <f>F381+11</f>
        <v>43496</v>
      </c>
    </row>
    <row r="382" spans="1:8" s="546" customFormat="1" ht="15">
      <c r="A382" s="680"/>
      <c r="B382" s="605" t="s">
        <v>2427</v>
      </c>
      <c r="C382" s="619" t="s">
        <v>261</v>
      </c>
      <c r="D382" s="705"/>
      <c r="E382" s="678">
        <f>F382-5</f>
        <v>43487</v>
      </c>
      <c r="F382" s="677">
        <f>F381+7</f>
        <v>43492</v>
      </c>
      <c r="G382" s="677">
        <f>F382+11</f>
        <v>43503</v>
      </c>
    </row>
    <row r="383" spans="1:8" s="546" customFormat="1" ht="15">
      <c r="A383" s="680"/>
      <c r="B383" s="605" t="s">
        <v>2426</v>
      </c>
      <c r="C383" s="619" t="s">
        <v>127</v>
      </c>
      <c r="D383" s="705"/>
      <c r="E383" s="678">
        <f>F383-5</f>
        <v>43494</v>
      </c>
      <c r="F383" s="677">
        <f>F382+7</f>
        <v>43499</v>
      </c>
      <c r="G383" s="677">
        <f>F383+11</f>
        <v>43510</v>
      </c>
    </row>
    <row r="384" spans="1:8" s="546" customFormat="1" ht="15" customHeight="1">
      <c r="A384" s="680"/>
      <c r="B384" s="694"/>
      <c r="C384" s="693"/>
      <c r="D384" s="704"/>
      <c r="E384" s="703"/>
      <c r="F384" s="702"/>
      <c r="G384" s="702"/>
      <c r="H384" s="551"/>
    </row>
    <row r="385" spans="1:8" s="546" customFormat="1" ht="15">
      <c r="A385" s="680"/>
      <c r="B385" s="679" t="s">
        <v>36</v>
      </c>
      <c r="C385" s="689" t="s">
        <v>37</v>
      </c>
      <c r="D385" s="689" t="s">
        <v>9</v>
      </c>
      <c r="E385" s="683" t="s">
        <v>2401</v>
      </c>
      <c r="F385" s="683" t="s">
        <v>10</v>
      </c>
      <c r="G385" s="683" t="s">
        <v>280</v>
      </c>
    </row>
    <row r="386" spans="1:8" s="546" customFormat="1" ht="15">
      <c r="A386" s="680"/>
      <c r="B386" s="679"/>
      <c r="C386" s="685"/>
      <c r="D386" s="689"/>
      <c r="E386" s="683" t="s">
        <v>2400</v>
      </c>
      <c r="F386" s="683" t="s">
        <v>40</v>
      </c>
      <c r="G386" s="683" t="s">
        <v>41</v>
      </c>
    </row>
    <row r="387" spans="1:8" s="546" customFormat="1" ht="15.75" customHeight="1">
      <c r="A387" s="680"/>
      <c r="B387" s="605" t="s">
        <v>307</v>
      </c>
      <c r="C387" s="621" t="s">
        <v>92</v>
      </c>
      <c r="D387" s="701" t="s">
        <v>184</v>
      </c>
      <c r="E387" s="602">
        <f>F387-5</f>
        <v>43466</v>
      </c>
      <c r="F387" s="601">
        <v>43471</v>
      </c>
      <c r="G387" s="601">
        <f>F387+10</f>
        <v>43481</v>
      </c>
    </row>
    <row r="388" spans="1:8" s="546" customFormat="1" ht="15">
      <c r="A388" s="680"/>
      <c r="B388" s="605" t="s">
        <v>2429</v>
      </c>
      <c r="C388" s="605" t="s">
        <v>260</v>
      </c>
      <c r="D388" s="700"/>
      <c r="E388" s="602">
        <f>F388-5</f>
        <v>43473</v>
      </c>
      <c r="F388" s="601">
        <f>F387+7</f>
        <v>43478</v>
      </c>
      <c r="G388" s="601">
        <f>F388+10</f>
        <v>43488</v>
      </c>
      <c r="H388" s="551"/>
    </row>
    <row r="389" spans="1:8" s="546" customFormat="1" ht="15">
      <c r="A389" s="680"/>
      <c r="B389" s="605" t="s">
        <v>2428</v>
      </c>
      <c r="C389" s="619" t="s">
        <v>46</v>
      </c>
      <c r="D389" s="700"/>
      <c r="E389" s="602">
        <f>F389-5</f>
        <v>43480</v>
      </c>
      <c r="F389" s="601">
        <f>F388+7</f>
        <v>43485</v>
      </c>
      <c r="G389" s="601">
        <f>F389+10</f>
        <v>43495</v>
      </c>
      <c r="H389" s="551"/>
    </row>
    <row r="390" spans="1:8" s="546" customFormat="1" ht="15">
      <c r="A390" s="680"/>
      <c r="B390" s="605" t="s">
        <v>2427</v>
      </c>
      <c r="C390" s="619" t="s">
        <v>261</v>
      </c>
      <c r="D390" s="700"/>
      <c r="E390" s="602">
        <f>F390-5</f>
        <v>43487</v>
      </c>
      <c r="F390" s="601">
        <f>F389+7</f>
        <v>43492</v>
      </c>
      <c r="G390" s="601">
        <f>F390+10</f>
        <v>43502</v>
      </c>
      <c r="H390" s="551"/>
    </row>
    <row r="391" spans="1:8" s="546" customFormat="1" ht="15" customHeight="1">
      <c r="A391" s="680"/>
      <c r="B391" s="605" t="s">
        <v>2426</v>
      </c>
      <c r="C391" s="619" t="s">
        <v>127</v>
      </c>
      <c r="D391" s="699"/>
      <c r="E391" s="602">
        <f>F391-5</f>
        <v>43494</v>
      </c>
      <c r="F391" s="601">
        <f>F390+7</f>
        <v>43499</v>
      </c>
      <c r="G391" s="601">
        <f>F391+10</f>
        <v>43509</v>
      </c>
      <c r="H391" s="551"/>
    </row>
    <row r="392" spans="1:8" s="546" customFormat="1" ht="15" customHeight="1">
      <c r="A392" s="680"/>
      <c r="B392" s="694"/>
      <c r="C392" s="693"/>
      <c r="D392" s="704"/>
      <c r="E392" s="703"/>
      <c r="F392" s="702"/>
      <c r="G392" s="702"/>
      <c r="H392" s="551"/>
    </row>
    <row r="393" spans="1:8" s="546" customFormat="1" ht="15">
      <c r="A393" s="680"/>
      <c r="B393" s="679" t="s">
        <v>36</v>
      </c>
      <c r="C393" s="689" t="s">
        <v>37</v>
      </c>
      <c r="D393" s="689" t="s">
        <v>9</v>
      </c>
      <c r="E393" s="683" t="s">
        <v>2401</v>
      </c>
      <c r="F393" s="683" t="s">
        <v>10</v>
      </c>
      <c r="G393" s="683" t="s">
        <v>280</v>
      </c>
    </row>
    <row r="394" spans="1:8" s="546" customFormat="1" ht="15">
      <c r="A394" s="680"/>
      <c r="B394" s="679"/>
      <c r="C394" s="685"/>
      <c r="D394" s="689"/>
      <c r="E394" s="683" t="s">
        <v>2400</v>
      </c>
      <c r="F394" s="683" t="s">
        <v>40</v>
      </c>
      <c r="G394" s="683" t="s">
        <v>41</v>
      </c>
    </row>
    <row r="395" spans="1:8" s="546" customFormat="1" ht="15.75" customHeight="1">
      <c r="A395" s="680"/>
      <c r="B395" s="605" t="s">
        <v>614</v>
      </c>
      <c r="C395" s="621" t="s">
        <v>615</v>
      </c>
      <c r="D395" s="701" t="s">
        <v>239</v>
      </c>
      <c r="E395" s="602">
        <f>F395-5</f>
        <v>43464</v>
      </c>
      <c r="F395" s="601">
        <v>43469</v>
      </c>
      <c r="G395" s="601">
        <f>F395+10</f>
        <v>43479</v>
      </c>
    </row>
    <row r="396" spans="1:8" s="546" customFormat="1" ht="15">
      <c r="A396" s="680"/>
      <c r="B396" s="605" t="s">
        <v>325</v>
      </c>
      <c r="C396" s="605" t="s">
        <v>615</v>
      </c>
      <c r="D396" s="700"/>
      <c r="E396" s="602">
        <f>F396-5</f>
        <v>43471</v>
      </c>
      <c r="F396" s="601">
        <f>F395+7</f>
        <v>43476</v>
      </c>
      <c r="G396" s="601">
        <f>F396+10</f>
        <v>43486</v>
      </c>
      <c r="H396" s="551"/>
    </row>
    <row r="397" spans="1:8" s="546" customFormat="1" ht="15">
      <c r="A397" s="680"/>
      <c r="B397" s="605" t="s">
        <v>392</v>
      </c>
      <c r="C397" s="619" t="s">
        <v>254</v>
      </c>
      <c r="D397" s="700"/>
      <c r="E397" s="602">
        <f>F397-5</f>
        <v>43478</v>
      </c>
      <c r="F397" s="601">
        <f>F396+7</f>
        <v>43483</v>
      </c>
      <c r="G397" s="601">
        <f>F397+10</f>
        <v>43493</v>
      </c>
      <c r="H397" s="551"/>
    </row>
    <row r="398" spans="1:8" s="546" customFormat="1" ht="15">
      <c r="A398" s="680"/>
      <c r="B398" s="605" t="s">
        <v>355</v>
      </c>
      <c r="C398" s="619" t="s">
        <v>615</v>
      </c>
      <c r="D398" s="700"/>
      <c r="E398" s="602">
        <f>F398-5</f>
        <v>43485</v>
      </c>
      <c r="F398" s="601">
        <f>F397+7</f>
        <v>43490</v>
      </c>
      <c r="G398" s="601">
        <f>F398+10</f>
        <v>43500</v>
      </c>
      <c r="H398" s="551"/>
    </row>
    <row r="399" spans="1:8" s="546" customFormat="1" ht="15" customHeight="1">
      <c r="A399" s="680"/>
      <c r="B399" s="605" t="s">
        <v>2420</v>
      </c>
      <c r="C399" s="619"/>
      <c r="D399" s="699"/>
      <c r="E399" s="602">
        <f>F399-5</f>
        <v>43492</v>
      </c>
      <c r="F399" s="601">
        <f>F398+7</f>
        <v>43497</v>
      </c>
      <c r="G399" s="601">
        <f>F399+10</f>
        <v>43507</v>
      </c>
      <c r="H399" s="551"/>
    </row>
    <row r="400" spans="1:8" s="567" customFormat="1" ht="15">
      <c r="A400" s="698" t="s">
        <v>2468</v>
      </c>
      <c r="B400" s="698"/>
      <c r="C400" s="697"/>
      <c r="D400" s="696"/>
      <c r="E400" s="696"/>
      <c r="F400" s="695"/>
      <c r="G400" s="695"/>
    </row>
    <row r="401" spans="1:7" s="551" customFormat="1" ht="15">
      <c r="A401" s="680"/>
      <c r="B401" s="583" t="s">
        <v>36</v>
      </c>
      <c r="C401" s="689" t="s">
        <v>37</v>
      </c>
      <c r="D401" s="688" t="s">
        <v>9</v>
      </c>
      <c r="E401" s="683" t="s">
        <v>2401</v>
      </c>
      <c r="F401" s="687" t="s">
        <v>10</v>
      </c>
      <c r="G401" s="686" t="s">
        <v>2466</v>
      </c>
    </row>
    <row r="402" spans="1:7" s="551" customFormat="1" ht="15">
      <c r="A402" s="680"/>
      <c r="B402" s="608"/>
      <c r="C402" s="685"/>
      <c r="D402" s="684"/>
      <c r="E402" s="683" t="s">
        <v>2400</v>
      </c>
      <c r="F402" s="682" t="s">
        <v>40</v>
      </c>
      <c r="G402" s="681" t="s">
        <v>41</v>
      </c>
    </row>
    <row r="403" spans="1:7" s="551" customFormat="1" ht="15">
      <c r="A403" s="680"/>
      <c r="B403" s="605" t="s">
        <v>307</v>
      </c>
      <c r="C403" s="621" t="s">
        <v>92</v>
      </c>
      <c r="D403" s="679" t="s">
        <v>2467</v>
      </c>
      <c r="E403" s="678">
        <f>F403-5</f>
        <v>43466</v>
      </c>
      <c r="F403" s="677">
        <v>43471</v>
      </c>
      <c r="G403" s="677">
        <f>F403+20</f>
        <v>43491</v>
      </c>
    </row>
    <row r="404" spans="1:7" s="551" customFormat="1" ht="15">
      <c r="A404" s="680"/>
      <c r="B404" s="605" t="s">
        <v>1141</v>
      </c>
      <c r="C404" s="605" t="s">
        <v>44</v>
      </c>
      <c r="D404" s="679"/>
      <c r="E404" s="678">
        <f>F404-5</f>
        <v>43473</v>
      </c>
      <c r="F404" s="677">
        <f>F403+7</f>
        <v>43478</v>
      </c>
      <c r="G404" s="677">
        <f>F404+20</f>
        <v>43498</v>
      </c>
    </row>
    <row r="405" spans="1:7" s="551" customFormat="1" ht="15">
      <c r="A405" s="680"/>
      <c r="B405" s="605" t="s">
        <v>2428</v>
      </c>
      <c r="C405" s="619" t="s">
        <v>46</v>
      </c>
      <c r="D405" s="679"/>
      <c r="E405" s="678">
        <f>F405-5</f>
        <v>43480</v>
      </c>
      <c r="F405" s="677">
        <f>F404+7</f>
        <v>43485</v>
      </c>
      <c r="G405" s="677">
        <f>F405+20</f>
        <v>43505</v>
      </c>
    </row>
    <row r="406" spans="1:7" s="551" customFormat="1" ht="15">
      <c r="A406" s="680"/>
      <c r="B406" s="605" t="s">
        <v>2427</v>
      </c>
      <c r="C406" s="619" t="s">
        <v>261</v>
      </c>
      <c r="D406" s="679"/>
      <c r="E406" s="678">
        <f>F406-5</f>
        <v>43487</v>
      </c>
      <c r="F406" s="677">
        <f>F405+7</f>
        <v>43492</v>
      </c>
      <c r="G406" s="677">
        <f>F406+20</f>
        <v>43512</v>
      </c>
    </row>
    <row r="407" spans="1:7" s="551" customFormat="1" ht="15">
      <c r="A407" s="680"/>
      <c r="B407" s="605" t="s">
        <v>2426</v>
      </c>
      <c r="C407" s="619" t="s">
        <v>127</v>
      </c>
      <c r="D407" s="679"/>
      <c r="E407" s="678">
        <f>F407-5</f>
        <v>43494</v>
      </c>
      <c r="F407" s="677">
        <f>F406+7</f>
        <v>43499</v>
      </c>
      <c r="G407" s="677">
        <f>F407+20</f>
        <v>43519</v>
      </c>
    </row>
    <row r="408" spans="1:7" s="551" customFormat="1" ht="15">
      <c r="A408" s="680"/>
      <c r="B408" s="694"/>
      <c r="C408" s="693"/>
      <c r="D408" s="692"/>
      <c r="E408" s="691"/>
      <c r="F408" s="690"/>
      <c r="G408" s="690"/>
    </row>
    <row r="409" spans="1:7" s="551" customFormat="1" ht="15">
      <c r="A409" s="680"/>
      <c r="B409" s="583" t="s">
        <v>36</v>
      </c>
      <c r="C409" s="689" t="s">
        <v>37</v>
      </c>
      <c r="D409" s="688" t="s">
        <v>9</v>
      </c>
      <c r="E409" s="683" t="s">
        <v>2401</v>
      </c>
      <c r="F409" s="687" t="s">
        <v>10</v>
      </c>
      <c r="G409" s="686" t="s">
        <v>2466</v>
      </c>
    </row>
    <row r="410" spans="1:7" s="551" customFormat="1" ht="15">
      <c r="A410" s="680"/>
      <c r="B410" s="608"/>
      <c r="C410" s="685"/>
      <c r="D410" s="684"/>
      <c r="E410" s="683" t="s">
        <v>2400</v>
      </c>
      <c r="F410" s="682" t="s">
        <v>40</v>
      </c>
      <c r="G410" s="681" t="s">
        <v>41</v>
      </c>
    </row>
    <row r="411" spans="1:7" s="551" customFormat="1" ht="15">
      <c r="A411" s="680"/>
      <c r="B411" s="605" t="s">
        <v>307</v>
      </c>
      <c r="C411" s="621" t="s">
        <v>92</v>
      </c>
      <c r="D411" s="679" t="s">
        <v>184</v>
      </c>
      <c r="E411" s="678">
        <f>F411-5</f>
        <v>43466</v>
      </c>
      <c r="F411" s="677">
        <v>43471</v>
      </c>
      <c r="G411" s="677">
        <f>F411+19</f>
        <v>43490</v>
      </c>
    </row>
    <row r="412" spans="1:7" s="551" customFormat="1" ht="15">
      <c r="A412" s="680"/>
      <c r="B412" s="605" t="s">
        <v>2429</v>
      </c>
      <c r="C412" s="605" t="s">
        <v>260</v>
      </c>
      <c r="D412" s="679"/>
      <c r="E412" s="678">
        <f>F412-5</f>
        <v>43473</v>
      </c>
      <c r="F412" s="677">
        <f>F411+7</f>
        <v>43478</v>
      </c>
      <c r="G412" s="677">
        <f>F412+19</f>
        <v>43497</v>
      </c>
    </row>
    <row r="413" spans="1:7" s="551" customFormat="1" ht="15">
      <c r="A413" s="680"/>
      <c r="B413" s="605" t="s">
        <v>2428</v>
      </c>
      <c r="C413" s="619" t="s">
        <v>46</v>
      </c>
      <c r="D413" s="679"/>
      <c r="E413" s="678">
        <f>F413-5</f>
        <v>43480</v>
      </c>
      <c r="F413" s="677">
        <f>F412+7</f>
        <v>43485</v>
      </c>
      <c r="G413" s="677">
        <f>F413+19</f>
        <v>43504</v>
      </c>
    </row>
    <row r="414" spans="1:7" s="551" customFormat="1" ht="15">
      <c r="A414" s="680"/>
      <c r="B414" s="605" t="s">
        <v>2427</v>
      </c>
      <c r="C414" s="619" t="s">
        <v>261</v>
      </c>
      <c r="D414" s="679"/>
      <c r="E414" s="678">
        <f>F414-5</f>
        <v>43487</v>
      </c>
      <c r="F414" s="677">
        <f>F413+7</f>
        <v>43492</v>
      </c>
      <c r="G414" s="677">
        <f>F414+19</f>
        <v>43511</v>
      </c>
    </row>
    <row r="415" spans="1:7" s="551" customFormat="1" ht="15">
      <c r="A415" s="680"/>
      <c r="B415" s="605" t="s">
        <v>2426</v>
      </c>
      <c r="C415" s="619" t="s">
        <v>127</v>
      </c>
      <c r="D415" s="679"/>
      <c r="E415" s="678">
        <f>F415-5</f>
        <v>43494</v>
      </c>
      <c r="F415" s="677">
        <f>F414+7</f>
        <v>43499</v>
      </c>
      <c r="G415" s="677">
        <f>F415+19</f>
        <v>43518</v>
      </c>
    </row>
    <row r="416" spans="1:7" s="547" customFormat="1" ht="15.75" customHeight="1">
      <c r="A416" s="654" t="s">
        <v>2459</v>
      </c>
      <c r="B416" s="654"/>
      <c r="C416" s="676"/>
    </row>
    <row r="417" spans="1:8" s="546" customFormat="1" ht="15">
      <c r="A417" s="663"/>
      <c r="B417" s="669" t="s">
        <v>36</v>
      </c>
      <c r="C417" s="668" t="s">
        <v>37</v>
      </c>
      <c r="D417" s="670" t="s">
        <v>9</v>
      </c>
      <c r="E417" s="579" t="s">
        <v>2401</v>
      </c>
      <c r="F417" s="579" t="s">
        <v>10</v>
      </c>
      <c r="G417" s="579" t="s">
        <v>2459</v>
      </c>
    </row>
    <row r="418" spans="1:8" s="546" customFormat="1" ht="15">
      <c r="A418" s="663"/>
      <c r="B418" s="669"/>
      <c r="C418" s="668"/>
      <c r="D418" s="667"/>
      <c r="E418" s="639" t="s">
        <v>2400</v>
      </c>
      <c r="F418" s="639" t="s">
        <v>40</v>
      </c>
      <c r="G418" s="639" t="s">
        <v>41</v>
      </c>
    </row>
    <row r="419" spans="1:8" s="546" customFormat="1" ht="15">
      <c r="A419" s="663"/>
      <c r="B419" s="605" t="s">
        <v>2461</v>
      </c>
      <c r="C419" s="605" t="s">
        <v>235</v>
      </c>
      <c r="D419" s="666" t="s">
        <v>184</v>
      </c>
      <c r="E419" s="661">
        <f>F419-5</f>
        <v>43467</v>
      </c>
      <c r="F419" s="660">
        <v>43472</v>
      </c>
      <c r="G419" s="660">
        <f>F419+9</f>
        <v>43481</v>
      </c>
    </row>
    <row r="420" spans="1:8" s="546" customFormat="1">
      <c r="A420" s="663"/>
      <c r="B420" s="605" t="s">
        <v>2465</v>
      </c>
      <c r="C420" s="604" t="s">
        <v>2464</v>
      </c>
      <c r="D420" s="665"/>
      <c r="E420" s="661">
        <f>F420-5</f>
        <v>43474</v>
      </c>
      <c r="F420" s="660">
        <f>F419+7</f>
        <v>43479</v>
      </c>
      <c r="G420" s="660">
        <f>F420+8</f>
        <v>43487</v>
      </c>
      <c r="H420" s="657"/>
    </row>
    <row r="421" spans="1:8" s="546" customFormat="1" ht="15">
      <c r="A421" s="663"/>
      <c r="B421" s="604" t="s">
        <v>2463</v>
      </c>
      <c r="C421" s="604" t="s">
        <v>2462</v>
      </c>
      <c r="D421" s="665"/>
      <c r="E421" s="661">
        <f>F421-5</f>
        <v>43481</v>
      </c>
      <c r="F421" s="660">
        <f>F420+7</f>
        <v>43486</v>
      </c>
      <c r="G421" s="660">
        <f>F421+8</f>
        <v>43494</v>
      </c>
    </row>
    <row r="422" spans="1:8" s="546" customFormat="1" ht="15">
      <c r="A422" s="663"/>
      <c r="B422" s="605" t="s">
        <v>2461</v>
      </c>
      <c r="C422" s="604" t="s">
        <v>2460</v>
      </c>
      <c r="D422" s="664"/>
      <c r="E422" s="661">
        <f>F422-5</f>
        <v>43488</v>
      </c>
      <c r="F422" s="660">
        <f>F421+7</f>
        <v>43493</v>
      </c>
      <c r="G422" s="660">
        <f>F422+8</f>
        <v>43501</v>
      </c>
    </row>
    <row r="423" spans="1:8" s="546" customFormat="1" ht="15">
      <c r="A423" s="663"/>
      <c r="B423" s="605" t="s">
        <v>2420</v>
      </c>
      <c r="C423" s="604"/>
      <c r="D423" s="662"/>
      <c r="E423" s="661">
        <f>F423-5</f>
        <v>43495</v>
      </c>
      <c r="F423" s="660">
        <f>F422+7</f>
        <v>43500</v>
      </c>
      <c r="G423" s="660">
        <f>F423+8</f>
        <v>43508</v>
      </c>
    </row>
    <row r="424" spans="1:8" s="546" customFormat="1" ht="15">
      <c r="A424" s="675"/>
      <c r="B424" s="674"/>
      <c r="C424" s="611"/>
      <c r="D424" s="673"/>
      <c r="E424" s="672"/>
      <c r="F424" s="671"/>
      <c r="G424" s="671"/>
    </row>
    <row r="425" spans="1:8" s="546" customFormat="1" ht="15">
      <c r="A425" s="663"/>
      <c r="B425" s="669" t="s">
        <v>36</v>
      </c>
      <c r="C425" s="668" t="s">
        <v>37</v>
      </c>
      <c r="D425" s="670" t="s">
        <v>9</v>
      </c>
      <c r="E425" s="579" t="s">
        <v>2401</v>
      </c>
      <c r="F425" s="579" t="s">
        <v>10</v>
      </c>
      <c r="G425" s="579" t="s">
        <v>2459</v>
      </c>
    </row>
    <row r="426" spans="1:8" s="546" customFormat="1" ht="15">
      <c r="A426" s="663"/>
      <c r="B426" s="669"/>
      <c r="C426" s="668"/>
      <c r="D426" s="667"/>
      <c r="E426" s="639" t="s">
        <v>2400</v>
      </c>
      <c r="F426" s="639" t="s">
        <v>40</v>
      </c>
      <c r="G426" s="639" t="s">
        <v>41</v>
      </c>
    </row>
    <row r="427" spans="1:8" s="546" customFormat="1" ht="15">
      <c r="A427" s="663"/>
      <c r="B427" s="605" t="s">
        <v>2458</v>
      </c>
      <c r="C427" s="605" t="s">
        <v>356</v>
      </c>
      <c r="D427" s="666" t="s">
        <v>220</v>
      </c>
      <c r="E427" s="661">
        <f>F427-5</f>
        <v>43464</v>
      </c>
      <c r="F427" s="660">
        <v>43469</v>
      </c>
      <c r="G427" s="660">
        <f>F427+7</f>
        <v>43476</v>
      </c>
    </row>
    <row r="428" spans="1:8" s="546" customFormat="1">
      <c r="A428" s="663"/>
      <c r="B428" s="605" t="s">
        <v>2457</v>
      </c>
      <c r="C428" s="604" t="s">
        <v>2456</v>
      </c>
      <c r="D428" s="665"/>
      <c r="E428" s="661">
        <f>F428-5</f>
        <v>43471</v>
      </c>
      <c r="F428" s="660">
        <f>F427+7</f>
        <v>43476</v>
      </c>
      <c r="G428" s="660">
        <f>F428+7</f>
        <v>43483</v>
      </c>
      <c r="H428" s="657"/>
    </row>
    <row r="429" spans="1:8" s="546" customFormat="1" ht="15">
      <c r="A429" s="663"/>
      <c r="B429" s="604" t="s">
        <v>2455</v>
      </c>
      <c r="C429" s="604"/>
      <c r="D429" s="665"/>
      <c r="E429" s="661">
        <f>F429-5</f>
        <v>43478</v>
      </c>
      <c r="F429" s="660">
        <f>F428+7</f>
        <v>43483</v>
      </c>
      <c r="G429" s="660">
        <f>F429+7</f>
        <v>43490</v>
      </c>
    </row>
    <row r="430" spans="1:8" s="546" customFormat="1" ht="15">
      <c r="A430" s="663"/>
      <c r="B430" s="605" t="s">
        <v>2454</v>
      </c>
      <c r="C430" s="604"/>
      <c r="D430" s="664"/>
      <c r="E430" s="661">
        <f>F430-5</f>
        <v>43485</v>
      </c>
      <c r="F430" s="660">
        <f>F429+7</f>
        <v>43490</v>
      </c>
      <c r="G430" s="660">
        <f>F430+7</f>
        <v>43497</v>
      </c>
    </row>
    <row r="431" spans="1:8" s="546" customFormat="1" ht="15">
      <c r="A431" s="663"/>
      <c r="B431" s="605" t="s">
        <v>2420</v>
      </c>
      <c r="C431" s="604"/>
      <c r="D431" s="662"/>
      <c r="E431" s="661">
        <f>F431-5</f>
        <v>43492</v>
      </c>
      <c r="F431" s="660">
        <f>F430+7</f>
        <v>43497</v>
      </c>
      <c r="G431" s="660">
        <f>F431+7</f>
        <v>43504</v>
      </c>
    </row>
    <row r="432" spans="1:8" s="567" customFormat="1" ht="15">
      <c r="A432" s="612" t="s">
        <v>111</v>
      </c>
      <c r="B432" s="612"/>
      <c r="C432" s="659"/>
      <c r="D432" s="610"/>
      <c r="E432" s="609"/>
      <c r="F432" s="653"/>
      <c r="G432" s="653"/>
    </row>
    <row r="433" spans="1:60" s="551" customFormat="1" ht="15">
      <c r="A433" s="546"/>
      <c r="B433" s="583" t="s">
        <v>36</v>
      </c>
      <c r="C433" s="582" t="s">
        <v>37</v>
      </c>
      <c r="D433" s="582" t="s">
        <v>9</v>
      </c>
      <c r="E433" s="579" t="s">
        <v>2401</v>
      </c>
      <c r="F433" s="579" t="s">
        <v>10</v>
      </c>
      <c r="G433" s="579" t="s">
        <v>111</v>
      </c>
    </row>
    <row r="434" spans="1:60" s="551" customFormat="1" ht="15">
      <c r="A434" s="546"/>
      <c r="B434" s="608"/>
      <c r="C434" s="607"/>
      <c r="D434" s="607"/>
      <c r="E434" s="639" t="s">
        <v>2400</v>
      </c>
      <c r="F434" s="579" t="s">
        <v>40</v>
      </c>
      <c r="G434" s="579" t="s">
        <v>41</v>
      </c>
    </row>
    <row r="435" spans="1:60" s="551" customFormat="1" ht="15">
      <c r="A435" s="546"/>
      <c r="B435" s="605" t="s">
        <v>2453</v>
      </c>
      <c r="C435" s="604" t="s">
        <v>2452</v>
      </c>
      <c r="D435" s="656" t="s">
        <v>220</v>
      </c>
      <c r="E435" s="617">
        <f>F435-5</f>
        <v>43466</v>
      </c>
      <c r="F435" s="658">
        <v>43471</v>
      </c>
      <c r="G435" s="636">
        <f>F435+12</f>
        <v>43483</v>
      </c>
    </row>
    <row r="436" spans="1:60" s="551" customFormat="1" ht="15">
      <c r="A436" s="546"/>
      <c r="B436" s="628" t="s">
        <v>2451</v>
      </c>
      <c r="C436" s="604"/>
      <c r="D436" s="656"/>
      <c r="E436" s="617">
        <f>F436-5</f>
        <v>43473</v>
      </c>
      <c r="F436" s="658">
        <f>F435+7</f>
        <v>43478</v>
      </c>
      <c r="G436" s="636">
        <f>F436+11</f>
        <v>43489</v>
      </c>
    </row>
    <row r="437" spans="1:60" s="551" customFormat="1" ht="15">
      <c r="A437" s="546"/>
      <c r="B437" s="628" t="s">
        <v>2450</v>
      </c>
      <c r="C437" s="604" t="s">
        <v>2449</v>
      </c>
      <c r="D437" s="656"/>
      <c r="E437" s="617">
        <f>F437-5</f>
        <v>43480</v>
      </c>
      <c r="F437" s="658">
        <f>F436+7</f>
        <v>43485</v>
      </c>
      <c r="G437" s="636">
        <f>F437+11</f>
        <v>43496</v>
      </c>
    </row>
    <row r="438" spans="1:60" s="551" customFormat="1" ht="15">
      <c r="A438" s="546"/>
      <c r="B438" s="605" t="s">
        <v>2448</v>
      </c>
      <c r="C438" s="604"/>
      <c r="D438" s="656"/>
      <c r="E438" s="617">
        <f>F438-5</f>
        <v>43487</v>
      </c>
      <c r="F438" s="636">
        <f>F437+7</f>
        <v>43492</v>
      </c>
      <c r="G438" s="636">
        <f>F438+11</f>
        <v>43503</v>
      </c>
    </row>
    <row r="439" spans="1:60" s="655" customFormat="1">
      <c r="A439" s="657"/>
      <c r="B439" s="605" t="s">
        <v>2420</v>
      </c>
      <c r="C439" s="604"/>
      <c r="D439" s="656"/>
      <c r="E439" s="617">
        <f>F439-5</f>
        <v>43494</v>
      </c>
      <c r="F439" s="636">
        <f>F438+7</f>
        <v>43499</v>
      </c>
      <c r="G439" s="636">
        <f>F439+11</f>
        <v>43510</v>
      </c>
      <c r="H439" s="773"/>
      <c r="I439" s="773"/>
      <c r="J439" s="773"/>
      <c r="K439" s="773"/>
      <c r="L439" s="773"/>
      <c r="M439" s="773"/>
      <c r="N439" s="773"/>
      <c r="O439" s="773"/>
      <c r="P439" s="773"/>
      <c r="Q439" s="773"/>
      <c r="R439" s="773"/>
      <c r="S439" s="773"/>
      <c r="T439" s="773"/>
      <c r="U439" s="773"/>
      <c r="V439" s="773"/>
      <c r="W439" s="773"/>
      <c r="X439" s="773"/>
      <c r="Y439" s="773"/>
      <c r="Z439" s="773"/>
      <c r="AA439" s="773"/>
      <c r="AB439" s="773"/>
      <c r="AC439" s="773"/>
      <c r="AD439" s="773"/>
      <c r="AE439" s="773"/>
      <c r="AF439" s="773"/>
      <c r="AG439" s="773"/>
      <c r="AH439" s="773"/>
      <c r="AI439" s="773"/>
      <c r="AJ439" s="773"/>
      <c r="AK439" s="773"/>
      <c r="AL439" s="773"/>
      <c r="AM439" s="773"/>
      <c r="AN439" s="773"/>
      <c r="AO439" s="773"/>
      <c r="AP439" s="773"/>
      <c r="AQ439" s="773"/>
      <c r="AR439" s="773"/>
      <c r="AS439" s="773"/>
      <c r="AT439" s="773"/>
      <c r="AU439" s="773"/>
      <c r="AV439" s="773"/>
      <c r="AW439" s="773"/>
      <c r="AX439" s="773"/>
      <c r="AY439" s="773"/>
      <c r="AZ439" s="773"/>
      <c r="BA439" s="773"/>
      <c r="BB439" s="773"/>
      <c r="BC439" s="773"/>
      <c r="BD439" s="773"/>
      <c r="BE439" s="773"/>
      <c r="BF439" s="773"/>
      <c r="BG439" s="773"/>
      <c r="BH439" s="773"/>
    </row>
    <row r="440" spans="1:60" s="567" customFormat="1" ht="15">
      <c r="A440" s="654" t="s">
        <v>244</v>
      </c>
      <c r="B440" s="654"/>
      <c r="C440" s="611"/>
      <c r="D440" s="610"/>
      <c r="E440" s="609"/>
      <c r="F440" s="653"/>
      <c r="G440" s="653"/>
      <c r="H440" s="776"/>
      <c r="I440" s="776"/>
      <c r="J440" s="776"/>
      <c r="K440" s="776"/>
      <c r="L440" s="776"/>
      <c r="M440" s="776"/>
      <c r="N440" s="776"/>
      <c r="O440" s="776"/>
      <c r="P440" s="776"/>
      <c r="Q440" s="776"/>
      <c r="R440" s="776"/>
      <c r="S440" s="776"/>
      <c r="T440" s="776"/>
      <c r="U440" s="776"/>
      <c r="V440" s="776"/>
      <c r="W440" s="776"/>
      <c r="X440" s="776"/>
      <c r="Y440" s="776"/>
      <c r="Z440" s="776"/>
      <c r="AA440" s="776"/>
      <c r="AB440" s="776"/>
      <c r="AC440" s="776"/>
      <c r="AD440" s="776"/>
      <c r="AE440" s="776"/>
      <c r="AF440" s="776"/>
      <c r="AG440" s="776"/>
      <c r="AH440" s="776"/>
      <c r="AI440" s="776"/>
      <c r="AJ440" s="776"/>
      <c r="AK440" s="776"/>
      <c r="AL440" s="776"/>
      <c r="AM440" s="776"/>
      <c r="AN440" s="776"/>
      <c r="AO440" s="776"/>
      <c r="AP440" s="776"/>
      <c r="AQ440" s="776"/>
      <c r="AR440" s="776"/>
      <c r="AS440" s="776"/>
      <c r="AT440" s="776"/>
      <c r="AU440" s="776"/>
      <c r="AV440" s="776"/>
      <c r="AW440" s="776"/>
      <c r="AX440" s="776"/>
      <c r="AY440" s="776"/>
      <c r="AZ440" s="776"/>
      <c r="BA440" s="776"/>
      <c r="BB440" s="776"/>
      <c r="BC440" s="776"/>
      <c r="BD440" s="776"/>
      <c r="BE440" s="776"/>
      <c r="BF440" s="776"/>
      <c r="BG440" s="776"/>
      <c r="BH440" s="776"/>
    </row>
    <row r="441" spans="1:60" s="648" customFormat="1" ht="15">
      <c r="A441" s="652"/>
      <c r="B441" s="651" t="s">
        <v>36</v>
      </c>
      <c r="C441" s="650" t="s">
        <v>37</v>
      </c>
      <c r="D441" s="650" t="s">
        <v>9</v>
      </c>
      <c r="E441" s="649" t="s">
        <v>2401</v>
      </c>
      <c r="F441" s="649" t="s">
        <v>10</v>
      </c>
      <c r="G441" s="649" t="s">
        <v>244</v>
      </c>
      <c r="H441" s="773"/>
      <c r="I441" s="773"/>
      <c r="J441" s="773"/>
      <c r="K441" s="773"/>
      <c r="L441" s="773"/>
      <c r="M441" s="773"/>
      <c r="N441" s="773"/>
      <c r="O441" s="773"/>
      <c r="P441" s="773"/>
      <c r="Q441" s="773"/>
      <c r="R441" s="773"/>
      <c r="S441" s="773"/>
      <c r="T441" s="773"/>
      <c r="U441" s="773"/>
      <c r="V441" s="773"/>
      <c r="W441" s="773"/>
      <c r="X441" s="773"/>
      <c r="Y441" s="773"/>
      <c r="Z441" s="773"/>
      <c r="AA441" s="773"/>
      <c r="AB441" s="773"/>
      <c r="AC441" s="773"/>
      <c r="AD441" s="773"/>
      <c r="AE441" s="773"/>
      <c r="AF441" s="773"/>
      <c r="AG441" s="773"/>
      <c r="AH441" s="773"/>
      <c r="AI441" s="773"/>
      <c r="AJ441" s="773"/>
      <c r="AK441" s="773"/>
      <c r="AL441" s="773"/>
      <c r="AM441" s="773"/>
      <c r="AN441" s="773"/>
      <c r="AO441" s="773"/>
      <c r="AP441" s="773"/>
      <c r="AQ441" s="773"/>
      <c r="AR441" s="773"/>
      <c r="AS441" s="773"/>
      <c r="AT441" s="773"/>
      <c r="AU441" s="773"/>
      <c r="AV441" s="773"/>
      <c r="AW441" s="773"/>
      <c r="AX441" s="773"/>
      <c r="AY441" s="773"/>
      <c r="AZ441" s="773"/>
      <c r="BA441" s="773"/>
      <c r="BB441" s="773"/>
      <c r="BC441" s="773"/>
      <c r="BD441" s="773"/>
      <c r="BE441" s="773"/>
      <c r="BF441" s="773"/>
      <c r="BG441" s="773"/>
      <c r="BH441" s="773"/>
    </row>
    <row r="442" spans="1:60" s="551" customFormat="1" ht="15">
      <c r="A442" s="546"/>
      <c r="B442" s="647"/>
      <c r="C442" s="646"/>
      <c r="D442" s="646"/>
      <c r="E442" s="639" t="s">
        <v>2400</v>
      </c>
      <c r="F442" s="639" t="s">
        <v>40</v>
      </c>
      <c r="G442" s="639" t="s">
        <v>41</v>
      </c>
    </row>
    <row r="443" spans="1:60" s="551" customFormat="1" ht="15">
      <c r="A443" s="546"/>
      <c r="B443" s="628" t="s">
        <v>2445</v>
      </c>
      <c r="C443" s="628" t="s">
        <v>615</v>
      </c>
      <c r="D443" s="645" t="s">
        <v>220</v>
      </c>
      <c r="E443" s="617">
        <f>F443-5</f>
        <v>43464</v>
      </c>
      <c r="F443" s="636">
        <v>43469</v>
      </c>
      <c r="G443" s="636">
        <f>F443+7</f>
        <v>43476</v>
      </c>
    </row>
    <row r="444" spans="1:60" s="551" customFormat="1" ht="15">
      <c r="A444" s="546"/>
      <c r="B444" s="628" t="s">
        <v>2447</v>
      </c>
      <c r="C444" s="628" t="s">
        <v>615</v>
      </c>
      <c r="D444" s="644"/>
      <c r="E444" s="617">
        <f>F444-5</f>
        <v>43471</v>
      </c>
      <c r="F444" s="636">
        <f>F443+7</f>
        <v>43476</v>
      </c>
      <c r="G444" s="636">
        <f>F444+7</f>
        <v>43483</v>
      </c>
    </row>
    <row r="445" spans="1:60" s="551" customFormat="1" ht="15">
      <c r="A445" s="546"/>
      <c r="B445" s="628" t="s">
        <v>2445</v>
      </c>
      <c r="C445" s="628" t="s">
        <v>2446</v>
      </c>
      <c r="D445" s="644"/>
      <c r="E445" s="617">
        <f>F445-5</f>
        <v>43478</v>
      </c>
      <c r="F445" s="636">
        <f>F444+7</f>
        <v>43483</v>
      </c>
      <c r="G445" s="636">
        <f>F445+7</f>
        <v>43490</v>
      </c>
    </row>
    <row r="446" spans="1:60" s="551" customFormat="1" ht="15">
      <c r="A446" s="546"/>
      <c r="B446" s="628" t="s">
        <v>2447</v>
      </c>
      <c r="C446" s="628" t="s">
        <v>2446</v>
      </c>
      <c r="D446" s="644"/>
      <c r="E446" s="617">
        <f>F446-5</f>
        <v>43485</v>
      </c>
      <c r="F446" s="636">
        <f>F445+7</f>
        <v>43490</v>
      </c>
      <c r="G446" s="636">
        <f>F446+7</f>
        <v>43497</v>
      </c>
    </row>
    <row r="447" spans="1:60" s="551" customFormat="1" ht="15" customHeight="1">
      <c r="A447" s="546"/>
      <c r="B447" s="628" t="s">
        <v>2445</v>
      </c>
      <c r="C447" s="628" t="s">
        <v>2444</v>
      </c>
      <c r="D447" s="643"/>
      <c r="E447" s="617">
        <f>F447-5</f>
        <v>43492</v>
      </c>
      <c r="F447" s="636">
        <f>F446+7</f>
        <v>43497</v>
      </c>
      <c r="G447" s="636">
        <f>F447+7</f>
        <v>43504</v>
      </c>
    </row>
    <row r="448" spans="1:60" s="630" customFormat="1" ht="15">
      <c r="A448" s="635" t="s">
        <v>258</v>
      </c>
      <c r="B448" s="642"/>
      <c r="E448" s="641"/>
      <c r="F448" s="640"/>
      <c r="G448" s="640"/>
    </row>
    <row r="449" spans="1:7" s="551" customFormat="1" ht="15" customHeight="1">
      <c r="A449" s="546"/>
      <c r="B449" s="583" t="s">
        <v>36</v>
      </c>
      <c r="C449" s="582" t="s">
        <v>37</v>
      </c>
      <c r="D449" s="582" t="s">
        <v>9</v>
      </c>
      <c r="E449" s="579" t="s">
        <v>2401</v>
      </c>
      <c r="F449" s="579" t="s">
        <v>10</v>
      </c>
      <c r="G449" s="579" t="s">
        <v>258</v>
      </c>
    </row>
    <row r="450" spans="1:7" s="551" customFormat="1" ht="15">
      <c r="A450" s="546"/>
      <c r="B450" s="608"/>
      <c r="C450" s="607"/>
      <c r="D450" s="607"/>
      <c r="E450" s="639" t="s">
        <v>2400</v>
      </c>
      <c r="F450" s="639" t="s">
        <v>40</v>
      </c>
      <c r="G450" s="639" t="s">
        <v>41</v>
      </c>
    </row>
    <row r="451" spans="1:7" s="551" customFormat="1" ht="15">
      <c r="A451" s="546"/>
      <c r="B451" s="637" t="s">
        <v>617</v>
      </c>
      <c r="C451" s="638" t="s">
        <v>2180</v>
      </c>
      <c r="D451" s="603" t="s">
        <v>2443</v>
      </c>
      <c r="E451" s="602">
        <f>F451-5</f>
        <v>43464</v>
      </c>
      <c r="F451" s="636">
        <v>43469</v>
      </c>
      <c r="G451" s="636">
        <f>F451+21</f>
        <v>43490</v>
      </c>
    </row>
    <row r="452" spans="1:7" s="551" customFormat="1" ht="15">
      <c r="A452" s="546"/>
      <c r="B452" s="637" t="s">
        <v>391</v>
      </c>
      <c r="C452" s="604" t="s">
        <v>2179</v>
      </c>
      <c r="D452" s="603"/>
      <c r="E452" s="602">
        <f>F452-5</f>
        <v>43471</v>
      </c>
      <c r="F452" s="636">
        <f>F451+7</f>
        <v>43476</v>
      </c>
      <c r="G452" s="636">
        <f>F452+21</f>
        <v>43497</v>
      </c>
    </row>
    <row r="453" spans="1:7" s="551" customFormat="1" ht="15">
      <c r="A453" s="546"/>
      <c r="B453" s="605" t="s">
        <v>114</v>
      </c>
      <c r="C453" s="604" t="s">
        <v>2178</v>
      </c>
      <c r="D453" s="603"/>
      <c r="E453" s="602">
        <f>F453-5</f>
        <v>43478</v>
      </c>
      <c r="F453" s="636">
        <f>F452+7</f>
        <v>43483</v>
      </c>
      <c r="G453" s="636">
        <f>F453+21</f>
        <v>43504</v>
      </c>
    </row>
    <row r="454" spans="1:7" s="551" customFormat="1" ht="15">
      <c r="A454" s="546"/>
      <c r="B454" s="605" t="s">
        <v>19</v>
      </c>
      <c r="C454" s="604" t="s">
        <v>2177</v>
      </c>
      <c r="D454" s="603"/>
      <c r="E454" s="602">
        <f>F454-5</f>
        <v>43485</v>
      </c>
      <c r="F454" s="636">
        <f>F453+7</f>
        <v>43490</v>
      </c>
      <c r="G454" s="636">
        <f>F454+21</f>
        <v>43511</v>
      </c>
    </row>
    <row r="455" spans="1:7" s="551" customFormat="1" ht="15">
      <c r="A455" s="546"/>
      <c r="B455" s="637" t="s">
        <v>2420</v>
      </c>
      <c r="C455" s="604"/>
      <c r="D455" s="603"/>
      <c r="E455" s="602">
        <f>F455-5</f>
        <v>43492</v>
      </c>
      <c r="F455" s="636">
        <f>F454+7</f>
        <v>43497</v>
      </c>
      <c r="G455" s="636">
        <f>F455+21</f>
        <v>43518</v>
      </c>
    </row>
    <row r="456" spans="1:7" s="630" customFormat="1">
      <c r="A456" s="635" t="s">
        <v>263</v>
      </c>
      <c r="B456" s="635"/>
      <c r="C456" s="634"/>
      <c r="D456" s="633"/>
      <c r="E456" s="632"/>
      <c r="F456" s="631"/>
      <c r="G456" s="631"/>
    </row>
    <row r="457" spans="1:7" s="551" customFormat="1" ht="15">
      <c r="A457" s="620"/>
      <c r="B457" s="583" t="s">
        <v>36</v>
      </c>
      <c r="C457" s="582" t="s">
        <v>37</v>
      </c>
      <c r="D457" s="582" t="s">
        <v>9</v>
      </c>
      <c r="E457" s="602" t="s">
        <v>2401</v>
      </c>
      <c r="F457" s="602" t="s">
        <v>10</v>
      </c>
      <c r="G457" s="602" t="s">
        <v>263</v>
      </c>
    </row>
    <row r="458" spans="1:7" s="551" customFormat="1" ht="15">
      <c r="A458" s="620"/>
      <c r="B458" s="608"/>
      <c r="C458" s="607"/>
      <c r="D458" s="607"/>
      <c r="E458" s="602" t="s">
        <v>2400</v>
      </c>
      <c r="F458" s="602" t="s">
        <v>40</v>
      </c>
      <c r="G458" s="602" t="s">
        <v>41</v>
      </c>
    </row>
    <row r="459" spans="1:7" s="551" customFormat="1" ht="15">
      <c r="A459" s="620"/>
      <c r="B459" s="605" t="s">
        <v>2442</v>
      </c>
      <c r="C459" s="604" t="s">
        <v>2441</v>
      </c>
      <c r="D459" s="629" t="s">
        <v>184</v>
      </c>
      <c r="E459" s="617">
        <f>F459-5</f>
        <v>43461</v>
      </c>
      <c r="F459" s="602">
        <v>43466</v>
      </c>
      <c r="G459" s="602">
        <f>F459+21</f>
        <v>43487</v>
      </c>
    </row>
    <row r="460" spans="1:7" s="551" customFormat="1" ht="15">
      <c r="A460" s="620"/>
      <c r="B460" s="605" t="s">
        <v>2440</v>
      </c>
      <c r="C460" s="604" t="s">
        <v>2439</v>
      </c>
      <c r="D460" s="627"/>
      <c r="E460" s="617">
        <f>F460-5</f>
        <v>43468</v>
      </c>
      <c r="F460" s="602">
        <f>F459+7</f>
        <v>43473</v>
      </c>
      <c r="G460" s="602">
        <f>F460+17</f>
        <v>43490</v>
      </c>
    </row>
    <row r="461" spans="1:7" s="551" customFormat="1" ht="15">
      <c r="A461" s="620"/>
      <c r="B461" s="605" t="s">
        <v>2438</v>
      </c>
      <c r="C461" s="604">
        <v>1816</v>
      </c>
      <c r="D461" s="627"/>
      <c r="E461" s="617">
        <f>F461-5</f>
        <v>43475</v>
      </c>
      <c r="F461" s="602">
        <f>F460+7</f>
        <v>43480</v>
      </c>
      <c r="G461" s="602">
        <f>F461+17</f>
        <v>43497</v>
      </c>
    </row>
    <row r="462" spans="1:7" s="551" customFormat="1" ht="15">
      <c r="A462" s="620"/>
      <c r="B462" s="628" t="s">
        <v>2437</v>
      </c>
      <c r="C462" s="604" t="s">
        <v>250</v>
      </c>
      <c r="D462" s="627"/>
      <c r="E462" s="617">
        <f>F462-5</f>
        <v>43482</v>
      </c>
      <c r="F462" s="602">
        <f>F461+7</f>
        <v>43487</v>
      </c>
      <c r="G462" s="602">
        <f>F462+17</f>
        <v>43504</v>
      </c>
    </row>
    <row r="463" spans="1:7" s="551" customFormat="1" ht="15.95" customHeight="1">
      <c r="A463" s="620"/>
      <c r="B463" s="605" t="s">
        <v>2436</v>
      </c>
      <c r="C463" s="604" t="s">
        <v>2435</v>
      </c>
      <c r="D463" s="626"/>
      <c r="E463" s="617">
        <f>F463-5</f>
        <v>43489</v>
      </c>
      <c r="F463" s="602">
        <f>F462+7</f>
        <v>43494</v>
      </c>
      <c r="G463" s="602">
        <f>F463+17</f>
        <v>43511</v>
      </c>
    </row>
    <row r="464" spans="1:7" s="567" customFormat="1">
      <c r="A464" s="612" t="s">
        <v>262</v>
      </c>
      <c r="B464" s="612"/>
      <c r="C464" s="625"/>
      <c r="D464" s="624"/>
      <c r="E464" s="623"/>
      <c r="F464" s="622"/>
      <c r="G464" s="622"/>
    </row>
    <row r="465" spans="1:7" s="551" customFormat="1" ht="15">
      <c r="A465" s="620"/>
      <c r="B465" s="583" t="s">
        <v>36</v>
      </c>
      <c r="C465" s="582" t="s">
        <v>37</v>
      </c>
      <c r="D465" s="582" t="s">
        <v>9</v>
      </c>
      <c r="E465" s="602" t="s">
        <v>2401</v>
      </c>
      <c r="F465" s="602" t="s">
        <v>10</v>
      </c>
      <c r="G465" s="602" t="s">
        <v>262</v>
      </c>
    </row>
    <row r="466" spans="1:7" s="551" customFormat="1" ht="15">
      <c r="A466" s="620"/>
      <c r="B466" s="608"/>
      <c r="C466" s="607"/>
      <c r="D466" s="607"/>
      <c r="E466" s="602" t="s">
        <v>2400</v>
      </c>
      <c r="F466" s="602" t="s">
        <v>40</v>
      </c>
      <c r="G466" s="602" t="s">
        <v>41</v>
      </c>
    </row>
    <row r="467" spans="1:7" s="551" customFormat="1" ht="15">
      <c r="A467" s="620"/>
      <c r="B467" s="605" t="s">
        <v>2434</v>
      </c>
      <c r="C467" s="604" t="s">
        <v>419</v>
      </c>
      <c r="D467" s="603" t="s">
        <v>184</v>
      </c>
      <c r="E467" s="617">
        <f>F467-5</f>
        <v>43462</v>
      </c>
      <c r="F467" s="602">
        <v>43467</v>
      </c>
      <c r="G467" s="602">
        <f>F467+21</f>
        <v>43488</v>
      </c>
    </row>
    <row r="468" spans="1:7" s="551" customFormat="1" ht="15">
      <c r="A468" s="620"/>
      <c r="B468" s="605" t="s">
        <v>2433</v>
      </c>
      <c r="C468" s="604" t="s">
        <v>419</v>
      </c>
      <c r="D468" s="603"/>
      <c r="E468" s="617">
        <f>F468-5</f>
        <v>43469</v>
      </c>
      <c r="F468" s="602">
        <f>F467+7</f>
        <v>43474</v>
      </c>
      <c r="G468" s="602">
        <f>F468+21</f>
        <v>43495</v>
      </c>
    </row>
    <row r="469" spans="1:7" s="551" customFormat="1" ht="15">
      <c r="A469" s="620"/>
      <c r="B469" s="604" t="s">
        <v>2432</v>
      </c>
      <c r="C469" s="604" t="s">
        <v>419</v>
      </c>
      <c r="D469" s="603"/>
      <c r="E469" s="617">
        <f>F469-5</f>
        <v>43476</v>
      </c>
      <c r="F469" s="602">
        <f>F468+7</f>
        <v>43481</v>
      </c>
      <c r="G469" s="602">
        <f>F469+21</f>
        <v>43502</v>
      </c>
    </row>
    <row r="470" spans="1:7" s="551" customFormat="1" ht="15">
      <c r="A470" s="620"/>
      <c r="B470" s="605" t="s">
        <v>2431</v>
      </c>
      <c r="C470" s="604" t="s">
        <v>707</v>
      </c>
      <c r="D470" s="603"/>
      <c r="E470" s="617">
        <f>F470-5</f>
        <v>43483</v>
      </c>
      <c r="F470" s="602">
        <f>F469+7</f>
        <v>43488</v>
      </c>
      <c r="G470" s="602">
        <f>F470+21</f>
        <v>43509</v>
      </c>
    </row>
    <row r="471" spans="1:7" s="551" customFormat="1" ht="15">
      <c r="A471" s="620"/>
      <c r="B471" s="605" t="s">
        <v>2430</v>
      </c>
      <c r="C471" s="604" t="s">
        <v>707</v>
      </c>
      <c r="D471" s="603"/>
      <c r="E471" s="617">
        <f>F471-5</f>
        <v>43490</v>
      </c>
      <c r="F471" s="602">
        <f>F470+7</f>
        <v>43495</v>
      </c>
      <c r="G471" s="602">
        <f>F471+21</f>
        <v>43516</v>
      </c>
    </row>
    <row r="472" spans="1:7" s="567" customFormat="1">
      <c r="A472" s="612" t="s">
        <v>152</v>
      </c>
      <c r="B472" s="612"/>
      <c r="C472" s="625"/>
      <c r="D472" s="624"/>
      <c r="E472" s="623"/>
      <c r="F472" s="622"/>
      <c r="G472" s="622"/>
    </row>
    <row r="473" spans="1:7" s="551" customFormat="1" ht="15">
      <c r="A473" s="620"/>
      <c r="B473" s="583" t="s">
        <v>36</v>
      </c>
      <c r="C473" s="582" t="s">
        <v>37</v>
      </c>
      <c r="D473" s="582" t="s">
        <v>9</v>
      </c>
      <c r="E473" s="602" t="s">
        <v>2401</v>
      </c>
      <c r="F473" s="602" t="s">
        <v>10</v>
      </c>
      <c r="G473" s="602" t="s">
        <v>152</v>
      </c>
    </row>
    <row r="474" spans="1:7" s="551" customFormat="1" ht="15">
      <c r="A474" s="620"/>
      <c r="B474" s="608"/>
      <c r="C474" s="607"/>
      <c r="D474" s="607"/>
      <c r="E474" s="602" t="s">
        <v>2400</v>
      </c>
      <c r="F474" s="602" t="s">
        <v>40</v>
      </c>
      <c r="G474" s="602" t="s">
        <v>41</v>
      </c>
    </row>
    <row r="475" spans="1:7" s="551" customFormat="1" ht="15">
      <c r="A475" s="620"/>
      <c r="B475" s="605" t="s">
        <v>307</v>
      </c>
      <c r="C475" s="621" t="s">
        <v>92</v>
      </c>
      <c r="D475" s="603" t="s">
        <v>184</v>
      </c>
      <c r="E475" s="617">
        <f>F475-5</f>
        <v>43466</v>
      </c>
      <c r="F475" s="602">
        <v>43471</v>
      </c>
      <c r="G475" s="602">
        <f>F475+21</f>
        <v>43492</v>
      </c>
    </row>
    <row r="476" spans="1:7" s="551" customFormat="1" ht="15">
      <c r="A476" s="620"/>
      <c r="B476" s="605" t="s">
        <v>2429</v>
      </c>
      <c r="C476" s="605" t="s">
        <v>260</v>
      </c>
      <c r="D476" s="603"/>
      <c r="E476" s="617">
        <f>F476-5</f>
        <v>43473</v>
      </c>
      <c r="F476" s="602">
        <f>F475+7</f>
        <v>43478</v>
      </c>
      <c r="G476" s="602">
        <f>F476+21</f>
        <v>43499</v>
      </c>
    </row>
    <row r="477" spans="1:7" s="551" customFormat="1" ht="15">
      <c r="A477" s="620"/>
      <c r="B477" s="605" t="s">
        <v>2428</v>
      </c>
      <c r="C477" s="619" t="s">
        <v>46</v>
      </c>
      <c r="D477" s="603"/>
      <c r="E477" s="617">
        <f>F477-5</f>
        <v>43480</v>
      </c>
      <c r="F477" s="602">
        <f>F476+7</f>
        <v>43485</v>
      </c>
      <c r="G477" s="602">
        <f>F477+21</f>
        <v>43506</v>
      </c>
    </row>
    <row r="478" spans="1:7" s="551" customFormat="1" ht="15">
      <c r="A478" s="620"/>
      <c r="B478" s="605" t="s">
        <v>2427</v>
      </c>
      <c r="C478" s="619" t="s">
        <v>261</v>
      </c>
      <c r="D478" s="603"/>
      <c r="E478" s="617">
        <f>F478-5</f>
        <v>43487</v>
      </c>
      <c r="F478" s="602">
        <f>F477+7</f>
        <v>43492</v>
      </c>
      <c r="G478" s="602">
        <f>F478+21</f>
        <v>43513</v>
      </c>
    </row>
    <row r="479" spans="1:7" s="551" customFormat="1" ht="15">
      <c r="A479" s="620"/>
      <c r="B479" s="605" t="s">
        <v>2426</v>
      </c>
      <c r="C479" s="619" t="s">
        <v>127</v>
      </c>
      <c r="D479" s="603"/>
      <c r="E479" s="617">
        <f>F479-5</f>
        <v>43494</v>
      </c>
      <c r="F479" s="602">
        <f>F478+7</f>
        <v>43499</v>
      </c>
      <c r="G479" s="602">
        <f>F479+21</f>
        <v>43520</v>
      </c>
    </row>
    <row r="480" spans="1:7" s="567" customFormat="1" ht="15" customHeight="1">
      <c r="A480" s="612" t="s">
        <v>108</v>
      </c>
      <c r="B480" s="612"/>
      <c r="C480" s="611"/>
      <c r="D480" s="618"/>
      <c r="E480" s="609"/>
      <c r="F480" s="609"/>
      <c r="G480" s="609"/>
    </row>
    <row r="481" spans="1:7" s="551" customFormat="1" ht="15" customHeight="1">
      <c r="A481" s="606"/>
      <c r="B481" s="583" t="s">
        <v>36</v>
      </c>
      <c r="C481" s="582" t="s">
        <v>37</v>
      </c>
      <c r="D481" s="582" t="s">
        <v>9</v>
      </c>
      <c r="E481" s="602" t="s">
        <v>2401</v>
      </c>
      <c r="F481" s="602" t="s">
        <v>10</v>
      </c>
      <c r="G481" s="602" t="s">
        <v>108</v>
      </c>
    </row>
    <row r="482" spans="1:7" s="551" customFormat="1" ht="15" customHeight="1">
      <c r="A482" s="606"/>
      <c r="B482" s="608"/>
      <c r="C482" s="607"/>
      <c r="D482" s="607"/>
      <c r="E482" s="602" t="s">
        <v>2400</v>
      </c>
      <c r="F482" s="602" t="s">
        <v>40</v>
      </c>
      <c r="G482" s="602" t="s">
        <v>41</v>
      </c>
    </row>
    <row r="483" spans="1:7" s="551" customFormat="1" ht="15" customHeight="1">
      <c r="A483" s="606"/>
      <c r="B483" s="605" t="s">
        <v>2425</v>
      </c>
      <c r="C483" s="604" t="s">
        <v>2424</v>
      </c>
      <c r="D483" s="603" t="s">
        <v>163</v>
      </c>
      <c r="E483" s="617">
        <f>F483-5</f>
        <v>43498</v>
      </c>
      <c r="F483" s="602">
        <v>43503</v>
      </c>
      <c r="G483" s="602">
        <f>F483+17</f>
        <v>43520</v>
      </c>
    </row>
    <row r="484" spans="1:7" s="551" customFormat="1" ht="15" customHeight="1">
      <c r="A484" s="606"/>
      <c r="B484" s="605" t="s">
        <v>2423</v>
      </c>
      <c r="C484" s="604" t="s">
        <v>2422</v>
      </c>
      <c r="D484" s="603"/>
      <c r="E484" s="617">
        <f>F484-5</f>
        <v>43505</v>
      </c>
      <c r="F484" s="602">
        <f>F483+7</f>
        <v>43510</v>
      </c>
      <c r="G484" s="602">
        <f>F484+17</f>
        <v>43527</v>
      </c>
    </row>
    <row r="485" spans="1:7" s="551" customFormat="1" ht="18" customHeight="1">
      <c r="A485" s="606"/>
      <c r="B485" s="605" t="s">
        <v>237</v>
      </c>
      <c r="C485" s="604"/>
      <c r="D485" s="603"/>
      <c r="E485" s="617">
        <f>F485-5</f>
        <v>43512</v>
      </c>
      <c r="F485" s="602">
        <f>F484+7</f>
        <v>43517</v>
      </c>
      <c r="G485" s="602">
        <f>F485+17</f>
        <v>43534</v>
      </c>
    </row>
    <row r="486" spans="1:7" s="551" customFormat="1" ht="18" customHeight="1">
      <c r="A486" s="606"/>
      <c r="B486" s="605" t="s">
        <v>237</v>
      </c>
      <c r="C486" s="604"/>
      <c r="D486" s="603"/>
      <c r="E486" s="617">
        <f>F486-5</f>
        <v>43519</v>
      </c>
      <c r="F486" s="602">
        <f>F485+7</f>
        <v>43524</v>
      </c>
      <c r="G486" s="602">
        <f>F486+17</f>
        <v>43541</v>
      </c>
    </row>
    <row r="487" spans="1:7" s="551" customFormat="1" ht="17.25" customHeight="1">
      <c r="A487" s="606"/>
      <c r="B487" s="605" t="s">
        <v>237</v>
      </c>
      <c r="C487" s="604"/>
      <c r="D487" s="603"/>
      <c r="E487" s="617">
        <f>F487-5</f>
        <v>43526</v>
      </c>
      <c r="F487" s="602">
        <f>F486+7</f>
        <v>43531</v>
      </c>
      <c r="G487" s="602">
        <f>F487+17</f>
        <v>43548</v>
      </c>
    </row>
    <row r="488" spans="1:7" s="567" customFormat="1" ht="15" customHeight="1">
      <c r="A488" s="612" t="s">
        <v>104</v>
      </c>
      <c r="B488" s="612"/>
      <c r="C488" s="611"/>
      <c r="D488" s="618"/>
      <c r="E488" s="609"/>
      <c r="F488" s="609"/>
      <c r="G488" s="609"/>
    </row>
    <row r="489" spans="1:7" s="551" customFormat="1" ht="15" customHeight="1">
      <c r="A489" s="606"/>
      <c r="B489" s="583" t="s">
        <v>36</v>
      </c>
      <c r="C489" s="582" t="s">
        <v>37</v>
      </c>
      <c r="D489" s="582" t="s">
        <v>9</v>
      </c>
      <c r="E489" s="602" t="s">
        <v>2401</v>
      </c>
      <c r="F489" s="602" t="s">
        <v>10</v>
      </c>
      <c r="G489" s="602" t="s">
        <v>104</v>
      </c>
    </row>
    <row r="490" spans="1:7" s="551" customFormat="1" ht="15" customHeight="1">
      <c r="A490" s="606"/>
      <c r="B490" s="608"/>
      <c r="C490" s="607"/>
      <c r="D490" s="607"/>
      <c r="E490" s="602" t="s">
        <v>2400</v>
      </c>
      <c r="F490" s="602" t="s">
        <v>40</v>
      </c>
      <c r="G490" s="602" t="s">
        <v>41</v>
      </c>
    </row>
    <row r="491" spans="1:7" s="551" customFormat="1" ht="15" customHeight="1">
      <c r="A491" s="606"/>
      <c r="B491" s="605" t="s">
        <v>2425</v>
      </c>
      <c r="C491" s="604" t="s">
        <v>2424</v>
      </c>
      <c r="D491" s="603" t="s">
        <v>163</v>
      </c>
      <c r="E491" s="617">
        <f>F491-5</f>
        <v>43498</v>
      </c>
      <c r="F491" s="602">
        <v>43503</v>
      </c>
      <c r="G491" s="602">
        <f>F491+15</f>
        <v>43518</v>
      </c>
    </row>
    <row r="492" spans="1:7" s="551" customFormat="1" ht="15" customHeight="1">
      <c r="A492" s="606"/>
      <c r="B492" s="605" t="s">
        <v>2423</v>
      </c>
      <c r="C492" s="604" t="s">
        <v>2422</v>
      </c>
      <c r="D492" s="603"/>
      <c r="E492" s="617">
        <f>F492-5</f>
        <v>43505</v>
      </c>
      <c r="F492" s="602">
        <f>F491+7</f>
        <v>43510</v>
      </c>
      <c r="G492" s="602">
        <f>F492+15</f>
        <v>43525</v>
      </c>
    </row>
    <row r="493" spans="1:7" s="551" customFormat="1" ht="18" customHeight="1">
      <c r="A493" s="606"/>
      <c r="B493" s="605" t="s">
        <v>237</v>
      </c>
      <c r="C493" s="604"/>
      <c r="D493" s="603"/>
      <c r="E493" s="617">
        <f>F493-5</f>
        <v>43512</v>
      </c>
      <c r="F493" s="602">
        <f>F492+7</f>
        <v>43517</v>
      </c>
      <c r="G493" s="602">
        <f>F493+15</f>
        <v>43532</v>
      </c>
    </row>
    <row r="494" spans="1:7" s="551" customFormat="1" ht="18" customHeight="1">
      <c r="A494" s="606"/>
      <c r="B494" s="605" t="s">
        <v>237</v>
      </c>
      <c r="C494" s="604"/>
      <c r="D494" s="603"/>
      <c r="E494" s="617">
        <f>F494-5</f>
        <v>43519</v>
      </c>
      <c r="F494" s="602">
        <f>F493+7</f>
        <v>43524</v>
      </c>
      <c r="G494" s="602">
        <f>F494+15</f>
        <v>43539</v>
      </c>
    </row>
    <row r="495" spans="1:7" s="551" customFormat="1" ht="17.25" customHeight="1">
      <c r="A495" s="606"/>
      <c r="B495" s="605" t="s">
        <v>237</v>
      </c>
      <c r="C495" s="604"/>
      <c r="D495" s="603"/>
      <c r="E495" s="617">
        <f>F495-5</f>
        <v>43526</v>
      </c>
      <c r="F495" s="602">
        <f>F494+7</f>
        <v>43531</v>
      </c>
      <c r="G495" s="602">
        <f>F495+15</f>
        <v>43546</v>
      </c>
    </row>
    <row r="496" spans="1:7" s="567" customFormat="1" ht="15" customHeight="1">
      <c r="A496" s="612" t="s">
        <v>106</v>
      </c>
      <c r="B496" s="612"/>
      <c r="C496" s="611"/>
      <c r="D496" s="618"/>
      <c r="E496" s="609"/>
      <c r="F496" s="609"/>
      <c r="G496" s="609"/>
    </row>
    <row r="497" spans="1:7" s="551" customFormat="1" ht="15" customHeight="1">
      <c r="A497" s="606"/>
      <c r="B497" s="583" t="s">
        <v>36</v>
      </c>
      <c r="C497" s="582" t="s">
        <v>37</v>
      </c>
      <c r="D497" s="582" t="s">
        <v>9</v>
      </c>
      <c r="E497" s="602" t="s">
        <v>2401</v>
      </c>
      <c r="F497" s="602" t="s">
        <v>10</v>
      </c>
      <c r="G497" s="602" t="s">
        <v>106</v>
      </c>
    </row>
    <row r="498" spans="1:7" s="551" customFormat="1" ht="15" customHeight="1">
      <c r="A498" s="606"/>
      <c r="B498" s="608"/>
      <c r="C498" s="607"/>
      <c r="D498" s="607"/>
      <c r="E498" s="602" t="s">
        <v>2400</v>
      </c>
      <c r="F498" s="602" t="s">
        <v>40</v>
      </c>
      <c r="G498" s="602" t="s">
        <v>41</v>
      </c>
    </row>
    <row r="499" spans="1:7" s="551" customFormat="1" ht="15" customHeight="1">
      <c r="A499" s="606"/>
      <c r="B499" s="605" t="s">
        <v>440</v>
      </c>
      <c r="C499" s="604" t="s">
        <v>2421</v>
      </c>
      <c r="D499" s="603" t="s">
        <v>198</v>
      </c>
      <c r="E499" s="617">
        <f>F499-5</f>
        <v>43466</v>
      </c>
      <c r="F499" s="602">
        <v>43471</v>
      </c>
      <c r="G499" s="602">
        <f>F499+17</f>
        <v>43488</v>
      </c>
    </row>
    <row r="500" spans="1:7" s="551" customFormat="1" ht="15" customHeight="1">
      <c r="A500" s="606"/>
      <c r="B500" s="605" t="s">
        <v>369</v>
      </c>
      <c r="C500" s="604" t="s">
        <v>1370</v>
      </c>
      <c r="D500" s="603"/>
      <c r="E500" s="617">
        <f>F500-5</f>
        <v>43473</v>
      </c>
      <c r="F500" s="602">
        <f>F499+7</f>
        <v>43478</v>
      </c>
      <c r="G500" s="602">
        <f>F500+17</f>
        <v>43495</v>
      </c>
    </row>
    <row r="501" spans="1:7" s="551" customFormat="1" ht="18" customHeight="1">
      <c r="A501" s="606"/>
      <c r="B501" s="605" t="s">
        <v>370</v>
      </c>
      <c r="C501" s="604" t="s">
        <v>1369</v>
      </c>
      <c r="D501" s="603"/>
      <c r="E501" s="617">
        <f>F501-5</f>
        <v>43480</v>
      </c>
      <c r="F501" s="602">
        <f>F500+7</f>
        <v>43485</v>
      </c>
      <c r="G501" s="602">
        <f>F501+17</f>
        <v>43502</v>
      </c>
    </row>
    <row r="502" spans="1:7" s="551" customFormat="1" ht="18" customHeight="1">
      <c r="A502" s="606"/>
      <c r="B502" s="605" t="s">
        <v>349</v>
      </c>
      <c r="C502" s="604" t="s">
        <v>1368</v>
      </c>
      <c r="D502" s="603"/>
      <c r="E502" s="617">
        <f>F502-5</f>
        <v>43487</v>
      </c>
      <c r="F502" s="602">
        <f>F501+7</f>
        <v>43492</v>
      </c>
      <c r="G502" s="602">
        <f>F502+17</f>
        <v>43509</v>
      </c>
    </row>
    <row r="503" spans="1:7" s="551" customFormat="1" ht="17.25" customHeight="1">
      <c r="A503" s="606"/>
      <c r="B503" s="605" t="s">
        <v>2420</v>
      </c>
      <c r="C503" s="604"/>
      <c r="D503" s="603"/>
      <c r="E503" s="617">
        <f>F503-5</f>
        <v>43494</v>
      </c>
      <c r="F503" s="602">
        <f>F502+7</f>
        <v>43499</v>
      </c>
      <c r="G503" s="602">
        <f>F503+17</f>
        <v>43516</v>
      </c>
    </row>
    <row r="504" spans="1:7" s="613" customFormat="1" ht="18" customHeight="1">
      <c r="A504" s="612" t="s">
        <v>2</v>
      </c>
      <c r="B504" s="612"/>
      <c r="C504" s="616"/>
      <c r="D504" s="615"/>
      <c r="E504" s="614"/>
      <c r="F504" s="614"/>
      <c r="G504" s="614"/>
    </row>
    <row r="505" spans="1:7" s="551" customFormat="1" ht="18" customHeight="1">
      <c r="A505" s="606"/>
      <c r="B505" s="583" t="s">
        <v>36</v>
      </c>
      <c r="C505" s="582" t="s">
        <v>37</v>
      </c>
      <c r="D505" s="582" t="s">
        <v>9</v>
      </c>
      <c r="E505" s="602" t="s">
        <v>2401</v>
      </c>
      <c r="F505" s="602" t="s">
        <v>10</v>
      </c>
      <c r="G505" s="602" t="s">
        <v>2</v>
      </c>
    </row>
    <row r="506" spans="1:7" s="551" customFormat="1" ht="18" customHeight="1">
      <c r="A506" s="606"/>
      <c r="B506" s="608"/>
      <c r="C506" s="607"/>
      <c r="D506" s="607"/>
      <c r="E506" s="602" t="s">
        <v>2400</v>
      </c>
      <c r="F506" s="602" t="s">
        <v>40</v>
      </c>
      <c r="G506" s="602" t="s">
        <v>41</v>
      </c>
    </row>
    <row r="507" spans="1:7" s="551" customFormat="1" ht="17.25" customHeight="1">
      <c r="A507" s="606"/>
      <c r="B507" s="605" t="s">
        <v>2419</v>
      </c>
      <c r="C507" s="604" t="s">
        <v>2418</v>
      </c>
      <c r="D507" s="603" t="s">
        <v>251</v>
      </c>
      <c r="E507" s="602">
        <f>F507-5</f>
        <v>43466</v>
      </c>
      <c r="F507" s="601">
        <v>43471</v>
      </c>
      <c r="G507" s="601">
        <f>F507+18</f>
        <v>43489</v>
      </c>
    </row>
    <row r="508" spans="1:7" s="551" customFormat="1" ht="17.25" customHeight="1">
      <c r="A508" s="606"/>
      <c r="B508" s="605" t="s">
        <v>87</v>
      </c>
      <c r="C508" s="604" t="s">
        <v>2417</v>
      </c>
      <c r="D508" s="603"/>
      <c r="E508" s="602">
        <f>F508-5</f>
        <v>43473</v>
      </c>
      <c r="F508" s="601">
        <f>F507+7</f>
        <v>43478</v>
      </c>
      <c r="G508" s="601">
        <f>F508+18</f>
        <v>43496</v>
      </c>
    </row>
    <row r="509" spans="1:7" s="551" customFormat="1" ht="17.25" customHeight="1">
      <c r="A509" s="606"/>
      <c r="B509" s="605" t="s">
        <v>2416</v>
      </c>
      <c r="C509" s="604" t="s">
        <v>2415</v>
      </c>
      <c r="D509" s="603"/>
      <c r="E509" s="602">
        <f>F509-5</f>
        <v>43480</v>
      </c>
      <c r="F509" s="601">
        <f>F508+7</f>
        <v>43485</v>
      </c>
      <c r="G509" s="601">
        <f>F509+18</f>
        <v>43503</v>
      </c>
    </row>
    <row r="510" spans="1:7" s="551" customFormat="1" ht="17.25" customHeight="1">
      <c r="A510" s="606"/>
      <c r="B510" s="605" t="s">
        <v>2414</v>
      </c>
      <c r="C510" s="604" t="s">
        <v>615</v>
      </c>
      <c r="D510" s="603"/>
      <c r="E510" s="602">
        <f>F510-5</f>
        <v>43487</v>
      </c>
      <c r="F510" s="601">
        <f>F509+7</f>
        <v>43492</v>
      </c>
      <c r="G510" s="601">
        <f>F510+18</f>
        <v>43510</v>
      </c>
    </row>
    <row r="511" spans="1:7" s="551" customFormat="1" ht="17.25" customHeight="1">
      <c r="B511" s="605" t="s">
        <v>2414</v>
      </c>
      <c r="C511" s="604" t="s">
        <v>615</v>
      </c>
      <c r="D511" s="603"/>
      <c r="E511" s="602">
        <f>F511-5</f>
        <v>43494</v>
      </c>
      <c r="F511" s="601">
        <f>F510+7</f>
        <v>43499</v>
      </c>
      <c r="G511" s="601">
        <f>F511+18</f>
        <v>43517</v>
      </c>
    </row>
    <row r="512" spans="1:7" s="567" customFormat="1" ht="18" customHeight="1">
      <c r="A512" s="612" t="s">
        <v>2226</v>
      </c>
      <c r="B512" s="612"/>
      <c r="C512" s="611"/>
      <c r="D512" s="610"/>
      <c r="E512" s="609"/>
      <c r="F512" s="609"/>
      <c r="G512" s="609"/>
    </row>
    <row r="513" spans="1:8" s="551" customFormat="1" ht="18" customHeight="1">
      <c r="A513" s="606"/>
      <c r="B513" s="583" t="s">
        <v>36</v>
      </c>
      <c r="C513" s="582" t="s">
        <v>37</v>
      </c>
      <c r="D513" s="582" t="s">
        <v>9</v>
      </c>
      <c r="E513" s="602" t="s">
        <v>2401</v>
      </c>
      <c r="F513" s="602" t="s">
        <v>10</v>
      </c>
      <c r="G513" s="602" t="s">
        <v>2226</v>
      </c>
    </row>
    <row r="514" spans="1:8" s="551" customFormat="1" ht="18" customHeight="1">
      <c r="A514" s="606"/>
      <c r="B514" s="608"/>
      <c r="C514" s="607"/>
      <c r="D514" s="607"/>
      <c r="E514" s="602" t="s">
        <v>2400</v>
      </c>
      <c r="F514" s="602" t="s">
        <v>40</v>
      </c>
      <c r="G514" s="602" t="s">
        <v>41</v>
      </c>
    </row>
    <row r="515" spans="1:8" s="551" customFormat="1" ht="17.25" customHeight="1">
      <c r="A515" s="606"/>
      <c r="B515" s="605" t="s">
        <v>2413</v>
      </c>
      <c r="C515" s="604" t="s">
        <v>603</v>
      </c>
      <c r="D515" s="603" t="s">
        <v>239</v>
      </c>
      <c r="E515" s="602">
        <f>F515-5</f>
        <v>43465</v>
      </c>
      <c r="F515" s="601">
        <v>43470</v>
      </c>
      <c r="G515" s="601">
        <f>F515+14</f>
        <v>43484</v>
      </c>
    </row>
    <row r="516" spans="1:8" s="551" customFormat="1" ht="17.25" customHeight="1">
      <c r="A516" s="606"/>
      <c r="B516" s="605" t="s">
        <v>330</v>
      </c>
      <c r="C516" s="604" t="s">
        <v>12</v>
      </c>
      <c r="D516" s="603"/>
      <c r="E516" s="602">
        <f>F516-5</f>
        <v>43472</v>
      </c>
      <c r="F516" s="601">
        <f>F515+7</f>
        <v>43477</v>
      </c>
      <c r="G516" s="601">
        <f>F516+14</f>
        <v>43491</v>
      </c>
    </row>
    <row r="517" spans="1:8" s="551" customFormat="1" ht="17.25" customHeight="1">
      <c r="A517" s="606"/>
      <c r="B517" s="605" t="s">
        <v>282</v>
      </c>
      <c r="C517" s="604" t="s">
        <v>604</v>
      </c>
      <c r="D517" s="603"/>
      <c r="E517" s="602">
        <f>F517-5</f>
        <v>43479</v>
      </c>
      <c r="F517" s="601">
        <f>F516+7</f>
        <v>43484</v>
      </c>
      <c r="G517" s="601">
        <f>F517+14</f>
        <v>43498</v>
      </c>
    </row>
    <row r="518" spans="1:8" s="551" customFormat="1" ht="17.25" customHeight="1">
      <c r="A518" s="606"/>
      <c r="B518" s="605" t="s">
        <v>237</v>
      </c>
      <c r="C518" s="604"/>
      <c r="D518" s="603"/>
      <c r="E518" s="602">
        <f>F518-5</f>
        <v>43486</v>
      </c>
      <c r="F518" s="601">
        <f>F517+7</f>
        <v>43491</v>
      </c>
      <c r="G518" s="601">
        <f>F518+14</f>
        <v>43505</v>
      </c>
    </row>
    <row r="519" spans="1:8" s="551" customFormat="1" ht="17.25" customHeight="1">
      <c r="B519" s="605" t="s">
        <v>237</v>
      </c>
      <c r="C519" s="604"/>
      <c r="D519" s="603"/>
      <c r="E519" s="602">
        <f>F519-5</f>
        <v>43493</v>
      </c>
      <c r="F519" s="601">
        <f>F518+7</f>
        <v>43498</v>
      </c>
      <c r="G519" s="601">
        <f>F519+14</f>
        <v>43512</v>
      </c>
    </row>
    <row r="520" spans="1:8" s="546" customFormat="1" ht="18" customHeight="1">
      <c r="A520" s="600" t="s">
        <v>2412</v>
      </c>
      <c r="B520" s="599"/>
      <c r="C520" s="598"/>
      <c r="D520" s="598"/>
      <c r="E520" s="598"/>
      <c r="F520" s="598"/>
      <c r="G520" s="598"/>
      <c r="H520" s="551"/>
    </row>
    <row r="521" spans="1:8" s="567" customFormat="1" ht="15.75" customHeight="1">
      <c r="A521" s="571" t="s">
        <v>137</v>
      </c>
      <c r="B521" s="571"/>
      <c r="C521" s="597"/>
      <c r="D521" s="569"/>
      <c r="E521" s="569"/>
      <c r="F521" s="568"/>
      <c r="G521" s="568"/>
    </row>
    <row r="522" spans="1:8" s="551" customFormat="1" ht="15">
      <c r="A522" s="558"/>
      <c r="B522" s="566" t="s">
        <v>36</v>
      </c>
      <c r="C522" s="596" t="s">
        <v>37</v>
      </c>
      <c r="D522" s="565" t="s">
        <v>9</v>
      </c>
      <c r="E522" s="561" t="s">
        <v>2401</v>
      </c>
      <c r="F522" s="560" t="s">
        <v>10</v>
      </c>
      <c r="G522" s="559" t="s">
        <v>137</v>
      </c>
    </row>
    <row r="523" spans="1:8" s="551" customFormat="1" ht="15">
      <c r="A523" s="558"/>
      <c r="B523" s="564"/>
      <c r="C523" s="595"/>
      <c r="D523" s="594"/>
      <c r="E523" s="561" t="s">
        <v>2400</v>
      </c>
      <c r="F523" s="560" t="s">
        <v>40</v>
      </c>
      <c r="G523" s="559" t="s">
        <v>41</v>
      </c>
    </row>
    <row r="524" spans="1:8" s="551" customFormat="1" ht="15">
      <c r="A524" s="558"/>
      <c r="B524" s="556" t="s">
        <v>15</v>
      </c>
      <c r="C524" s="555" t="s">
        <v>2411</v>
      </c>
      <c r="D524" s="593" t="s">
        <v>14</v>
      </c>
      <c r="E524" s="553">
        <f>F524-5</f>
        <v>43463</v>
      </c>
      <c r="F524" s="552">
        <v>43468</v>
      </c>
      <c r="G524" s="552">
        <f>F524+2</f>
        <v>43470</v>
      </c>
    </row>
    <row r="525" spans="1:8" s="551" customFormat="1" ht="15">
      <c r="A525" s="558"/>
      <c r="B525" s="556" t="s">
        <v>15</v>
      </c>
      <c r="C525" s="555" t="s">
        <v>2410</v>
      </c>
      <c r="D525" s="576"/>
      <c r="E525" s="573">
        <f>F525-5</f>
        <v>43470</v>
      </c>
      <c r="F525" s="592">
        <f>F524+7</f>
        <v>43475</v>
      </c>
      <c r="G525" s="552">
        <f>F525+2</f>
        <v>43477</v>
      </c>
    </row>
    <row r="526" spans="1:8" s="551" customFormat="1" ht="15">
      <c r="A526" s="558"/>
      <c r="B526" s="556" t="s">
        <v>15</v>
      </c>
      <c r="C526" s="555" t="s">
        <v>2409</v>
      </c>
      <c r="D526" s="576"/>
      <c r="E526" s="573">
        <f>F526-5</f>
        <v>43477</v>
      </c>
      <c r="F526" s="591">
        <f>F525+7</f>
        <v>43482</v>
      </c>
      <c r="G526" s="577">
        <f>F526+2</f>
        <v>43484</v>
      </c>
    </row>
    <row r="527" spans="1:8" s="551" customFormat="1" ht="15">
      <c r="A527" s="558"/>
      <c r="B527" s="590" t="s">
        <v>15</v>
      </c>
      <c r="C527" s="555" t="s">
        <v>2408</v>
      </c>
      <c r="D527" s="576"/>
      <c r="E527" s="573">
        <f>F527-5</f>
        <v>43484</v>
      </c>
      <c r="F527" s="589">
        <f>F526+7</f>
        <v>43489</v>
      </c>
      <c r="G527" s="572">
        <f>F527+2</f>
        <v>43491</v>
      </c>
    </row>
    <row r="528" spans="1:8" s="551" customFormat="1" ht="15">
      <c r="A528" s="558"/>
      <c r="B528" s="570" t="s">
        <v>15</v>
      </c>
      <c r="C528" s="555" t="s">
        <v>2407</v>
      </c>
      <c r="D528" s="574"/>
      <c r="E528" s="573">
        <f>F528-5</f>
        <v>43491</v>
      </c>
      <c r="F528" s="589">
        <f>F527+7</f>
        <v>43496</v>
      </c>
      <c r="G528" s="572">
        <f>F528+2</f>
        <v>43498</v>
      </c>
    </row>
    <row r="529" spans="1:7" s="551" customFormat="1" ht="15">
      <c r="A529" s="558"/>
      <c r="B529" s="568"/>
      <c r="C529" s="588"/>
      <c r="D529" s="587"/>
      <c r="E529" s="586"/>
      <c r="F529" s="585"/>
      <c r="G529" s="584"/>
    </row>
    <row r="530" spans="1:7" s="551" customFormat="1" ht="15">
      <c r="A530" s="558"/>
      <c r="B530" s="583" t="s">
        <v>36</v>
      </c>
      <c r="C530" s="582" t="s">
        <v>37</v>
      </c>
      <c r="D530" s="582" t="s">
        <v>9</v>
      </c>
      <c r="E530" s="579" t="s">
        <v>2401</v>
      </c>
      <c r="F530" s="579" t="s">
        <v>10</v>
      </c>
      <c r="G530" s="579" t="s">
        <v>137</v>
      </c>
    </row>
    <row r="531" spans="1:7" s="551" customFormat="1" ht="15">
      <c r="A531" s="558"/>
      <c r="B531" s="581"/>
      <c r="C531" s="580"/>
      <c r="D531" s="580"/>
      <c r="E531" s="579" t="s">
        <v>2400</v>
      </c>
      <c r="F531" s="579" t="s">
        <v>40</v>
      </c>
      <c r="G531" s="579" t="s">
        <v>41</v>
      </c>
    </row>
    <row r="532" spans="1:7" s="551" customFormat="1" ht="15">
      <c r="A532" s="558"/>
      <c r="B532" s="570" t="s">
        <v>139</v>
      </c>
      <c r="C532" s="575" t="s">
        <v>2406</v>
      </c>
      <c r="D532" s="578" t="s">
        <v>16</v>
      </c>
      <c r="E532" s="573">
        <f>F532-5</f>
        <v>43466</v>
      </c>
      <c r="F532" s="552">
        <v>43471</v>
      </c>
      <c r="G532" s="552">
        <f>F532+2</f>
        <v>43473</v>
      </c>
    </row>
    <row r="533" spans="1:7" s="551" customFormat="1" ht="15">
      <c r="A533" s="558"/>
      <c r="B533" s="570" t="s">
        <v>139</v>
      </c>
      <c r="C533" s="575" t="s">
        <v>2405</v>
      </c>
      <c r="D533" s="576"/>
      <c r="E533" s="573">
        <f>F533-5</f>
        <v>43473</v>
      </c>
      <c r="F533" s="552">
        <f>F532+7</f>
        <v>43478</v>
      </c>
      <c r="G533" s="552">
        <f>F533+2</f>
        <v>43480</v>
      </c>
    </row>
    <row r="534" spans="1:7" s="551" customFormat="1" ht="15">
      <c r="A534" s="558"/>
      <c r="B534" s="570" t="s">
        <v>139</v>
      </c>
      <c r="C534" s="575" t="s">
        <v>2404</v>
      </c>
      <c r="D534" s="576"/>
      <c r="E534" s="573">
        <f>F534-5</f>
        <v>43480</v>
      </c>
      <c r="F534" s="577">
        <f>F533+7</f>
        <v>43485</v>
      </c>
      <c r="G534" s="577">
        <f>F534+2</f>
        <v>43487</v>
      </c>
    </row>
    <row r="535" spans="1:7" s="551" customFormat="1" ht="15">
      <c r="A535" s="558"/>
      <c r="B535" s="570" t="s">
        <v>139</v>
      </c>
      <c r="C535" s="575" t="s">
        <v>2403</v>
      </c>
      <c r="D535" s="576"/>
      <c r="E535" s="573">
        <f>F535-5</f>
        <v>43487</v>
      </c>
      <c r="F535" s="572">
        <f>F534+7</f>
        <v>43492</v>
      </c>
      <c r="G535" s="572">
        <f>F535+2</f>
        <v>43494</v>
      </c>
    </row>
    <row r="536" spans="1:7" s="551" customFormat="1" ht="15">
      <c r="A536" s="558"/>
      <c r="B536" s="570" t="s">
        <v>139</v>
      </c>
      <c r="C536" s="575" t="s">
        <v>2402</v>
      </c>
      <c r="D536" s="574"/>
      <c r="E536" s="573">
        <f>F536-5</f>
        <v>43494</v>
      </c>
      <c r="F536" s="572">
        <f>F535+7</f>
        <v>43499</v>
      </c>
      <c r="G536" s="572">
        <f>F536+2</f>
        <v>43501</v>
      </c>
    </row>
    <row r="537" spans="1:7" s="567" customFormat="1" ht="15">
      <c r="A537" s="571" t="s">
        <v>140</v>
      </c>
      <c r="B537" s="571"/>
      <c r="C537" s="570"/>
      <c r="D537" s="569"/>
      <c r="E537" s="569"/>
      <c r="F537" s="568"/>
      <c r="G537" s="568"/>
    </row>
    <row r="538" spans="1:7" s="551" customFormat="1" ht="15">
      <c r="A538" s="558"/>
      <c r="B538" s="566" t="s">
        <v>36</v>
      </c>
      <c r="C538" s="565" t="s">
        <v>37</v>
      </c>
      <c r="D538" s="562" t="s">
        <v>9</v>
      </c>
      <c r="E538" s="561" t="s">
        <v>2401</v>
      </c>
      <c r="F538" s="560" t="s">
        <v>10</v>
      </c>
      <c r="G538" s="559" t="s">
        <v>140</v>
      </c>
    </row>
    <row r="539" spans="1:7" s="551" customFormat="1" ht="15">
      <c r="A539" s="558"/>
      <c r="B539" s="564"/>
      <c r="C539" s="563"/>
      <c r="D539" s="562"/>
      <c r="E539" s="561" t="s">
        <v>2400</v>
      </c>
      <c r="F539" s="560" t="s">
        <v>40</v>
      </c>
      <c r="G539" s="559" t="s">
        <v>41</v>
      </c>
    </row>
    <row r="540" spans="1:7" s="551" customFormat="1" ht="15">
      <c r="A540" s="558"/>
      <c r="B540" s="556" t="s">
        <v>17</v>
      </c>
      <c r="C540" s="555" t="s">
        <v>2399</v>
      </c>
      <c r="D540" s="554" t="s">
        <v>18</v>
      </c>
      <c r="E540" s="553">
        <f>F540-5</f>
        <v>43466</v>
      </c>
      <c r="F540" s="552">
        <v>43471</v>
      </c>
      <c r="G540" s="552">
        <f>F540+1</f>
        <v>43472</v>
      </c>
    </row>
    <row r="541" spans="1:7" s="551" customFormat="1" ht="15">
      <c r="A541" s="558"/>
      <c r="B541" s="556" t="s">
        <v>17</v>
      </c>
      <c r="C541" s="555" t="s">
        <v>2398</v>
      </c>
      <c r="D541" s="554"/>
      <c r="E541" s="553">
        <f>F541-5</f>
        <v>43470</v>
      </c>
      <c r="F541" s="552">
        <f>F540+4</f>
        <v>43475</v>
      </c>
      <c r="G541" s="552">
        <f>F541+1</f>
        <v>43476</v>
      </c>
    </row>
    <row r="542" spans="1:7" s="551" customFormat="1" ht="15">
      <c r="A542" s="558"/>
      <c r="B542" s="556" t="s">
        <v>17</v>
      </c>
      <c r="C542" s="555" t="s">
        <v>2397</v>
      </c>
      <c r="D542" s="554"/>
      <c r="E542" s="553">
        <f>F542-5</f>
        <v>43473</v>
      </c>
      <c r="F542" s="552">
        <f>F541+3</f>
        <v>43478</v>
      </c>
      <c r="G542" s="552">
        <f>F542+1</f>
        <v>43479</v>
      </c>
    </row>
    <row r="543" spans="1:7" s="551" customFormat="1" ht="15">
      <c r="A543" s="558"/>
      <c r="B543" s="556" t="s">
        <v>17</v>
      </c>
      <c r="C543" s="555" t="s">
        <v>2396</v>
      </c>
      <c r="D543" s="554"/>
      <c r="E543" s="553">
        <f>F543-5</f>
        <v>43477</v>
      </c>
      <c r="F543" s="552">
        <f>F542+4</f>
        <v>43482</v>
      </c>
      <c r="G543" s="552">
        <f>F543+1</f>
        <v>43483</v>
      </c>
    </row>
    <row r="544" spans="1:7" s="551" customFormat="1" ht="15">
      <c r="A544" s="558"/>
      <c r="B544" s="556" t="s">
        <v>17</v>
      </c>
      <c r="C544" s="555" t="s">
        <v>2395</v>
      </c>
      <c r="D544" s="554"/>
      <c r="E544" s="553">
        <f>F544-5</f>
        <v>43480</v>
      </c>
      <c r="F544" s="552">
        <f>F543+3</f>
        <v>43485</v>
      </c>
      <c r="G544" s="552">
        <f>F544+1</f>
        <v>43486</v>
      </c>
    </row>
    <row r="545" spans="1:8" s="551" customFormat="1" ht="15">
      <c r="A545" s="558"/>
      <c r="B545" s="556" t="s">
        <v>17</v>
      </c>
      <c r="C545" s="555" t="s">
        <v>2394</v>
      </c>
      <c r="D545" s="554"/>
      <c r="E545" s="553">
        <f>F545-5</f>
        <v>43484</v>
      </c>
      <c r="F545" s="552">
        <f>F544+4</f>
        <v>43489</v>
      </c>
      <c r="G545" s="552">
        <f>F545+1</f>
        <v>43490</v>
      </c>
    </row>
    <row r="546" spans="1:8" s="551" customFormat="1" ht="15">
      <c r="A546" s="558"/>
      <c r="B546" s="556" t="s">
        <v>17</v>
      </c>
      <c r="C546" s="555" t="s">
        <v>2393</v>
      </c>
      <c r="D546" s="554"/>
      <c r="E546" s="553">
        <f>F546-5</f>
        <v>43487</v>
      </c>
      <c r="F546" s="552">
        <f>F545+3</f>
        <v>43492</v>
      </c>
      <c r="G546" s="552">
        <f>F546+1</f>
        <v>43493</v>
      </c>
      <c r="H546" s="546"/>
    </row>
    <row r="547" spans="1:8" s="551" customFormat="1">
      <c r="A547" s="557"/>
      <c r="B547" s="556" t="s">
        <v>17</v>
      </c>
      <c r="C547" s="555" t="s">
        <v>2392</v>
      </c>
      <c r="D547" s="554"/>
      <c r="E547" s="553">
        <f>F547-5</f>
        <v>43491</v>
      </c>
      <c r="F547" s="552">
        <f>F546+4</f>
        <v>43496</v>
      </c>
      <c r="G547" s="552">
        <f>F547+1</f>
        <v>43497</v>
      </c>
      <c r="H547" s="545"/>
    </row>
    <row r="548" spans="1:8" s="551" customFormat="1">
      <c r="A548" s="557"/>
      <c r="B548" s="556" t="s">
        <v>17</v>
      </c>
      <c r="C548" s="555" t="s">
        <v>2391</v>
      </c>
      <c r="D548" s="554"/>
      <c r="E548" s="553">
        <f>F548-5</f>
        <v>43494</v>
      </c>
      <c r="F548" s="552">
        <f>F547+3</f>
        <v>43499</v>
      </c>
      <c r="G548" s="552">
        <f>F548+1</f>
        <v>43500</v>
      </c>
      <c r="H548" s="545"/>
    </row>
    <row r="549" spans="1:8" s="546" customFormat="1">
      <c r="A549" s="549"/>
      <c r="B549" s="550"/>
      <c r="C549" s="549"/>
      <c r="D549" s="549"/>
      <c r="E549" s="549"/>
      <c r="F549" s="549"/>
      <c r="G549" s="549"/>
      <c r="H549" s="545"/>
    </row>
    <row r="550" spans="1:8">
      <c r="A550" s="549"/>
      <c r="B550" s="550"/>
      <c r="C550" s="549"/>
      <c r="D550" s="549"/>
      <c r="E550" s="549"/>
      <c r="F550" s="549"/>
      <c r="G550" s="549"/>
    </row>
    <row r="551" spans="1:8">
      <c r="A551" s="549"/>
      <c r="B551" s="550"/>
      <c r="C551" s="549"/>
      <c r="D551" s="549"/>
      <c r="E551" s="549"/>
      <c r="F551" s="549"/>
      <c r="G551" s="549"/>
    </row>
    <row r="552" spans="1:8">
      <c r="A552" s="549"/>
      <c r="B552" s="550"/>
      <c r="D552" s="549"/>
      <c r="E552" s="549"/>
      <c r="F552" s="549"/>
      <c r="G552" s="549"/>
    </row>
    <row r="553" spans="1:8">
      <c r="A553" s="549"/>
      <c r="B553" s="550"/>
      <c r="C553" s="549"/>
      <c r="D553" s="549"/>
      <c r="E553" s="549"/>
      <c r="F553" s="549"/>
      <c r="G553" s="549"/>
    </row>
    <row r="554" spans="1:8">
      <c r="A554" s="549"/>
      <c r="B554" s="550"/>
      <c r="C554" s="549"/>
      <c r="D554" s="549"/>
      <c r="E554" s="549"/>
      <c r="F554" s="549"/>
      <c r="G554" s="549"/>
    </row>
    <row r="555" spans="1:8">
      <c r="A555" s="549"/>
      <c r="B555" s="550"/>
      <c r="C555" s="549"/>
      <c r="D555" s="549"/>
      <c r="E555" s="549"/>
      <c r="F555" s="549"/>
      <c r="G555" s="549"/>
    </row>
    <row r="556" spans="1:8">
      <c r="A556" s="549"/>
      <c r="B556" s="550"/>
      <c r="C556" s="549"/>
      <c r="D556" s="549"/>
      <c r="E556" s="546"/>
      <c r="F556" s="549"/>
      <c r="G556" s="549"/>
    </row>
    <row r="557" spans="1:8">
      <c r="A557" s="549"/>
      <c r="B557" s="550"/>
      <c r="C557" s="549"/>
      <c r="D557" s="549"/>
      <c r="E557" s="549"/>
      <c r="F557" s="549"/>
      <c r="G557" s="549"/>
    </row>
    <row r="558" spans="1:8">
      <c r="A558" s="549"/>
      <c r="B558" s="550"/>
      <c r="C558" s="549"/>
      <c r="D558" s="549"/>
      <c r="E558" s="549"/>
      <c r="F558" s="549"/>
      <c r="G558" s="549"/>
    </row>
    <row r="559" spans="1:8">
      <c r="A559" s="549"/>
      <c r="B559" s="550"/>
      <c r="C559" s="549"/>
      <c r="D559" s="549"/>
      <c r="E559" s="549"/>
      <c r="F559" s="549"/>
      <c r="G559" s="549"/>
    </row>
    <row r="560" spans="1:8">
      <c r="A560" s="549"/>
      <c r="B560" s="550"/>
      <c r="C560" s="549"/>
      <c r="D560" s="549"/>
      <c r="E560" s="549"/>
      <c r="F560" s="549"/>
      <c r="G560" s="549"/>
    </row>
    <row r="561" spans="1:7">
      <c r="A561" s="549"/>
      <c r="B561" s="550"/>
      <c r="C561" s="549"/>
      <c r="D561" s="549"/>
      <c r="E561" s="549"/>
      <c r="F561" s="549"/>
      <c r="G561" s="549"/>
    </row>
    <row r="562" spans="1:7">
      <c r="A562" s="549"/>
      <c r="B562" s="550"/>
      <c r="C562" s="549"/>
      <c r="D562" s="549"/>
      <c r="E562" s="549"/>
      <c r="F562" s="549"/>
      <c r="G562" s="549"/>
    </row>
    <row r="563" spans="1:7">
      <c r="A563" s="549"/>
      <c r="B563" s="550"/>
      <c r="C563" s="549"/>
      <c r="D563" s="549"/>
      <c r="E563" s="549"/>
      <c r="F563" s="549"/>
      <c r="G563" s="549"/>
    </row>
    <row r="564" spans="1:7">
      <c r="A564" s="549"/>
      <c r="B564" s="550"/>
      <c r="C564" s="549"/>
      <c r="D564" s="549"/>
      <c r="E564" s="549"/>
      <c r="F564" s="549"/>
      <c r="G564" s="549"/>
    </row>
    <row r="565" spans="1:7">
      <c r="A565" s="549"/>
      <c r="B565" s="550"/>
      <c r="C565" s="549"/>
      <c r="D565" s="549"/>
      <c r="E565" s="549"/>
      <c r="F565" s="549"/>
      <c r="G565" s="549"/>
    </row>
    <row r="566" spans="1:7">
      <c r="A566" s="549"/>
      <c r="B566" s="550"/>
      <c r="C566" s="549"/>
      <c r="D566" s="549"/>
      <c r="E566" s="549"/>
      <c r="F566" s="549"/>
      <c r="G566" s="549"/>
    </row>
    <row r="567" spans="1:7">
      <c r="A567" s="549"/>
      <c r="B567" s="550"/>
      <c r="C567" s="549"/>
      <c r="D567" s="549"/>
      <c r="E567" s="549"/>
      <c r="F567" s="549"/>
      <c r="G567" s="549"/>
    </row>
    <row r="568" spans="1:7">
      <c r="A568" s="549"/>
      <c r="B568" s="550"/>
      <c r="C568" s="549"/>
      <c r="D568" s="549"/>
      <c r="E568" s="549"/>
      <c r="F568" s="549"/>
      <c r="G568" s="549"/>
    </row>
    <row r="569" spans="1:7">
      <c r="A569" s="549"/>
      <c r="B569" s="550"/>
      <c r="C569" s="549"/>
      <c r="D569" s="549"/>
      <c r="E569" s="549"/>
      <c r="F569" s="549"/>
      <c r="G569" s="549"/>
    </row>
    <row r="570" spans="1:7">
      <c r="A570" s="549"/>
      <c r="B570" s="550"/>
      <c r="C570" s="549"/>
      <c r="D570" s="549"/>
      <c r="E570" s="549"/>
      <c r="F570" s="549"/>
      <c r="G570" s="549"/>
    </row>
    <row r="571" spans="1:7">
      <c r="A571" s="546"/>
      <c r="D571" s="546"/>
      <c r="E571" s="546"/>
      <c r="F571" s="546"/>
      <c r="G571" s="546"/>
    </row>
    <row r="572" spans="1:7">
      <c r="A572" s="546"/>
      <c r="D572" s="546"/>
      <c r="E572" s="546"/>
      <c r="F572" s="546"/>
      <c r="G572" s="546"/>
    </row>
    <row r="573" spans="1:7">
      <c r="A573" s="546"/>
      <c r="D573" s="546"/>
      <c r="E573" s="546"/>
      <c r="F573" s="546"/>
      <c r="G573" s="546"/>
    </row>
    <row r="574" spans="1:7">
      <c r="A574" s="546"/>
      <c r="D574" s="546"/>
      <c r="E574" s="546"/>
      <c r="F574" s="546"/>
      <c r="G574" s="546"/>
    </row>
    <row r="575" spans="1:7">
      <c r="A575" s="546"/>
      <c r="D575" s="546"/>
      <c r="E575" s="546"/>
      <c r="F575" s="546"/>
      <c r="G575" s="546"/>
    </row>
    <row r="576" spans="1:7">
      <c r="A576" s="546"/>
      <c r="D576" s="546"/>
      <c r="E576" s="546"/>
      <c r="F576" s="546"/>
      <c r="G576" s="546"/>
    </row>
    <row r="577" spans="1:7">
      <c r="A577" s="546"/>
      <c r="D577" s="546"/>
      <c r="E577" s="546"/>
      <c r="F577" s="546"/>
      <c r="G577" s="546"/>
    </row>
    <row r="578" spans="1:7">
      <c r="A578" s="546"/>
      <c r="D578" s="546"/>
      <c r="E578" s="546"/>
      <c r="F578" s="546"/>
      <c r="G578" s="546"/>
    </row>
    <row r="579" spans="1:7">
      <c r="A579" s="546"/>
      <c r="D579" s="546"/>
      <c r="E579" s="546"/>
      <c r="F579" s="546"/>
      <c r="G579" s="546"/>
    </row>
    <row r="580" spans="1:7">
      <c r="A580" s="546"/>
      <c r="D580" s="546"/>
      <c r="E580" s="546"/>
      <c r="F580" s="546"/>
      <c r="G580" s="546"/>
    </row>
    <row r="581" spans="1:7">
      <c r="A581" s="546"/>
      <c r="D581" s="546"/>
      <c r="E581" s="546"/>
      <c r="F581" s="546"/>
      <c r="G581" s="546"/>
    </row>
    <row r="582" spans="1:7">
      <c r="A582" s="546"/>
      <c r="D582" s="546"/>
      <c r="E582" s="546"/>
      <c r="F582" s="546"/>
      <c r="G582" s="546"/>
    </row>
    <row r="583" spans="1:7">
      <c r="A583" s="546"/>
      <c r="D583" s="546"/>
      <c r="E583" s="546"/>
      <c r="F583" s="546"/>
      <c r="G583" s="546"/>
    </row>
    <row r="584" spans="1:7">
      <c r="A584" s="546"/>
      <c r="D584" s="546"/>
      <c r="E584" s="546"/>
      <c r="F584" s="546"/>
      <c r="G584" s="546"/>
    </row>
    <row r="585" spans="1:7">
      <c r="A585" s="546"/>
      <c r="D585" s="546"/>
      <c r="E585" s="546"/>
      <c r="F585" s="546"/>
      <c r="G585" s="546"/>
    </row>
    <row r="586" spans="1:7">
      <c r="A586" s="546"/>
      <c r="D586" s="546"/>
      <c r="E586" s="546"/>
      <c r="F586" s="546"/>
      <c r="G586" s="546"/>
    </row>
    <row r="587" spans="1:7">
      <c r="A587" s="546"/>
      <c r="D587" s="546"/>
      <c r="E587" s="546"/>
      <c r="F587" s="546"/>
      <c r="G587" s="546"/>
    </row>
    <row r="588" spans="1:7">
      <c r="A588" s="546"/>
      <c r="D588" s="546"/>
      <c r="E588" s="546"/>
      <c r="F588" s="546"/>
      <c r="G588" s="546"/>
    </row>
    <row r="589" spans="1:7">
      <c r="A589" s="546"/>
      <c r="D589" s="546"/>
      <c r="E589" s="546"/>
      <c r="F589" s="546"/>
      <c r="G589" s="546"/>
    </row>
    <row r="590" spans="1:7">
      <c r="A590" s="546"/>
      <c r="D590" s="546"/>
      <c r="E590" s="546"/>
      <c r="F590" s="546"/>
      <c r="G590" s="546"/>
    </row>
    <row r="591" spans="1:7">
      <c r="A591" s="546"/>
      <c r="D591" s="546"/>
      <c r="E591" s="546"/>
      <c r="F591" s="546"/>
      <c r="G591" s="546"/>
    </row>
    <row r="592" spans="1:7">
      <c r="A592" s="546"/>
      <c r="D592" s="546"/>
      <c r="E592" s="546"/>
      <c r="F592" s="546"/>
      <c r="G592" s="546"/>
    </row>
    <row r="593" spans="1:7">
      <c r="A593" s="546"/>
      <c r="D593" s="546"/>
      <c r="E593" s="546"/>
      <c r="F593" s="546"/>
      <c r="G593" s="546"/>
    </row>
    <row r="594" spans="1:7">
      <c r="A594" s="546"/>
      <c r="D594" s="546"/>
      <c r="E594" s="546"/>
      <c r="F594" s="546"/>
      <c r="G594" s="546"/>
    </row>
    <row r="595" spans="1:7">
      <c r="A595" s="546"/>
      <c r="D595" s="546"/>
      <c r="E595" s="546"/>
      <c r="F595" s="546"/>
      <c r="G595" s="546"/>
    </row>
    <row r="596" spans="1:7">
      <c r="A596" s="546"/>
      <c r="D596" s="546"/>
      <c r="E596" s="546"/>
      <c r="F596" s="546"/>
      <c r="G596" s="546"/>
    </row>
    <row r="597" spans="1:7">
      <c r="A597" s="546"/>
      <c r="D597" s="546"/>
      <c r="E597" s="546"/>
      <c r="F597" s="546"/>
      <c r="G597" s="546"/>
    </row>
    <row r="598" spans="1:7">
      <c r="A598" s="546"/>
      <c r="D598" s="546"/>
      <c r="E598" s="546"/>
      <c r="F598" s="546"/>
      <c r="G598" s="546"/>
    </row>
    <row r="599" spans="1:7">
      <c r="A599" s="546"/>
      <c r="D599" s="546"/>
      <c r="E599" s="546"/>
      <c r="F599" s="546"/>
      <c r="G599" s="546"/>
    </row>
    <row r="600" spans="1:7">
      <c r="A600" s="546"/>
      <c r="D600" s="546"/>
      <c r="E600" s="546"/>
      <c r="F600" s="546"/>
      <c r="G600" s="546"/>
    </row>
    <row r="601" spans="1:7">
      <c r="A601" s="546"/>
      <c r="D601" s="546"/>
      <c r="E601" s="546"/>
      <c r="F601" s="546"/>
      <c r="G601" s="546"/>
    </row>
    <row r="602" spans="1:7">
      <c r="A602" s="546"/>
      <c r="D602" s="546"/>
      <c r="E602" s="546"/>
      <c r="F602" s="546"/>
      <c r="G602" s="546"/>
    </row>
    <row r="603" spans="1:7">
      <c r="A603" s="546"/>
      <c r="D603" s="546"/>
      <c r="E603" s="546"/>
      <c r="F603" s="546"/>
      <c r="G603" s="546"/>
    </row>
    <row r="604" spans="1:7">
      <c r="A604" s="546"/>
      <c r="D604" s="546"/>
      <c r="E604" s="546"/>
      <c r="F604" s="546"/>
      <c r="G604" s="546"/>
    </row>
    <row r="605" spans="1:7">
      <c r="A605" s="546"/>
      <c r="D605" s="546"/>
      <c r="E605" s="546"/>
      <c r="F605" s="546"/>
      <c r="G605" s="546"/>
    </row>
    <row r="606" spans="1:7">
      <c r="A606" s="546"/>
      <c r="D606" s="546"/>
      <c r="E606" s="546"/>
      <c r="F606" s="546"/>
      <c r="G606" s="546"/>
    </row>
    <row r="607" spans="1:7">
      <c r="A607" s="546"/>
      <c r="D607" s="546"/>
      <c r="E607" s="546"/>
      <c r="F607" s="546"/>
      <c r="G607" s="546"/>
    </row>
    <row r="608" spans="1:7">
      <c r="A608" s="546"/>
      <c r="D608" s="546"/>
      <c r="E608" s="546"/>
      <c r="F608" s="546"/>
      <c r="G608" s="546"/>
    </row>
    <row r="609" spans="1:7">
      <c r="A609" s="546"/>
      <c r="D609" s="546"/>
      <c r="E609" s="546"/>
      <c r="F609" s="546"/>
      <c r="G609" s="546"/>
    </row>
    <row r="610" spans="1:7">
      <c r="A610" s="546"/>
      <c r="D610" s="546"/>
      <c r="E610" s="546"/>
      <c r="F610" s="546"/>
      <c r="G610" s="546"/>
    </row>
    <row r="611" spans="1:7">
      <c r="A611" s="546"/>
      <c r="D611" s="546"/>
      <c r="E611" s="546"/>
      <c r="F611" s="546"/>
      <c r="G611" s="546"/>
    </row>
    <row r="612" spans="1:7">
      <c r="A612" s="546"/>
      <c r="D612" s="546"/>
      <c r="E612" s="546"/>
      <c r="F612" s="546"/>
      <c r="G612" s="546"/>
    </row>
    <row r="613" spans="1:7">
      <c r="A613" s="546"/>
      <c r="D613" s="546"/>
      <c r="E613" s="546"/>
      <c r="F613" s="546"/>
      <c r="G613" s="546"/>
    </row>
    <row r="614" spans="1:7">
      <c r="A614" s="546"/>
      <c r="D614" s="546"/>
      <c r="E614" s="546"/>
      <c r="F614" s="546"/>
      <c r="G614" s="546"/>
    </row>
    <row r="615" spans="1:7">
      <c r="A615" s="546"/>
      <c r="D615" s="546"/>
      <c r="E615" s="546"/>
      <c r="F615" s="546"/>
      <c r="G615" s="546"/>
    </row>
    <row r="616" spans="1:7">
      <c r="A616" s="546"/>
      <c r="D616" s="546"/>
      <c r="E616" s="546"/>
      <c r="F616" s="546"/>
      <c r="G616" s="546"/>
    </row>
    <row r="617" spans="1:7">
      <c r="A617" s="546"/>
      <c r="D617" s="546"/>
      <c r="E617" s="546"/>
      <c r="F617" s="546"/>
      <c r="G617" s="546"/>
    </row>
    <row r="618" spans="1:7">
      <c r="A618" s="546"/>
      <c r="D618" s="546"/>
      <c r="E618" s="546"/>
      <c r="F618" s="546"/>
      <c r="G618" s="546"/>
    </row>
    <row r="619" spans="1:7">
      <c r="A619" s="546"/>
      <c r="D619" s="546"/>
      <c r="E619" s="546"/>
      <c r="F619" s="546"/>
      <c r="G619" s="546"/>
    </row>
    <row r="620" spans="1:7">
      <c r="A620" s="546"/>
      <c r="D620" s="546"/>
      <c r="E620" s="546"/>
      <c r="F620" s="546"/>
      <c r="G620" s="546"/>
    </row>
    <row r="621" spans="1:7">
      <c r="A621" s="546"/>
      <c r="D621" s="546"/>
      <c r="E621" s="546"/>
      <c r="F621" s="546"/>
      <c r="G621" s="546"/>
    </row>
    <row r="622" spans="1:7">
      <c r="A622" s="546"/>
      <c r="D622" s="546"/>
      <c r="E622" s="546"/>
      <c r="F622" s="546"/>
      <c r="G622" s="546"/>
    </row>
    <row r="623" spans="1:7">
      <c r="A623" s="546"/>
      <c r="D623" s="546"/>
      <c r="E623" s="546"/>
      <c r="F623" s="546"/>
      <c r="G623" s="546"/>
    </row>
    <row r="624" spans="1:7">
      <c r="A624" s="546"/>
      <c r="D624" s="546"/>
      <c r="E624" s="546"/>
      <c r="F624" s="546"/>
      <c r="G624" s="546"/>
    </row>
    <row r="625" spans="1:7">
      <c r="A625" s="546"/>
      <c r="D625" s="546"/>
      <c r="E625" s="546"/>
      <c r="F625" s="546"/>
      <c r="G625" s="546"/>
    </row>
    <row r="626" spans="1:7">
      <c r="A626" s="546"/>
      <c r="D626" s="546"/>
      <c r="E626" s="546"/>
      <c r="F626" s="546"/>
      <c r="G626" s="546"/>
    </row>
    <row r="627" spans="1:7">
      <c r="A627" s="546"/>
      <c r="D627" s="546"/>
      <c r="E627" s="546"/>
      <c r="F627" s="546"/>
      <c r="G627" s="546"/>
    </row>
    <row r="628" spans="1:7">
      <c r="A628" s="546"/>
      <c r="D628" s="546"/>
      <c r="E628" s="546"/>
      <c r="F628" s="546"/>
      <c r="G628" s="546"/>
    </row>
    <row r="629" spans="1:7">
      <c r="A629" s="546"/>
      <c r="D629" s="546"/>
      <c r="E629" s="546"/>
      <c r="F629" s="546"/>
      <c r="G629" s="546"/>
    </row>
    <row r="630" spans="1:7">
      <c r="A630" s="546"/>
      <c r="D630" s="546"/>
      <c r="E630" s="546"/>
      <c r="F630" s="546"/>
      <c r="G630" s="546"/>
    </row>
    <row r="631" spans="1:7">
      <c r="A631" s="546"/>
      <c r="D631" s="546"/>
      <c r="E631" s="546"/>
      <c r="F631" s="546"/>
      <c r="G631" s="546"/>
    </row>
    <row r="632" spans="1:7">
      <c r="A632" s="546"/>
      <c r="D632" s="546"/>
      <c r="E632" s="546"/>
      <c r="F632" s="546"/>
      <c r="G632" s="546"/>
    </row>
    <row r="633" spans="1:7">
      <c r="A633" s="546"/>
      <c r="D633" s="546"/>
      <c r="E633" s="546"/>
      <c r="F633" s="546"/>
      <c r="G633" s="546"/>
    </row>
    <row r="634" spans="1:7">
      <c r="A634" s="546"/>
      <c r="D634" s="546"/>
      <c r="E634" s="546"/>
      <c r="F634" s="546"/>
      <c r="G634" s="546"/>
    </row>
    <row r="635" spans="1:7">
      <c r="A635" s="546"/>
      <c r="D635" s="546"/>
      <c r="E635" s="546"/>
      <c r="F635" s="546"/>
      <c r="G635" s="546"/>
    </row>
    <row r="636" spans="1:7">
      <c r="A636" s="546"/>
      <c r="D636" s="546"/>
      <c r="E636" s="546"/>
      <c r="F636" s="546"/>
      <c r="G636" s="546"/>
    </row>
    <row r="637" spans="1:7">
      <c r="A637" s="546"/>
      <c r="D637" s="546"/>
      <c r="E637" s="546"/>
      <c r="F637" s="546"/>
      <c r="G637" s="546"/>
    </row>
    <row r="638" spans="1:7">
      <c r="A638" s="546"/>
      <c r="D638" s="546"/>
      <c r="E638" s="546"/>
      <c r="F638" s="546"/>
      <c r="G638" s="546"/>
    </row>
    <row r="639" spans="1:7">
      <c r="A639" s="546"/>
      <c r="D639" s="546"/>
      <c r="E639" s="546"/>
      <c r="F639" s="546"/>
      <c r="G639" s="546"/>
    </row>
    <row r="640" spans="1:7">
      <c r="A640" s="546"/>
      <c r="D640" s="546"/>
      <c r="E640" s="546"/>
      <c r="F640" s="546"/>
      <c r="G640" s="546"/>
    </row>
    <row r="641" spans="1:7">
      <c r="A641" s="546"/>
      <c r="D641" s="546"/>
      <c r="E641" s="546"/>
      <c r="F641" s="546"/>
      <c r="G641" s="546"/>
    </row>
    <row r="642" spans="1:7">
      <c r="A642" s="546"/>
      <c r="D642" s="546"/>
      <c r="E642" s="546"/>
      <c r="F642" s="546"/>
      <c r="G642" s="546"/>
    </row>
    <row r="643" spans="1:7">
      <c r="A643" s="546"/>
      <c r="D643" s="546"/>
      <c r="E643" s="546"/>
      <c r="F643" s="546"/>
      <c r="G643" s="546"/>
    </row>
    <row r="644" spans="1:7">
      <c r="A644" s="546"/>
      <c r="D644" s="546"/>
      <c r="E644" s="546"/>
      <c r="F644" s="546"/>
      <c r="G644" s="546"/>
    </row>
    <row r="645" spans="1:7">
      <c r="A645" s="546"/>
      <c r="D645" s="546"/>
      <c r="E645" s="546"/>
      <c r="F645" s="546"/>
      <c r="G645" s="546"/>
    </row>
    <row r="646" spans="1:7">
      <c r="A646" s="546"/>
      <c r="D646" s="546"/>
      <c r="E646" s="546"/>
      <c r="F646" s="546"/>
      <c r="G646" s="546"/>
    </row>
    <row r="647" spans="1:7">
      <c r="A647" s="546"/>
      <c r="D647" s="546"/>
      <c r="E647" s="546"/>
      <c r="F647" s="546"/>
      <c r="G647" s="546"/>
    </row>
    <row r="648" spans="1:7">
      <c r="A648" s="546"/>
      <c r="D648" s="546"/>
      <c r="E648" s="546"/>
      <c r="F648" s="546"/>
      <c r="G648" s="546"/>
    </row>
    <row r="649" spans="1:7">
      <c r="A649" s="546"/>
      <c r="D649" s="546"/>
      <c r="E649" s="546"/>
      <c r="F649" s="546"/>
      <c r="G649" s="546"/>
    </row>
    <row r="650" spans="1:7">
      <c r="A650" s="546"/>
      <c r="D650" s="546"/>
      <c r="E650" s="546"/>
      <c r="F650" s="546"/>
      <c r="G650" s="546"/>
    </row>
    <row r="651" spans="1:7">
      <c r="A651" s="546"/>
      <c r="D651" s="546"/>
      <c r="E651" s="546"/>
      <c r="F651" s="546"/>
      <c r="G651" s="546"/>
    </row>
    <row r="652" spans="1:7">
      <c r="A652" s="546"/>
      <c r="D652" s="546"/>
      <c r="E652" s="546"/>
      <c r="F652" s="546"/>
      <c r="G652" s="546"/>
    </row>
    <row r="653" spans="1:7">
      <c r="A653" s="546"/>
      <c r="D653" s="546"/>
      <c r="E653" s="546"/>
      <c r="F653" s="546"/>
      <c r="G653" s="546"/>
    </row>
    <row r="654" spans="1:7">
      <c r="A654" s="546"/>
      <c r="D654" s="546"/>
      <c r="E654" s="546"/>
      <c r="F654" s="546"/>
      <c r="G654" s="546"/>
    </row>
    <row r="655" spans="1:7">
      <c r="A655" s="546"/>
      <c r="D655" s="546"/>
      <c r="E655" s="546"/>
      <c r="F655" s="546"/>
      <c r="G655" s="546"/>
    </row>
    <row r="656" spans="1:7">
      <c r="A656" s="546"/>
      <c r="D656" s="546"/>
      <c r="E656" s="546"/>
      <c r="F656" s="546"/>
      <c r="G656" s="546"/>
    </row>
    <row r="657" spans="1:7">
      <c r="A657" s="546"/>
      <c r="D657" s="546"/>
      <c r="E657" s="546"/>
      <c r="F657" s="546"/>
      <c r="G657" s="546"/>
    </row>
    <row r="658" spans="1:7">
      <c r="A658" s="546"/>
      <c r="D658" s="546"/>
      <c r="E658" s="546"/>
      <c r="F658" s="546"/>
      <c r="G658" s="546"/>
    </row>
    <row r="659" spans="1:7">
      <c r="A659" s="546"/>
      <c r="D659" s="546"/>
      <c r="E659" s="546"/>
      <c r="F659" s="546"/>
      <c r="G659" s="546"/>
    </row>
    <row r="660" spans="1:7">
      <c r="A660" s="546"/>
      <c r="D660" s="546"/>
      <c r="E660" s="546"/>
      <c r="F660" s="546"/>
      <c r="G660" s="546"/>
    </row>
    <row r="661" spans="1:7">
      <c r="A661" s="546"/>
      <c r="D661" s="546"/>
      <c r="E661" s="546"/>
      <c r="F661" s="546"/>
      <c r="G661" s="546"/>
    </row>
    <row r="662" spans="1:7">
      <c r="A662" s="546"/>
      <c r="D662" s="546"/>
      <c r="E662" s="546"/>
      <c r="F662" s="546"/>
      <c r="G662" s="546"/>
    </row>
    <row r="663" spans="1:7">
      <c r="A663" s="546"/>
      <c r="D663" s="546"/>
      <c r="E663" s="546"/>
      <c r="F663" s="546"/>
      <c r="G663" s="546"/>
    </row>
    <row r="664" spans="1:7">
      <c r="A664" s="546"/>
      <c r="D664" s="546"/>
      <c r="E664" s="546"/>
      <c r="F664" s="546"/>
      <c r="G664" s="546"/>
    </row>
    <row r="665" spans="1:7">
      <c r="A665" s="546"/>
      <c r="D665" s="546"/>
      <c r="E665" s="546"/>
      <c r="F665" s="546"/>
      <c r="G665" s="546"/>
    </row>
    <row r="666" spans="1:7">
      <c r="A666" s="546"/>
      <c r="D666" s="546"/>
      <c r="E666" s="546"/>
      <c r="F666" s="546"/>
      <c r="G666" s="546"/>
    </row>
    <row r="667" spans="1:7">
      <c r="A667" s="546"/>
      <c r="D667" s="546"/>
      <c r="E667" s="546"/>
      <c r="F667" s="546"/>
      <c r="G667" s="546"/>
    </row>
    <row r="668" spans="1:7">
      <c r="A668" s="546"/>
      <c r="D668" s="546"/>
      <c r="E668" s="546"/>
      <c r="F668" s="546"/>
      <c r="G668" s="546"/>
    </row>
    <row r="669" spans="1:7">
      <c r="A669" s="546"/>
      <c r="D669" s="546"/>
      <c r="E669" s="546"/>
      <c r="F669" s="546"/>
      <c r="G669" s="546"/>
    </row>
    <row r="670" spans="1:7">
      <c r="A670" s="546"/>
      <c r="D670" s="546"/>
      <c r="E670" s="546"/>
      <c r="F670" s="546"/>
      <c r="G670" s="546"/>
    </row>
    <row r="671" spans="1:7">
      <c r="A671" s="546"/>
      <c r="D671" s="546"/>
      <c r="E671" s="546"/>
      <c r="F671" s="546"/>
      <c r="G671" s="546"/>
    </row>
    <row r="672" spans="1:7">
      <c r="A672" s="546"/>
      <c r="D672" s="546"/>
      <c r="E672" s="546"/>
      <c r="F672" s="546"/>
      <c r="G672" s="546"/>
    </row>
    <row r="673" spans="1:7">
      <c r="A673" s="546"/>
      <c r="D673" s="546"/>
      <c r="E673" s="546"/>
      <c r="F673" s="546"/>
      <c r="G673" s="546"/>
    </row>
    <row r="674" spans="1:7">
      <c r="A674" s="546"/>
      <c r="D674" s="546"/>
      <c r="E674" s="546"/>
      <c r="F674" s="546"/>
      <c r="G674" s="546"/>
    </row>
    <row r="675" spans="1:7">
      <c r="A675" s="546"/>
      <c r="D675" s="546"/>
      <c r="E675" s="546"/>
      <c r="F675" s="546"/>
      <c r="G675" s="546"/>
    </row>
    <row r="676" spans="1:7">
      <c r="A676" s="546"/>
      <c r="D676" s="546"/>
      <c r="E676" s="546"/>
      <c r="F676" s="546"/>
      <c r="G676" s="546"/>
    </row>
    <row r="677" spans="1:7">
      <c r="A677" s="546"/>
      <c r="D677" s="546"/>
      <c r="E677" s="546"/>
      <c r="F677" s="546"/>
      <c r="G677" s="546"/>
    </row>
    <row r="678" spans="1:7">
      <c r="A678" s="546"/>
      <c r="D678" s="546"/>
      <c r="E678" s="546"/>
      <c r="F678" s="546"/>
      <c r="G678" s="546"/>
    </row>
    <row r="679" spans="1:7">
      <c r="A679" s="546"/>
      <c r="D679" s="546"/>
      <c r="E679" s="546"/>
      <c r="F679" s="546"/>
      <c r="G679" s="546"/>
    </row>
    <row r="680" spans="1:7">
      <c r="A680" s="546"/>
      <c r="D680" s="546"/>
      <c r="E680" s="546"/>
      <c r="F680" s="546"/>
      <c r="G680" s="546"/>
    </row>
    <row r="681" spans="1:7">
      <c r="A681" s="546"/>
      <c r="D681" s="546"/>
      <c r="E681" s="546"/>
      <c r="F681" s="546"/>
      <c r="G681" s="546"/>
    </row>
    <row r="682" spans="1:7">
      <c r="A682" s="546"/>
      <c r="D682" s="546"/>
      <c r="E682" s="546"/>
      <c r="F682" s="546"/>
      <c r="G682" s="546"/>
    </row>
    <row r="683" spans="1:7">
      <c r="A683" s="546"/>
      <c r="D683" s="546"/>
      <c r="E683" s="546"/>
      <c r="F683" s="546"/>
      <c r="G683" s="546"/>
    </row>
    <row r="684" spans="1:7">
      <c r="A684" s="546"/>
      <c r="D684" s="546"/>
      <c r="E684" s="546"/>
      <c r="F684" s="546"/>
      <c r="G684" s="546"/>
    </row>
    <row r="685" spans="1:7">
      <c r="A685" s="546"/>
      <c r="D685" s="546"/>
      <c r="E685" s="546"/>
      <c r="F685" s="546"/>
      <c r="G685" s="546"/>
    </row>
    <row r="686" spans="1:7">
      <c r="A686" s="546"/>
      <c r="D686" s="546"/>
      <c r="E686" s="546"/>
      <c r="F686" s="546"/>
      <c r="G686" s="546"/>
    </row>
    <row r="687" spans="1:7">
      <c r="A687" s="546"/>
      <c r="D687" s="546"/>
      <c r="E687" s="546"/>
      <c r="F687" s="546"/>
      <c r="G687" s="546"/>
    </row>
    <row r="688" spans="1:7">
      <c r="A688" s="546"/>
      <c r="D688" s="546"/>
      <c r="E688" s="546"/>
      <c r="F688" s="546"/>
      <c r="G688" s="546"/>
    </row>
    <row r="689" spans="1:7">
      <c r="A689" s="546"/>
      <c r="D689" s="546"/>
      <c r="E689" s="546"/>
      <c r="F689" s="546"/>
      <c r="G689" s="546"/>
    </row>
    <row r="690" spans="1:7">
      <c r="A690" s="546"/>
      <c r="D690" s="546"/>
      <c r="E690" s="546"/>
      <c r="F690" s="546"/>
      <c r="G690" s="546"/>
    </row>
    <row r="691" spans="1:7">
      <c r="A691" s="546"/>
      <c r="D691" s="546"/>
      <c r="E691" s="546"/>
      <c r="F691" s="546"/>
      <c r="G691" s="546"/>
    </row>
    <row r="692" spans="1:7">
      <c r="A692" s="546"/>
      <c r="D692" s="546"/>
      <c r="E692" s="546"/>
      <c r="F692" s="546"/>
      <c r="G692" s="546"/>
    </row>
    <row r="693" spans="1:7">
      <c r="A693" s="546"/>
      <c r="D693" s="546"/>
      <c r="E693" s="546"/>
      <c r="F693" s="546"/>
      <c r="G693" s="546"/>
    </row>
    <row r="694" spans="1:7">
      <c r="A694" s="546"/>
      <c r="D694" s="546"/>
      <c r="E694" s="546"/>
      <c r="F694" s="546"/>
      <c r="G694" s="546"/>
    </row>
    <row r="695" spans="1:7">
      <c r="A695" s="546"/>
      <c r="D695" s="546"/>
      <c r="E695" s="546"/>
      <c r="F695" s="546"/>
      <c r="G695" s="546"/>
    </row>
    <row r="696" spans="1:7">
      <c r="A696" s="546"/>
      <c r="D696" s="546"/>
      <c r="E696" s="546"/>
      <c r="F696" s="546"/>
      <c r="G696" s="546"/>
    </row>
    <row r="697" spans="1:7">
      <c r="A697" s="546"/>
      <c r="D697" s="546"/>
      <c r="E697" s="546"/>
      <c r="F697" s="546"/>
      <c r="G697" s="546"/>
    </row>
    <row r="698" spans="1:7">
      <c r="A698" s="546"/>
      <c r="D698" s="546"/>
      <c r="E698" s="546"/>
      <c r="F698" s="546"/>
      <c r="G698" s="546"/>
    </row>
    <row r="699" spans="1:7">
      <c r="A699" s="546"/>
      <c r="D699" s="546"/>
      <c r="E699" s="546"/>
      <c r="F699" s="546"/>
      <c r="G699" s="546"/>
    </row>
    <row r="700" spans="1:7">
      <c r="A700" s="546"/>
      <c r="D700" s="546"/>
      <c r="E700" s="546"/>
      <c r="F700" s="546"/>
      <c r="G700" s="546"/>
    </row>
    <row r="701" spans="1:7">
      <c r="A701" s="546"/>
      <c r="D701" s="546"/>
      <c r="E701" s="546"/>
      <c r="F701" s="546"/>
      <c r="G701" s="546"/>
    </row>
    <row r="702" spans="1:7">
      <c r="A702" s="546"/>
      <c r="D702" s="546"/>
      <c r="E702" s="546"/>
      <c r="F702" s="546"/>
      <c r="G702" s="546"/>
    </row>
    <row r="703" spans="1:7">
      <c r="A703" s="546"/>
      <c r="D703" s="546"/>
      <c r="E703" s="546"/>
      <c r="F703" s="546"/>
      <c r="G703" s="546"/>
    </row>
    <row r="704" spans="1:7">
      <c r="A704" s="546"/>
      <c r="D704" s="546"/>
      <c r="E704" s="546"/>
      <c r="F704" s="546"/>
      <c r="G704" s="546"/>
    </row>
    <row r="705" spans="1:7">
      <c r="A705" s="546"/>
      <c r="D705" s="546"/>
      <c r="E705" s="546"/>
      <c r="F705" s="546"/>
      <c r="G705" s="546"/>
    </row>
    <row r="706" spans="1:7">
      <c r="A706" s="546"/>
      <c r="D706" s="546"/>
      <c r="E706" s="546"/>
      <c r="F706" s="546"/>
      <c r="G706" s="546"/>
    </row>
    <row r="707" spans="1:7">
      <c r="A707" s="546"/>
      <c r="D707" s="546"/>
      <c r="E707" s="546"/>
      <c r="F707" s="546"/>
      <c r="G707" s="546"/>
    </row>
    <row r="708" spans="1:7">
      <c r="A708" s="546"/>
      <c r="D708" s="546"/>
      <c r="E708" s="546"/>
      <c r="F708" s="546"/>
      <c r="G708" s="546"/>
    </row>
    <row r="709" spans="1:7">
      <c r="A709" s="546"/>
      <c r="D709" s="546"/>
      <c r="E709" s="546"/>
      <c r="F709" s="546"/>
      <c r="G709" s="546"/>
    </row>
    <row r="710" spans="1:7">
      <c r="A710" s="546"/>
      <c r="D710" s="546"/>
      <c r="E710" s="546"/>
      <c r="F710" s="546"/>
      <c r="G710" s="546"/>
    </row>
    <row r="711" spans="1:7">
      <c r="A711" s="546"/>
      <c r="D711" s="546"/>
      <c r="E711" s="546"/>
      <c r="F711" s="546"/>
      <c r="G711" s="546"/>
    </row>
    <row r="712" spans="1:7">
      <c r="A712" s="546"/>
      <c r="D712" s="546"/>
      <c r="E712" s="546"/>
      <c r="F712" s="546"/>
      <c r="G712" s="546"/>
    </row>
    <row r="713" spans="1:7">
      <c r="A713" s="546"/>
      <c r="D713" s="546"/>
      <c r="E713" s="546"/>
      <c r="F713" s="546"/>
      <c r="G713" s="546"/>
    </row>
    <row r="714" spans="1:7">
      <c r="A714" s="546"/>
      <c r="D714" s="546"/>
      <c r="E714" s="546"/>
      <c r="F714" s="546"/>
      <c r="G714" s="546"/>
    </row>
    <row r="715" spans="1:7">
      <c r="A715" s="546"/>
      <c r="D715" s="546"/>
      <c r="E715" s="546"/>
      <c r="F715" s="546"/>
      <c r="G715" s="546"/>
    </row>
    <row r="716" spans="1:7">
      <c r="A716" s="546"/>
      <c r="D716" s="546"/>
      <c r="E716" s="546"/>
      <c r="F716" s="546"/>
      <c r="G716" s="546"/>
    </row>
    <row r="717" spans="1:7">
      <c r="A717" s="545"/>
    </row>
    <row r="718" spans="1:7">
      <c r="A718" s="545"/>
    </row>
    <row r="719" spans="1:7">
      <c r="A719" s="545"/>
    </row>
    <row r="720" spans="1:7">
      <c r="A720" s="545"/>
    </row>
    <row r="721" s="545" customFormat="1"/>
    <row r="722" s="545" customFormat="1"/>
    <row r="723" s="545" customFormat="1"/>
    <row r="724" s="545" customFormat="1"/>
    <row r="725" s="545" customFormat="1"/>
    <row r="726" s="545" customFormat="1"/>
    <row r="727" s="545" customFormat="1"/>
    <row r="728" s="545" customFormat="1"/>
    <row r="729" s="545" customFormat="1"/>
    <row r="730" s="545" customFormat="1"/>
    <row r="731" s="545" customFormat="1"/>
    <row r="732" s="545" customFormat="1"/>
    <row r="733" s="545" customFormat="1"/>
    <row r="734" s="545" customFormat="1"/>
    <row r="735" s="545" customFormat="1"/>
    <row r="736" s="545" customFormat="1"/>
    <row r="737" spans="10:10" s="545" customFormat="1">
      <c r="J737" s="545" t="s">
        <v>2390</v>
      </c>
    </row>
  </sheetData>
  <mergeCells count="334">
    <mergeCell ref="D530:D531"/>
    <mergeCell ref="D532:D536"/>
    <mergeCell ref="D538:D539"/>
    <mergeCell ref="D540:D548"/>
    <mergeCell ref="D505:D506"/>
    <mergeCell ref="D507:D511"/>
    <mergeCell ref="D513:D514"/>
    <mergeCell ref="D515:D519"/>
    <mergeCell ref="D522:D523"/>
    <mergeCell ref="D524:D528"/>
    <mergeCell ref="D481:D482"/>
    <mergeCell ref="D483:D487"/>
    <mergeCell ref="D489:D490"/>
    <mergeCell ref="D491:D495"/>
    <mergeCell ref="D497:D498"/>
    <mergeCell ref="D499:D503"/>
    <mergeCell ref="D457:D458"/>
    <mergeCell ref="D459:D463"/>
    <mergeCell ref="D465:D466"/>
    <mergeCell ref="D467:D471"/>
    <mergeCell ref="D473:D474"/>
    <mergeCell ref="D475:D479"/>
    <mergeCell ref="D433:D434"/>
    <mergeCell ref="D435:D439"/>
    <mergeCell ref="D441:D442"/>
    <mergeCell ref="D443:D447"/>
    <mergeCell ref="D449:D450"/>
    <mergeCell ref="D451:D455"/>
    <mergeCell ref="D409:D410"/>
    <mergeCell ref="D411:D415"/>
    <mergeCell ref="D417:D418"/>
    <mergeCell ref="D419:D423"/>
    <mergeCell ref="D425:D426"/>
    <mergeCell ref="D427:D431"/>
    <mergeCell ref="D385:D386"/>
    <mergeCell ref="D387:D391"/>
    <mergeCell ref="D393:D394"/>
    <mergeCell ref="D395:D399"/>
    <mergeCell ref="D401:D402"/>
    <mergeCell ref="D403:D407"/>
    <mergeCell ref="D360:D361"/>
    <mergeCell ref="D362:D366"/>
    <mergeCell ref="D369:D370"/>
    <mergeCell ref="D371:D375"/>
    <mergeCell ref="D377:D378"/>
    <mergeCell ref="D379:D383"/>
    <mergeCell ref="D336:D337"/>
    <mergeCell ref="D338:D342"/>
    <mergeCell ref="D344:D345"/>
    <mergeCell ref="D346:D350"/>
    <mergeCell ref="D352:D353"/>
    <mergeCell ref="D354:D358"/>
    <mergeCell ref="A343:G343"/>
    <mergeCell ref="D296:D297"/>
    <mergeCell ref="D298:D302"/>
    <mergeCell ref="D304:D305"/>
    <mergeCell ref="D306:D310"/>
    <mergeCell ref="D312:D313"/>
    <mergeCell ref="D314:D318"/>
    <mergeCell ref="D272:D273"/>
    <mergeCell ref="D274:D278"/>
    <mergeCell ref="D280:D281"/>
    <mergeCell ref="D282:D286"/>
    <mergeCell ref="D288:D289"/>
    <mergeCell ref="D290:D294"/>
    <mergeCell ref="D239:D240"/>
    <mergeCell ref="D241:D245"/>
    <mergeCell ref="D247:D248"/>
    <mergeCell ref="D249:D253"/>
    <mergeCell ref="D255:D256"/>
    <mergeCell ref="D257:D261"/>
    <mergeCell ref="D215:D216"/>
    <mergeCell ref="D217:D221"/>
    <mergeCell ref="D223:D224"/>
    <mergeCell ref="D225:D229"/>
    <mergeCell ref="D231:D232"/>
    <mergeCell ref="D233:D237"/>
    <mergeCell ref="D191:D192"/>
    <mergeCell ref="D193:D197"/>
    <mergeCell ref="D199:D200"/>
    <mergeCell ref="D201:D205"/>
    <mergeCell ref="D207:D208"/>
    <mergeCell ref="D209:D213"/>
    <mergeCell ref="D167:D168"/>
    <mergeCell ref="D169:D173"/>
    <mergeCell ref="D175:D176"/>
    <mergeCell ref="D177:D181"/>
    <mergeCell ref="D183:D184"/>
    <mergeCell ref="D185:D189"/>
    <mergeCell ref="D143:D144"/>
    <mergeCell ref="D145:D149"/>
    <mergeCell ref="D151:D152"/>
    <mergeCell ref="D153:D157"/>
    <mergeCell ref="D159:D160"/>
    <mergeCell ref="D161:D165"/>
    <mergeCell ref="D118:D119"/>
    <mergeCell ref="D120:D124"/>
    <mergeCell ref="D126:D127"/>
    <mergeCell ref="D128:D132"/>
    <mergeCell ref="D135:D136"/>
    <mergeCell ref="D137:D141"/>
    <mergeCell ref="D88:D92"/>
    <mergeCell ref="D94:D95"/>
    <mergeCell ref="D96:D100"/>
    <mergeCell ref="D102:D103"/>
    <mergeCell ref="D104:D108"/>
    <mergeCell ref="D110:D111"/>
    <mergeCell ref="D64:D68"/>
    <mergeCell ref="D70:D71"/>
    <mergeCell ref="D72:D76"/>
    <mergeCell ref="D78:D79"/>
    <mergeCell ref="D80:D84"/>
    <mergeCell ref="D86:D87"/>
    <mergeCell ref="D40:D44"/>
    <mergeCell ref="D46:D47"/>
    <mergeCell ref="D48:D52"/>
    <mergeCell ref="D54:D55"/>
    <mergeCell ref="D56:D60"/>
    <mergeCell ref="D62:D63"/>
    <mergeCell ref="C538:C539"/>
    <mergeCell ref="D6:D7"/>
    <mergeCell ref="D8:D12"/>
    <mergeCell ref="D14:D15"/>
    <mergeCell ref="D16:D20"/>
    <mergeCell ref="D22:D23"/>
    <mergeCell ref="D24:D28"/>
    <mergeCell ref="D30:D31"/>
    <mergeCell ref="D32:D36"/>
    <mergeCell ref="D38:D39"/>
    <mergeCell ref="C489:C490"/>
    <mergeCell ref="C497:C498"/>
    <mergeCell ref="C505:C506"/>
    <mergeCell ref="C513:C514"/>
    <mergeCell ref="C522:C523"/>
    <mergeCell ref="C530:C531"/>
    <mergeCell ref="C441:C442"/>
    <mergeCell ref="C449:C450"/>
    <mergeCell ref="C457:C458"/>
    <mergeCell ref="C465:C466"/>
    <mergeCell ref="C473:C474"/>
    <mergeCell ref="C481:C482"/>
    <mergeCell ref="C393:C394"/>
    <mergeCell ref="C401:C402"/>
    <mergeCell ref="C409:C410"/>
    <mergeCell ref="C417:C418"/>
    <mergeCell ref="C425:C426"/>
    <mergeCell ref="C433:C434"/>
    <mergeCell ref="C344:C345"/>
    <mergeCell ref="C352:C353"/>
    <mergeCell ref="C360:C361"/>
    <mergeCell ref="C369:C370"/>
    <mergeCell ref="C377:C378"/>
    <mergeCell ref="C385:C386"/>
    <mergeCell ref="A351:G351"/>
    <mergeCell ref="A359:G359"/>
    <mergeCell ref="A368:B368"/>
    <mergeCell ref="A376:B376"/>
    <mergeCell ref="C296:C297"/>
    <mergeCell ref="C304:C305"/>
    <mergeCell ref="C312:C313"/>
    <mergeCell ref="C320:C321"/>
    <mergeCell ref="C328:C329"/>
    <mergeCell ref="C336:C337"/>
    <mergeCell ref="A335:G335"/>
    <mergeCell ref="D320:D321"/>
    <mergeCell ref="D322:D326"/>
    <mergeCell ref="D328:D329"/>
    <mergeCell ref="C231:C232"/>
    <mergeCell ref="C239:C240"/>
    <mergeCell ref="C247:C248"/>
    <mergeCell ref="C255:C256"/>
    <mergeCell ref="C264:C265"/>
    <mergeCell ref="C272:C273"/>
    <mergeCell ref="C183:C184"/>
    <mergeCell ref="C191:C192"/>
    <mergeCell ref="C199:C200"/>
    <mergeCell ref="C207:C208"/>
    <mergeCell ref="C215:C216"/>
    <mergeCell ref="C223:C224"/>
    <mergeCell ref="C135:C136"/>
    <mergeCell ref="C143:C144"/>
    <mergeCell ref="C151:C152"/>
    <mergeCell ref="C159:C160"/>
    <mergeCell ref="C167:C168"/>
    <mergeCell ref="C175:C176"/>
    <mergeCell ref="C62:C63"/>
    <mergeCell ref="C70:C71"/>
    <mergeCell ref="C78:C79"/>
    <mergeCell ref="C86:C87"/>
    <mergeCell ref="C94:C95"/>
    <mergeCell ref="C102:C103"/>
    <mergeCell ref="B522:B523"/>
    <mergeCell ref="B530:B531"/>
    <mergeCell ref="B538:B539"/>
    <mergeCell ref="C6:C7"/>
    <mergeCell ref="C14:C15"/>
    <mergeCell ref="C22:C23"/>
    <mergeCell ref="C30:C31"/>
    <mergeCell ref="C38:C39"/>
    <mergeCell ref="C46:C47"/>
    <mergeCell ref="C54:C55"/>
    <mergeCell ref="B481:B482"/>
    <mergeCell ref="B489:B490"/>
    <mergeCell ref="B497:B498"/>
    <mergeCell ref="B505:B506"/>
    <mergeCell ref="B513:B514"/>
    <mergeCell ref="A480:B480"/>
    <mergeCell ref="A488:B488"/>
    <mergeCell ref="A496:B496"/>
    <mergeCell ref="A504:B504"/>
    <mergeCell ref="B417:B418"/>
    <mergeCell ref="B425:B426"/>
    <mergeCell ref="B433:B434"/>
    <mergeCell ref="B441:B442"/>
    <mergeCell ref="B449:B450"/>
    <mergeCell ref="B473:B474"/>
    <mergeCell ref="B304:B305"/>
    <mergeCell ref="B312:B313"/>
    <mergeCell ref="B320:B321"/>
    <mergeCell ref="B328:B329"/>
    <mergeCell ref="B336:B337"/>
    <mergeCell ref="A303:B303"/>
    <mergeCell ref="A311:B311"/>
    <mergeCell ref="A319:B319"/>
    <mergeCell ref="A327:B327"/>
    <mergeCell ref="B255:B256"/>
    <mergeCell ref="B264:B265"/>
    <mergeCell ref="B272:B273"/>
    <mergeCell ref="B280:B281"/>
    <mergeCell ref="B288:B289"/>
    <mergeCell ref="B296:B297"/>
    <mergeCell ref="B175:B176"/>
    <mergeCell ref="B183:B184"/>
    <mergeCell ref="B191:B192"/>
    <mergeCell ref="B199:B200"/>
    <mergeCell ref="B207:B208"/>
    <mergeCell ref="B247:B248"/>
    <mergeCell ref="B94:B95"/>
    <mergeCell ref="B102:B103"/>
    <mergeCell ref="B110:B111"/>
    <mergeCell ref="B118:B119"/>
    <mergeCell ref="B126:B127"/>
    <mergeCell ref="B167:B168"/>
    <mergeCell ref="B22:B23"/>
    <mergeCell ref="B30:B31"/>
    <mergeCell ref="B38:B39"/>
    <mergeCell ref="B46:B47"/>
    <mergeCell ref="B54:B55"/>
    <mergeCell ref="B62:B63"/>
    <mergeCell ref="A521:B521"/>
    <mergeCell ref="A537:B537"/>
    <mergeCell ref="A336:A341"/>
    <mergeCell ref="A344:A349"/>
    <mergeCell ref="A352:A357"/>
    <mergeCell ref="A360:A365"/>
    <mergeCell ref="B344:B345"/>
    <mergeCell ref="B352:B353"/>
    <mergeCell ref="B360:B361"/>
    <mergeCell ref="B369:B370"/>
    <mergeCell ref="A512:B512"/>
    <mergeCell ref="A520:B520"/>
    <mergeCell ref="A432:B432"/>
    <mergeCell ref="A440:B440"/>
    <mergeCell ref="A448:B448"/>
    <mergeCell ref="A456:B456"/>
    <mergeCell ref="A464:B464"/>
    <mergeCell ref="A472:B472"/>
    <mergeCell ref="B457:B458"/>
    <mergeCell ref="B465:B466"/>
    <mergeCell ref="A400:B400"/>
    <mergeCell ref="A416:B416"/>
    <mergeCell ref="B377:B378"/>
    <mergeCell ref="B385:B386"/>
    <mergeCell ref="B393:B394"/>
    <mergeCell ref="B401:B402"/>
    <mergeCell ref="B409:B410"/>
    <mergeCell ref="D330:D334"/>
    <mergeCell ref="A262:G262"/>
    <mergeCell ref="A263:B263"/>
    <mergeCell ref="A271:B271"/>
    <mergeCell ref="A279:B279"/>
    <mergeCell ref="A287:B287"/>
    <mergeCell ref="A295:B295"/>
    <mergeCell ref="C280:C281"/>
    <mergeCell ref="C288:C289"/>
    <mergeCell ref="D264:D265"/>
    <mergeCell ref="D266:D270"/>
    <mergeCell ref="A214:B214"/>
    <mergeCell ref="A222:B222"/>
    <mergeCell ref="A230:B230"/>
    <mergeCell ref="A238:B238"/>
    <mergeCell ref="A246:B246"/>
    <mergeCell ref="A254:B254"/>
    <mergeCell ref="B215:B216"/>
    <mergeCell ref="B223:B224"/>
    <mergeCell ref="B231:B232"/>
    <mergeCell ref="B239:B240"/>
    <mergeCell ref="A134:B134"/>
    <mergeCell ref="A150:B150"/>
    <mergeCell ref="A158:G158"/>
    <mergeCell ref="A182:G182"/>
    <mergeCell ref="A198:G198"/>
    <mergeCell ref="A206:B206"/>
    <mergeCell ref="B135:B136"/>
    <mergeCell ref="B143:B144"/>
    <mergeCell ref="B151:B152"/>
    <mergeCell ref="B159:B160"/>
    <mergeCell ref="A93:B93"/>
    <mergeCell ref="A101:B101"/>
    <mergeCell ref="A109:B109"/>
    <mergeCell ref="A117:B117"/>
    <mergeCell ref="A125:B125"/>
    <mergeCell ref="A133:G133"/>
    <mergeCell ref="C110:C111"/>
    <mergeCell ref="C118:C119"/>
    <mergeCell ref="C126:C127"/>
    <mergeCell ref="D112:D116"/>
    <mergeCell ref="A29:B29"/>
    <mergeCell ref="A37:B37"/>
    <mergeCell ref="A45:B45"/>
    <mergeCell ref="A53:B53"/>
    <mergeCell ref="A69:B69"/>
    <mergeCell ref="A85:B85"/>
    <mergeCell ref="B70:B71"/>
    <mergeCell ref="B78:B79"/>
    <mergeCell ref="B86:B87"/>
    <mergeCell ref="A1:G1"/>
    <mergeCell ref="A2:B2"/>
    <mergeCell ref="B3:G3"/>
    <mergeCell ref="A5:B5"/>
    <mergeCell ref="A13:B13"/>
    <mergeCell ref="A21:B21"/>
    <mergeCell ref="B6:B7"/>
    <mergeCell ref="B14:B15"/>
  </mergeCells>
  <phoneticPr fontId="10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>
      <selection activeCell="L18" sqref="L18"/>
    </sheetView>
  </sheetViews>
  <sheetFormatPr defaultRowHeight="15.75"/>
  <cols>
    <col min="1" max="1" width="5.25" style="1121" customWidth="1"/>
    <col min="2" max="2" width="35.25" style="1120" customWidth="1"/>
    <col min="3" max="3" width="13.125" style="1120" customWidth="1"/>
    <col min="4" max="4" width="9.75" style="1120" customWidth="1"/>
    <col min="5" max="5" width="12.625" style="1120" customWidth="1"/>
    <col min="6" max="6" width="12" style="1120" customWidth="1"/>
    <col min="7" max="7" width="15" style="1120" customWidth="1"/>
    <col min="8" max="8" width="14.5" style="1119" customWidth="1"/>
    <col min="9" max="9" width="13.875" style="1119" customWidth="1"/>
    <col min="10" max="16384" width="9" style="1119"/>
  </cols>
  <sheetData>
    <row r="1" spans="1:7" ht="67.5" customHeight="1">
      <c r="A1" s="1257" t="s">
        <v>2953</v>
      </c>
      <c r="B1" s="1257"/>
      <c r="C1" s="1257"/>
      <c r="D1" s="1257"/>
      <c r="E1" s="1257"/>
      <c r="F1" s="1257"/>
      <c r="G1" s="1257"/>
    </row>
    <row r="2" spans="1:7" ht="24.75" customHeight="1">
      <c r="A2" s="1253"/>
      <c r="B2" s="1256" t="s">
        <v>2761</v>
      </c>
      <c r="C2" s="1256"/>
      <c r="D2" s="1256"/>
      <c r="E2" s="1256"/>
      <c r="F2" s="1255"/>
      <c r="G2" s="1254">
        <v>43466</v>
      </c>
    </row>
    <row r="3" spans="1:7" ht="30.75" customHeight="1">
      <c r="A3" s="1253"/>
      <c r="B3" s="1252" t="s">
        <v>2760</v>
      </c>
      <c r="C3" s="1252"/>
      <c r="D3" s="1252"/>
      <c r="E3" s="1252"/>
      <c r="F3" s="1252"/>
      <c r="G3" s="1252"/>
    </row>
    <row r="4" spans="1:7" ht="30.75" customHeight="1">
      <c r="A4" s="1251" t="s">
        <v>2952</v>
      </c>
      <c r="B4" s="1251"/>
      <c r="C4" s="1250"/>
      <c r="D4" s="1250"/>
      <c r="E4" s="1250"/>
      <c r="F4" s="1250"/>
      <c r="G4" s="1250"/>
    </row>
    <row r="5" spans="1:7" s="1212" customFormat="1">
      <c r="A5" s="1197" t="s">
        <v>2951</v>
      </c>
      <c r="B5" s="1197"/>
      <c r="C5" s="1249"/>
      <c r="D5" s="1248"/>
      <c r="E5" s="1248"/>
      <c r="F5" s="1247"/>
      <c r="G5" s="1246"/>
    </row>
    <row r="6" spans="1:7">
      <c r="A6" s="1153"/>
      <c r="B6" s="1140"/>
      <c r="C6" s="1140"/>
      <c r="D6" s="1140" t="s">
        <v>9</v>
      </c>
      <c r="E6" s="1245" t="s">
        <v>22</v>
      </c>
      <c r="F6" s="1139" t="s">
        <v>2787</v>
      </c>
      <c r="G6" s="1138" t="s">
        <v>155</v>
      </c>
    </row>
    <row r="7" spans="1:7">
      <c r="A7" s="1153"/>
      <c r="B7" s="1136"/>
      <c r="C7" s="1136"/>
      <c r="D7" s="1136"/>
      <c r="E7" s="1245" t="s">
        <v>40</v>
      </c>
      <c r="F7" s="1245" t="s">
        <v>40</v>
      </c>
      <c r="G7" s="1138" t="s">
        <v>41</v>
      </c>
    </row>
    <row r="8" spans="1:7" ht="17.25" customHeight="1">
      <c r="A8" s="1153"/>
      <c r="B8" s="1139" t="s">
        <v>2950</v>
      </c>
      <c r="C8" s="1139" t="s">
        <v>2949</v>
      </c>
      <c r="D8" s="1244" t="s">
        <v>2948</v>
      </c>
      <c r="E8" s="1169">
        <v>43469</v>
      </c>
      <c r="F8" s="1169">
        <v>43474</v>
      </c>
      <c r="G8" s="1169">
        <v>43488</v>
      </c>
    </row>
    <row r="9" spans="1:7">
      <c r="A9" s="1153"/>
      <c r="B9" s="1139" t="s">
        <v>2947</v>
      </c>
      <c r="C9" s="1139" t="s">
        <v>2946</v>
      </c>
      <c r="D9" s="1243"/>
      <c r="E9" s="1169">
        <v>43476</v>
      </c>
      <c r="F9" s="1169">
        <v>43481</v>
      </c>
      <c r="G9" s="1169">
        <v>43495</v>
      </c>
    </row>
    <row r="10" spans="1:7">
      <c r="A10" s="1153"/>
      <c r="B10" s="1139" t="s">
        <v>2945</v>
      </c>
      <c r="C10" s="1139" t="s">
        <v>2944</v>
      </c>
      <c r="D10" s="1243"/>
      <c r="E10" s="1169">
        <v>43483</v>
      </c>
      <c r="F10" s="1169">
        <v>43488</v>
      </c>
      <c r="G10" s="1169">
        <v>43502</v>
      </c>
    </row>
    <row r="11" spans="1:7">
      <c r="A11" s="1153"/>
      <c r="B11" s="1139" t="s">
        <v>2943</v>
      </c>
      <c r="C11" s="1139" t="s">
        <v>2942</v>
      </c>
      <c r="D11" s="1243"/>
      <c r="E11" s="1169">
        <v>43490</v>
      </c>
      <c r="F11" s="1169">
        <v>43495</v>
      </c>
      <c r="G11" s="1169">
        <v>43509</v>
      </c>
    </row>
    <row r="12" spans="1:7">
      <c r="A12" s="1153"/>
      <c r="B12" s="1139"/>
      <c r="C12" s="1139"/>
      <c r="D12" s="1242"/>
      <c r="E12" s="1169"/>
      <c r="F12" s="1169"/>
      <c r="G12" s="1169"/>
    </row>
    <row r="13" spans="1:7">
      <c r="A13" s="1153"/>
      <c r="B13" s="1145"/>
      <c r="C13" s="1145"/>
      <c r="D13" s="1234"/>
      <c r="E13" s="1233"/>
      <c r="F13" s="1233"/>
      <c r="G13" s="1233"/>
    </row>
    <row r="14" spans="1:7" s="1212" customFormat="1" ht="12.75" customHeight="1">
      <c r="A14" s="1143" t="s">
        <v>2941</v>
      </c>
      <c r="B14" s="1143"/>
      <c r="C14" s="1143"/>
      <c r="D14" s="1143"/>
      <c r="E14" s="1143"/>
      <c r="F14" s="1143"/>
      <c r="G14" s="1143"/>
    </row>
    <row r="15" spans="1:7" s="1239" customFormat="1">
      <c r="A15" s="1240"/>
      <c r="B15" s="1168" t="s">
        <v>36</v>
      </c>
      <c r="C15" s="1168" t="s">
        <v>37</v>
      </c>
      <c r="D15" s="1168" t="s">
        <v>9</v>
      </c>
      <c r="E15" s="1129" t="s">
        <v>22</v>
      </c>
      <c r="F15" s="1129" t="s">
        <v>2787</v>
      </c>
      <c r="G15" s="1129" t="s">
        <v>258</v>
      </c>
    </row>
    <row r="16" spans="1:7" s="1239" customFormat="1">
      <c r="A16" s="1240"/>
      <c r="B16" s="1161"/>
      <c r="C16" s="1167"/>
      <c r="D16" s="1167"/>
      <c r="E16" s="1129" t="s">
        <v>40</v>
      </c>
      <c r="F16" s="1129" t="s">
        <v>40</v>
      </c>
      <c r="G16" s="1129" t="s">
        <v>41</v>
      </c>
    </row>
    <row r="17" spans="1:7" s="1239" customFormat="1">
      <c r="A17" s="1240"/>
      <c r="B17" s="1135" t="s">
        <v>2940</v>
      </c>
      <c r="C17" s="1139" t="s">
        <v>2939</v>
      </c>
      <c r="D17" s="1241" t="s">
        <v>113</v>
      </c>
      <c r="E17" s="1169">
        <v>43469</v>
      </c>
      <c r="F17" s="1169">
        <v>43475</v>
      </c>
      <c r="G17" s="1169">
        <v>43487</v>
      </c>
    </row>
    <row r="18" spans="1:7" s="1239" customFormat="1">
      <c r="A18" s="1240"/>
      <c r="B18" s="1150" t="s">
        <v>2938</v>
      </c>
      <c r="C18" s="1150" t="s">
        <v>2937</v>
      </c>
      <c r="D18" s="1238"/>
      <c r="E18" s="1169">
        <v>43476</v>
      </c>
      <c r="F18" s="1169">
        <v>43482</v>
      </c>
      <c r="G18" s="1169">
        <v>43494</v>
      </c>
    </row>
    <row r="19" spans="1:7" s="1239" customFormat="1" ht="16.5" customHeight="1">
      <c r="A19" s="1240"/>
      <c r="B19" s="1150" t="s">
        <v>2936</v>
      </c>
      <c r="C19" s="1150" t="s">
        <v>2935</v>
      </c>
      <c r="D19" s="1238"/>
      <c r="E19" s="1169">
        <v>43483</v>
      </c>
      <c r="F19" s="1169">
        <v>43489</v>
      </c>
      <c r="G19" s="1169">
        <v>43501</v>
      </c>
    </row>
    <row r="20" spans="1:7" ht="15.95" customHeight="1">
      <c r="A20" s="1153"/>
      <c r="B20" s="1237" t="s">
        <v>2934</v>
      </c>
      <c r="C20" s="1237" t="s">
        <v>2933</v>
      </c>
      <c r="D20" s="1238"/>
      <c r="E20" s="1169">
        <v>43490</v>
      </c>
      <c r="F20" s="1169">
        <v>43496</v>
      </c>
      <c r="G20" s="1169">
        <v>43508</v>
      </c>
    </row>
    <row r="21" spans="1:7" ht="15.95" customHeight="1">
      <c r="A21" s="1153"/>
      <c r="B21" s="1237"/>
      <c r="C21" s="1237"/>
      <c r="D21" s="1236"/>
      <c r="E21" s="1169"/>
      <c r="F21" s="1169"/>
      <c r="G21" s="1169"/>
    </row>
    <row r="22" spans="1:7" s="1212" customFormat="1">
      <c r="A22" s="1143" t="s">
        <v>2932</v>
      </c>
      <c r="B22" s="1143"/>
      <c r="C22" s="1143"/>
      <c r="D22" s="1143"/>
      <c r="E22" s="1143"/>
      <c r="F22" s="1143"/>
      <c r="G22" s="1143"/>
    </row>
    <row r="23" spans="1:7">
      <c r="A23" s="1153"/>
      <c r="B23" s="1192" t="s">
        <v>36</v>
      </c>
      <c r="C23" s="1192" t="s">
        <v>37</v>
      </c>
      <c r="D23" s="1192" t="s">
        <v>9</v>
      </c>
      <c r="E23" s="1139" t="s">
        <v>22</v>
      </c>
      <c r="F23" s="1139" t="s">
        <v>2846</v>
      </c>
      <c r="G23" s="1188" t="s">
        <v>2</v>
      </c>
    </row>
    <row r="24" spans="1:7">
      <c r="A24" s="1153"/>
      <c r="B24" s="1190"/>
      <c r="C24" s="1190"/>
      <c r="D24" s="1190"/>
      <c r="E24" s="1139" t="s">
        <v>40</v>
      </c>
      <c r="F24" s="1139" t="s">
        <v>40</v>
      </c>
      <c r="G24" s="1188" t="s">
        <v>41</v>
      </c>
    </row>
    <row r="25" spans="1:7" ht="16.149999999999999" customHeight="1">
      <c r="A25" s="1153"/>
      <c r="B25" s="1150" t="s">
        <v>2931</v>
      </c>
      <c r="D25" s="1149" t="s">
        <v>2071</v>
      </c>
      <c r="E25" s="1169">
        <v>43468</v>
      </c>
      <c r="F25" s="1169">
        <v>43471</v>
      </c>
      <c r="G25" s="1169">
        <v>43482</v>
      </c>
    </row>
    <row r="26" spans="1:7" ht="16.149999999999999" customHeight="1">
      <c r="A26" s="1153"/>
      <c r="B26" s="1150" t="s">
        <v>2930</v>
      </c>
      <c r="C26" s="1235" t="s">
        <v>2929</v>
      </c>
      <c r="D26" s="1149"/>
      <c r="E26" s="1169">
        <v>43475</v>
      </c>
      <c r="F26" s="1169">
        <v>43478</v>
      </c>
      <c r="G26" s="1169">
        <v>43489</v>
      </c>
    </row>
    <row r="27" spans="1:7" ht="16.149999999999999" customHeight="1">
      <c r="A27" s="1153"/>
      <c r="B27" s="1150" t="s">
        <v>2928</v>
      </c>
      <c r="C27" s="1120" t="s">
        <v>2927</v>
      </c>
      <c r="D27" s="1149"/>
      <c r="E27" s="1169">
        <v>43482</v>
      </c>
      <c r="F27" s="1169">
        <v>43485</v>
      </c>
      <c r="G27" s="1169">
        <v>43496</v>
      </c>
    </row>
    <row r="28" spans="1:7" ht="16.149999999999999" customHeight="1">
      <c r="A28" s="1153"/>
      <c r="B28" s="1139" t="s">
        <v>2926</v>
      </c>
      <c r="C28" s="1189" t="s">
        <v>2925</v>
      </c>
      <c r="D28" s="1149"/>
      <c r="E28" s="1169">
        <v>43489</v>
      </c>
      <c r="F28" s="1169">
        <v>43492</v>
      </c>
      <c r="G28" s="1169">
        <v>43503</v>
      </c>
    </row>
    <row r="29" spans="1:7" ht="16.149999999999999" customHeight="1">
      <c r="A29" s="1153"/>
      <c r="B29" s="1150" t="s">
        <v>2924</v>
      </c>
      <c r="C29" s="1235" t="s">
        <v>2923</v>
      </c>
      <c r="D29" s="1149"/>
      <c r="E29" s="1169">
        <v>43496</v>
      </c>
      <c r="F29" s="1169">
        <v>43497</v>
      </c>
      <c r="G29" s="1169">
        <v>43510</v>
      </c>
    </row>
    <row r="30" spans="1:7" ht="16.149999999999999" customHeight="1">
      <c r="A30" s="1153"/>
      <c r="B30" s="1145"/>
      <c r="C30" s="1145"/>
      <c r="D30" s="1234"/>
      <c r="E30" s="1233"/>
      <c r="F30" s="1233"/>
      <c r="G30" s="1233"/>
    </row>
    <row r="31" spans="1:7" s="1212" customFormat="1">
      <c r="A31" s="1197" t="s">
        <v>2922</v>
      </c>
      <c r="B31" s="1197"/>
      <c r="C31" s="1197"/>
      <c r="D31" s="1197"/>
      <c r="E31" s="1197"/>
      <c r="F31" s="1197"/>
      <c r="G31" s="1197"/>
    </row>
    <row r="32" spans="1:7">
      <c r="A32" s="1153"/>
      <c r="B32" s="1231" t="s">
        <v>36</v>
      </c>
      <c r="C32" s="1231" t="s">
        <v>37</v>
      </c>
      <c r="D32" s="1231" t="s">
        <v>9</v>
      </c>
      <c r="E32" s="1232" t="s">
        <v>22</v>
      </c>
      <c r="F32" s="1232" t="s">
        <v>26</v>
      </c>
      <c r="G32" s="1232" t="s">
        <v>262</v>
      </c>
    </row>
    <row r="33" spans="1:8">
      <c r="A33" s="1153"/>
      <c r="B33" s="1161"/>
      <c r="C33" s="1226"/>
      <c r="D33" s="1226"/>
      <c r="E33" s="1232" t="s">
        <v>40</v>
      </c>
      <c r="F33" s="1232" t="s">
        <v>40</v>
      </c>
      <c r="G33" s="1232" t="s">
        <v>41</v>
      </c>
    </row>
    <row r="34" spans="1:8" ht="16.149999999999999" customHeight="1">
      <c r="A34" s="1153"/>
      <c r="B34" s="1232" t="s">
        <v>2921</v>
      </c>
      <c r="C34" s="1232" t="s">
        <v>2920</v>
      </c>
      <c r="D34" s="1231" t="s">
        <v>2857</v>
      </c>
      <c r="E34" s="1169">
        <v>43468</v>
      </c>
      <c r="F34" s="1169">
        <v>43472</v>
      </c>
      <c r="G34" s="1169">
        <v>43482</v>
      </c>
      <c r="H34" s="1230"/>
    </row>
    <row r="35" spans="1:8" ht="16.149999999999999" customHeight="1">
      <c r="A35" s="1153"/>
      <c r="B35" s="1126" t="s">
        <v>2913</v>
      </c>
      <c r="C35" s="1229" t="s">
        <v>2912</v>
      </c>
      <c r="D35" s="1227"/>
      <c r="E35" s="1169">
        <v>43474</v>
      </c>
      <c r="F35" s="1169">
        <v>43479</v>
      </c>
      <c r="G35" s="1169">
        <v>43489</v>
      </c>
      <c r="H35" s="1228"/>
    </row>
    <row r="36" spans="1:8" ht="16.149999999999999" customHeight="1">
      <c r="A36" s="1153"/>
      <c r="B36" s="1150" t="s">
        <v>2919</v>
      </c>
      <c r="C36" s="1120" t="s">
        <v>2918</v>
      </c>
      <c r="D36" s="1227"/>
      <c r="E36" s="1169">
        <v>43481</v>
      </c>
      <c r="F36" s="1169">
        <v>43485</v>
      </c>
      <c r="G36" s="1169">
        <v>43496</v>
      </c>
      <c r="H36" s="1228"/>
    </row>
    <row r="37" spans="1:8" ht="16.149999999999999" customHeight="1">
      <c r="A37" s="1153"/>
      <c r="B37" s="1150" t="s">
        <v>2917</v>
      </c>
      <c r="C37" s="1150" t="s">
        <v>2916</v>
      </c>
      <c r="D37" s="1227"/>
      <c r="E37" s="1169">
        <v>43481</v>
      </c>
      <c r="F37" s="1169">
        <v>43493</v>
      </c>
      <c r="G37" s="1169">
        <v>43503</v>
      </c>
    </row>
    <row r="38" spans="1:8" ht="16.149999999999999" customHeight="1">
      <c r="A38" s="1153"/>
      <c r="B38" s="1150"/>
      <c r="C38" s="1150"/>
      <c r="D38" s="1226"/>
      <c r="E38" s="1169"/>
      <c r="F38" s="1169"/>
      <c r="G38" s="1169"/>
    </row>
    <row r="39" spans="1:8">
      <c r="A39" s="1153"/>
      <c r="B39" s="1225"/>
      <c r="C39" s="1225"/>
      <c r="D39" s="1147"/>
      <c r="E39" s="1219"/>
      <c r="F39" s="1177"/>
      <c r="G39" s="1224"/>
    </row>
    <row r="40" spans="1:8" s="1212" customFormat="1">
      <c r="A40" s="1143" t="s">
        <v>2915</v>
      </c>
      <c r="B40" s="1143"/>
      <c r="C40" s="1143"/>
      <c r="D40" s="1143"/>
      <c r="E40" s="1143"/>
      <c r="F40" s="1143"/>
      <c r="G40" s="1143"/>
    </row>
    <row r="41" spans="1:8">
      <c r="A41" s="1153"/>
      <c r="B41" s="1182" t="s">
        <v>36</v>
      </c>
      <c r="C41" s="1182" t="s">
        <v>37</v>
      </c>
      <c r="D41" s="1192" t="s">
        <v>9</v>
      </c>
      <c r="E41" s="1223" t="s">
        <v>22</v>
      </c>
      <c r="F41" s="1139" t="s">
        <v>2914</v>
      </c>
      <c r="G41" s="1222" t="s">
        <v>263</v>
      </c>
    </row>
    <row r="42" spans="1:8">
      <c r="A42" s="1153"/>
      <c r="B42" s="1161"/>
      <c r="C42" s="1181"/>
      <c r="D42" s="1190"/>
      <c r="E42" s="1135" t="s">
        <v>40</v>
      </c>
      <c r="F42" s="1135" t="s">
        <v>40</v>
      </c>
      <c r="G42" s="1188" t="s">
        <v>41</v>
      </c>
    </row>
    <row r="43" spans="1:8">
      <c r="A43" s="1153"/>
      <c r="B43" s="1164" t="s">
        <v>2913</v>
      </c>
      <c r="C43" s="1164" t="s">
        <v>2912</v>
      </c>
      <c r="D43" s="1166" t="s">
        <v>2784</v>
      </c>
      <c r="E43" s="1169">
        <v>43473</v>
      </c>
      <c r="F43" s="1169">
        <v>43479</v>
      </c>
      <c r="G43" s="1169">
        <v>43495</v>
      </c>
    </row>
    <row r="44" spans="1:8">
      <c r="A44" s="1153"/>
      <c r="B44" s="1164" t="s">
        <v>2911</v>
      </c>
      <c r="C44" s="1164" t="s">
        <v>2910</v>
      </c>
      <c r="D44" s="1166"/>
      <c r="E44" s="1169">
        <v>43476</v>
      </c>
      <c r="F44" s="1169">
        <v>43481</v>
      </c>
      <c r="G44" s="1169">
        <v>43496</v>
      </c>
    </row>
    <row r="45" spans="1:8">
      <c r="A45" s="1153"/>
      <c r="B45" s="1164" t="s">
        <v>2909</v>
      </c>
      <c r="C45" s="1129" t="s">
        <v>2908</v>
      </c>
      <c r="D45" s="1166"/>
      <c r="E45" s="1169">
        <v>43483</v>
      </c>
      <c r="F45" s="1169">
        <v>43488</v>
      </c>
      <c r="G45" s="1169">
        <v>43503</v>
      </c>
    </row>
    <row r="46" spans="1:8">
      <c r="A46" s="1153"/>
      <c r="B46" s="1164" t="s">
        <v>2907</v>
      </c>
      <c r="C46" s="1129" t="s">
        <v>2906</v>
      </c>
      <c r="D46" s="1166"/>
      <c r="E46" s="1169">
        <v>43493</v>
      </c>
      <c r="F46" s="1169">
        <v>43495</v>
      </c>
      <c r="G46" s="1169">
        <v>43510</v>
      </c>
    </row>
    <row r="47" spans="1:8">
      <c r="A47" s="1153"/>
      <c r="B47" s="1164" t="s">
        <v>2905</v>
      </c>
      <c r="C47" s="1129" t="s">
        <v>2904</v>
      </c>
      <c r="D47" s="1166"/>
      <c r="E47" s="1169">
        <v>43497</v>
      </c>
      <c r="F47" s="1169">
        <v>43502</v>
      </c>
      <c r="G47" s="1169">
        <v>43517</v>
      </c>
    </row>
    <row r="48" spans="1:8" s="1218" customFormat="1">
      <c r="A48" s="1153"/>
      <c r="B48" s="1221"/>
      <c r="C48" s="1146"/>
      <c r="D48" s="1220"/>
      <c r="E48" s="1177"/>
      <c r="F48" s="1219"/>
      <c r="G48" s="1219"/>
    </row>
    <row r="49" spans="1:7" s="1212" customFormat="1">
      <c r="A49" s="1143" t="s">
        <v>2903</v>
      </c>
      <c r="B49" s="1143"/>
      <c r="C49" s="1143"/>
      <c r="D49" s="1143"/>
      <c r="E49" s="1143"/>
      <c r="F49" s="1143"/>
      <c r="G49" s="1143"/>
    </row>
    <row r="50" spans="1:7">
      <c r="A50" s="1153"/>
      <c r="B50" s="1182" t="s">
        <v>36</v>
      </c>
      <c r="C50" s="1182" t="s">
        <v>37</v>
      </c>
      <c r="D50" s="1182" t="s">
        <v>9</v>
      </c>
      <c r="E50" s="1135" t="s">
        <v>22</v>
      </c>
      <c r="F50" s="1139" t="s">
        <v>26</v>
      </c>
      <c r="G50" s="1138" t="s">
        <v>1444</v>
      </c>
    </row>
    <row r="51" spans="1:7">
      <c r="A51" s="1153"/>
      <c r="B51" s="1161"/>
      <c r="C51" s="1181"/>
      <c r="D51" s="1181"/>
      <c r="E51" s="1135" t="s">
        <v>40</v>
      </c>
      <c r="F51" s="1135" t="s">
        <v>40</v>
      </c>
      <c r="G51" s="1139" t="s">
        <v>41</v>
      </c>
    </row>
    <row r="52" spans="1:7" ht="20.100000000000001" customHeight="1">
      <c r="A52" s="1153"/>
      <c r="B52" s="1135" t="s">
        <v>2902</v>
      </c>
      <c r="C52" s="1139" t="s">
        <v>2901</v>
      </c>
      <c r="D52" s="1217" t="s">
        <v>184</v>
      </c>
      <c r="E52" s="1169">
        <v>43473</v>
      </c>
      <c r="F52" s="1169">
        <v>43478</v>
      </c>
      <c r="G52" s="1169">
        <v>43491</v>
      </c>
    </row>
    <row r="53" spans="1:7" ht="20.100000000000001" customHeight="1">
      <c r="A53" s="1153"/>
      <c r="B53" s="1139" t="s">
        <v>2783</v>
      </c>
      <c r="C53" s="1139" t="s">
        <v>2782</v>
      </c>
      <c r="D53" s="1216"/>
      <c r="E53" s="1169">
        <v>43476</v>
      </c>
      <c r="F53" s="1169">
        <v>43480</v>
      </c>
      <c r="G53" s="1169">
        <v>43491</v>
      </c>
    </row>
    <row r="54" spans="1:7" ht="20.100000000000001" customHeight="1">
      <c r="A54" s="1153"/>
      <c r="B54" s="1139" t="s">
        <v>2781</v>
      </c>
      <c r="C54" s="1139" t="s">
        <v>2780</v>
      </c>
      <c r="D54" s="1216"/>
      <c r="E54" s="1169">
        <v>43483</v>
      </c>
      <c r="F54" s="1169">
        <v>43487</v>
      </c>
      <c r="G54" s="1169">
        <v>43498</v>
      </c>
    </row>
    <row r="55" spans="1:7" ht="20.100000000000001" customHeight="1">
      <c r="A55" s="1153"/>
      <c r="B55" s="1139" t="s">
        <v>2779</v>
      </c>
      <c r="C55" s="1139" t="s">
        <v>2778</v>
      </c>
      <c r="D55" s="1215"/>
      <c r="E55" s="1169">
        <v>43490</v>
      </c>
      <c r="F55" s="1169">
        <v>43494</v>
      </c>
      <c r="G55" s="1169">
        <v>43505</v>
      </c>
    </row>
    <row r="56" spans="1:7">
      <c r="A56" s="1153"/>
      <c r="B56" s="1139"/>
      <c r="C56" s="1139"/>
      <c r="D56" s="1214"/>
      <c r="E56" s="1169"/>
      <c r="F56" s="1169"/>
      <c r="G56" s="1169"/>
    </row>
    <row r="57" spans="1:7" ht="28.5" customHeight="1">
      <c r="A57" s="1213" t="s">
        <v>2900</v>
      </c>
      <c r="B57" s="1213"/>
      <c r="C57" s="1145"/>
      <c r="D57" s="1147"/>
      <c r="E57" s="1145"/>
      <c r="F57" s="1145"/>
      <c r="G57" s="1145"/>
    </row>
    <row r="58" spans="1:7" s="1212" customFormat="1">
      <c r="A58" s="1197" t="s">
        <v>2899</v>
      </c>
      <c r="B58" s="1197"/>
      <c r="C58" s="1197"/>
      <c r="D58" s="1197"/>
      <c r="E58" s="1197"/>
      <c r="F58" s="1197"/>
      <c r="G58" s="1197"/>
    </row>
    <row r="59" spans="1:7">
      <c r="A59" s="1211"/>
      <c r="B59" s="1140" t="s">
        <v>36</v>
      </c>
      <c r="C59" s="1140" t="s">
        <v>37</v>
      </c>
      <c r="D59" s="1140" t="s">
        <v>9</v>
      </c>
      <c r="E59" s="1139" t="s">
        <v>22</v>
      </c>
      <c r="F59" s="1139" t="s">
        <v>2886</v>
      </c>
      <c r="G59" s="1139" t="s">
        <v>35</v>
      </c>
    </row>
    <row r="60" spans="1:7" ht="17.25" customHeight="1">
      <c r="A60" s="1211"/>
      <c r="B60" s="1136"/>
      <c r="C60" s="1136"/>
      <c r="D60" s="1136"/>
      <c r="E60" s="1139" t="s">
        <v>40</v>
      </c>
      <c r="F60" s="1139" t="s">
        <v>40</v>
      </c>
      <c r="G60" s="1139" t="s">
        <v>41</v>
      </c>
    </row>
    <row r="61" spans="1:7">
      <c r="A61" s="1153"/>
      <c r="B61" s="1204" t="s">
        <v>2897</v>
      </c>
      <c r="C61" s="1199" t="s">
        <v>2896</v>
      </c>
      <c r="D61" s="1210" t="s">
        <v>134</v>
      </c>
      <c r="E61" s="1169">
        <v>43469</v>
      </c>
      <c r="F61" s="1169">
        <v>43474</v>
      </c>
      <c r="G61" s="1169">
        <v>43503</v>
      </c>
    </row>
    <row r="62" spans="1:7">
      <c r="A62" s="1153"/>
      <c r="B62" s="1203" t="s">
        <v>2895</v>
      </c>
      <c r="C62" s="1202" t="s">
        <v>2894</v>
      </c>
      <c r="D62" s="1209"/>
      <c r="E62" s="1201">
        <v>43476</v>
      </c>
      <c r="F62" s="1201">
        <v>43481</v>
      </c>
      <c r="G62" s="1201">
        <v>43510</v>
      </c>
    </row>
    <row r="63" spans="1:7">
      <c r="A63" s="1153"/>
      <c r="B63" s="1150" t="s">
        <v>2893</v>
      </c>
      <c r="C63" s="1150" t="s">
        <v>2892</v>
      </c>
      <c r="D63" s="1209"/>
      <c r="E63" s="1169">
        <v>43483</v>
      </c>
      <c r="F63" s="1169">
        <v>43488</v>
      </c>
      <c r="G63" s="1169">
        <v>43517</v>
      </c>
    </row>
    <row r="64" spans="1:7">
      <c r="A64" s="1153"/>
      <c r="B64" s="1200" t="s">
        <v>2891</v>
      </c>
      <c r="C64" s="1138" t="s">
        <v>2890</v>
      </c>
      <c r="D64" s="1209"/>
      <c r="E64" s="1169">
        <v>43490</v>
      </c>
      <c r="F64" s="1169">
        <v>43495</v>
      </c>
      <c r="G64" s="1169">
        <v>43524</v>
      </c>
    </row>
    <row r="65" spans="1:7">
      <c r="A65" s="1153"/>
      <c r="B65" s="1199" t="s">
        <v>2889</v>
      </c>
      <c r="C65" s="1139" t="s">
        <v>2888</v>
      </c>
      <c r="D65" s="1208"/>
      <c r="E65" s="1169">
        <v>43497</v>
      </c>
      <c r="F65" s="1169">
        <v>43502</v>
      </c>
      <c r="G65" s="1169">
        <v>43531</v>
      </c>
    </row>
    <row r="66" spans="1:7">
      <c r="A66" s="1153"/>
      <c r="B66" s="1207"/>
      <c r="C66" s="1207"/>
      <c r="D66" s="1147"/>
      <c r="E66" s="1206"/>
      <c r="F66" s="1206"/>
      <c r="G66" s="1205"/>
    </row>
    <row r="67" spans="1:7">
      <c r="A67" s="1197" t="s">
        <v>2898</v>
      </c>
      <c r="B67" s="1197"/>
      <c r="C67" s="1197"/>
      <c r="D67" s="1197"/>
      <c r="E67" s="1197"/>
      <c r="F67" s="1197"/>
      <c r="G67" s="1197"/>
    </row>
    <row r="68" spans="1:7">
      <c r="A68" s="1153"/>
      <c r="B68" s="1140" t="s">
        <v>36</v>
      </c>
      <c r="C68" s="1140" t="s">
        <v>37</v>
      </c>
      <c r="D68" s="1140" t="s">
        <v>9</v>
      </c>
      <c r="E68" s="1139" t="s">
        <v>22</v>
      </c>
      <c r="F68" s="1139" t="s">
        <v>2886</v>
      </c>
      <c r="G68" s="1139" t="s">
        <v>51</v>
      </c>
    </row>
    <row r="69" spans="1:7">
      <c r="A69" s="1153"/>
      <c r="B69" s="1136"/>
      <c r="C69" s="1136"/>
      <c r="D69" s="1136"/>
      <c r="E69" s="1139" t="s">
        <v>40</v>
      </c>
      <c r="F69" s="1139" t="s">
        <v>40</v>
      </c>
      <c r="G69" s="1139" t="s">
        <v>41</v>
      </c>
    </row>
    <row r="70" spans="1:7">
      <c r="A70" s="1153"/>
      <c r="B70" s="1204" t="s">
        <v>2897</v>
      </c>
      <c r="C70" s="1199" t="s">
        <v>2896</v>
      </c>
      <c r="D70" s="1149" t="s">
        <v>2857</v>
      </c>
      <c r="E70" s="1169">
        <v>43469</v>
      </c>
      <c r="F70" s="1169">
        <v>43474</v>
      </c>
      <c r="G70" s="1169">
        <v>43499</v>
      </c>
    </row>
    <row r="71" spans="1:7">
      <c r="A71" s="1153"/>
      <c r="B71" s="1203" t="s">
        <v>2895</v>
      </c>
      <c r="C71" s="1202" t="s">
        <v>2894</v>
      </c>
      <c r="D71" s="1149"/>
      <c r="E71" s="1201">
        <v>43476</v>
      </c>
      <c r="F71" s="1201">
        <v>43481</v>
      </c>
      <c r="G71" s="1201">
        <v>43506</v>
      </c>
    </row>
    <row r="72" spans="1:7">
      <c r="A72" s="1153"/>
      <c r="B72" s="1150" t="s">
        <v>2893</v>
      </c>
      <c r="C72" s="1150" t="s">
        <v>2892</v>
      </c>
      <c r="D72" s="1149"/>
      <c r="E72" s="1169">
        <v>43483</v>
      </c>
      <c r="F72" s="1169">
        <v>43488</v>
      </c>
      <c r="G72" s="1169">
        <v>43513</v>
      </c>
    </row>
    <row r="73" spans="1:7">
      <c r="A73" s="1153"/>
      <c r="B73" s="1200" t="s">
        <v>2891</v>
      </c>
      <c r="C73" s="1138" t="s">
        <v>2890</v>
      </c>
      <c r="D73" s="1149"/>
      <c r="E73" s="1169">
        <v>43490</v>
      </c>
      <c r="F73" s="1169">
        <v>43495</v>
      </c>
      <c r="G73" s="1169">
        <v>43520</v>
      </c>
    </row>
    <row r="74" spans="1:7">
      <c r="A74" s="1153"/>
      <c r="B74" s="1199" t="s">
        <v>2889</v>
      </c>
      <c r="C74" s="1139" t="s">
        <v>2888</v>
      </c>
      <c r="D74" s="1149"/>
      <c r="E74" s="1169">
        <v>43497</v>
      </c>
      <c r="F74" s="1169">
        <v>43502</v>
      </c>
      <c r="G74" s="1169">
        <v>43527</v>
      </c>
    </row>
    <row r="75" spans="1:7">
      <c r="A75" s="1153"/>
      <c r="B75" s="1145"/>
      <c r="C75" s="1145"/>
      <c r="D75" s="1145"/>
      <c r="E75" s="1145"/>
      <c r="F75" s="1145"/>
      <c r="G75" s="1145"/>
    </row>
    <row r="76" spans="1:7">
      <c r="A76" s="1198" t="s">
        <v>2887</v>
      </c>
      <c r="B76" s="1197"/>
      <c r="C76" s="1197"/>
      <c r="D76" s="1197"/>
      <c r="E76" s="1197"/>
      <c r="F76" s="1197"/>
      <c r="G76" s="1197"/>
    </row>
    <row r="77" spans="1:7">
      <c r="A77" s="1153"/>
      <c r="B77" s="1193" t="s">
        <v>36</v>
      </c>
      <c r="C77" s="1193" t="s">
        <v>37</v>
      </c>
      <c r="D77" s="1192" t="s">
        <v>9</v>
      </c>
      <c r="E77" s="1139" t="s">
        <v>22</v>
      </c>
      <c r="F77" s="1139" t="s">
        <v>2886</v>
      </c>
      <c r="G77" s="1188" t="s">
        <v>2885</v>
      </c>
    </row>
    <row r="78" spans="1:7">
      <c r="A78" s="1153"/>
      <c r="B78" s="1191"/>
      <c r="C78" s="1191"/>
      <c r="D78" s="1190"/>
      <c r="E78" s="1189" t="s">
        <v>40</v>
      </c>
      <c r="F78" s="1139" t="s">
        <v>40</v>
      </c>
      <c r="G78" s="1188" t="s">
        <v>41</v>
      </c>
    </row>
    <row r="79" spans="1:7" ht="15.75" customHeight="1">
      <c r="A79" s="1153"/>
      <c r="B79" s="1196" t="s">
        <v>2884</v>
      </c>
      <c r="C79" s="1186" t="s">
        <v>2883</v>
      </c>
      <c r="D79" s="1195" t="s">
        <v>2857</v>
      </c>
      <c r="E79" s="1169">
        <v>43469</v>
      </c>
      <c r="F79" s="1169">
        <v>43475</v>
      </c>
      <c r="G79" s="1169">
        <v>43497</v>
      </c>
    </row>
    <row r="80" spans="1:7">
      <c r="A80" s="1153"/>
      <c r="B80" s="1139" t="s">
        <v>2882</v>
      </c>
      <c r="C80" s="1139" t="s">
        <v>2881</v>
      </c>
      <c r="D80" s="1195"/>
      <c r="E80" s="1169">
        <v>43476</v>
      </c>
      <c r="F80" s="1169">
        <v>43482</v>
      </c>
      <c r="G80" s="1169">
        <v>43504</v>
      </c>
    </row>
    <row r="81" spans="1:7">
      <c r="A81" s="1153"/>
      <c r="B81" s="1150" t="s">
        <v>2880</v>
      </c>
      <c r="C81" s="1150" t="s">
        <v>2879</v>
      </c>
      <c r="D81" s="1195"/>
      <c r="E81" s="1169">
        <v>43483</v>
      </c>
      <c r="F81" s="1169">
        <v>43489</v>
      </c>
      <c r="G81" s="1169">
        <v>43511</v>
      </c>
    </row>
    <row r="82" spans="1:7">
      <c r="A82" s="1153"/>
      <c r="B82" s="1139" t="s">
        <v>2878</v>
      </c>
      <c r="C82" s="1139" t="s">
        <v>2877</v>
      </c>
      <c r="D82" s="1195"/>
      <c r="E82" s="1169">
        <v>43490</v>
      </c>
      <c r="F82" s="1169">
        <v>43496</v>
      </c>
      <c r="G82" s="1169">
        <v>43518</v>
      </c>
    </row>
    <row r="83" spans="1:7">
      <c r="A83" s="1153"/>
      <c r="B83" s="1139" t="s">
        <v>2876</v>
      </c>
      <c r="C83" s="1150" t="s">
        <v>2875</v>
      </c>
      <c r="D83" s="1195"/>
      <c r="E83" s="1169">
        <v>43497</v>
      </c>
      <c r="F83" s="1169">
        <v>43503</v>
      </c>
      <c r="G83" s="1169">
        <v>43525</v>
      </c>
    </row>
    <row r="84" spans="1:7">
      <c r="A84" s="1153"/>
      <c r="B84" s="1145"/>
      <c r="C84" s="1145"/>
      <c r="D84" s="1147"/>
      <c r="E84" s="1145"/>
      <c r="F84" s="1194"/>
      <c r="G84" s="1194"/>
    </row>
    <row r="85" spans="1:7">
      <c r="A85" s="1143" t="s">
        <v>2874</v>
      </c>
      <c r="B85" s="1143"/>
      <c r="C85" s="1143"/>
      <c r="D85" s="1143"/>
      <c r="E85" s="1143"/>
      <c r="F85" s="1143"/>
      <c r="G85" s="1143"/>
    </row>
    <row r="86" spans="1:7">
      <c r="A86" s="1153"/>
      <c r="B86" s="1193" t="s">
        <v>36</v>
      </c>
      <c r="C86" s="1193" t="s">
        <v>37</v>
      </c>
      <c r="D86" s="1192" t="s">
        <v>9</v>
      </c>
      <c r="E86" s="1139" t="s">
        <v>22</v>
      </c>
      <c r="F86" s="1139" t="s">
        <v>2873</v>
      </c>
      <c r="G86" s="1188" t="s">
        <v>2872</v>
      </c>
    </row>
    <row r="87" spans="1:7">
      <c r="A87" s="1153"/>
      <c r="B87" s="1191"/>
      <c r="C87" s="1191"/>
      <c r="D87" s="1190"/>
      <c r="E87" s="1189" t="s">
        <v>40</v>
      </c>
      <c r="F87" s="1139" t="s">
        <v>40</v>
      </c>
      <c r="G87" s="1188" t="s">
        <v>41</v>
      </c>
    </row>
    <row r="88" spans="1:7">
      <c r="A88" s="1153"/>
      <c r="B88" s="1187" t="s">
        <v>2871</v>
      </c>
      <c r="C88" s="1186" t="s">
        <v>2834</v>
      </c>
      <c r="D88" s="1168" t="s">
        <v>2870</v>
      </c>
      <c r="E88" s="1169">
        <v>43468</v>
      </c>
      <c r="F88" s="1169">
        <v>43472</v>
      </c>
      <c r="G88" s="1169">
        <v>43493</v>
      </c>
    </row>
    <row r="89" spans="1:7">
      <c r="A89" s="1153"/>
      <c r="B89" s="1139" t="s">
        <v>2869</v>
      </c>
      <c r="C89" s="1139" t="s">
        <v>2868</v>
      </c>
      <c r="D89" s="1185"/>
      <c r="E89" s="1169">
        <v>43474</v>
      </c>
      <c r="F89" s="1169">
        <v>43479</v>
      </c>
      <c r="G89" s="1169">
        <v>43500</v>
      </c>
    </row>
    <row r="90" spans="1:7">
      <c r="A90" s="1153"/>
      <c r="B90" s="1139" t="s">
        <v>2867</v>
      </c>
      <c r="C90" s="1139" t="s">
        <v>2830</v>
      </c>
      <c r="D90" s="1185"/>
      <c r="E90" s="1169">
        <v>43481</v>
      </c>
      <c r="F90" s="1169">
        <v>43486</v>
      </c>
      <c r="G90" s="1169">
        <v>43507</v>
      </c>
    </row>
    <row r="91" spans="1:7">
      <c r="A91" s="1153"/>
      <c r="B91" s="1139" t="s">
        <v>2866</v>
      </c>
      <c r="C91" s="1139" t="s">
        <v>2865</v>
      </c>
      <c r="D91" s="1185"/>
      <c r="E91" s="1169">
        <v>43488</v>
      </c>
      <c r="F91" s="1169">
        <v>43493</v>
      </c>
      <c r="G91" s="1169">
        <v>43483</v>
      </c>
    </row>
    <row r="92" spans="1:7">
      <c r="A92" s="1153"/>
      <c r="B92" s="1139" t="s">
        <v>2864</v>
      </c>
      <c r="C92" s="1139" t="s">
        <v>2863</v>
      </c>
      <c r="D92" s="1167"/>
      <c r="E92" s="1169">
        <v>43495</v>
      </c>
      <c r="F92" s="1169">
        <v>43500</v>
      </c>
      <c r="G92" s="1169">
        <v>43521</v>
      </c>
    </row>
    <row r="93" spans="1:7" ht="26.25" customHeight="1">
      <c r="A93" s="1184" t="s">
        <v>2862</v>
      </c>
      <c r="B93" s="1183"/>
    </row>
    <row r="94" spans="1:7">
      <c r="A94" s="1143" t="s">
        <v>2861</v>
      </c>
      <c r="B94" s="1143"/>
      <c r="C94" s="1143"/>
      <c r="D94" s="1143"/>
      <c r="E94" s="1143"/>
      <c r="F94" s="1143"/>
      <c r="G94" s="1143"/>
    </row>
    <row r="95" spans="1:7">
      <c r="A95" s="1153"/>
      <c r="B95" s="1182" t="s">
        <v>36</v>
      </c>
      <c r="C95" s="1182" t="s">
        <v>37</v>
      </c>
      <c r="D95" s="1182" t="s">
        <v>9</v>
      </c>
      <c r="E95" s="1139" t="s">
        <v>22</v>
      </c>
      <c r="F95" s="1139" t="s">
        <v>2846</v>
      </c>
      <c r="G95" s="1139" t="s">
        <v>2860</v>
      </c>
    </row>
    <row r="96" spans="1:7">
      <c r="A96" s="1153"/>
      <c r="B96" s="1161"/>
      <c r="C96" s="1181"/>
      <c r="D96" s="1181"/>
      <c r="E96" s="1139" t="s">
        <v>40</v>
      </c>
      <c r="F96" s="1139" t="s">
        <v>40</v>
      </c>
      <c r="G96" s="1139" t="s">
        <v>41</v>
      </c>
    </row>
    <row r="97" spans="1:7">
      <c r="A97" s="1153"/>
      <c r="B97" s="1150" t="s">
        <v>2859</v>
      </c>
      <c r="C97" s="1150" t="s">
        <v>2858</v>
      </c>
      <c r="D97" s="1180" t="s">
        <v>2857</v>
      </c>
      <c r="E97" s="1169">
        <v>43467</v>
      </c>
      <c r="F97" s="1169">
        <v>43470</v>
      </c>
      <c r="G97" s="1169">
        <v>43495</v>
      </c>
    </row>
    <row r="98" spans="1:7">
      <c r="A98" s="1153"/>
      <c r="B98" s="1150" t="s">
        <v>2856</v>
      </c>
      <c r="C98" s="1150" t="s">
        <v>2855</v>
      </c>
      <c r="D98" s="1179"/>
      <c r="E98" s="1169">
        <v>43474</v>
      </c>
      <c r="F98" s="1169">
        <v>43477</v>
      </c>
      <c r="G98" s="1169">
        <v>43502</v>
      </c>
    </row>
    <row r="99" spans="1:7">
      <c r="A99" s="1153"/>
      <c r="B99" s="1150" t="s">
        <v>2854</v>
      </c>
      <c r="C99" s="1150" t="s">
        <v>2853</v>
      </c>
      <c r="D99" s="1179"/>
      <c r="E99" s="1169">
        <v>43481</v>
      </c>
      <c r="F99" s="1169">
        <v>43484</v>
      </c>
      <c r="G99" s="1169">
        <v>43509</v>
      </c>
    </row>
    <row r="100" spans="1:7">
      <c r="A100" s="1153"/>
      <c r="B100" s="1150" t="s">
        <v>2852</v>
      </c>
      <c r="C100" s="1150" t="s">
        <v>2851</v>
      </c>
      <c r="D100" s="1179"/>
      <c r="E100" s="1169">
        <v>43488</v>
      </c>
      <c r="F100" s="1169">
        <v>43491</v>
      </c>
      <c r="G100" s="1169">
        <v>43516</v>
      </c>
    </row>
    <row r="101" spans="1:7">
      <c r="A101" s="1153"/>
      <c r="B101" s="1150" t="s">
        <v>2850</v>
      </c>
      <c r="C101" s="1150" t="s">
        <v>2849</v>
      </c>
      <c r="D101" s="1178"/>
      <c r="E101" s="1169">
        <v>43495</v>
      </c>
      <c r="F101" s="1169">
        <v>43498</v>
      </c>
      <c r="G101" s="1169">
        <v>43523</v>
      </c>
    </row>
    <row r="102" spans="1:7">
      <c r="A102" s="1153"/>
      <c r="B102" s="1176"/>
      <c r="C102" s="1176"/>
      <c r="D102" s="1177"/>
      <c r="E102" s="1147"/>
      <c r="F102" s="1177"/>
      <c r="G102" s="1176"/>
    </row>
    <row r="103" spans="1:7">
      <c r="A103" s="1143" t="s">
        <v>2848</v>
      </c>
      <c r="B103" s="1143"/>
      <c r="C103" s="1143"/>
      <c r="D103" s="1143"/>
      <c r="E103" s="1143"/>
      <c r="F103" s="1143"/>
      <c r="G103" s="1143"/>
    </row>
    <row r="104" spans="1:7">
      <c r="A104" s="1153"/>
      <c r="B104" s="1175" t="s">
        <v>36</v>
      </c>
      <c r="C104" s="1175" t="s">
        <v>37</v>
      </c>
      <c r="D104" s="1149" t="s">
        <v>9</v>
      </c>
      <c r="E104" s="1150" t="s">
        <v>2847</v>
      </c>
      <c r="F104" s="1139" t="s">
        <v>2846</v>
      </c>
      <c r="G104" s="1139" t="s">
        <v>173</v>
      </c>
    </row>
    <row r="105" spans="1:7">
      <c r="A105" s="1153"/>
      <c r="B105" s="1175"/>
      <c r="C105" s="1175"/>
      <c r="D105" s="1149"/>
      <c r="E105" s="1150" t="s">
        <v>1066</v>
      </c>
      <c r="F105" s="1139" t="s">
        <v>40</v>
      </c>
      <c r="G105" s="1139" t="s">
        <v>41</v>
      </c>
    </row>
    <row r="106" spans="1:7">
      <c r="A106" s="1153"/>
      <c r="B106" s="1174" t="s">
        <v>2845</v>
      </c>
      <c r="C106" s="1158" t="s">
        <v>2844</v>
      </c>
      <c r="D106" s="1173" t="s">
        <v>2843</v>
      </c>
      <c r="E106" s="1169">
        <v>43462</v>
      </c>
      <c r="F106" s="1169">
        <v>43471</v>
      </c>
      <c r="G106" s="1169">
        <v>43498</v>
      </c>
    </row>
    <row r="107" spans="1:7">
      <c r="A107" s="1153"/>
      <c r="B107" s="1158" t="s">
        <v>2842</v>
      </c>
      <c r="C107" s="1164" t="s">
        <v>2841</v>
      </c>
      <c r="D107" s="1172"/>
      <c r="E107" s="1169">
        <v>43474</v>
      </c>
      <c r="F107" s="1169">
        <v>43478</v>
      </c>
      <c r="G107" s="1169">
        <v>43505</v>
      </c>
    </row>
    <row r="108" spans="1:7">
      <c r="A108" s="1153"/>
      <c r="B108" s="1164" t="s">
        <v>2840</v>
      </c>
      <c r="C108" s="1164" t="s">
        <v>2839</v>
      </c>
      <c r="D108" s="1172"/>
      <c r="E108" s="1169">
        <v>43481</v>
      </c>
      <c r="F108" s="1169">
        <v>43485</v>
      </c>
      <c r="G108" s="1169">
        <v>43512</v>
      </c>
    </row>
    <row r="109" spans="1:7">
      <c r="A109" s="1153"/>
      <c r="B109" s="1150" t="s">
        <v>2838</v>
      </c>
      <c r="C109" s="1120" t="s">
        <v>1119</v>
      </c>
      <c r="D109" s="1172"/>
      <c r="E109" s="1169">
        <v>43488</v>
      </c>
      <c r="F109" s="1169">
        <v>43492</v>
      </c>
      <c r="G109" s="1169">
        <v>43519</v>
      </c>
    </row>
    <row r="110" spans="1:7">
      <c r="A110" s="1153"/>
      <c r="B110" s="1150" t="s">
        <v>2837</v>
      </c>
      <c r="C110" s="1129" t="s">
        <v>1117</v>
      </c>
      <c r="D110" s="1171"/>
      <c r="E110" s="1170">
        <v>43495</v>
      </c>
      <c r="F110" s="1169">
        <v>43499</v>
      </c>
      <c r="G110" s="1169">
        <v>43526</v>
      </c>
    </row>
    <row r="111" spans="1:7">
      <c r="A111" s="1143" t="s">
        <v>2836</v>
      </c>
      <c r="B111" s="1143"/>
      <c r="C111" s="1143"/>
      <c r="D111" s="1143"/>
      <c r="E111" s="1143"/>
      <c r="F111" s="1143"/>
      <c r="G111" s="1143"/>
    </row>
    <row r="112" spans="1:7">
      <c r="A112" s="1153"/>
      <c r="B112" s="1168" t="s">
        <v>36</v>
      </c>
      <c r="C112" s="1168" t="s">
        <v>37</v>
      </c>
      <c r="D112" s="1168" t="s">
        <v>9</v>
      </c>
      <c r="E112" s="1129" t="s">
        <v>22</v>
      </c>
      <c r="F112" s="1129" t="s">
        <v>26</v>
      </c>
      <c r="G112" s="1129" t="s">
        <v>166</v>
      </c>
    </row>
    <row r="113" spans="1:7">
      <c r="A113" s="1153"/>
      <c r="B113" s="1161"/>
      <c r="C113" s="1167"/>
      <c r="D113" s="1167"/>
      <c r="E113" s="1129" t="s">
        <v>40</v>
      </c>
      <c r="F113" s="1129" t="s">
        <v>40</v>
      </c>
      <c r="G113" s="1129" t="s">
        <v>41</v>
      </c>
    </row>
    <row r="114" spans="1:7">
      <c r="A114" s="1153"/>
      <c r="B114" s="1164" t="s">
        <v>2835</v>
      </c>
      <c r="C114" s="1164" t="s">
        <v>2834</v>
      </c>
      <c r="D114" s="1166" t="s">
        <v>2032</v>
      </c>
      <c r="E114" s="1123">
        <v>43468</v>
      </c>
      <c r="F114" s="1123">
        <v>43473</v>
      </c>
      <c r="G114" s="1123">
        <v>43507</v>
      </c>
    </row>
    <row r="115" spans="1:7">
      <c r="A115" s="1153"/>
      <c r="B115" s="1164" t="s">
        <v>2833</v>
      </c>
      <c r="C115" s="1164" t="s">
        <v>2832</v>
      </c>
      <c r="D115" s="1166"/>
      <c r="E115" s="1123">
        <v>43475</v>
      </c>
      <c r="F115" s="1123">
        <v>43480</v>
      </c>
      <c r="G115" s="1123">
        <v>43514</v>
      </c>
    </row>
    <row r="116" spans="1:7" ht="17.25" customHeight="1">
      <c r="A116" s="1153"/>
      <c r="B116" s="1164" t="s">
        <v>2831</v>
      </c>
      <c r="C116" s="1164" t="s">
        <v>2830</v>
      </c>
      <c r="D116" s="1166"/>
      <c r="E116" s="1123">
        <v>43482</v>
      </c>
      <c r="F116" s="1123">
        <v>43487</v>
      </c>
      <c r="G116" s="1123">
        <v>43521</v>
      </c>
    </row>
    <row r="117" spans="1:7">
      <c r="A117" s="1153"/>
      <c r="B117" s="1164" t="s">
        <v>2829</v>
      </c>
      <c r="C117" s="1164" t="s">
        <v>2828</v>
      </c>
      <c r="D117" s="1166"/>
      <c r="E117" s="1123">
        <v>43489</v>
      </c>
      <c r="F117" s="1123">
        <v>43494</v>
      </c>
      <c r="G117" s="1123">
        <v>43528</v>
      </c>
    </row>
    <row r="118" spans="1:7">
      <c r="A118" s="1153"/>
      <c r="B118" s="1158" t="s">
        <v>2827</v>
      </c>
      <c r="C118" s="1158" t="s">
        <v>2826</v>
      </c>
      <c r="D118" s="1166"/>
      <c r="E118" s="1123">
        <v>43496</v>
      </c>
      <c r="F118" s="1123">
        <v>43501</v>
      </c>
      <c r="G118" s="1123">
        <v>43535</v>
      </c>
    </row>
    <row r="119" spans="1:7">
      <c r="A119" s="1143" t="s">
        <v>2825</v>
      </c>
      <c r="B119" s="1143"/>
      <c r="C119" s="1143"/>
      <c r="D119" s="1143"/>
      <c r="E119" s="1143"/>
      <c r="F119" s="1143"/>
      <c r="G119" s="1143"/>
    </row>
    <row r="120" spans="1:7">
      <c r="A120" s="1153"/>
      <c r="B120" s="1140" t="s">
        <v>36</v>
      </c>
      <c r="C120" s="1140" t="s">
        <v>37</v>
      </c>
      <c r="D120" s="1140" t="s">
        <v>9</v>
      </c>
      <c r="E120" s="1129" t="s">
        <v>22</v>
      </c>
      <c r="F120" s="1139" t="s">
        <v>26</v>
      </c>
      <c r="G120" s="1139" t="s">
        <v>2561</v>
      </c>
    </row>
    <row r="121" spans="1:7">
      <c r="A121" s="1153"/>
      <c r="B121" s="1161"/>
      <c r="C121" s="1136"/>
      <c r="D121" s="1136"/>
      <c r="E121" s="1139" t="s">
        <v>40</v>
      </c>
      <c r="F121" s="1139" t="s">
        <v>40</v>
      </c>
      <c r="G121" s="1139" t="s">
        <v>41</v>
      </c>
    </row>
    <row r="122" spans="1:7" ht="15.75" customHeight="1">
      <c r="A122" s="1153"/>
      <c r="B122" s="1158" t="s">
        <v>2824</v>
      </c>
      <c r="C122" s="1164" t="s">
        <v>2819</v>
      </c>
      <c r="D122" s="1165" t="s">
        <v>2823</v>
      </c>
      <c r="E122" s="1123">
        <v>43472</v>
      </c>
      <c r="F122" s="1123">
        <v>43479</v>
      </c>
      <c r="G122" s="1123">
        <v>43495</v>
      </c>
    </row>
    <row r="123" spans="1:7">
      <c r="A123" s="1153"/>
      <c r="B123" s="1158" t="s">
        <v>2822</v>
      </c>
      <c r="C123" s="1164" t="s">
        <v>2821</v>
      </c>
      <c r="D123" s="1163"/>
      <c r="E123" s="1123">
        <v>43476</v>
      </c>
      <c r="F123" s="1123">
        <v>43484</v>
      </c>
      <c r="G123" s="1123">
        <v>43501</v>
      </c>
    </row>
    <row r="124" spans="1:7">
      <c r="A124" s="1153"/>
      <c r="B124" s="1164" t="s">
        <v>2820</v>
      </c>
      <c r="C124" s="1164" t="s">
        <v>2819</v>
      </c>
      <c r="D124" s="1163"/>
      <c r="E124" s="1123">
        <v>43483</v>
      </c>
      <c r="F124" s="1123">
        <v>43491</v>
      </c>
      <c r="G124" s="1123">
        <v>43508</v>
      </c>
    </row>
    <row r="125" spans="1:7">
      <c r="A125" s="1153"/>
      <c r="B125" s="1158" t="s">
        <v>2818</v>
      </c>
      <c r="C125" s="1164" t="s">
        <v>2817</v>
      </c>
      <c r="D125" s="1163"/>
      <c r="E125" s="1123">
        <v>43490</v>
      </c>
      <c r="F125" s="1123">
        <v>43499</v>
      </c>
      <c r="G125" s="1123">
        <v>43514</v>
      </c>
    </row>
    <row r="126" spans="1:7">
      <c r="A126" s="1153"/>
      <c r="B126" s="1158" t="s">
        <v>2816</v>
      </c>
      <c r="C126" s="1158" t="s">
        <v>2815</v>
      </c>
      <c r="D126" s="1162"/>
      <c r="E126" s="1123">
        <v>43497</v>
      </c>
      <c r="F126" s="1123">
        <v>43506</v>
      </c>
      <c r="G126" s="1123">
        <v>43521</v>
      </c>
    </row>
    <row r="127" spans="1:7">
      <c r="A127" s="1153"/>
      <c r="B127" s="1155"/>
      <c r="C127" s="1155"/>
      <c r="D127" s="1154"/>
      <c r="E127" s="1144"/>
      <c r="F127" s="1144"/>
      <c r="G127" s="1144"/>
    </row>
    <row r="128" spans="1:7">
      <c r="A128" s="1143" t="s">
        <v>2814</v>
      </c>
      <c r="B128" s="1143"/>
      <c r="C128" s="1143"/>
      <c r="D128" s="1143"/>
      <c r="E128" s="1143"/>
      <c r="F128" s="1143"/>
      <c r="G128" s="1143"/>
    </row>
    <row r="129" spans="1:7">
      <c r="A129" s="1153"/>
      <c r="B129" s="1140" t="s">
        <v>36</v>
      </c>
      <c r="C129" s="1140" t="s">
        <v>37</v>
      </c>
      <c r="D129" s="1140" t="s">
        <v>9</v>
      </c>
      <c r="E129" s="1129" t="s">
        <v>22</v>
      </c>
      <c r="F129" s="1139" t="s">
        <v>26</v>
      </c>
      <c r="G129" s="1139" t="s">
        <v>2570</v>
      </c>
    </row>
    <row r="130" spans="1:7">
      <c r="A130" s="1153"/>
      <c r="B130" s="1161"/>
      <c r="C130" s="1136"/>
      <c r="D130" s="1136"/>
      <c r="E130" s="1139" t="s">
        <v>40</v>
      </c>
      <c r="F130" s="1139" t="s">
        <v>40</v>
      </c>
      <c r="G130" s="1139" t="s">
        <v>41</v>
      </c>
    </row>
    <row r="131" spans="1:7" ht="15.75" customHeight="1">
      <c r="A131" s="1153"/>
      <c r="B131" s="1158" t="s">
        <v>2813</v>
      </c>
      <c r="C131" s="1158" t="s">
        <v>1097</v>
      </c>
      <c r="D131" s="1157" t="s">
        <v>2812</v>
      </c>
      <c r="E131" s="1123">
        <v>43473</v>
      </c>
      <c r="F131" s="1123">
        <v>43479</v>
      </c>
      <c r="G131" s="1123">
        <v>43511</v>
      </c>
    </row>
    <row r="132" spans="1:7" ht="15.75" customHeight="1">
      <c r="A132" s="1153"/>
      <c r="B132" s="1158" t="s">
        <v>2811</v>
      </c>
      <c r="C132" s="1158" t="s">
        <v>2810</v>
      </c>
      <c r="D132" s="1157"/>
      <c r="E132" s="1123">
        <v>43480</v>
      </c>
      <c r="F132" s="1123">
        <v>43486</v>
      </c>
      <c r="G132" s="1123">
        <v>43518</v>
      </c>
    </row>
    <row r="133" spans="1:7">
      <c r="A133" s="1153"/>
      <c r="B133" s="1158" t="s">
        <v>2809</v>
      </c>
      <c r="C133" s="1160" t="s">
        <v>2808</v>
      </c>
      <c r="D133" s="1157"/>
      <c r="E133" s="1123">
        <v>43487</v>
      </c>
      <c r="F133" s="1123">
        <v>43493</v>
      </c>
      <c r="G133" s="1123">
        <v>43525</v>
      </c>
    </row>
    <row r="134" spans="1:7">
      <c r="A134" s="1153"/>
      <c r="B134" s="1159" t="s">
        <v>2807</v>
      </c>
      <c r="C134" s="1159" t="s">
        <v>2806</v>
      </c>
      <c r="D134" s="1157"/>
      <c r="E134" s="1123">
        <v>43494</v>
      </c>
      <c r="F134" s="1123">
        <v>43500</v>
      </c>
      <c r="G134" s="1123">
        <v>43532</v>
      </c>
    </row>
    <row r="135" spans="1:7">
      <c r="A135" s="1153"/>
      <c r="B135" s="1158"/>
      <c r="C135" s="1158"/>
      <c r="D135" s="1157"/>
      <c r="E135" s="1123"/>
      <c r="F135" s="1123"/>
      <c r="G135" s="1123"/>
    </row>
    <row r="136" spans="1:7">
      <c r="A136" s="1153"/>
      <c r="B136" s="1155"/>
      <c r="C136" s="1155"/>
      <c r="D136" s="1154"/>
      <c r="E136" s="1155"/>
      <c r="F136" s="1155"/>
      <c r="G136" s="1155"/>
    </row>
    <row r="137" spans="1:7" ht="28.5" customHeight="1">
      <c r="A137" s="1156" t="s">
        <v>2805</v>
      </c>
      <c r="B137" s="1156"/>
      <c r="C137" s="1155"/>
      <c r="D137" s="1154"/>
      <c r="E137" s="1144"/>
      <c r="F137" s="1144"/>
      <c r="G137" s="1144"/>
    </row>
    <row r="138" spans="1:7" ht="18" customHeight="1">
      <c r="A138" s="1143" t="s">
        <v>2804</v>
      </c>
      <c r="B138" s="1143"/>
      <c r="C138" s="1143"/>
      <c r="D138" s="1143"/>
      <c r="E138" s="1143"/>
      <c r="F138" s="1143"/>
      <c r="G138" s="1143"/>
    </row>
    <row r="139" spans="1:7">
      <c r="A139" s="1153"/>
      <c r="B139" s="1140" t="s">
        <v>36</v>
      </c>
      <c r="C139" s="1141" t="s">
        <v>37</v>
      </c>
      <c r="D139" s="1140" t="s">
        <v>9</v>
      </c>
      <c r="E139" s="1129" t="s">
        <v>22</v>
      </c>
      <c r="F139" s="1139" t="s">
        <v>2773</v>
      </c>
      <c r="G139" s="1138" t="s">
        <v>306</v>
      </c>
    </row>
    <row r="140" spans="1:7">
      <c r="A140" s="1153"/>
      <c r="B140" s="1136"/>
      <c r="C140" s="1137"/>
      <c r="D140" s="1136"/>
      <c r="E140" s="1135" t="s">
        <v>40</v>
      </c>
      <c r="F140" s="1135" t="s">
        <v>40</v>
      </c>
      <c r="G140" s="1134" t="s">
        <v>41</v>
      </c>
    </row>
    <row r="141" spans="1:7">
      <c r="A141" s="1153"/>
      <c r="B141" s="1150" t="s">
        <v>2798</v>
      </c>
      <c r="C141" s="1150" t="s">
        <v>2801</v>
      </c>
      <c r="D141" s="1152"/>
      <c r="E141" s="1123">
        <v>43469</v>
      </c>
      <c r="F141" s="1123">
        <v>43474</v>
      </c>
      <c r="G141" s="1123">
        <v>43479</v>
      </c>
    </row>
    <row r="142" spans="1:7">
      <c r="A142" s="1153"/>
      <c r="B142" s="1129" t="s">
        <v>2803</v>
      </c>
      <c r="C142" s="1125" t="s">
        <v>2801</v>
      </c>
      <c r="D142" s="1152"/>
      <c r="E142" s="1123">
        <v>43476</v>
      </c>
      <c r="F142" s="1123">
        <v>43481</v>
      </c>
      <c r="G142" s="1123">
        <v>43486</v>
      </c>
    </row>
    <row r="143" spans="1:7">
      <c r="A143" s="1153"/>
      <c r="B143" s="1150" t="s">
        <v>2802</v>
      </c>
      <c r="C143" s="1125" t="s">
        <v>2801</v>
      </c>
      <c r="D143" s="1152"/>
      <c r="E143" s="1123">
        <v>43483</v>
      </c>
      <c r="F143" s="1123">
        <v>43488</v>
      </c>
      <c r="G143" s="1123">
        <v>43493</v>
      </c>
    </row>
    <row r="144" spans="1:7">
      <c r="A144" s="1153"/>
      <c r="B144" s="1150" t="s">
        <v>2800</v>
      </c>
      <c r="C144" s="1150" t="s">
        <v>2799</v>
      </c>
      <c r="D144" s="1152"/>
      <c r="E144" s="1123">
        <v>43490</v>
      </c>
      <c r="F144" s="1123">
        <v>43495</v>
      </c>
      <c r="G144" s="1123">
        <v>43500</v>
      </c>
    </row>
    <row r="145" spans="1:7">
      <c r="A145" s="1151"/>
      <c r="B145" s="1129" t="s">
        <v>2798</v>
      </c>
      <c r="C145" s="1128" t="s">
        <v>2797</v>
      </c>
      <c r="D145" s="1136"/>
      <c r="E145" s="1123">
        <v>43497</v>
      </c>
      <c r="F145" s="1123">
        <v>43502</v>
      </c>
      <c r="G145" s="1123">
        <v>43507</v>
      </c>
    </row>
    <row r="146" spans="1:7">
      <c r="A146" s="1143" t="s">
        <v>2796</v>
      </c>
      <c r="B146" s="1143"/>
      <c r="C146" s="1143"/>
      <c r="D146" s="1143"/>
      <c r="E146" s="1143"/>
      <c r="F146" s="1143"/>
      <c r="G146" s="1143"/>
    </row>
    <row r="147" spans="1:7">
      <c r="A147" s="1151"/>
      <c r="B147" s="1140" t="s">
        <v>36</v>
      </c>
      <c r="C147" s="1141" t="s">
        <v>37</v>
      </c>
      <c r="D147" s="1140" t="s">
        <v>9</v>
      </c>
      <c r="E147" s="1135" t="s">
        <v>22</v>
      </c>
      <c r="F147" s="1139" t="s">
        <v>2773</v>
      </c>
      <c r="G147" s="1138" t="s">
        <v>2786</v>
      </c>
    </row>
    <row r="148" spans="1:7">
      <c r="A148" s="1151"/>
      <c r="B148" s="1136"/>
      <c r="C148" s="1137"/>
      <c r="D148" s="1136"/>
      <c r="E148" s="1135" t="s">
        <v>40</v>
      </c>
      <c r="F148" s="1135" t="s">
        <v>40</v>
      </c>
      <c r="G148" s="1134" t="s">
        <v>41</v>
      </c>
    </row>
    <row r="149" spans="1:7">
      <c r="A149" s="1151"/>
      <c r="B149" s="1126" t="s">
        <v>2791</v>
      </c>
      <c r="C149" s="1125" t="s">
        <v>2795</v>
      </c>
      <c r="D149" s="1149" t="s">
        <v>2071</v>
      </c>
      <c r="E149" s="1123">
        <v>43469</v>
      </c>
      <c r="F149" s="1123">
        <v>43473</v>
      </c>
      <c r="G149" s="1123">
        <v>43475</v>
      </c>
    </row>
    <row r="150" spans="1:7">
      <c r="A150" s="1151"/>
      <c r="B150" s="1129" t="s">
        <v>2790</v>
      </c>
      <c r="C150" s="1128" t="s">
        <v>2794</v>
      </c>
      <c r="D150" s="1149"/>
      <c r="E150" s="1123">
        <v>43476</v>
      </c>
      <c r="F150" s="1123">
        <v>43480</v>
      </c>
      <c r="G150" s="1123">
        <v>43482</v>
      </c>
    </row>
    <row r="151" spans="1:7">
      <c r="A151" s="1151"/>
      <c r="B151" s="1126" t="s">
        <v>2793</v>
      </c>
      <c r="C151" s="1125" t="s">
        <v>2792</v>
      </c>
      <c r="D151" s="1149"/>
      <c r="E151" s="1123">
        <v>43483</v>
      </c>
      <c r="F151" s="1123">
        <v>43487</v>
      </c>
      <c r="G151" s="1123">
        <v>43489</v>
      </c>
    </row>
    <row r="152" spans="1:7">
      <c r="A152" s="1151"/>
      <c r="B152" s="1126" t="s">
        <v>2791</v>
      </c>
      <c r="C152" s="1125" t="s">
        <v>2789</v>
      </c>
      <c r="D152" s="1149"/>
      <c r="E152" s="1123">
        <v>43490</v>
      </c>
      <c r="F152" s="1123">
        <v>43494</v>
      </c>
      <c r="G152" s="1123">
        <v>43496</v>
      </c>
    </row>
    <row r="153" spans="1:7">
      <c r="B153" s="1129" t="s">
        <v>2790</v>
      </c>
      <c r="C153" s="1150" t="s">
        <v>2789</v>
      </c>
      <c r="D153" s="1149"/>
      <c r="E153" s="1123">
        <v>43497</v>
      </c>
      <c r="F153" s="1123">
        <v>43501</v>
      </c>
      <c r="G153" s="1123">
        <v>43503</v>
      </c>
    </row>
    <row r="154" spans="1:7">
      <c r="A154" s="1143" t="s">
        <v>2788</v>
      </c>
      <c r="B154" s="1143"/>
      <c r="C154" s="1143"/>
      <c r="D154" s="1143"/>
      <c r="E154" s="1143"/>
      <c r="F154" s="1143"/>
      <c r="G154" s="1143"/>
    </row>
    <row r="155" spans="1:7" ht="24.75" customHeight="1">
      <c r="A155" s="1151"/>
      <c r="B155" s="1140" t="s">
        <v>36</v>
      </c>
      <c r="C155" s="1141" t="s">
        <v>37</v>
      </c>
      <c r="D155" s="1140" t="s">
        <v>9</v>
      </c>
      <c r="E155" s="1135" t="s">
        <v>22</v>
      </c>
      <c r="F155" s="1139" t="s">
        <v>2787</v>
      </c>
      <c r="G155" s="1138" t="s">
        <v>2786</v>
      </c>
    </row>
    <row r="156" spans="1:7">
      <c r="A156" s="1151"/>
      <c r="B156" s="1136"/>
      <c r="C156" s="1137"/>
      <c r="D156" s="1136"/>
      <c r="E156" s="1135" t="s">
        <v>40</v>
      </c>
      <c r="F156" s="1135" t="s">
        <v>40</v>
      </c>
      <c r="G156" s="1134" t="s">
        <v>41</v>
      </c>
    </row>
    <row r="157" spans="1:7">
      <c r="A157" s="1151"/>
      <c r="B157" s="1126" t="s">
        <v>2777</v>
      </c>
      <c r="C157" s="1125" t="s">
        <v>2785</v>
      </c>
      <c r="D157" s="1149" t="s">
        <v>2784</v>
      </c>
      <c r="E157" s="1123">
        <v>43469</v>
      </c>
      <c r="F157" s="1123">
        <v>43474</v>
      </c>
      <c r="G157" s="1123">
        <v>43481</v>
      </c>
    </row>
    <row r="158" spans="1:7">
      <c r="A158" s="1151"/>
      <c r="B158" s="1129" t="s">
        <v>2783</v>
      </c>
      <c r="C158" s="1128" t="s">
        <v>2782</v>
      </c>
      <c r="D158" s="1149"/>
      <c r="E158" s="1123">
        <v>43476</v>
      </c>
      <c r="F158" s="1123">
        <v>43481</v>
      </c>
      <c r="G158" s="1123">
        <v>43488</v>
      </c>
    </row>
    <row r="159" spans="1:7">
      <c r="A159" s="1151"/>
      <c r="B159" s="1126" t="s">
        <v>2781</v>
      </c>
      <c r="C159" s="1125" t="s">
        <v>2780</v>
      </c>
      <c r="D159" s="1149"/>
      <c r="E159" s="1123">
        <v>43483</v>
      </c>
      <c r="F159" s="1123">
        <v>43488</v>
      </c>
      <c r="G159" s="1123">
        <v>43495</v>
      </c>
    </row>
    <row r="160" spans="1:7">
      <c r="A160" s="1151"/>
      <c r="B160" s="1126" t="s">
        <v>2779</v>
      </c>
      <c r="C160" s="1125" t="s">
        <v>2778</v>
      </c>
      <c r="D160" s="1149"/>
      <c r="E160" s="1123">
        <v>43490</v>
      </c>
      <c r="F160" s="1123">
        <v>43495</v>
      </c>
      <c r="G160" s="1123">
        <v>153074</v>
      </c>
    </row>
    <row r="161" spans="1:7">
      <c r="B161" s="1129" t="s">
        <v>2777</v>
      </c>
      <c r="C161" s="1150" t="s">
        <v>2776</v>
      </c>
      <c r="D161" s="1149"/>
      <c r="E161" s="1123">
        <v>43497</v>
      </c>
      <c r="F161" s="1123">
        <v>43502</v>
      </c>
      <c r="G161" s="1123">
        <v>43509</v>
      </c>
    </row>
    <row r="162" spans="1:7">
      <c r="B162" s="1147"/>
      <c r="C162" s="1146"/>
      <c r="D162" s="1145"/>
      <c r="E162" s="1144"/>
      <c r="F162" s="1144"/>
      <c r="G162" s="1144"/>
    </row>
    <row r="163" spans="1:7">
      <c r="A163" s="1148" t="s">
        <v>2775</v>
      </c>
      <c r="B163" s="1147"/>
      <c r="C163" s="1146"/>
      <c r="D163" s="1145"/>
      <c r="E163" s="1144"/>
      <c r="F163" s="1144"/>
      <c r="G163" s="1144"/>
    </row>
    <row r="164" spans="1:7">
      <c r="A164" s="1143" t="s">
        <v>2774</v>
      </c>
      <c r="B164" s="1143"/>
      <c r="C164" s="1143"/>
      <c r="D164" s="1143"/>
      <c r="E164" s="1143"/>
      <c r="F164" s="1143"/>
      <c r="G164" s="1143"/>
    </row>
    <row r="165" spans="1:7">
      <c r="A165" s="1142"/>
      <c r="B165" s="1140" t="s">
        <v>36</v>
      </c>
      <c r="C165" s="1141" t="s">
        <v>37</v>
      </c>
      <c r="D165" s="1140" t="s">
        <v>9</v>
      </c>
      <c r="E165" s="1135" t="s">
        <v>22</v>
      </c>
      <c r="F165" s="1139" t="s">
        <v>2773</v>
      </c>
      <c r="G165" s="1138" t="s">
        <v>106</v>
      </c>
    </row>
    <row r="166" spans="1:7">
      <c r="B166" s="1136"/>
      <c r="C166" s="1137"/>
      <c r="D166" s="1136"/>
      <c r="E166" s="1135" t="s">
        <v>40</v>
      </c>
      <c r="F166" s="1135" t="s">
        <v>40</v>
      </c>
      <c r="G166" s="1134" t="s">
        <v>41</v>
      </c>
    </row>
    <row r="167" spans="1:7">
      <c r="B167" s="1126" t="s">
        <v>2772</v>
      </c>
      <c r="C167" s="1126" t="s">
        <v>2771</v>
      </c>
      <c r="D167" s="1133" t="s">
        <v>134</v>
      </c>
      <c r="E167" s="1130">
        <v>43469</v>
      </c>
      <c r="F167" s="1130">
        <v>43473</v>
      </c>
      <c r="G167" s="1130">
        <v>43488</v>
      </c>
    </row>
    <row r="168" spans="1:7">
      <c r="B168" s="1132" t="s">
        <v>2770</v>
      </c>
      <c r="C168" s="1131" t="s">
        <v>2769</v>
      </c>
      <c r="D168" s="1127"/>
      <c r="E168" s="1130">
        <v>43476</v>
      </c>
      <c r="F168" s="1130">
        <v>43480</v>
      </c>
      <c r="G168" s="1130">
        <v>43495</v>
      </c>
    </row>
    <row r="169" spans="1:7">
      <c r="B169" s="1129" t="s">
        <v>2768</v>
      </c>
      <c r="C169" s="1128" t="s">
        <v>2767</v>
      </c>
      <c r="D169" s="1127"/>
      <c r="E169" s="1123">
        <v>43483</v>
      </c>
      <c r="F169" s="1123">
        <v>43487</v>
      </c>
      <c r="G169" s="1123">
        <v>43502</v>
      </c>
    </row>
    <row r="170" spans="1:7">
      <c r="B170" s="1126" t="s">
        <v>2766</v>
      </c>
      <c r="C170" s="1125" t="s">
        <v>2765</v>
      </c>
      <c r="D170" s="1127"/>
      <c r="E170" s="1123">
        <v>43490</v>
      </c>
      <c r="F170" s="1123">
        <v>43494</v>
      </c>
      <c r="G170" s="1123">
        <v>43509</v>
      </c>
    </row>
    <row r="171" spans="1:7">
      <c r="B171" s="1126" t="s">
        <v>2764</v>
      </c>
      <c r="C171" s="1125" t="s">
        <v>2763</v>
      </c>
      <c r="D171" s="1124"/>
      <c r="E171" s="1123">
        <v>43497</v>
      </c>
      <c r="F171" s="1123">
        <v>43501</v>
      </c>
      <c r="G171" s="1123">
        <v>43509</v>
      </c>
    </row>
    <row r="172" spans="1:7">
      <c r="B172" s="1122"/>
    </row>
    <row r="173" spans="1:7">
      <c r="B173" s="1122"/>
    </row>
  </sheetData>
  <mergeCells count="102">
    <mergeCell ref="A137:B137"/>
    <mergeCell ref="A49:G49"/>
    <mergeCell ref="D43:D47"/>
    <mergeCell ref="D61:D65"/>
    <mergeCell ref="A57:B57"/>
    <mergeCell ref="B50:B51"/>
    <mergeCell ref="C50:C51"/>
    <mergeCell ref="A1:G1"/>
    <mergeCell ref="B2:E2"/>
    <mergeCell ref="B3:G3"/>
    <mergeCell ref="A4:B4"/>
    <mergeCell ref="D8:D11"/>
    <mergeCell ref="A14:G14"/>
    <mergeCell ref="A5:B5"/>
    <mergeCell ref="B6:B7"/>
    <mergeCell ref="C6:C7"/>
    <mergeCell ref="D6:D7"/>
    <mergeCell ref="A31:G31"/>
    <mergeCell ref="B15:B16"/>
    <mergeCell ref="C15:C16"/>
    <mergeCell ref="D15:D16"/>
    <mergeCell ref="A22:G22"/>
    <mergeCell ref="D17:D21"/>
    <mergeCell ref="B23:B24"/>
    <mergeCell ref="C23:C24"/>
    <mergeCell ref="D23:D24"/>
    <mergeCell ref="D25:D29"/>
    <mergeCell ref="D70:D74"/>
    <mergeCell ref="B32:B33"/>
    <mergeCell ref="C32:C33"/>
    <mergeCell ref="D32:D33"/>
    <mergeCell ref="A40:G40"/>
    <mergeCell ref="B41:B42"/>
    <mergeCell ref="C41:C42"/>
    <mergeCell ref="D41:D42"/>
    <mergeCell ref="D34:D38"/>
    <mergeCell ref="D97:D101"/>
    <mergeCell ref="D50:D51"/>
    <mergeCell ref="D52:D55"/>
    <mergeCell ref="A58:G58"/>
    <mergeCell ref="B59:B60"/>
    <mergeCell ref="C59:C60"/>
    <mergeCell ref="A85:G85"/>
    <mergeCell ref="B68:B69"/>
    <mergeCell ref="C68:C69"/>
    <mergeCell ref="D68:D69"/>
    <mergeCell ref="D95:D96"/>
    <mergeCell ref="A76:G76"/>
    <mergeCell ref="B77:B78"/>
    <mergeCell ref="C77:C78"/>
    <mergeCell ref="D77:D78"/>
    <mergeCell ref="D79:D83"/>
    <mergeCell ref="D112:D113"/>
    <mergeCell ref="B120:B121"/>
    <mergeCell ref="D114:D118"/>
    <mergeCell ref="A103:G103"/>
    <mergeCell ref="B86:B87"/>
    <mergeCell ref="C86:C87"/>
    <mergeCell ref="D86:D87"/>
    <mergeCell ref="D88:D92"/>
    <mergeCell ref="B95:B96"/>
    <mergeCell ref="C95:C96"/>
    <mergeCell ref="D131:D135"/>
    <mergeCell ref="D149:D153"/>
    <mergeCell ref="A146:G146"/>
    <mergeCell ref="D122:D126"/>
    <mergeCell ref="C120:C121"/>
    <mergeCell ref="A128:G128"/>
    <mergeCell ref="A138:G138"/>
    <mergeCell ref="B139:B140"/>
    <mergeCell ref="C139:C140"/>
    <mergeCell ref="D139:D140"/>
    <mergeCell ref="D59:D60"/>
    <mergeCell ref="A93:B93"/>
    <mergeCell ref="A94:G94"/>
    <mergeCell ref="D120:D121"/>
    <mergeCell ref="A119:G119"/>
    <mergeCell ref="B104:B105"/>
    <mergeCell ref="D106:D110"/>
    <mergeCell ref="A111:G111"/>
    <mergeCell ref="B112:B113"/>
    <mergeCell ref="C112:C113"/>
    <mergeCell ref="D167:D171"/>
    <mergeCell ref="A164:G164"/>
    <mergeCell ref="B165:B166"/>
    <mergeCell ref="C165:C166"/>
    <mergeCell ref="D165:D166"/>
    <mergeCell ref="B147:B148"/>
    <mergeCell ref="C147:C148"/>
    <mergeCell ref="C155:C156"/>
    <mergeCell ref="D155:D156"/>
    <mergeCell ref="D157:D161"/>
    <mergeCell ref="D147:D148"/>
    <mergeCell ref="A154:G154"/>
    <mergeCell ref="B155:B156"/>
    <mergeCell ref="C104:C105"/>
    <mergeCell ref="D104:D105"/>
    <mergeCell ref="A67:G67"/>
    <mergeCell ref="B129:B130"/>
    <mergeCell ref="C129:C130"/>
    <mergeCell ref="D129:D130"/>
    <mergeCell ref="D141:D145"/>
  </mergeCells>
  <phoneticPr fontId="1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29" sqref="A29"/>
    </sheetView>
  </sheetViews>
  <sheetFormatPr defaultRowHeight="16.5"/>
  <cols>
    <col min="1" max="1" width="15.25" style="883" customWidth="1"/>
    <col min="2" max="2" width="22.25" style="883" customWidth="1"/>
    <col min="3" max="3" width="18.5" style="884" customWidth="1"/>
    <col min="4" max="4" width="19.375" style="883" customWidth="1"/>
    <col min="5" max="5" width="17.375" style="883" customWidth="1"/>
    <col min="6" max="6" width="20.125" style="883" customWidth="1"/>
    <col min="7" max="7" width="17.75" style="883" customWidth="1"/>
    <col min="8" max="8" width="13.875" style="883" customWidth="1"/>
    <col min="9" max="16384" width="9" style="883"/>
  </cols>
  <sheetData>
    <row r="1" spans="1:11" ht="62.25" customHeight="1">
      <c r="A1" s="943" t="s">
        <v>2676</v>
      </c>
      <c r="B1" s="943"/>
      <c r="C1" s="943"/>
      <c r="D1" s="943"/>
      <c r="E1" s="943"/>
      <c r="F1" s="944"/>
      <c r="G1" s="943"/>
      <c r="H1" s="937"/>
      <c r="I1" s="912"/>
      <c r="J1" s="942"/>
      <c r="K1" s="942"/>
    </row>
    <row r="2" spans="1:11" ht="36" customHeight="1">
      <c r="A2" s="938" t="s">
        <v>2675</v>
      </c>
      <c r="B2" s="938"/>
      <c r="C2" s="941"/>
      <c r="D2" s="940"/>
      <c r="E2" s="940"/>
      <c r="F2" s="940"/>
      <c r="G2" s="939">
        <v>43466</v>
      </c>
      <c r="H2" s="937"/>
      <c r="I2" s="912"/>
      <c r="J2" s="936"/>
      <c r="K2" s="935"/>
    </row>
    <row r="3" spans="1:11" ht="23.25" customHeight="1">
      <c r="A3" s="938" t="s">
        <v>2674</v>
      </c>
      <c r="B3" s="938"/>
      <c r="C3" s="938"/>
      <c r="D3" s="938"/>
      <c r="E3" s="938"/>
      <c r="F3" s="938"/>
      <c r="G3" s="938"/>
      <c r="H3" s="937"/>
      <c r="I3" s="912"/>
      <c r="J3" s="936"/>
      <c r="K3" s="935"/>
    </row>
    <row r="4" spans="1:11">
      <c r="A4" s="926" t="s">
        <v>195</v>
      </c>
      <c r="B4" s="926"/>
      <c r="C4" s="927"/>
      <c r="D4" s="926"/>
      <c r="E4" s="926"/>
      <c r="F4" s="926"/>
      <c r="G4" s="926"/>
      <c r="H4" s="913"/>
      <c r="I4" s="913"/>
      <c r="J4" s="926"/>
      <c r="K4" s="926"/>
    </row>
    <row r="5" spans="1:11">
      <c r="A5" s="898" t="s">
        <v>2673</v>
      </c>
      <c r="B5" s="934"/>
      <c r="C5" s="924"/>
      <c r="D5" s="933"/>
      <c r="E5" s="933"/>
      <c r="F5" s="923"/>
      <c r="G5" s="923"/>
    </row>
    <row r="6" spans="1:11">
      <c r="B6" s="920" t="s">
        <v>1232</v>
      </c>
      <c r="C6" s="921" t="s">
        <v>1516</v>
      </c>
      <c r="D6" s="920" t="s">
        <v>1664</v>
      </c>
      <c r="E6" s="892" t="s">
        <v>2646</v>
      </c>
      <c r="F6" s="892" t="s">
        <v>2646</v>
      </c>
      <c r="G6" s="892" t="s">
        <v>2673</v>
      </c>
    </row>
    <row r="7" spans="1:11">
      <c r="B7" s="918"/>
      <c r="C7" s="919"/>
      <c r="D7" s="918"/>
      <c r="E7" s="892" t="s">
        <v>1513</v>
      </c>
      <c r="F7" s="892" t="s">
        <v>1512</v>
      </c>
      <c r="G7" s="892" t="s">
        <v>1511</v>
      </c>
    </row>
    <row r="8" spans="1:11">
      <c r="B8" s="925" t="s">
        <v>1980</v>
      </c>
      <c r="C8" s="925">
        <v>6</v>
      </c>
      <c r="D8" s="932" t="s">
        <v>2672</v>
      </c>
      <c r="E8" s="887">
        <v>43466</v>
      </c>
      <c r="F8" s="887">
        <v>43470</v>
      </c>
      <c r="G8" s="887">
        <v>43495</v>
      </c>
    </row>
    <row r="9" spans="1:11">
      <c r="B9" s="925" t="s">
        <v>1978</v>
      </c>
      <c r="C9" s="925">
        <v>7</v>
      </c>
      <c r="D9" s="931"/>
      <c r="E9" s="887">
        <f>E8+7</f>
        <v>43473</v>
      </c>
      <c r="F9" s="887">
        <f>F8+7</f>
        <v>43477</v>
      </c>
      <c r="G9" s="887">
        <f>G8+7</f>
        <v>43502</v>
      </c>
    </row>
    <row r="10" spans="1:11">
      <c r="B10" s="925" t="s">
        <v>1977</v>
      </c>
      <c r="C10" s="925">
        <v>27</v>
      </c>
      <c r="D10" s="931"/>
      <c r="E10" s="887">
        <f>E9+7</f>
        <v>43480</v>
      </c>
      <c r="F10" s="887">
        <f>F9+7</f>
        <v>43484</v>
      </c>
      <c r="G10" s="887">
        <f>G9+7</f>
        <v>43509</v>
      </c>
    </row>
    <row r="11" spans="1:11">
      <c r="B11" s="925" t="s">
        <v>1976</v>
      </c>
      <c r="C11" s="925">
        <v>7</v>
      </c>
      <c r="D11" s="931"/>
      <c r="E11" s="887">
        <f>E10+7</f>
        <v>43487</v>
      </c>
      <c r="F11" s="887">
        <f>F10+7</f>
        <v>43491</v>
      </c>
      <c r="G11" s="887">
        <f>G10+7</f>
        <v>43516</v>
      </c>
    </row>
    <row r="12" spans="1:11">
      <c r="B12" s="925" t="s">
        <v>1975</v>
      </c>
      <c r="C12" s="925">
        <v>27</v>
      </c>
      <c r="D12" s="930"/>
      <c r="E12" s="887">
        <f>E11+7</f>
        <v>43494</v>
      </c>
      <c r="F12" s="887">
        <f>F11+7</f>
        <v>43498</v>
      </c>
      <c r="G12" s="887">
        <f>G11+7</f>
        <v>43523</v>
      </c>
    </row>
    <row r="13" spans="1:11">
      <c r="B13" s="929"/>
      <c r="C13" s="929"/>
      <c r="D13" s="915"/>
      <c r="E13" s="908"/>
      <c r="F13" s="908"/>
      <c r="G13" s="928"/>
    </row>
    <row r="14" spans="1:11">
      <c r="A14" s="926" t="s">
        <v>216</v>
      </c>
      <c r="B14" s="926"/>
      <c r="C14" s="927"/>
      <c r="D14" s="926"/>
      <c r="E14" s="926"/>
      <c r="F14" s="926"/>
      <c r="G14" s="926"/>
      <c r="H14" s="913"/>
    </row>
    <row r="15" spans="1:11">
      <c r="A15" s="898" t="s">
        <v>2671</v>
      </c>
    </row>
    <row r="16" spans="1:11">
      <c r="B16" s="920" t="s">
        <v>1232</v>
      </c>
      <c r="C16" s="921" t="s">
        <v>1516</v>
      </c>
      <c r="D16" s="920" t="s">
        <v>1664</v>
      </c>
      <c r="E16" s="892" t="s">
        <v>2646</v>
      </c>
      <c r="F16" s="892" t="s">
        <v>2646</v>
      </c>
      <c r="G16" s="892" t="s">
        <v>1932</v>
      </c>
    </row>
    <row r="17" spans="1:8">
      <c r="B17" s="918"/>
      <c r="C17" s="919"/>
      <c r="D17" s="918"/>
      <c r="E17" s="892" t="s">
        <v>1513</v>
      </c>
      <c r="F17" s="892" t="s">
        <v>1512</v>
      </c>
      <c r="G17" s="892" t="s">
        <v>1511</v>
      </c>
    </row>
    <row r="18" spans="1:8">
      <c r="B18" s="925" t="s">
        <v>2667</v>
      </c>
      <c r="C18" s="925" t="s">
        <v>2670</v>
      </c>
      <c r="D18" s="891" t="s">
        <v>2322</v>
      </c>
      <c r="E18" s="886">
        <v>43829</v>
      </c>
      <c r="F18" s="886">
        <v>43468</v>
      </c>
      <c r="G18" s="886">
        <v>43499</v>
      </c>
    </row>
    <row r="19" spans="1:8">
      <c r="B19" s="925" t="s">
        <v>2667</v>
      </c>
      <c r="C19" s="925" t="s">
        <v>2669</v>
      </c>
      <c r="D19" s="890"/>
      <c r="E19" s="886">
        <f>E18+7</f>
        <v>43836</v>
      </c>
      <c r="F19" s="886">
        <f>F18+7</f>
        <v>43475</v>
      </c>
      <c r="G19" s="886">
        <f>G18+7</f>
        <v>43506</v>
      </c>
    </row>
    <row r="20" spans="1:8">
      <c r="B20" s="925" t="s">
        <v>2667</v>
      </c>
      <c r="C20" s="925" t="s">
        <v>2668</v>
      </c>
      <c r="D20" s="890"/>
      <c r="E20" s="886">
        <f>E19+7</f>
        <v>43843</v>
      </c>
      <c r="F20" s="886">
        <f>F19+7</f>
        <v>43482</v>
      </c>
      <c r="G20" s="886">
        <f>G19+7</f>
        <v>43513</v>
      </c>
    </row>
    <row r="21" spans="1:8">
      <c r="B21" s="925" t="s">
        <v>2667</v>
      </c>
      <c r="C21" s="925" t="s">
        <v>2666</v>
      </c>
      <c r="D21" s="890"/>
      <c r="E21" s="886">
        <f>E20+7</f>
        <v>43850</v>
      </c>
      <c r="F21" s="886">
        <f>F20+7</f>
        <v>43489</v>
      </c>
      <c r="G21" s="886">
        <f>G20+7</f>
        <v>43520</v>
      </c>
    </row>
    <row r="22" spans="1:8">
      <c r="B22" s="925" t="s">
        <v>2665</v>
      </c>
      <c r="C22" s="925" t="s">
        <v>2664</v>
      </c>
      <c r="D22" s="888"/>
      <c r="E22" s="886">
        <f>E21+7</f>
        <v>43857</v>
      </c>
      <c r="F22" s="886">
        <f>F21+7</f>
        <v>43496</v>
      </c>
      <c r="G22" s="886">
        <f>G21+7</f>
        <v>43527</v>
      </c>
    </row>
    <row r="23" spans="1:8">
      <c r="A23" s="923"/>
      <c r="C23" s="924"/>
      <c r="D23" s="923"/>
    </row>
    <row r="24" spans="1:8" s="912" customFormat="1">
      <c r="A24" s="914" t="s">
        <v>2663</v>
      </c>
      <c r="B24" s="914"/>
      <c r="C24" s="914"/>
      <c r="D24" s="914"/>
      <c r="E24" s="914"/>
      <c r="F24" s="914"/>
      <c r="G24" s="914"/>
      <c r="H24" s="913"/>
    </row>
    <row r="25" spans="1:8">
      <c r="A25" s="922" t="s">
        <v>1749</v>
      </c>
    </row>
    <row r="26" spans="1:8">
      <c r="B26" s="920" t="s">
        <v>1232</v>
      </c>
      <c r="C26" s="921" t="s">
        <v>1516</v>
      </c>
      <c r="D26" s="920" t="s">
        <v>38</v>
      </c>
      <c r="E26" s="892" t="s">
        <v>2646</v>
      </c>
      <c r="F26" s="892" t="s">
        <v>2646</v>
      </c>
      <c r="G26" s="892" t="s">
        <v>1749</v>
      </c>
    </row>
    <row r="27" spans="1:8">
      <c r="B27" s="918"/>
      <c r="C27" s="919"/>
      <c r="D27" s="918"/>
      <c r="E27" s="892" t="s">
        <v>1513</v>
      </c>
      <c r="F27" s="892" t="s">
        <v>1512</v>
      </c>
      <c r="G27" s="892" t="s">
        <v>41</v>
      </c>
    </row>
    <row r="28" spans="1:8">
      <c r="B28" s="889" t="s">
        <v>2656</v>
      </c>
      <c r="C28" s="889" t="s">
        <v>2662</v>
      </c>
      <c r="D28" s="891" t="s">
        <v>2661</v>
      </c>
      <c r="E28" s="887">
        <v>43468</v>
      </c>
      <c r="F28" s="887">
        <v>43471</v>
      </c>
      <c r="G28" s="887">
        <v>43474</v>
      </c>
    </row>
    <row r="29" spans="1:8">
      <c r="B29" s="889" t="s">
        <v>2658</v>
      </c>
      <c r="C29" s="889" t="s">
        <v>2660</v>
      </c>
      <c r="D29" s="890"/>
      <c r="E29" s="887">
        <f>E28+7</f>
        <v>43475</v>
      </c>
      <c r="F29" s="887">
        <f>F28+7</f>
        <v>43478</v>
      </c>
      <c r="G29" s="887">
        <f>G28+7</f>
        <v>43481</v>
      </c>
    </row>
    <row r="30" spans="1:8">
      <c r="B30" s="889" t="s">
        <v>2656</v>
      </c>
      <c r="C30" s="889" t="s">
        <v>2659</v>
      </c>
      <c r="D30" s="890"/>
      <c r="E30" s="887">
        <f>E29+7</f>
        <v>43482</v>
      </c>
      <c r="F30" s="887">
        <f>F29+7</f>
        <v>43485</v>
      </c>
      <c r="G30" s="887">
        <f>G29+7</f>
        <v>43488</v>
      </c>
    </row>
    <row r="31" spans="1:8">
      <c r="B31" s="889" t="s">
        <v>2658</v>
      </c>
      <c r="C31" s="889" t="s">
        <v>2657</v>
      </c>
      <c r="D31" s="890"/>
      <c r="E31" s="887">
        <f>E30+7</f>
        <v>43489</v>
      </c>
      <c r="F31" s="887">
        <f>F30+7</f>
        <v>43492</v>
      </c>
      <c r="G31" s="887">
        <f>G30+7</f>
        <v>43495</v>
      </c>
    </row>
    <row r="32" spans="1:8">
      <c r="B32" s="889" t="s">
        <v>2656</v>
      </c>
      <c r="C32" s="889" t="s">
        <v>2655</v>
      </c>
      <c r="D32" s="888"/>
      <c r="E32" s="887">
        <f>E31+7</f>
        <v>43496</v>
      </c>
      <c r="F32" s="887">
        <f>F31+7</f>
        <v>43499</v>
      </c>
      <c r="G32" s="887">
        <f>G31+7</f>
        <v>43502</v>
      </c>
    </row>
    <row r="33" spans="1:8">
      <c r="C33" s="883"/>
    </row>
    <row r="34" spans="1:8" s="885" customFormat="1">
      <c r="B34" s="917"/>
      <c r="C34" s="916"/>
      <c r="D34" s="915"/>
      <c r="E34" s="908"/>
      <c r="F34" s="908"/>
      <c r="G34" s="908"/>
    </row>
    <row r="35" spans="1:8" s="912" customFormat="1">
      <c r="A35" s="914" t="s">
        <v>161</v>
      </c>
      <c r="B35" s="914"/>
      <c r="C35" s="914"/>
      <c r="D35" s="914"/>
      <c r="E35" s="914"/>
      <c r="F35" s="914"/>
      <c r="G35" s="914"/>
      <c r="H35" s="913"/>
    </row>
    <row r="36" spans="1:8" s="907" customFormat="1">
      <c r="A36" s="898" t="s">
        <v>2654</v>
      </c>
      <c r="B36" s="911"/>
      <c r="C36" s="910"/>
      <c r="D36" s="909"/>
      <c r="E36" s="909"/>
      <c r="F36" s="908"/>
      <c r="G36" s="908"/>
      <c r="H36" s="903"/>
    </row>
    <row r="37" spans="1:8" s="907" customFormat="1">
      <c r="A37" s="885"/>
      <c r="B37" s="895" t="s">
        <v>1232</v>
      </c>
      <c r="C37" s="896" t="s">
        <v>1516</v>
      </c>
      <c r="D37" s="895" t="s">
        <v>1664</v>
      </c>
      <c r="E37" s="892" t="s">
        <v>2646</v>
      </c>
      <c r="F37" s="892" t="s">
        <v>2646</v>
      </c>
      <c r="G37" s="892" t="s">
        <v>2654</v>
      </c>
      <c r="H37" s="885"/>
    </row>
    <row r="38" spans="1:8" s="907" customFormat="1">
      <c r="A38" s="885"/>
      <c r="B38" s="893"/>
      <c r="C38" s="894"/>
      <c r="D38" s="893"/>
      <c r="E38" s="892" t="s">
        <v>1513</v>
      </c>
      <c r="F38" s="892" t="s">
        <v>1512</v>
      </c>
      <c r="G38" s="892" t="s">
        <v>1511</v>
      </c>
      <c r="H38" s="885"/>
    </row>
    <row r="39" spans="1:8" s="907" customFormat="1">
      <c r="A39" s="885"/>
      <c r="B39" s="889" t="s">
        <v>2653</v>
      </c>
      <c r="C39" s="889" t="s">
        <v>1841</v>
      </c>
      <c r="D39" s="891" t="s">
        <v>2652</v>
      </c>
      <c r="E39" s="887">
        <v>43461</v>
      </c>
      <c r="F39" s="887">
        <v>43466</v>
      </c>
      <c r="G39" s="887">
        <v>43498</v>
      </c>
      <c r="H39" s="885"/>
    </row>
    <row r="40" spans="1:8" s="907" customFormat="1">
      <c r="A40" s="885"/>
      <c r="B40" s="889" t="s">
        <v>2651</v>
      </c>
      <c r="C40" s="889" t="s">
        <v>1838</v>
      </c>
      <c r="D40" s="890"/>
      <c r="E40" s="887">
        <f>E39+7</f>
        <v>43468</v>
      </c>
      <c r="F40" s="887">
        <f>F39+7</f>
        <v>43473</v>
      </c>
      <c r="G40" s="887">
        <f>G39+7</f>
        <v>43505</v>
      </c>
      <c r="H40" s="885"/>
    </row>
    <row r="41" spans="1:8" s="907" customFormat="1">
      <c r="A41" s="885"/>
      <c r="B41" s="889" t="s">
        <v>2650</v>
      </c>
      <c r="C41" s="889" t="s">
        <v>1910</v>
      </c>
      <c r="D41" s="890"/>
      <c r="E41" s="887">
        <f>E40+7</f>
        <v>43475</v>
      </c>
      <c r="F41" s="887">
        <f>F40+7</f>
        <v>43480</v>
      </c>
      <c r="G41" s="887">
        <f>G40+7</f>
        <v>43512</v>
      </c>
      <c r="H41" s="885"/>
    </row>
    <row r="42" spans="1:8" s="907" customFormat="1">
      <c r="A42" s="885"/>
      <c r="B42" s="889" t="s">
        <v>2649</v>
      </c>
      <c r="C42" s="889" t="s">
        <v>2648</v>
      </c>
      <c r="D42" s="890"/>
      <c r="E42" s="887">
        <f>E41+7</f>
        <v>43482</v>
      </c>
      <c r="F42" s="887">
        <f>F41+7</f>
        <v>43487</v>
      </c>
      <c r="G42" s="887">
        <f>G41+7</f>
        <v>43519</v>
      </c>
      <c r="H42" s="885"/>
    </row>
    <row r="43" spans="1:8" s="907" customFormat="1">
      <c r="A43" s="885"/>
      <c r="B43" s="889" t="s">
        <v>2647</v>
      </c>
      <c r="C43" s="889" t="s">
        <v>1907</v>
      </c>
      <c r="D43" s="888"/>
      <c r="E43" s="887">
        <f>E42+7</f>
        <v>43489</v>
      </c>
      <c r="F43" s="887">
        <f>F42+7</f>
        <v>43494</v>
      </c>
      <c r="G43" s="887">
        <f>G42+7</f>
        <v>43526</v>
      </c>
      <c r="H43" s="885"/>
    </row>
    <row r="44" spans="1:8" s="885" customFormat="1">
      <c r="B44" s="906"/>
    </row>
    <row r="45" spans="1:8" s="885" customFormat="1">
      <c r="A45" s="898" t="s">
        <v>1259</v>
      </c>
      <c r="B45" s="905"/>
      <c r="C45" s="904"/>
      <c r="D45" s="898"/>
      <c r="E45" s="898"/>
      <c r="F45" s="898"/>
      <c r="G45" s="903"/>
    </row>
    <row r="46" spans="1:8" s="885" customFormat="1">
      <c r="B46" s="895" t="s">
        <v>1232</v>
      </c>
      <c r="C46" s="896" t="s">
        <v>1516</v>
      </c>
      <c r="D46" s="895" t="s">
        <v>1664</v>
      </c>
      <c r="E46" s="892" t="s">
        <v>2646</v>
      </c>
      <c r="F46" s="892" t="s">
        <v>2646</v>
      </c>
      <c r="G46" s="892" t="s">
        <v>1259</v>
      </c>
    </row>
    <row r="47" spans="1:8" s="885" customFormat="1">
      <c r="B47" s="893"/>
      <c r="C47" s="894"/>
      <c r="D47" s="893"/>
      <c r="E47" s="892" t="s">
        <v>1513</v>
      </c>
      <c r="F47" s="892" t="s">
        <v>1512</v>
      </c>
      <c r="G47" s="892" t="s">
        <v>1511</v>
      </c>
    </row>
    <row r="48" spans="1:8" s="885" customFormat="1">
      <c r="B48" s="889" t="s">
        <v>2645</v>
      </c>
      <c r="C48" s="889" t="s">
        <v>2644</v>
      </c>
      <c r="D48" s="891" t="s">
        <v>2643</v>
      </c>
      <c r="E48" s="887">
        <v>43468</v>
      </c>
      <c r="F48" s="887">
        <v>43471</v>
      </c>
      <c r="G48" s="887">
        <v>43494</v>
      </c>
    </row>
    <row r="49" spans="1:7" s="885" customFormat="1">
      <c r="B49" s="889" t="s">
        <v>2642</v>
      </c>
      <c r="C49" s="889" t="s">
        <v>2641</v>
      </c>
      <c r="D49" s="890"/>
      <c r="E49" s="887">
        <f>E48+7</f>
        <v>43475</v>
      </c>
      <c r="F49" s="887">
        <f>F48+7</f>
        <v>43478</v>
      </c>
      <c r="G49" s="887">
        <f>G48+7</f>
        <v>43501</v>
      </c>
    </row>
    <row r="50" spans="1:7" s="885" customFormat="1">
      <c r="B50" s="889" t="s">
        <v>2640</v>
      </c>
      <c r="C50" s="889" t="s">
        <v>2639</v>
      </c>
      <c r="D50" s="890"/>
      <c r="E50" s="887">
        <f>E49+7</f>
        <v>43482</v>
      </c>
      <c r="F50" s="887">
        <f>F49+7</f>
        <v>43485</v>
      </c>
      <c r="G50" s="887">
        <f>G49+7</f>
        <v>43508</v>
      </c>
    </row>
    <row r="51" spans="1:7" s="885" customFormat="1">
      <c r="B51" s="889" t="s">
        <v>2638</v>
      </c>
      <c r="C51" s="889" t="s">
        <v>2637</v>
      </c>
      <c r="D51" s="890"/>
      <c r="E51" s="887">
        <f>E50+7</f>
        <v>43489</v>
      </c>
      <c r="F51" s="887">
        <f>F50+7</f>
        <v>43492</v>
      </c>
      <c r="G51" s="887">
        <f>G50+7</f>
        <v>43515</v>
      </c>
    </row>
    <row r="52" spans="1:7" s="885" customFormat="1">
      <c r="B52" s="889" t="s">
        <v>2636</v>
      </c>
      <c r="C52" s="889" t="s">
        <v>2635</v>
      </c>
      <c r="D52" s="888"/>
      <c r="E52" s="887">
        <f>E51+7</f>
        <v>43496</v>
      </c>
      <c r="F52" s="887">
        <f>F51+7</f>
        <v>43499</v>
      </c>
      <c r="G52" s="887">
        <f>G51+7</f>
        <v>43522</v>
      </c>
    </row>
    <row r="53" spans="1:7" s="885" customFormat="1">
      <c r="B53" s="902"/>
      <c r="C53" s="897"/>
    </row>
    <row r="54" spans="1:7" s="885" customFormat="1">
      <c r="A54" s="898"/>
      <c r="B54" s="899"/>
      <c r="C54" s="901"/>
      <c r="D54" s="900"/>
      <c r="E54" s="900"/>
      <c r="F54" s="899"/>
    </row>
    <row r="55" spans="1:7" s="885" customFormat="1">
      <c r="A55" s="898" t="s">
        <v>2632</v>
      </c>
      <c r="C55" s="897"/>
    </row>
    <row r="56" spans="1:7" s="885" customFormat="1">
      <c r="B56" s="895" t="s">
        <v>769</v>
      </c>
      <c r="C56" s="896" t="s">
        <v>2634</v>
      </c>
      <c r="D56" s="895" t="s">
        <v>38</v>
      </c>
      <c r="E56" s="892" t="s">
        <v>2633</v>
      </c>
      <c r="F56" s="892" t="s">
        <v>2633</v>
      </c>
      <c r="G56" s="892" t="s">
        <v>2632</v>
      </c>
    </row>
    <row r="57" spans="1:7" s="885" customFormat="1" ht="13.5" customHeight="1">
      <c r="B57" s="893"/>
      <c r="C57" s="894"/>
      <c r="D57" s="893"/>
      <c r="E57" s="892" t="s">
        <v>2631</v>
      </c>
      <c r="F57" s="892" t="s">
        <v>40</v>
      </c>
      <c r="G57" s="892" t="s">
        <v>41</v>
      </c>
    </row>
    <row r="58" spans="1:7" s="885" customFormat="1" ht="19.5" customHeight="1">
      <c r="B58" s="889" t="s">
        <v>2630</v>
      </c>
      <c r="C58" s="889" t="s">
        <v>2629</v>
      </c>
      <c r="D58" s="891" t="s">
        <v>2628</v>
      </c>
      <c r="E58" s="887">
        <v>43459</v>
      </c>
      <c r="F58" s="887">
        <v>43470</v>
      </c>
      <c r="G58" s="887">
        <v>43509</v>
      </c>
    </row>
    <row r="59" spans="1:7" s="885" customFormat="1" ht="18.75" customHeight="1">
      <c r="B59" s="889" t="s">
        <v>2627</v>
      </c>
      <c r="C59" s="889" t="s">
        <v>2626</v>
      </c>
      <c r="D59" s="890"/>
      <c r="E59" s="887">
        <f>E58+7</f>
        <v>43466</v>
      </c>
      <c r="F59" s="887">
        <f>F58+7</f>
        <v>43477</v>
      </c>
      <c r="G59" s="886">
        <f>G58+7</f>
        <v>43516</v>
      </c>
    </row>
    <row r="60" spans="1:7" s="885" customFormat="1" ht="19.5" customHeight="1">
      <c r="B60" s="889" t="s">
        <v>2625</v>
      </c>
      <c r="C60" s="889" t="s">
        <v>2624</v>
      </c>
      <c r="D60" s="890"/>
      <c r="E60" s="887">
        <f>E59+7</f>
        <v>43473</v>
      </c>
      <c r="F60" s="887">
        <f>F59+7</f>
        <v>43484</v>
      </c>
      <c r="G60" s="886">
        <f>G59+7</f>
        <v>43523</v>
      </c>
    </row>
    <row r="61" spans="1:7" s="885" customFormat="1">
      <c r="B61" s="889" t="s">
        <v>2623</v>
      </c>
      <c r="C61" s="889" t="s">
        <v>2622</v>
      </c>
      <c r="D61" s="890"/>
      <c r="E61" s="887">
        <f>E60+7</f>
        <v>43480</v>
      </c>
      <c r="F61" s="887">
        <f>F60+7</f>
        <v>43491</v>
      </c>
      <c r="G61" s="886">
        <f>G60+7</f>
        <v>43530</v>
      </c>
    </row>
    <row r="62" spans="1:7" s="885" customFormat="1" ht="19.5" customHeight="1">
      <c r="B62" s="889" t="s">
        <v>2621</v>
      </c>
      <c r="C62" s="889" t="s">
        <v>2620</v>
      </c>
      <c r="D62" s="888"/>
      <c r="E62" s="887">
        <f>E61+7</f>
        <v>43487</v>
      </c>
      <c r="F62" s="887">
        <f>F61+7</f>
        <v>43498</v>
      </c>
      <c r="G62" s="886">
        <f>G61+7</f>
        <v>43537</v>
      </c>
    </row>
    <row r="63" spans="1:7">
      <c r="C63" s="883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workbookViewId="0">
      <selection activeCell="J19" sqref="J19"/>
    </sheetView>
  </sheetViews>
  <sheetFormatPr defaultColWidth="9" defaultRowHeight="15.75"/>
  <cols>
    <col min="1" max="1" width="5.25" style="947" customWidth="1"/>
    <col min="2" max="2" width="40.375" style="946" customWidth="1"/>
    <col min="3" max="3" width="13.125" style="946" customWidth="1"/>
    <col min="4" max="4" width="9.75" style="945" customWidth="1"/>
    <col min="5" max="5" width="12.5" style="946" customWidth="1"/>
    <col min="6" max="6" width="15" style="946" customWidth="1"/>
    <col min="7" max="7" width="13.125" style="945" customWidth="1"/>
    <col min="8" max="9" width="9" style="945"/>
    <col min="10" max="10" width="19.125" style="945" customWidth="1"/>
    <col min="11" max="16384" width="9" style="945"/>
  </cols>
  <sheetData>
    <row r="1" spans="1:7" ht="49.5" customHeight="1">
      <c r="A1" s="1118" t="s">
        <v>2762</v>
      </c>
      <c r="B1" s="1118"/>
      <c r="C1" s="1118"/>
      <c r="D1" s="1118"/>
      <c r="E1" s="1118"/>
      <c r="F1" s="1118"/>
    </row>
    <row r="2" spans="1:7">
      <c r="A2" s="1115"/>
      <c r="B2" s="1117" t="s">
        <v>2761</v>
      </c>
      <c r="C2" s="1117"/>
      <c r="D2" s="1117"/>
      <c r="E2" s="1117"/>
      <c r="F2" s="1116">
        <v>43466</v>
      </c>
    </row>
    <row r="3" spans="1:7">
      <c r="A3" s="1115"/>
      <c r="B3" s="1114" t="s">
        <v>2760</v>
      </c>
      <c r="C3" s="1113"/>
      <c r="D3" s="1113"/>
      <c r="E3" s="1113"/>
      <c r="F3" s="1113"/>
    </row>
    <row r="4" spans="1:7" ht="17.25">
      <c r="A4" s="1112" t="s">
        <v>2759</v>
      </c>
      <c r="B4" s="1112"/>
      <c r="C4" s="1111"/>
      <c r="D4" s="1110"/>
      <c r="E4" s="1110"/>
      <c r="F4" s="1109"/>
    </row>
    <row r="5" spans="1:7" s="959" customFormat="1" ht="17.25">
      <c r="A5" s="1037" t="s">
        <v>35</v>
      </c>
      <c r="B5" s="1037"/>
      <c r="C5" s="1035"/>
      <c r="D5" s="1108"/>
      <c r="E5" s="1108"/>
      <c r="F5" s="1107"/>
      <c r="G5" s="1015"/>
    </row>
    <row r="6" spans="1:7" ht="17.25">
      <c r="A6" s="1106"/>
      <c r="B6" s="963" t="s">
        <v>36</v>
      </c>
      <c r="C6" s="963" t="s">
        <v>37</v>
      </c>
      <c r="D6" s="963" t="s">
        <v>9</v>
      </c>
      <c r="E6" s="966" t="s">
        <v>2682</v>
      </c>
      <c r="F6" s="962" t="s">
        <v>35</v>
      </c>
    </row>
    <row r="7" spans="1:7" ht="17.25">
      <c r="A7" s="1106"/>
      <c r="B7" s="963"/>
      <c r="C7" s="963"/>
      <c r="D7" s="963"/>
      <c r="E7" s="962" t="s">
        <v>40</v>
      </c>
      <c r="F7" s="962" t="s">
        <v>41</v>
      </c>
    </row>
    <row r="8" spans="1:7" ht="17.25">
      <c r="A8" s="958"/>
      <c r="B8" s="1105" t="s">
        <v>2754</v>
      </c>
      <c r="C8" s="955" t="s">
        <v>2758</v>
      </c>
      <c r="D8" s="973" t="s">
        <v>2757</v>
      </c>
      <c r="E8" s="1097">
        <v>43470</v>
      </c>
      <c r="F8" s="1097">
        <v>43418</v>
      </c>
    </row>
    <row r="9" spans="1:7" ht="17.25">
      <c r="A9" s="958"/>
      <c r="B9" s="1105" t="s">
        <v>2754</v>
      </c>
      <c r="C9" s="955" t="s">
        <v>2756</v>
      </c>
      <c r="D9" s="973"/>
      <c r="E9" s="1097">
        <v>43477</v>
      </c>
      <c r="F9" s="1097">
        <f>E9+30</f>
        <v>43507</v>
      </c>
    </row>
    <row r="10" spans="1:7" ht="17.25">
      <c r="A10" s="958"/>
      <c r="B10" s="1105" t="s">
        <v>2754</v>
      </c>
      <c r="C10" s="955" t="s">
        <v>2755</v>
      </c>
      <c r="D10" s="973"/>
      <c r="E10" s="1097">
        <v>43484</v>
      </c>
      <c r="F10" s="1097">
        <f>E10+30</f>
        <v>43514</v>
      </c>
    </row>
    <row r="11" spans="1:7" ht="17.25">
      <c r="A11" s="958"/>
      <c r="B11" s="1105" t="s">
        <v>2754</v>
      </c>
      <c r="C11" s="955" t="s">
        <v>2753</v>
      </c>
      <c r="D11" s="973"/>
      <c r="E11" s="1097">
        <v>43491</v>
      </c>
      <c r="F11" s="1097">
        <f>E11+30</f>
        <v>43521</v>
      </c>
    </row>
    <row r="12" spans="1:7" ht="17.25">
      <c r="A12" s="958"/>
      <c r="B12" s="1104"/>
      <c r="C12" s="1104"/>
      <c r="D12" s="1094"/>
      <c r="E12" s="1103"/>
      <c r="F12" s="1102"/>
    </row>
    <row r="13" spans="1:7" s="959" customFormat="1" ht="17.25">
      <c r="A13" s="1046" t="s">
        <v>51</v>
      </c>
      <c r="B13" s="1046"/>
      <c r="C13" s="1045"/>
      <c r="D13" s="1044"/>
      <c r="E13" s="1044"/>
      <c r="F13" s="1043"/>
      <c r="G13" s="1015"/>
    </row>
    <row r="14" spans="1:7" ht="17.25">
      <c r="A14" s="958"/>
      <c r="B14" s="963" t="s">
        <v>36</v>
      </c>
      <c r="C14" s="977" t="s">
        <v>37</v>
      </c>
      <c r="D14" s="963" t="s">
        <v>9</v>
      </c>
      <c r="E14" s="966" t="s">
        <v>2682</v>
      </c>
      <c r="F14" s="962" t="s">
        <v>207</v>
      </c>
    </row>
    <row r="15" spans="1:7" ht="17.25">
      <c r="A15" s="958"/>
      <c r="B15" s="963"/>
      <c r="C15" s="975"/>
      <c r="D15" s="963"/>
      <c r="E15" s="962" t="s">
        <v>40</v>
      </c>
      <c r="F15" s="962" t="s">
        <v>41</v>
      </c>
    </row>
    <row r="16" spans="1:7" ht="18" customHeight="1" thickBot="1">
      <c r="A16" s="958"/>
      <c r="B16" s="1101" t="s">
        <v>2752</v>
      </c>
      <c r="C16" s="1098" t="s">
        <v>2751</v>
      </c>
      <c r="D16" s="1100" t="s">
        <v>220</v>
      </c>
      <c r="E16" s="1097">
        <v>43468</v>
      </c>
      <c r="F16" s="1097">
        <f>E16+33</f>
        <v>43501</v>
      </c>
    </row>
    <row r="17" spans="1:17" ht="18" customHeight="1" thickBot="1">
      <c r="A17" s="958"/>
      <c r="B17" s="1099" t="s">
        <v>2750</v>
      </c>
      <c r="C17" s="1098" t="s">
        <v>2749</v>
      </c>
      <c r="D17" s="957"/>
      <c r="E17" s="1097">
        <v>43475</v>
      </c>
      <c r="F17" s="1097">
        <f>E17+33</f>
        <v>43508</v>
      </c>
    </row>
    <row r="18" spans="1:17" ht="18" customHeight="1" thickBot="1">
      <c r="A18" s="958"/>
      <c r="B18" s="1099" t="s">
        <v>2748</v>
      </c>
      <c r="C18" s="1098" t="s">
        <v>2747</v>
      </c>
      <c r="D18" s="957"/>
      <c r="E18" s="1097">
        <v>43482</v>
      </c>
      <c r="F18" s="1097">
        <f>E18+33</f>
        <v>43515</v>
      </c>
    </row>
    <row r="19" spans="1:17" ht="18" customHeight="1">
      <c r="A19" s="958"/>
      <c r="B19" s="1096" t="s">
        <v>2746</v>
      </c>
      <c r="C19" s="1095" t="s">
        <v>2745</v>
      </c>
      <c r="D19" s="957"/>
      <c r="E19" s="953">
        <v>43489</v>
      </c>
      <c r="F19" s="953">
        <f>E19+33</f>
        <v>43522</v>
      </c>
    </row>
    <row r="20" spans="1:17" ht="18" customHeight="1">
      <c r="A20" s="958"/>
      <c r="B20" s="1093"/>
      <c r="C20" s="1093"/>
      <c r="D20" s="1094"/>
      <c r="E20" s="1094"/>
      <c r="F20" s="1093"/>
    </row>
    <row r="21" spans="1:17" ht="17.25">
      <c r="A21" s="1091" t="s">
        <v>255</v>
      </c>
      <c r="B21" s="1092"/>
      <c r="C21" s="1091"/>
      <c r="D21" s="1091"/>
      <c r="E21" s="1091"/>
      <c r="F21" s="1047"/>
    </row>
    <row r="22" spans="1:17" s="1085" customFormat="1" ht="17.25">
      <c r="A22" s="1087" t="s">
        <v>258</v>
      </c>
      <c r="B22" s="1090"/>
      <c r="C22" s="1090"/>
      <c r="D22" s="1087"/>
      <c r="E22" s="1087"/>
      <c r="F22" s="953"/>
    </row>
    <row r="23" spans="1:17" s="1085" customFormat="1" ht="34.5">
      <c r="A23" s="1087"/>
      <c r="B23" s="961" t="s">
        <v>36</v>
      </c>
      <c r="C23" s="961" t="s">
        <v>37</v>
      </c>
      <c r="D23" s="961" t="s">
        <v>9</v>
      </c>
      <c r="E23" s="966" t="s">
        <v>2682</v>
      </c>
      <c r="F23" s="1040" t="s">
        <v>258</v>
      </c>
      <c r="G23" s="1089"/>
    </row>
    <row r="24" spans="1:17" s="1085" customFormat="1" ht="17.25">
      <c r="A24" s="1087"/>
      <c r="B24" s="954"/>
      <c r="C24" s="954"/>
      <c r="D24" s="954"/>
      <c r="E24" s="1040" t="s">
        <v>40</v>
      </c>
      <c r="F24" s="1040" t="s">
        <v>41</v>
      </c>
    </row>
    <row r="25" spans="1:17" s="1085" customFormat="1" ht="17.25">
      <c r="A25" s="1087"/>
      <c r="B25" s="1000" t="s">
        <v>2743</v>
      </c>
      <c r="C25" s="1048" t="s">
        <v>2740</v>
      </c>
      <c r="D25" s="1088" t="s">
        <v>2742</v>
      </c>
      <c r="E25" s="953">
        <v>43472</v>
      </c>
      <c r="F25" s="953">
        <f>E25+27</f>
        <v>43499</v>
      </c>
    </row>
    <row r="26" spans="1:17" s="1085" customFormat="1" ht="17.25">
      <c r="A26" s="1087"/>
      <c r="B26" s="997" t="s">
        <v>2741</v>
      </c>
      <c r="C26" s="1054" t="s">
        <v>2740</v>
      </c>
      <c r="D26" s="1086"/>
      <c r="E26" s="953">
        <v>43479</v>
      </c>
      <c r="F26" s="953">
        <f>E26+27</f>
        <v>43506</v>
      </c>
    </row>
    <row r="27" spans="1:17" s="1085" customFormat="1" ht="17.25">
      <c r="A27" s="1087"/>
      <c r="B27" s="1049" t="s">
        <v>2739</v>
      </c>
      <c r="C27" s="1048" t="s">
        <v>2737</v>
      </c>
      <c r="D27" s="1086"/>
      <c r="E27" s="953">
        <v>43486</v>
      </c>
      <c r="F27" s="953">
        <f>E27+27</f>
        <v>43513</v>
      </c>
    </row>
    <row r="28" spans="1:17" s="1085" customFormat="1" ht="17.25">
      <c r="A28" s="1087"/>
      <c r="B28" s="997" t="s">
        <v>2738</v>
      </c>
      <c r="C28" s="996" t="s">
        <v>2737</v>
      </c>
      <c r="D28" s="1086"/>
      <c r="E28" s="953">
        <v>43493</v>
      </c>
      <c r="F28" s="953">
        <f>E28+27</f>
        <v>43520</v>
      </c>
    </row>
    <row r="29" spans="1:17" s="1084" customFormat="1" ht="16.5">
      <c r="A29" s="968" t="s">
        <v>110</v>
      </c>
      <c r="B29" s="968"/>
      <c r="C29" s="968"/>
      <c r="D29" s="968"/>
      <c r="E29" s="968"/>
      <c r="F29" s="968"/>
      <c r="G29" s="992"/>
    </row>
    <row r="30" spans="1:17" s="959" customFormat="1" ht="17.25">
      <c r="A30" s="1037" t="s">
        <v>262</v>
      </c>
      <c r="B30" s="1037"/>
      <c r="C30" s="1037"/>
      <c r="D30" s="1037"/>
      <c r="E30" s="1037"/>
      <c r="F30" s="1037"/>
      <c r="G30" s="1015"/>
    </row>
    <row r="31" spans="1:17" ht="17.25">
      <c r="A31" s="958"/>
      <c r="B31" s="961" t="s">
        <v>2744</v>
      </c>
      <c r="C31" s="961" t="s">
        <v>37</v>
      </c>
      <c r="D31" s="961" t="s">
        <v>9</v>
      </c>
      <c r="E31" s="966" t="s">
        <v>2682</v>
      </c>
      <c r="F31" s="1040" t="s">
        <v>262</v>
      </c>
      <c r="J31" s="1083"/>
      <c r="K31" s="1083"/>
      <c r="L31" s="1083"/>
      <c r="M31" s="1083"/>
      <c r="N31" s="1083"/>
      <c r="O31" s="1083"/>
      <c r="P31" s="1083"/>
      <c r="Q31" s="1083"/>
    </row>
    <row r="32" spans="1:17" ht="17.25">
      <c r="A32" s="958"/>
      <c r="B32" s="954"/>
      <c r="C32" s="954"/>
      <c r="D32" s="954"/>
      <c r="E32" s="1040" t="s">
        <v>40</v>
      </c>
      <c r="F32" s="1040" t="s">
        <v>41</v>
      </c>
      <c r="J32" s="1080"/>
      <c r="K32" s="1080"/>
      <c r="L32" s="1079"/>
      <c r="M32" s="1079"/>
      <c r="N32" s="1077"/>
      <c r="O32" s="1077"/>
      <c r="P32" s="1077"/>
      <c r="Q32" s="1082"/>
    </row>
    <row r="33" spans="1:17" ht="17.25">
      <c r="A33" s="958"/>
      <c r="B33" s="1000" t="s">
        <v>2743</v>
      </c>
      <c r="C33" s="1048" t="s">
        <v>2740</v>
      </c>
      <c r="D33" s="961" t="s">
        <v>2742</v>
      </c>
      <c r="E33" s="953">
        <v>43472</v>
      </c>
      <c r="F33" s="953">
        <f>E33+14</f>
        <v>43486</v>
      </c>
      <c r="J33" s="1080"/>
      <c r="K33" s="1080"/>
      <c r="L33" s="1081"/>
      <c r="M33" s="1079"/>
      <c r="N33" s="1077"/>
      <c r="O33" s="1077"/>
      <c r="P33" s="1077"/>
      <c r="Q33" s="1061"/>
    </row>
    <row r="34" spans="1:17" ht="17.25">
      <c r="A34" s="958"/>
      <c r="B34" s="997" t="s">
        <v>2741</v>
      </c>
      <c r="C34" s="1054" t="s">
        <v>2740</v>
      </c>
      <c r="D34" s="957"/>
      <c r="E34" s="953">
        <v>43479</v>
      </c>
      <c r="F34" s="953">
        <f>E34+14</f>
        <v>43493</v>
      </c>
      <c r="J34" s="1080"/>
      <c r="K34" s="1080"/>
      <c r="L34" s="1076"/>
      <c r="M34" s="1079"/>
      <c r="N34" s="1078"/>
      <c r="O34" s="1077"/>
      <c r="P34" s="1077"/>
      <c r="Q34" s="1061"/>
    </row>
    <row r="35" spans="1:17" ht="17.25">
      <c r="A35" s="958"/>
      <c r="B35" s="1049" t="s">
        <v>2739</v>
      </c>
      <c r="C35" s="1048" t="s">
        <v>2737</v>
      </c>
      <c r="D35" s="957"/>
      <c r="E35" s="953">
        <v>43486</v>
      </c>
      <c r="F35" s="953">
        <f>E35+14</f>
        <v>43500</v>
      </c>
      <c r="J35" s="1080"/>
      <c r="K35" s="1080"/>
      <c r="L35" s="1076"/>
      <c r="M35" s="1079"/>
      <c r="N35" s="1078"/>
      <c r="O35" s="1077"/>
      <c r="P35" s="1077"/>
      <c r="Q35" s="1061"/>
    </row>
    <row r="36" spans="1:17" ht="17.25">
      <c r="A36" s="958"/>
      <c r="B36" s="997" t="s">
        <v>2738</v>
      </c>
      <c r="C36" s="996" t="s">
        <v>2737</v>
      </c>
      <c r="D36" s="957"/>
      <c r="E36" s="953">
        <v>43493</v>
      </c>
      <c r="F36" s="953">
        <f>E36+14</f>
        <v>43507</v>
      </c>
      <c r="J36" s="1076"/>
      <c r="K36" s="1076"/>
      <c r="L36" s="1076"/>
      <c r="M36" s="1075"/>
      <c r="N36" s="1074"/>
      <c r="O36" s="1073"/>
      <c r="P36" s="1073"/>
      <c r="Q36" s="1061"/>
    </row>
    <row r="37" spans="1:17" s="959" customFormat="1" ht="17.25">
      <c r="A37" s="1071" t="s">
        <v>263</v>
      </c>
      <c r="B37" s="1072"/>
      <c r="C37" s="1071"/>
      <c r="D37" s="1071"/>
      <c r="E37" s="1071"/>
      <c r="F37" s="1071"/>
      <c r="G37" s="1007"/>
      <c r="J37" s="1070"/>
      <c r="K37" s="1068"/>
      <c r="L37" s="1064"/>
      <c r="M37" s="1062"/>
      <c r="N37" s="1062"/>
      <c r="O37" s="1062"/>
      <c r="P37" s="1062"/>
      <c r="Q37" s="1061"/>
    </row>
    <row r="38" spans="1:17" ht="17.25">
      <c r="A38" s="958"/>
      <c r="B38" s="1002" t="s">
        <v>36</v>
      </c>
      <c r="C38" s="1002" t="s">
        <v>37</v>
      </c>
      <c r="D38" s="1002" t="s">
        <v>9</v>
      </c>
      <c r="E38" s="966" t="s">
        <v>2682</v>
      </c>
      <c r="F38" s="1033" t="s">
        <v>263</v>
      </c>
      <c r="J38" s="1069"/>
      <c r="K38" s="1068"/>
      <c r="L38" s="1064"/>
      <c r="M38" s="1063"/>
      <c r="N38" s="1067"/>
      <c r="O38" s="1067"/>
      <c r="P38" s="1067"/>
      <c r="Q38" s="1061"/>
    </row>
    <row r="39" spans="1:17" ht="17.25">
      <c r="A39" s="958"/>
      <c r="B39" s="1002"/>
      <c r="C39" s="1002"/>
      <c r="D39" s="1002"/>
      <c r="E39" s="1042" t="s">
        <v>40</v>
      </c>
      <c r="F39" s="962" t="s">
        <v>41</v>
      </c>
      <c r="J39" s="1066"/>
      <c r="K39" s="1065"/>
      <c r="L39" s="1064"/>
      <c r="M39" s="1063"/>
      <c r="N39" s="1062"/>
      <c r="O39" s="1062"/>
      <c r="P39" s="1062"/>
      <c r="Q39" s="1061"/>
    </row>
    <row r="40" spans="1:17" ht="23.25">
      <c r="A40" s="958"/>
      <c r="B40" s="1000" t="s">
        <v>2743</v>
      </c>
      <c r="C40" s="1048" t="s">
        <v>2740</v>
      </c>
      <c r="D40" s="961" t="s">
        <v>2742</v>
      </c>
      <c r="E40" s="953">
        <v>43472</v>
      </c>
      <c r="F40" s="953">
        <f>E40+30</f>
        <v>43502</v>
      </c>
      <c r="J40" s="1060"/>
      <c r="K40" s="1059"/>
      <c r="L40" s="1056"/>
      <c r="M40" s="1056"/>
      <c r="N40" s="1058"/>
      <c r="O40" s="1057"/>
      <c r="P40" s="1056"/>
      <c r="Q40" s="1055"/>
    </row>
    <row r="41" spans="1:17" ht="23.25">
      <c r="A41" s="958"/>
      <c r="B41" s="997" t="s">
        <v>2741</v>
      </c>
      <c r="C41" s="1054" t="s">
        <v>2740</v>
      </c>
      <c r="D41" s="957"/>
      <c r="E41" s="953">
        <v>43479</v>
      </c>
      <c r="F41" s="953">
        <f>E41+30</f>
        <v>43509</v>
      </c>
      <c r="J41" s="1053"/>
      <c r="K41" s="1053"/>
      <c r="L41" s="1053"/>
      <c r="M41" s="1053"/>
      <c r="N41" s="1052"/>
      <c r="O41" s="1052"/>
      <c r="P41" s="1051"/>
      <c r="Q41" s="1050"/>
    </row>
    <row r="42" spans="1:17" ht="17.25">
      <c r="A42" s="958"/>
      <c r="B42" s="1049" t="s">
        <v>2739</v>
      </c>
      <c r="C42" s="1048" t="s">
        <v>2737</v>
      </c>
      <c r="D42" s="957"/>
      <c r="E42" s="953">
        <v>43486</v>
      </c>
      <c r="F42" s="953">
        <f>E42+30</f>
        <v>43516</v>
      </c>
    </row>
    <row r="43" spans="1:17" ht="17.25">
      <c r="A43" s="958"/>
      <c r="B43" s="997" t="s">
        <v>2738</v>
      </c>
      <c r="C43" s="996" t="s">
        <v>2737</v>
      </c>
      <c r="D43" s="957"/>
      <c r="E43" s="953">
        <v>43493</v>
      </c>
      <c r="F43" s="953">
        <f>E43+30</f>
        <v>43523</v>
      </c>
    </row>
    <row r="44" spans="1:17" s="959" customFormat="1" ht="17.25">
      <c r="A44" s="1046" t="s">
        <v>280</v>
      </c>
      <c r="B44" s="1046"/>
      <c r="C44" s="1045"/>
      <c r="D44" s="1044"/>
      <c r="E44" s="1044"/>
      <c r="F44" s="1047"/>
      <c r="G44" s="1007"/>
    </row>
    <row r="45" spans="1:17" ht="17.25">
      <c r="A45" s="951"/>
      <c r="B45" s="1002" t="s">
        <v>36</v>
      </c>
      <c r="C45" s="1002" t="s">
        <v>37</v>
      </c>
      <c r="D45" s="1002" t="s">
        <v>9</v>
      </c>
      <c r="E45" s="966" t="s">
        <v>2682</v>
      </c>
      <c r="F45" s="1033" t="s">
        <v>2736</v>
      </c>
    </row>
    <row r="46" spans="1:17" ht="17.25">
      <c r="A46" s="951"/>
      <c r="B46" s="1002"/>
      <c r="C46" s="1002"/>
      <c r="D46" s="1002"/>
      <c r="E46" s="1042" t="s">
        <v>40</v>
      </c>
      <c r="F46" s="962" t="s">
        <v>41</v>
      </c>
    </row>
    <row r="47" spans="1:17" ht="17.25">
      <c r="A47" s="951"/>
      <c r="B47" s="1013" t="s">
        <v>2728</v>
      </c>
      <c r="C47" s="1013" t="s">
        <v>2727</v>
      </c>
      <c r="D47" s="1002" t="s">
        <v>150</v>
      </c>
      <c r="E47" s="989">
        <v>43467</v>
      </c>
      <c r="F47" s="952">
        <f>E47+10</f>
        <v>43477</v>
      </c>
    </row>
    <row r="48" spans="1:17" ht="17.25">
      <c r="A48" s="951"/>
      <c r="B48" s="1013" t="s">
        <v>2725</v>
      </c>
      <c r="C48" s="1013" t="s">
        <v>2724</v>
      </c>
      <c r="D48" s="1002"/>
      <c r="E48" s="989">
        <v>43474</v>
      </c>
      <c r="F48" s="952">
        <f>E48+10</f>
        <v>43484</v>
      </c>
    </row>
    <row r="49" spans="1:7" ht="17.25">
      <c r="A49" s="951"/>
      <c r="B49" s="1013" t="s">
        <v>2723</v>
      </c>
      <c r="C49" s="1013" t="s">
        <v>2722</v>
      </c>
      <c r="D49" s="1002"/>
      <c r="E49" s="989">
        <v>43481</v>
      </c>
      <c r="F49" s="952">
        <f>E49+10</f>
        <v>43491</v>
      </c>
    </row>
    <row r="50" spans="1:7" ht="17.25">
      <c r="A50" s="951"/>
      <c r="B50" s="1013" t="s">
        <v>2721</v>
      </c>
      <c r="C50" s="1040" t="s">
        <v>2720</v>
      </c>
      <c r="D50" s="1002"/>
      <c r="E50" s="989">
        <v>43488</v>
      </c>
      <c r="F50" s="952">
        <f>E50+10</f>
        <v>43498</v>
      </c>
    </row>
    <row r="51" spans="1:7" s="959" customFormat="1" ht="17.25">
      <c r="A51" s="1046" t="s">
        <v>244</v>
      </c>
      <c r="B51" s="1046"/>
      <c r="C51" s="1045"/>
      <c r="D51" s="1044"/>
      <c r="E51" s="1044"/>
      <c r="F51" s="1043"/>
      <c r="G51" s="1007"/>
    </row>
    <row r="52" spans="1:7" ht="17.25">
      <c r="A52" s="951"/>
      <c r="B52" s="1002" t="s">
        <v>36</v>
      </c>
      <c r="C52" s="1002" t="s">
        <v>37</v>
      </c>
      <c r="D52" s="1002" t="s">
        <v>9</v>
      </c>
      <c r="E52" s="966" t="s">
        <v>2682</v>
      </c>
      <c r="F52" s="1033" t="s">
        <v>244</v>
      </c>
    </row>
    <row r="53" spans="1:7" ht="17.25">
      <c r="A53" s="951"/>
      <c r="B53" s="1002"/>
      <c r="C53" s="1002"/>
      <c r="D53" s="1002"/>
      <c r="E53" s="1042" t="s">
        <v>40</v>
      </c>
      <c r="F53" s="962" t="s">
        <v>41</v>
      </c>
    </row>
    <row r="54" spans="1:7" ht="17.25">
      <c r="A54" s="951"/>
      <c r="B54" s="1013" t="s">
        <v>2735</v>
      </c>
      <c r="C54" s="1013" t="s">
        <v>2732</v>
      </c>
      <c r="D54" s="1006" t="s">
        <v>117</v>
      </c>
      <c r="E54" s="989">
        <v>43470</v>
      </c>
      <c r="F54" s="952">
        <f>E54+10</f>
        <v>43480</v>
      </c>
    </row>
    <row r="55" spans="1:7" ht="17.25">
      <c r="A55" s="951"/>
      <c r="B55" s="1013" t="s">
        <v>2734</v>
      </c>
      <c r="C55" s="1013" t="s">
        <v>2732</v>
      </c>
      <c r="D55" s="1019"/>
      <c r="E55" s="989">
        <v>43477</v>
      </c>
      <c r="F55" s="952">
        <f>E55+10</f>
        <v>43487</v>
      </c>
    </row>
    <row r="56" spans="1:7" ht="17.25">
      <c r="A56" s="951"/>
      <c r="B56" s="1013" t="s">
        <v>2733</v>
      </c>
      <c r="C56" s="1013" t="s">
        <v>2732</v>
      </c>
      <c r="D56" s="1019"/>
      <c r="E56" s="989">
        <v>43484</v>
      </c>
      <c r="F56" s="952">
        <f>E56+10</f>
        <v>43494</v>
      </c>
    </row>
    <row r="57" spans="1:7" ht="17.25">
      <c r="A57" s="951"/>
      <c r="B57" s="1013" t="s">
        <v>2731</v>
      </c>
      <c r="C57" s="1013" t="s">
        <v>2730</v>
      </c>
      <c r="D57" s="1019"/>
      <c r="E57" s="989">
        <v>43491</v>
      </c>
      <c r="F57" s="952">
        <f>E57+10</f>
        <v>43501</v>
      </c>
    </row>
    <row r="58" spans="1:7" s="959" customFormat="1" ht="17.25">
      <c r="A58" s="1046" t="s">
        <v>2729</v>
      </c>
      <c r="B58" s="1046"/>
      <c r="C58" s="1045"/>
      <c r="D58" s="1044"/>
      <c r="E58" s="1044"/>
      <c r="F58" s="1043"/>
      <c r="G58" s="1007"/>
    </row>
    <row r="59" spans="1:7" s="959" customFormat="1" ht="17.25">
      <c r="A59" s="1041"/>
      <c r="B59" s="1002" t="s">
        <v>36</v>
      </c>
      <c r="C59" s="1002" t="s">
        <v>37</v>
      </c>
      <c r="D59" s="1002" t="s">
        <v>9</v>
      </c>
      <c r="E59" s="966" t="s">
        <v>2682</v>
      </c>
      <c r="F59" s="1033" t="s">
        <v>244</v>
      </c>
      <c r="G59" s="1015"/>
    </row>
    <row r="60" spans="1:7" s="959" customFormat="1" ht="17.25">
      <c r="A60" s="1041"/>
      <c r="B60" s="1002"/>
      <c r="C60" s="1002"/>
      <c r="D60" s="1002"/>
      <c r="E60" s="1042" t="s">
        <v>40</v>
      </c>
      <c r="F60" s="962" t="s">
        <v>41</v>
      </c>
      <c r="G60" s="1015"/>
    </row>
    <row r="61" spans="1:7" s="959" customFormat="1" ht="17.25">
      <c r="A61" s="1041"/>
      <c r="B61" s="1013" t="s">
        <v>2728</v>
      </c>
      <c r="C61" s="1013" t="s">
        <v>2727</v>
      </c>
      <c r="D61" s="1006" t="s">
        <v>2726</v>
      </c>
      <c r="E61" s="989">
        <v>43467</v>
      </c>
      <c r="F61" s="952">
        <f>E61+17</f>
        <v>43484</v>
      </c>
      <c r="G61" s="1015"/>
    </row>
    <row r="62" spans="1:7" s="959" customFormat="1" ht="17.25">
      <c r="A62" s="1041"/>
      <c r="B62" s="1013" t="s">
        <v>2725</v>
      </c>
      <c r="C62" s="1013" t="s">
        <v>2724</v>
      </c>
      <c r="D62" s="1019"/>
      <c r="E62" s="989">
        <v>43474</v>
      </c>
      <c r="F62" s="952">
        <f>E62+17</f>
        <v>43491</v>
      </c>
      <c r="G62" s="1015"/>
    </row>
    <row r="63" spans="1:7" ht="17.25">
      <c r="A63" s="951"/>
      <c r="B63" s="1013" t="s">
        <v>2723</v>
      </c>
      <c r="C63" s="1013" t="s">
        <v>2722</v>
      </c>
      <c r="D63" s="1019"/>
      <c r="E63" s="989">
        <v>43481</v>
      </c>
      <c r="F63" s="952">
        <f>E63+17</f>
        <v>43498</v>
      </c>
    </row>
    <row r="64" spans="1:7" ht="17.25">
      <c r="A64" s="958"/>
      <c r="B64" s="1013" t="s">
        <v>2721</v>
      </c>
      <c r="C64" s="1040" t="s">
        <v>2720</v>
      </c>
      <c r="D64" s="1019"/>
      <c r="E64" s="989">
        <v>43488</v>
      </c>
      <c r="F64" s="952">
        <f>E64+17</f>
        <v>43505</v>
      </c>
    </row>
    <row r="65" spans="1:10" s="1038" customFormat="1" ht="16.5">
      <c r="A65" s="994" t="s">
        <v>153</v>
      </c>
      <c r="B65" s="1039"/>
      <c r="C65" s="1039"/>
      <c r="D65" s="994"/>
      <c r="E65" s="994"/>
      <c r="F65" s="994"/>
      <c r="G65" s="994"/>
    </row>
    <row r="66" spans="1:10" s="959" customFormat="1" ht="17.25">
      <c r="A66" s="1037" t="s">
        <v>154</v>
      </c>
      <c r="B66" s="1037"/>
      <c r="C66" s="1036"/>
      <c r="D66" s="1035"/>
      <c r="E66" s="1035"/>
      <c r="F66" s="1034"/>
    </row>
    <row r="67" spans="1:10" ht="17.25">
      <c r="A67" s="958"/>
      <c r="B67" s="1002" t="s">
        <v>36</v>
      </c>
      <c r="C67" s="1002" t="s">
        <v>37</v>
      </c>
      <c r="D67" s="1002" t="s">
        <v>9</v>
      </c>
      <c r="E67" s="966" t="s">
        <v>2682</v>
      </c>
      <c r="F67" s="1033" t="s">
        <v>155</v>
      </c>
      <c r="G67" s="974"/>
    </row>
    <row r="68" spans="1:10" ht="17.25">
      <c r="A68" s="958"/>
      <c r="B68" s="1002"/>
      <c r="C68" s="1006"/>
      <c r="D68" s="1006"/>
      <c r="E68" s="966" t="s">
        <v>40</v>
      </c>
      <c r="F68" s="1033" t="s">
        <v>41</v>
      </c>
    </row>
    <row r="69" spans="1:10" ht="17.25">
      <c r="A69" s="958"/>
      <c r="B69" s="1031" t="s">
        <v>2719</v>
      </c>
      <c r="C69" s="1030" t="s">
        <v>2718</v>
      </c>
      <c r="D69" s="1032" t="s">
        <v>220</v>
      </c>
      <c r="E69" s="1028">
        <v>43471</v>
      </c>
      <c r="F69" s="953">
        <f>E69+25</f>
        <v>43496</v>
      </c>
    </row>
    <row r="70" spans="1:10" ht="17.25">
      <c r="A70" s="958"/>
      <c r="B70" s="1031" t="s">
        <v>2717</v>
      </c>
      <c r="C70" s="1030" t="s">
        <v>2716</v>
      </c>
      <c r="D70" s="1029"/>
      <c r="E70" s="1028">
        <f>E69+7</f>
        <v>43478</v>
      </c>
      <c r="F70" s="953">
        <f>E70+25</f>
        <v>43503</v>
      </c>
    </row>
    <row r="71" spans="1:10" ht="17.25">
      <c r="A71" s="958"/>
      <c r="B71" s="1031" t="s">
        <v>2715</v>
      </c>
      <c r="C71" s="1030" t="s">
        <v>2714</v>
      </c>
      <c r="D71" s="1029"/>
      <c r="E71" s="1028">
        <f>E70+7</f>
        <v>43485</v>
      </c>
      <c r="F71" s="953">
        <f>E71+25</f>
        <v>43510</v>
      </c>
    </row>
    <row r="72" spans="1:10" ht="17.25">
      <c r="A72" s="958"/>
      <c r="B72" s="1031" t="s">
        <v>2713</v>
      </c>
      <c r="C72" s="1030" t="s">
        <v>2712</v>
      </c>
      <c r="D72" s="1029"/>
      <c r="E72" s="1028">
        <f>E71+7</f>
        <v>43492</v>
      </c>
      <c r="F72" s="953">
        <f>E72+25</f>
        <v>43517</v>
      </c>
    </row>
    <row r="73" spans="1:10" ht="17.25">
      <c r="A73" s="958"/>
      <c r="B73" s="1027"/>
      <c r="C73" s="1026"/>
      <c r="D73" s="1025"/>
      <c r="E73" s="1024"/>
      <c r="F73" s="953"/>
    </row>
    <row r="74" spans="1:10" s="991" customFormat="1" ht="16.5">
      <c r="A74" s="968" t="s">
        <v>297</v>
      </c>
      <c r="B74" s="968"/>
      <c r="C74" s="968"/>
      <c r="D74" s="968"/>
      <c r="E74" s="968"/>
      <c r="F74" s="968"/>
      <c r="G74" s="992"/>
    </row>
    <row r="75" spans="1:10" s="959" customFormat="1" ht="17.25">
      <c r="A75" s="1023" t="s">
        <v>303</v>
      </c>
      <c r="B75" s="1022"/>
      <c r="C75" s="1022"/>
      <c r="D75" s="1021"/>
      <c r="E75" s="1020"/>
      <c r="F75" s="1020"/>
      <c r="G75" s="1015"/>
    </row>
    <row r="76" spans="1:10" ht="18" thickBot="1">
      <c r="A76" s="951"/>
      <c r="B76" s="1002" t="s">
        <v>36</v>
      </c>
      <c r="C76" s="1002" t="s">
        <v>37</v>
      </c>
      <c r="D76" s="1002" t="s">
        <v>9</v>
      </c>
      <c r="E76" s="1005" t="s">
        <v>2682</v>
      </c>
      <c r="F76" s="1004" t="s">
        <v>303</v>
      </c>
    </row>
    <row r="77" spans="1:10" ht="17.25">
      <c r="A77" s="951"/>
      <c r="B77" s="1002"/>
      <c r="C77" s="1002"/>
      <c r="D77" s="1002"/>
      <c r="E77" s="1001" t="s">
        <v>40</v>
      </c>
      <c r="F77" s="952" t="s">
        <v>41</v>
      </c>
      <c r="J77" s="1016"/>
    </row>
    <row r="78" spans="1:10" ht="18" thickBot="1">
      <c r="A78" s="951"/>
      <c r="B78" s="1013" t="s">
        <v>2708</v>
      </c>
      <c r="C78" s="1013" t="s">
        <v>2711</v>
      </c>
      <c r="D78" s="1006" t="s">
        <v>138</v>
      </c>
      <c r="E78" s="989">
        <v>43471</v>
      </c>
      <c r="F78" s="952">
        <f>E78+2</f>
        <v>43473</v>
      </c>
      <c r="J78" s="1014"/>
    </row>
    <row r="79" spans="1:10" ht="17.25">
      <c r="A79" s="951"/>
      <c r="B79" s="1013" t="s">
        <v>2708</v>
      </c>
      <c r="C79" s="1013" t="s">
        <v>2710</v>
      </c>
      <c r="D79" s="1019"/>
      <c r="E79" s="989">
        <v>43478</v>
      </c>
      <c r="F79" s="952">
        <f>E79+2</f>
        <v>43480</v>
      </c>
      <c r="J79" s="1016"/>
    </row>
    <row r="80" spans="1:10" ht="18" thickBot="1">
      <c r="A80" s="951"/>
      <c r="B80" s="1013" t="s">
        <v>2708</v>
      </c>
      <c r="C80" s="1013" t="s">
        <v>2709</v>
      </c>
      <c r="D80" s="1019"/>
      <c r="E80" s="989">
        <v>43485</v>
      </c>
      <c r="F80" s="952">
        <f>E80+2</f>
        <v>43487</v>
      </c>
      <c r="J80" s="1014"/>
    </row>
    <row r="81" spans="1:10" ht="18" thickBot="1">
      <c r="A81" s="951"/>
      <c r="B81" s="1013" t="s">
        <v>2708</v>
      </c>
      <c r="C81" s="1013" t="s">
        <v>2707</v>
      </c>
      <c r="D81" s="1019"/>
      <c r="E81" s="989">
        <v>43492</v>
      </c>
      <c r="F81" s="952">
        <f>E81+2</f>
        <v>43494</v>
      </c>
      <c r="J81" s="1018"/>
    </row>
    <row r="82" spans="1:10">
      <c r="E82" s="1017"/>
      <c r="F82" s="1017"/>
      <c r="J82" s="1016"/>
    </row>
    <row r="83" spans="1:10" s="959" customFormat="1" ht="18" thickBot="1">
      <c r="A83" s="1011" t="s">
        <v>304</v>
      </c>
      <c r="B83" s="1010"/>
      <c r="C83" s="1010"/>
      <c r="D83" s="1009"/>
      <c r="E83" s="1008"/>
      <c r="F83" s="1008"/>
      <c r="G83" s="1015"/>
      <c r="J83" s="1014"/>
    </row>
    <row r="84" spans="1:10" ht="17.25">
      <c r="A84" s="951"/>
      <c r="B84" s="1002" t="s">
        <v>36</v>
      </c>
      <c r="C84" s="1002" t="s">
        <v>37</v>
      </c>
      <c r="D84" s="1002" t="s">
        <v>9</v>
      </c>
      <c r="E84" s="1005" t="s">
        <v>2682</v>
      </c>
      <c r="F84" s="1004" t="s">
        <v>304</v>
      </c>
    </row>
    <row r="85" spans="1:10" ht="17.25">
      <c r="A85" s="951"/>
      <c r="B85" s="1002"/>
      <c r="C85" s="1002"/>
      <c r="D85" s="1002"/>
      <c r="E85" s="1001" t="s">
        <v>40</v>
      </c>
      <c r="F85" s="952" t="s">
        <v>41</v>
      </c>
    </row>
    <row r="86" spans="1:10" ht="17.25">
      <c r="A86" s="951"/>
      <c r="B86" s="1013" t="s">
        <v>2703</v>
      </c>
      <c r="C86" s="1013" t="s">
        <v>2706</v>
      </c>
      <c r="D86" s="999" t="s">
        <v>138</v>
      </c>
      <c r="E86" s="989">
        <v>43471</v>
      </c>
      <c r="F86" s="989">
        <f>E86+2</f>
        <v>43473</v>
      </c>
    </row>
    <row r="87" spans="1:10" ht="17.25">
      <c r="A87" s="951"/>
      <c r="B87" s="1013" t="s">
        <v>2703</v>
      </c>
      <c r="C87" s="1013" t="s">
        <v>2705</v>
      </c>
      <c r="D87" s="995"/>
      <c r="E87" s="989">
        <v>43478</v>
      </c>
      <c r="F87" s="989">
        <f>E87+2</f>
        <v>43480</v>
      </c>
    </row>
    <row r="88" spans="1:10" ht="17.25">
      <c r="A88" s="951"/>
      <c r="B88" s="1013" t="s">
        <v>2703</v>
      </c>
      <c r="C88" s="1013" t="s">
        <v>2704</v>
      </c>
      <c r="D88" s="995"/>
      <c r="E88" s="989">
        <v>43485</v>
      </c>
      <c r="F88" s="989">
        <f>E88+2</f>
        <v>43487</v>
      </c>
    </row>
    <row r="89" spans="1:10" ht="17.25">
      <c r="A89" s="951"/>
      <c r="B89" s="1013" t="s">
        <v>2703</v>
      </c>
      <c r="C89" s="1013" t="s">
        <v>2702</v>
      </c>
      <c r="D89" s="1012"/>
      <c r="E89" s="989">
        <v>43492</v>
      </c>
      <c r="F89" s="989">
        <f>E89+2</f>
        <v>43494</v>
      </c>
    </row>
    <row r="90" spans="1:10" ht="17.25">
      <c r="A90" s="951"/>
      <c r="B90" s="950"/>
      <c r="C90" s="950"/>
      <c r="E90" s="948"/>
      <c r="F90" s="948"/>
    </row>
    <row r="91" spans="1:10" ht="17.25">
      <c r="A91" s="1011" t="s">
        <v>1723</v>
      </c>
      <c r="B91" s="1010"/>
      <c r="C91" s="1010"/>
      <c r="D91" s="1009"/>
      <c r="E91" s="1008"/>
      <c r="F91" s="1008"/>
      <c r="G91" s="1007"/>
    </row>
    <row r="92" spans="1:10" ht="17.25">
      <c r="A92" s="951"/>
      <c r="B92" s="1002" t="s">
        <v>36</v>
      </c>
      <c r="C92" s="1006" t="s">
        <v>37</v>
      </c>
      <c r="D92" s="1002" t="s">
        <v>9</v>
      </c>
      <c r="E92" s="1005" t="s">
        <v>2682</v>
      </c>
      <c r="F92" s="1004" t="s">
        <v>1723</v>
      </c>
    </row>
    <row r="93" spans="1:10" ht="17.25">
      <c r="A93" s="951"/>
      <c r="B93" s="1002"/>
      <c r="C93" s="1003"/>
      <c r="D93" s="1002"/>
      <c r="E93" s="1001" t="s">
        <v>40</v>
      </c>
      <c r="F93" s="952" t="s">
        <v>41</v>
      </c>
    </row>
    <row r="94" spans="1:10" ht="17.25">
      <c r="A94" s="951"/>
      <c r="B94" s="1000" t="s">
        <v>2695</v>
      </c>
      <c r="C94" s="996" t="s">
        <v>2701</v>
      </c>
      <c r="D94" s="999" t="s">
        <v>2700</v>
      </c>
      <c r="E94" s="989">
        <v>43471</v>
      </c>
      <c r="F94" s="989">
        <f>E94+7</f>
        <v>43478</v>
      </c>
    </row>
    <row r="95" spans="1:10" ht="17.25">
      <c r="A95" s="951"/>
      <c r="B95" s="998" t="s">
        <v>2699</v>
      </c>
      <c r="C95" s="996" t="s">
        <v>2698</v>
      </c>
      <c r="D95" s="995"/>
      <c r="E95" s="989">
        <v>43478</v>
      </c>
      <c r="F95" s="989">
        <f>E95+7</f>
        <v>43485</v>
      </c>
    </row>
    <row r="96" spans="1:10" ht="17.25">
      <c r="A96" s="951"/>
      <c r="B96" s="997" t="s">
        <v>2697</v>
      </c>
      <c r="C96" s="996" t="s">
        <v>2696</v>
      </c>
      <c r="D96" s="995"/>
      <c r="E96" s="989">
        <v>43485</v>
      </c>
      <c r="F96" s="989">
        <f>E96+7</f>
        <v>43492</v>
      </c>
    </row>
    <row r="97" spans="1:7" ht="17.25">
      <c r="A97" s="951"/>
      <c r="B97" s="997" t="s">
        <v>2695</v>
      </c>
      <c r="C97" s="996" t="s">
        <v>2694</v>
      </c>
      <c r="D97" s="995"/>
      <c r="E97" s="989">
        <v>43492</v>
      </c>
      <c r="F97" s="989">
        <f>E97+7</f>
        <v>43499</v>
      </c>
    </row>
    <row r="98" spans="1:7" s="991" customFormat="1" ht="17.25">
      <c r="A98" s="994" t="s">
        <v>161</v>
      </c>
      <c r="B98" s="994"/>
      <c r="C98" s="994"/>
      <c r="D98" s="994"/>
      <c r="E98" s="994"/>
      <c r="F98" s="993"/>
      <c r="G98" s="992"/>
    </row>
    <row r="99" spans="1:7" s="987" customFormat="1" ht="17.25">
      <c r="A99" s="990" t="s">
        <v>173</v>
      </c>
      <c r="B99" s="990"/>
      <c r="C99" s="990"/>
      <c r="D99" s="990"/>
      <c r="E99" s="990"/>
      <c r="F99" s="989"/>
      <c r="G99" s="988"/>
    </row>
    <row r="100" spans="1:7" ht="17.25">
      <c r="A100" s="958"/>
      <c r="B100" s="978" t="s">
        <v>36</v>
      </c>
      <c r="C100" s="978" t="s">
        <v>37</v>
      </c>
      <c r="D100" s="977" t="s">
        <v>9</v>
      </c>
      <c r="E100" s="966" t="s">
        <v>2682</v>
      </c>
      <c r="F100" s="962" t="s">
        <v>173</v>
      </c>
      <c r="G100" s="974"/>
    </row>
    <row r="101" spans="1:7" ht="17.25">
      <c r="A101" s="958"/>
      <c r="B101" s="976"/>
      <c r="C101" s="976"/>
      <c r="D101" s="975"/>
      <c r="E101" s="962" t="s">
        <v>40</v>
      </c>
      <c r="F101" s="962" t="s">
        <v>41</v>
      </c>
    </row>
    <row r="102" spans="1:7" ht="17.25">
      <c r="A102" s="958"/>
      <c r="B102" s="956" t="s">
        <v>2693</v>
      </c>
      <c r="C102" s="985" t="s">
        <v>2692</v>
      </c>
      <c r="D102" s="986" t="s">
        <v>2691</v>
      </c>
      <c r="E102" s="953">
        <v>43475</v>
      </c>
      <c r="F102" s="969">
        <f>E102+40</f>
        <v>43515</v>
      </c>
    </row>
    <row r="103" spans="1:7" ht="17.25">
      <c r="A103" s="958"/>
      <c r="B103" s="956" t="s">
        <v>2690</v>
      </c>
      <c r="C103" s="985" t="s">
        <v>2689</v>
      </c>
      <c r="D103" s="982"/>
      <c r="E103" s="953">
        <v>43469</v>
      </c>
      <c r="F103" s="969">
        <f>E103+40</f>
        <v>43509</v>
      </c>
    </row>
    <row r="104" spans="1:7" ht="17.25">
      <c r="A104" s="958"/>
      <c r="B104" s="956" t="s">
        <v>2688</v>
      </c>
      <c r="C104" s="985" t="s">
        <v>2687</v>
      </c>
      <c r="D104" s="982"/>
      <c r="E104" s="953">
        <v>43482</v>
      </c>
      <c r="F104" s="969">
        <f>E104+40</f>
        <v>43522</v>
      </c>
    </row>
    <row r="105" spans="1:7" ht="17.25">
      <c r="A105" s="958"/>
      <c r="B105" s="956" t="s">
        <v>2686</v>
      </c>
      <c r="C105" s="985" t="s">
        <v>2685</v>
      </c>
      <c r="D105" s="982"/>
      <c r="E105" s="953">
        <v>43489</v>
      </c>
      <c r="F105" s="969">
        <f>E105+40</f>
        <v>43529</v>
      </c>
    </row>
    <row r="106" spans="1:7" ht="17.25">
      <c r="A106" s="958"/>
      <c r="B106" s="984"/>
      <c r="C106" s="983"/>
      <c r="D106" s="982"/>
      <c r="E106" s="981"/>
      <c r="F106" s="969"/>
    </row>
    <row r="107" spans="1:7" ht="17.25">
      <c r="A107" s="980" t="s">
        <v>166</v>
      </c>
      <c r="B107" s="980"/>
      <c r="C107" s="980"/>
      <c r="D107" s="980"/>
      <c r="E107" s="980"/>
      <c r="F107" s="979"/>
    </row>
    <row r="108" spans="1:7" s="959" customFormat="1" ht="17.25">
      <c r="A108" s="958"/>
      <c r="B108" s="978" t="s">
        <v>36</v>
      </c>
      <c r="C108" s="978" t="s">
        <v>37</v>
      </c>
      <c r="D108" s="977" t="s">
        <v>9</v>
      </c>
      <c r="E108" s="966" t="s">
        <v>2682</v>
      </c>
      <c r="F108" s="962" t="s">
        <v>166</v>
      </c>
    </row>
    <row r="109" spans="1:7" ht="17.25">
      <c r="A109" s="958"/>
      <c r="B109" s="976"/>
      <c r="C109" s="976"/>
      <c r="D109" s="975"/>
      <c r="E109" s="962" t="s">
        <v>40</v>
      </c>
      <c r="F109" s="962" t="s">
        <v>41</v>
      </c>
      <c r="G109" s="974"/>
    </row>
    <row r="110" spans="1:7" ht="17.25" customHeight="1">
      <c r="A110" s="958"/>
      <c r="B110" s="956" t="s">
        <v>2684</v>
      </c>
      <c r="C110" s="971" t="s">
        <v>2681</v>
      </c>
      <c r="D110" s="973" t="s">
        <v>2469</v>
      </c>
      <c r="E110" s="953">
        <v>43469</v>
      </c>
      <c r="F110" s="969">
        <f>E110+40</f>
        <v>43509</v>
      </c>
    </row>
    <row r="111" spans="1:7" ht="17.25">
      <c r="A111" s="958"/>
      <c r="B111" s="956" t="s">
        <v>2684</v>
      </c>
      <c r="C111" s="971" t="s">
        <v>2680</v>
      </c>
      <c r="D111" s="972"/>
      <c r="E111" s="953">
        <v>43476</v>
      </c>
      <c r="F111" s="969">
        <f>E111+40</f>
        <v>43516</v>
      </c>
    </row>
    <row r="112" spans="1:7" ht="17.25">
      <c r="A112" s="958"/>
      <c r="B112" s="956" t="s">
        <v>2684</v>
      </c>
      <c r="C112" s="971" t="s">
        <v>2679</v>
      </c>
      <c r="D112" s="972"/>
      <c r="E112" s="953">
        <v>43483</v>
      </c>
      <c r="F112" s="969">
        <f>E112+40</f>
        <v>43523</v>
      </c>
    </row>
    <row r="113" spans="1:7" ht="17.25">
      <c r="A113" s="958"/>
      <c r="B113" s="956" t="s">
        <v>2684</v>
      </c>
      <c r="C113" s="971" t="s">
        <v>2677</v>
      </c>
      <c r="D113" s="972"/>
      <c r="E113" s="953">
        <v>43490</v>
      </c>
      <c r="F113" s="969">
        <f>E113+40</f>
        <v>43530</v>
      </c>
    </row>
    <row r="114" spans="1:7" ht="17.25">
      <c r="A114" s="958"/>
      <c r="B114" s="956"/>
      <c r="C114" s="971"/>
      <c r="D114" s="970"/>
      <c r="E114" s="953"/>
      <c r="F114" s="969"/>
    </row>
    <row r="115" spans="1:7" ht="16.5">
      <c r="A115" s="968" t="s">
        <v>179</v>
      </c>
      <c r="B115" s="968"/>
      <c r="C115" s="968"/>
      <c r="D115" s="968"/>
      <c r="E115" s="968"/>
      <c r="F115" s="968"/>
    </row>
    <row r="116" spans="1:7" ht="12.75" customHeight="1">
      <c r="A116" s="967" t="s">
        <v>2683</v>
      </c>
      <c r="B116" s="967"/>
      <c r="C116" s="967"/>
      <c r="D116" s="967"/>
      <c r="E116" s="967"/>
      <c r="F116" s="967"/>
    </row>
    <row r="117" spans="1:7" ht="17.25" hidden="1">
      <c r="A117" s="958"/>
      <c r="B117" s="964" t="s">
        <v>36</v>
      </c>
      <c r="C117" s="964" t="s">
        <v>37</v>
      </c>
      <c r="D117" s="963" t="s">
        <v>9</v>
      </c>
      <c r="E117" s="966" t="s">
        <v>2682</v>
      </c>
      <c r="F117" s="965" t="s">
        <v>183</v>
      </c>
    </row>
    <row r="118" spans="1:7" ht="17.25">
      <c r="A118" s="958"/>
      <c r="B118" s="964"/>
      <c r="C118" s="964"/>
      <c r="D118" s="963"/>
      <c r="E118" s="962" t="s">
        <v>40</v>
      </c>
      <c r="F118" s="962" t="s">
        <v>41</v>
      </c>
    </row>
    <row r="119" spans="1:7" ht="17.25">
      <c r="A119" s="958"/>
      <c r="B119" s="956" t="s">
        <v>2678</v>
      </c>
      <c r="C119" s="955" t="s">
        <v>2681</v>
      </c>
      <c r="D119" s="961" t="s">
        <v>2469</v>
      </c>
      <c r="E119" s="953">
        <v>43469</v>
      </c>
      <c r="F119" s="952">
        <f>E119+20</f>
        <v>43489</v>
      </c>
      <c r="G119" s="960"/>
    </row>
    <row r="120" spans="1:7" s="959" customFormat="1" ht="17.25">
      <c r="A120" s="958"/>
      <c r="B120" s="956" t="s">
        <v>2678</v>
      </c>
      <c r="C120" s="955" t="s">
        <v>2680</v>
      </c>
      <c r="D120" s="957"/>
      <c r="E120" s="953">
        <v>43476</v>
      </c>
      <c r="F120" s="952">
        <f>E120+20</f>
        <v>43496</v>
      </c>
      <c r="G120" s="960"/>
    </row>
    <row r="121" spans="1:7" ht="17.25">
      <c r="A121" s="958"/>
      <c r="B121" s="956" t="s">
        <v>2678</v>
      </c>
      <c r="C121" s="955" t="s">
        <v>2679</v>
      </c>
      <c r="D121" s="957"/>
      <c r="E121" s="953">
        <v>43483</v>
      </c>
      <c r="F121" s="952">
        <f>E121+20</f>
        <v>43503</v>
      </c>
    </row>
    <row r="122" spans="1:7" ht="17.25">
      <c r="B122" s="956" t="s">
        <v>2678</v>
      </c>
      <c r="C122" s="955" t="s">
        <v>2677</v>
      </c>
      <c r="D122" s="954"/>
      <c r="E122" s="953">
        <v>43490</v>
      </c>
      <c r="F122" s="952">
        <f>E122+20</f>
        <v>43510</v>
      </c>
    </row>
    <row r="123" spans="1:7">
      <c r="B123" s="945"/>
      <c r="C123" s="945"/>
      <c r="E123" s="945"/>
      <c r="F123" s="945"/>
    </row>
    <row r="124" spans="1:7">
      <c r="B124" s="945"/>
      <c r="C124" s="945"/>
      <c r="E124" s="945"/>
      <c r="F124" s="945"/>
    </row>
    <row r="125" spans="1:7">
      <c r="B125" s="945"/>
      <c r="C125" s="945"/>
      <c r="E125" s="945"/>
      <c r="F125" s="945"/>
    </row>
    <row r="126" spans="1:7">
      <c r="B126" s="945"/>
      <c r="C126" s="945"/>
      <c r="E126" s="945"/>
      <c r="F126" s="945"/>
    </row>
    <row r="127" spans="1:7" ht="17.25">
      <c r="A127" s="951"/>
      <c r="B127" s="945"/>
      <c r="C127" s="945"/>
      <c r="E127" s="945"/>
      <c r="F127" s="945"/>
    </row>
    <row r="128" spans="1:7">
      <c r="B128" s="945"/>
      <c r="C128" s="945"/>
      <c r="E128" s="945"/>
      <c r="F128" s="945"/>
    </row>
    <row r="129" spans="2:6" s="945" customFormat="1"/>
    <row r="130" spans="2:6" s="945" customFormat="1"/>
    <row r="131" spans="2:6" s="945" customFormat="1"/>
    <row r="132" spans="2:6" s="945" customFormat="1"/>
    <row r="133" spans="2:6" s="945" customFormat="1"/>
    <row r="134" spans="2:6" s="945" customFormat="1" ht="17.25">
      <c r="B134" s="950"/>
      <c r="C134" s="950"/>
      <c r="D134" s="949"/>
      <c r="E134" s="948"/>
      <c r="F134" s="948"/>
    </row>
  </sheetData>
  <mergeCells count="89">
    <mergeCell ref="A1:F1"/>
    <mergeCell ref="B2:E2"/>
    <mergeCell ref="B3:F3"/>
    <mergeCell ref="A4:B4"/>
    <mergeCell ref="A5:B5"/>
    <mergeCell ref="M32:M35"/>
    <mergeCell ref="N34:N35"/>
    <mergeCell ref="O34:O35"/>
    <mergeCell ref="P34:P35"/>
    <mergeCell ref="A13:B13"/>
    <mergeCell ref="A29:F29"/>
    <mergeCell ref="A30:F30"/>
    <mergeCell ref="D31:D32"/>
    <mergeCell ref="D33:D36"/>
    <mergeCell ref="A51:B51"/>
    <mergeCell ref="B38:B39"/>
    <mergeCell ref="B45:B46"/>
    <mergeCell ref="D6:D7"/>
    <mergeCell ref="D8:D11"/>
    <mergeCell ref="D14:D15"/>
    <mergeCell ref="D16:D19"/>
    <mergeCell ref="D25:D28"/>
    <mergeCell ref="D23:D24"/>
    <mergeCell ref="C108:C109"/>
    <mergeCell ref="B52:B53"/>
    <mergeCell ref="C117:C118"/>
    <mergeCell ref="B6:B7"/>
    <mergeCell ref="B14:B15"/>
    <mergeCell ref="B23:B24"/>
    <mergeCell ref="B31:B32"/>
    <mergeCell ref="A66:B66"/>
    <mergeCell ref="A37:F37"/>
    <mergeCell ref="A44:B44"/>
    <mergeCell ref="C45:C46"/>
    <mergeCell ref="C52:C53"/>
    <mergeCell ref="C67:C68"/>
    <mergeCell ref="C76:C77"/>
    <mergeCell ref="C84:C85"/>
    <mergeCell ref="C92:C93"/>
    <mergeCell ref="D40:D43"/>
    <mergeCell ref="D45:D46"/>
    <mergeCell ref="D47:D50"/>
    <mergeCell ref="D52:D53"/>
    <mergeCell ref="B117:B118"/>
    <mergeCell ref="C6:C7"/>
    <mergeCell ref="C14:C15"/>
    <mergeCell ref="C23:C24"/>
    <mergeCell ref="C31:C32"/>
    <mergeCell ref="C38:C39"/>
    <mergeCell ref="A115:F115"/>
    <mergeCell ref="A116:F116"/>
    <mergeCell ref="B100:B101"/>
    <mergeCell ref="B108:B109"/>
    <mergeCell ref="D84:D85"/>
    <mergeCell ref="D86:D89"/>
    <mergeCell ref="D92:D93"/>
    <mergeCell ref="D94:D97"/>
    <mergeCell ref="D100:D101"/>
    <mergeCell ref="C100:C101"/>
    <mergeCell ref="D102:D106"/>
    <mergeCell ref="D108:D109"/>
    <mergeCell ref="D110:D113"/>
    <mergeCell ref="D61:D64"/>
    <mergeCell ref="A74:F74"/>
    <mergeCell ref="D119:D122"/>
    <mergeCell ref="D67:D68"/>
    <mergeCell ref="D69:D73"/>
    <mergeCell ref="D76:D77"/>
    <mergeCell ref="D78:D81"/>
    <mergeCell ref="Q32:Q39"/>
    <mergeCell ref="A58:B58"/>
    <mergeCell ref="B59:B60"/>
    <mergeCell ref="C59:C60"/>
    <mergeCell ref="D59:D60"/>
    <mergeCell ref="D117:D118"/>
    <mergeCell ref="J32:J35"/>
    <mergeCell ref="J77:J78"/>
    <mergeCell ref="J79:J80"/>
    <mergeCell ref="J82:J83"/>
    <mergeCell ref="B67:B68"/>
    <mergeCell ref="B76:B77"/>
    <mergeCell ref="B84:B85"/>
    <mergeCell ref="B92:B93"/>
    <mergeCell ref="N32:P32"/>
    <mergeCell ref="N33:P33"/>
    <mergeCell ref="K32:K35"/>
    <mergeCell ref="L32:L33"/>
    <mergeCell ref="D54:D57"/>
    <mergeCell ref="D38:D39"/>
  </mergeCells>
  <phoneticPr fontId="1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2018-12-29T02:32:08Z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