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 tabRatio="712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6" r:id="rId5"/>
    <sheet name="XIAMEN" sheetId="14" r:id="rId6"/>
    <sheet name="TIANJIN" sheetId="15" r:id="rId7"/>
  </sheets>
  <definedNames>
    <definedName name="OLE_LINK111" localSheetId="2">SHENZHEN!#REF!</definedName>
    <definedName name="OLE_LINK118" localSheetId="2">SHENZHEN!#REF!</definedName>
    <definedName name="OLE_LINK12" localSheetId="0">NINGBO!$B$355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5"/>
  <c r="E9"/>
  <c r="F9" s="1"/>
  <c r="F10"/>
  <c r="E11"/>
  <c r="F11" s="1"/>
  <c r="E12"/>
  <c r="F12" s="1"/>
  <c r="F16"/>
  <c r="E17"/>
  <c r="E18" s="1"/>
  <c r="F24"/>
  <c r="E25"/>
  <c r="F25" s="1"/>
  <c r="E26"/>
  <c r="E27" s="1"/>
  <c r="F27" s="1"/>
  <c r="F32"/>
  <c r="E33"/>
  <c r="F33"/>
  <c r="E34"/>
  <c r="E35" s="1"/>
  <c r="F35" s="1"/>
  <c r="F39"/>
  <c r="E40"/>
  <c r="E41" s="1"/>
  <c r="F46"/>
  <c r="E47"/>
  <c r="E48" s="1"/>
  <c r="F53"/>
  <c r="E54"/>
  <c r="E55" s="1"/>
  <c r="F60"/>
  <c r="E61"/>
  <c r="E62" s="1"/>
  <c r="F67"/>
  <c r="E68"/>
  <c r="F68" s="1"/>
  <c r="E69"/>
  <c r="E70" s="1"/>
  <c r="F70" s="1"/>
  <c r="F74"/>
  <c r="E75"/>
  <c r="F75"/>
  <c r="E76"/>
  <c r="E77" s="1"/>
  <c r="F77" s="1"/>
  <c r="F82"/>
  <c r="E83"/>
  <c r="E84" s="1"/>
  <c r="F90"/>
  <c r="E91"/>
  <c r="E92" s="1"/>
  <c r="F98"/>
  <c r="E99"/>
  <c r="F99" s="1"/>
  <c r="E100"/>
  <c r="E101" s="1"/>
  <c r="F106"/>
  <c r="E107"/>
  <c r="E108" s="1"/>
  <c r="F114"/>
  <c r="E115"/>
  <c r="F115" s="1"/>
  <c r="E116"/>
  <c r="F116" s="1"/>
  <c r="E117"/>
  <c r="E118" s="1"/>
  <c r="F118" s="1"/>
  <c r="F122"/>
  <c r="E123"/>
  <c r="F123"/>
  <c r="E124"/>
  <c r="E125" s="1"/>
  <c r="F131"/>
  <c r="G131"/>
  <c r="E132"/>
  <c r="F132" s="1"/>
  <c r="G132"/>
  <c r="G133" s="1"/>
  <c r="G134" s="1"/>
  <c r="G135" s="1"/>
  <c r="E133"/>
  <c r="E134" s="1"/>
  <c r="E8" i="14"/>
  <c r="G8"/>
  <c r="G9" s="1"/>
  <c r="G10" s="1"/>
  <c r="G11" s="1"/>
  <c r="G12" s="1"/>
  <c r="E9"/>
  <c r="E10" s="1"/>
  <c r="E11" s="1"/>
  <c r="E12" s="1"/>
  <c r="F9"/>
  <c r="F10" s="1"/>
  <c r="F11" s="1"/>
  <c r="F12" s="1"/>
  <c r="G18"/>
  <c r="G19" s="1"/>
  <c r="G20" s="1"/>
  <c r="G21" s="1"/>
  <c r="G22" s="1"/>
  <c r="E19"/>
  <c r="E20" s="1"/>
  <c r="E21" s="1"/>
  <c r="E22" s="1"/>
  <c r="F19"/>
  <c r="F20"/>
  <c r="F21" s="1"/>
  <c r="F22" s="1"/>
  <c r="G28"/>
  <c r="G29" s="1"/>
  <c r="G30" s="1"/>
  <c r="G31" s="1"/>
  <c r="G32" s="1"/>
  <c r="E29"/>
  <c r="F29"/>
  <c r="E30"/>
  <c r="E31" s="1"/>
  <c r="E32" s="1"/>
  <c r="F30"/>
  <c r="F31" s="1"/>
  <c r="F32" s="1"/>
  <c r="G39"/>
  <c r="E40"/>
  <c r="F40"/>
  <c r="G40"/>
  <c r="G41" s="1"/>
  <c r="G42" s="1"/>
  <c r="G43" s="1"/>
  <c r="E41"/>
  <c r="E42" s="1"/>
  <c r="E43" s="1"/>
  <c r="F41"/>
  <c r="F42" s="1"/>
  <c r="F43" s="1"/>
  <c r="G48"/>
  <c r="E49"/>
  <c r="F49"/>
  <c r="F50" s="1"/>
  <c r="F51" s="1"/>
  <c r="F52" s="1"/>
  <c r="G49"/>
  <c r="G50" s="1"/>
  <c r="G51" s="1"/>
  <c r="G52" s="1"/>
  <c r="E50"/>
  <c r="E51" s="1"/>
  <c r="E52" s="1"/>
  <c r="E58"/>
  <c r="G58"/>
  <c r="G59" s="1"/>
  <c r="G60" s="1"/>
  <c r="G61" s="1"/>
  <c r="G62" s="1"/>
  <c r="E59"/>
  <c r="E60" s="1"/>
  <c r="E61" s="1"/>
  <c r="E62" s="1"/>
  <c r="F59"/>
  <c r="F60" s="1"/>
  <c r="F61" s="1"/>
  <c r="F62" s="1"/>
  <c r="E85" i="15" l="1"/>
  <c r="F85" s="1"/>
  <c r="F84"/>
  <c r="E19"/>
  <c r="F19" s="1"/>
  <c r="F18"/>
  <c r="E109"/>
  <c r="F109" s="1"/>
  <c r="F108"/>
  <c r="F55"/>
  <c r="E56"/>
  <c r="F56" s="1"/>
  <c r="F134"/>
  <c r="E135"/>
  <c r="F135" s="1"/>
  <c r="E93"/>
  <c r="F92"/>
  <c r="E126"/>
  <c r="F126" s="1"/>
  <c r="F125"/>
  <c r="E63"/>
  <c r="F63" s="1"/>
  <c r="F62"/>
  <c r="E42"/>
  <c r="F42" s="1"/>
  <c r="F41"/>
  <c r="E102"/>
  <c r="F102" s="1"/>
  <c r="F101"/>
  <c r="E49"/>
  <c r="F49" s="1"/>
  <c r="F48"/>
  <c r="F133"/>
  <c r="F117"/>
  <c r="F100"/>
  <c r="F83"/>
  <c r="F69"/>
  <c r="F40"/>
  <c r="F26"/>
  <c r="F124"/>
  <c r="F107"/>
  <c r="F91"/>
  <c r="F76"/>
  <c r="F47"/>
  <c r="F34"/>
  <c r="F54"/>
  <c r="F61"/>
  <c r="F17"/>
  <c r="E8" i="13"/>
  <c r="G8"/>
  <c r="E9"/>
  <c r="F9"/>
  <c r="G9" s="1"/>
  <c r="F10"/>
  <c r="E10" s="1"/>
  <c r="E16"/>
  <c r="G16"/>
  <c r="E17"/>
  <c r="F17"/>
  <c r="G17"/>
  <c r="E18"/>
  <c r="F18"/>
  <c r="F19" s="1"/>
  <c r="E23"/>
  <c r="G23"/>
  <c r="E24"/>
  <c r="F24"/>
  <c r="F25" s="1"/>
  <c r="E30"/>
  <c r="G30"/>
  <c r="F31"/>
  <c r="E31" s="1"/>
  <c r="E38"/>
  <c r="G38"/>
  <c r="E39"/>
  <c r="F39"/>
  <c r="F40" s="1"/>
  <c r="E46"/>
  <c r="G46"/>
  <c r="E47"/>
  <c r="F47"/>
  <c r="G47" s="1"/>
  <c r="E48"/>
  <c r="F48"/>
  <c r="F49" s="1"/>
  <c r="E54"/>
  <c r="G54"/>
  <c r="F55"/>
  <c r="E55" s="1"/>
  <c r="E62"/>
  <c r="G62"/>
  <c r="E63"/>
  <c r="F63"/>
  <c r="F64" s="1"/>
  <c r="E69"/>
  <c r="G69"/>
  <c r="F70"/>
  <c r="G70" s="1"/>
  <c r="E71"/>
  <c r="F71"/>
  <c r="F72" s="1"/>
  <c r="E76"/>
  <c r="G76"/>
  <c r="F77"/>
  <c r="E77" s="1"/>
  <c r="E84"/>
  <c r="G84"/>
  <c r="E85"/>
  <c r="F85"/>
  <c r="F86" s="1"/>
  <c r="E91"/>
  <c r="G91"/>
  <c r="F92"/>
  <c r="E92" s="1"/>
  <c r="G92"/>
  <c r="E93"/>
  <c r="F93"/>
  <c r="F94" s="1"/>
  <c r="E98"/>
  <c r="G98"/>
  <c r="F99"/>
  <c r="E99" s="1"/>
  <c r="E106"/>
  <c r="G106"/>
  <c r="E107"/>
  <c r="F107"/>
  <c r="F108" s="1"/>
  <c r="E114"/>
  <c r="G114"/>
  <c r="F115"/>
  <c r="G115" s="1"/>
  <c r="E116"/>
  <c r="F116"/>
  <c r="F117" s="1"/>
  <c r="E122"/>
  <c r="G122"/>
  <c r="F123"/>
  <c r="E123" s="1"/>
  <c r="E129"/>
  <c r="G129"/>
  <c r="E130"/>
  <c r="F130"/>
  <c r="F131" s="1"/>
  <c r="E136"/>
  <c r="G136"/>
  <c r="F137"/>
  <c r="G137" s="1"/>
  <c r="E138"/>
  <c r="F138"/>
  <c r="F139" s="1"/>
  <c r="E143"/>
  <c r="G143"/>
  <c r="F144"/>
  <c r="E144" s="1"/>
  <c r="E151"/>
  <c r="G151"/>
  <c r="F152"/>
  <c r="G152" s="1"/>
  <c r="F153"/>
  <c r="E153" s="1"/>
  <c r="E158"/>
  <c r="G158"/>
  <c r="F159"/>
  <c r="G159" s="1"/>
  <c r="F160"/>
  <c r="G160" s="1"/>
  <c r="F161"/>
  <c r="G161" s="1"/>
  <c r="F162"/>
  <c r="G162" s="1"/>
  <c r="E165"/>
  <c r="G165"/>
  <c r="F166"/>
  <c r="E166" s="1"/>
  <c r="F167"/>
  <c r="E167" s="1"/>
  <c r="G167"/>
  <c r="F168"/>
  <c r="E168" s="1"/>
  <c r="E173"/>
  <c r="G173"/>
  <c r="F174"/>
  <c r="G174" s="1"/>
  <c r="F175"/>
  <c r="E175" s="1"/>
  <c r="E180"/>
  <c r="G180"/>
  <c r="F181"/>
  <c r="E181" s="1"/>
  <c r="G181"/>
  <c r="F182"/>
  <c r="G182" s="1"/>
  <c r="F183"/>
  <c r="G183" s="1"/>
  <c r="E188"/>
  <c r="G188"/>
  <c r="F189"/>
  <c r="E189" s="1"/>
  <c r="F190"/>
  <c r="G190" s="1"/>
  <c r="E196"/>
  <c r="G196"/>
  <c r="E197"/>
  <c r="F197"/>
  <c r="G197"/>
  <c r="F198"/>
  <c r="E198" s="1"/>
  <c r="F199"/>
  <c r="F200" s="1"/>
  <c r="E205"/>
  <c r="G205"/>
  <c r="F206"/>
  <c r="G206" s="1"/>
  <c r="F207"/>
  <c r="G207" s="1"/>
  <c r="F208"/>
  <c r="G208" s="1"/>
  <c r="E213"/>
  <c r="G213"/>
  <c r="F214"/>
  <c r="E214" s="1"/>
  <c r="F215"/>
  <c r="G215" s="1"/>
  <c r="E220"/>
  <c r="G220"/>
  <c r="F221"/>
  <c r="G221" s="1"/>
  <c r="F222"/>
  <c r="E222" s="1"/>
  <c r="F223"/>
  <c r="F224" s="1"/>
  <c r="E228"/>
  <c r="G228"/>
  <c r="F229"/>
  <c r="E229" s="1"/>
  <c r="G229"/>
  <c r="F230"/>
  <c r="E230" s="1"/>
  <c r="G230"/>
  <c r="F231"/>
  <c r="G231" s="1"/>
  <c r="F232"/>
  <c r="E232" s="1"/>
  <c r="G232"/>
  <c r="E235"/>
  <c r="G235"/>
  <c r="E236"/>
  <c r="F236"/>
  <c r="G236"/>
  <c r="E237"/>
  <c r="F237"/>
  <c r="F238" s="1"/>
  <c r="G237"/>
  <c r="E243"/>
  <c r="G243"/>
  <c r="F244"/>
  <c r="F245" s="1"/>
  <c r="E251"/>
  <c r="G251"/>
  <c r="F252"/>
  <c r="G252" s="1"/>
  <c r="F253"/>
  <c r="G253" s="1"/>
  <c r="F254"/>
  <c r="G254" s="1"/>
  <c r="F255"/>
  <c r="G255" s="1"/>
  <c r="E258"/>
  <c r="G258"/>
  <c r="F259"/>
  <c r="E259" s="1"/>
  <c r="G259"/>
  <c r="F260"/>
  <c r="G260" s="1"/>
  <c r="E265"/>
  <c r="G265"/>
  <c r="F266"/>
  <c r="F267" s="1"/>
  <c r="E272"/>
  <c r="G272"/>
  <c r="F273"/>
  <c r="G273" s="1"/>
  <c r="F274"/>
  <c r="F275" s="1"/>
  <c r="E279"/>
  <c r="G279"/>
  <c r="F280"/>
  <c r="E280" s="1"/>
  <c r="G280"/>
  <c r="F281"/>
  <c r="G281" s="1"/>
  <c r="E286"/>
  <c r="G286"/>
  <c r="F287"/>
  <c r="F288" s="1"/>
  <c r="E293"/>
  <c r="G293"/>
  <c r="F294"/>
  <c r="G294" s="1"/>
  <c r="F295"/>
  <c r="F296" s="1"/>
  <c r="E301"/>
  <c r="G301"/>
  <c r="F302"/>
  <c r="E302" s="1"/>
  <c r="G302"/>
  <c r="E303"/>
  <c r="F303"/>
  <c r="F304" s="1"/>
  <c r="G303"/>
  <c r="E308"/>
  <c r="G308"/>
  <c r="F309"/>
  <c r="F310" s="1"/>
  <c r="E316"/>
  <c r="G316"/>
  <c r="F317"/>
  <c r="G317" s="1"/>
  <c r="F318"/>
  <c r="F319" s="1"/>
  <c r="G318"/>
  <c r="E323"/>
  <c r="G323"/>
  <c r="F324"/>
  <c r="E324" s="1"/>
  <c r="E331"/>
  <c r="G331"/>
  <c r="F332"/>
  <c r="F333" s="1"/>
  <c r="E338"/>
  <c r="G338"/>
  <c r="F339"/>
  <c r="G339" s="1"/>
  <c r="F340"/>
  <c r="G340" s="1"/>
  <c r="F341"/>
  <c r="G341" s="1"/>
  <c r="E345"/>
  <c r="G345"/>
  <c r="F346"/>
  <c r="E346" s="1"/>
  <c r="G346"/>
  <c r="F347"/>
  <c r="E347" s="1"/>
  <c r="G347"/>
  <c r="E352"/>
  <c r="G352"/>
  <c r="F353"/>
  <c r="F354" s="1"/>
  <c r="G353"/>
  <c r="E359"/>
  <c r="G359"/>
  <c r="F360"/>
  <c r="G360" s="1"/>
  <c r="F361"/>
  <c r="G361" s="1"/>
  <c r="F362"/>
  <c r="G362" s="1"/>
  <c r="E367"/>
  <c r="G367"/>
  <c r="F368"/>
  <c r="E368" s="1"/>
  <c r="E375"/>
  <c r="G375"/>
  <c r="F376"/>
  <c r="F377" s="1"/>
  <c r="E382"/>
  <c r="G382"/>
  <c r="F383"/>
  <c r="G383" s="1"/>
  <c r="E390"/>
  <c r="G390"/>
  <c r="F391"/>
  <c r="E391" s="1"/>
  <c r="F392"/>
  <c r="G392" s="1"/>
  <c r="E398"/>
  <c r="G398"/>
  <c r="F399"/>
  <c r="E399" s="1"/>
  <c r="G399"/>
  <c r="F400"/>
  <c r="E400" s="1"/>
  <c r="F401"/>
  <c r="E401" s="1"/>
  <c r="G401"/>
  <c r="F402"/>
  <c r="E402" s="1"/>
  <c r="G402"/>
  <c r="E405"/>
  <c r="G405"/>
  <c r="F406"/>
  <c r="G406" s="1"/>
  <c r="F407"/>
  <c r="F408" s="1"/>
  <c r="E413"/>
  <c r="G413"/>
  <c r="F414"/>
  <c r="E414" s="1"/>
  <c r="E421"/>
  <c r="G421"/>
  <c r="F422"/>
  <c r="F423" s="1"/>
  <c r="E428"/>
  <c r="G428"/>
  <c r="F429"/>
  <c r="G429" s="1"/>
  <c r="F430"/>
  <c r="F431" s="1"/>
  <c r="E436"/>
  <c r="G436"/>
  <c r="F437"/>
  <c r="E437" s="1"/>
  <c r="F438"/>
  <c r="E438" s="1"/>
  <c r="G438"/>
  <c r="F439"/>
  <c r="E439" s="1"/>
  <c r="F440"/>
  <c r="G440" s="1"/>
  <c r="E443"/>
  <c r="G443"/>
  <c r="F444"/>
  <c r="G444" s="1"/>
  <c r="F445"/>
  <c r="E445" s="1"/>
  <c r="F446"/>
  <c r="F447" s="1"/>
  <c r="E451"/>
  <c r="G451"/>
  <c r="E452"/>
  <c r="F452"/>
  <c r="G452"/>
  <c r="F453"/>
  <c r="F454" s="1"/>
  <c r="G453"/>
  <c r="E459"/>
  <c r="G459"/>
  <c r="E460"/>
  <c r="F460"/>
  <c r="G460"/>
  <c r="F461"/>
  <c r="G461" s="1"/>
  <c r="E466"/>
  <c r="G466"/>
  <c r="F467"/>
  <c r="E467" s="1"/>
  <c r="G467"/>
  <c r="F468"/>
  <c r="E468" s="1"/>
  <c r="E473"/>
  <c r="G473"/>
  <c r="E474"/>
  <c r="F474"/>
  <c r="G474"/>
  <c r="F475"/>
  <c r="F476" s="1"/>
  <c r="E480"/>
  <c r="G480"/>
  <c r="E481"/>
  <c r="F481"/>
  <c r="G481"/>
  <c r="F482"/>
  <c r="G482" s="1"/>
  <c r="E488"/>
  <c r="G488"/>
  <c r="E489"/>
  <c r="F489"/>
  <c r="G489"/>
  <c r="F490"/>
  <c r="E490" s="1"/>
  <c r="E495"/>
  <c r="G495"/>
  <c r="E496"/>
  <c r="F496"/>
  <c r="G496"/>
  <c r="F497"/>
  <c r="F498" s="1"/>
  <c r="E502"/>
  <c r="G502"/>
  <c r="E503"/>
  <c r="F503"/>
  <c r="G503"/>
  <c r="F504"/>
  <c r="G504" s="1"/>
  <c r="E509"/>
  <c r="G509"/>
  <c r="E510"/>
  <c r="F510"/>
  <c r="G510"/>
  <c r="F511"/>
  <c r="E511" s="1"/>
  <c r="E517"/>
  <c r="G517"/>
  <c r="E518"/>
  <c r="F518"/>
  <c r="G518"/>
  <c r="F519"/>
  <c r="F520" s="1"/>
  <c r="E526"/>
  <c r="G526"/>
  <c r="E527"/>
  <c r="F527"/>
  <c r="G527"/>
  <c r="F528"/>
  <c r="G528" s="1"/>
  <c r="E533"/>
  <c r="G533"/>
  <c r="E534"/>
  <c r="F534"/>
  <c r="G534"/>
  <c r="F535"/>
  <c r="E535" s="1"/>
  <c r="E540"/>
  <c r="G540"/>
  <c r="E541"/>
  <c r="F541"/>
  <c r="G541"/>
  <c r="F542"/>
  <c r="F543" s="1"/>
  <c r="E548"/>
  <c r="G548"/>
  <c r="E549"/>
  <c r="F549"/>
  <c r="G549"/>
  <c r="F550"/>
  <c r="G550" s="1"/>
  <c r="E556"/>
  <c r="G556"/>
  <c r="E557"/>
  <c r="F557"/>
  <c r="G557"/>
  <c r="F558"/>
  <c r="E558" s="1"/>
  <c r="E564"/>
  <c r="G564"/>
  <c r="E565"/>
  <c r="F565"/>
  <c r="G565"/>
  <c r="F566"/>
  <c r="F567" s="1"/>
  <c r="E571"/>
  <c r="G571"/>
  <c r="E572"/>
  <c r="F572"/>
  <c r="G572"/>
  <c r="F573"/>
  <c r="G573" s="1"/>
  <c r="E579"/>
  <c r="G579"/>
  <c r="E580"/>
  <c r="F580"/>
  <c r="G580"/>
  <c r="F581"/>
  <c r="E581" s="1"/>
  <c r="E587"/>
  <c r="G587"/>
  <c r="E588"/>
  <c r="F588"/>
  <c r="G588"/>
  <c r="F589"/>
  <c r="F590" s="1"/>
  <c r="E595"/>
  <c r="G595"/>
  <c r="E596"/>
  <c r="F596"/>
  <c r="G596"/>
  <c r="F597"/>
  <c r="G597" s="1"/>
  <c r="E603"/>
  <c r="G603"/>
  <c r="E604"/>
  <c r="F604"/>
  <c r="G604"/>
  <c r="F605"/>
  <c r="E605" s="1"/>
  <c r="E610"/>
  <c r="G610"/>
  <c r="E611"/>
  <c r="F611"/>
  <c r="G611"/>
  <c r="F612"/>
  <c r="F613" s="1"/>
  <c r="E618"/>
  <c r="G618"/>
  <c r="E619"/>
  <c r="F619"/>
  <c r="G619"/>
  <c r="F620"/>
  <c r="G620" s="1"/>
  <c r="E625"/>
  <c r="G625"/>
  <c r="E626"/>
  <c r="F626"/>
  <c r="G626"/>
  <c r="F627"/>
  <c r="E627" s="1"/>
  <c r="E633"/>
  <c r="G633"/>
  <c r="E634"/>
  <c r="F634"/>
  <c r="G634"/>
  <c r="F635"/>
  <c r="F636" s="1"/>
  <c r="E641"/>
  <c r="G641"/>
  <c r="E642"/>
  <c r="F642"/>
  <c r="G642"/>
  <c r="F643"/>
  <c r="G643" s="1"/>
  <c r="E649"/>
  <c r="G649"/>
  <c r="E650"/>
  <c r="F650"/>
  <c r="G650"/>
  <c r="F651"/>
  <c r="E651" s="1"/>
  <c r="E658"/>
  <c r="G658"/>
  <c r="E659"/>
  <c r="F659"/>
  <c r="G659"/>
  <c r="F660"/>
  <c r="F661" s="1"/>
  <c r="E666"/>
  <c r="G666"/>
  <c r="E667"/>
  <c r="F667"/>
  <c r="G667"/>
  <c r="F668"/>
  <c r="G668" s="1"/>
  <c r="E674"/>
  <c r="G674"/>
  <c r="E675"/>
  <c r="F675"/>
  <c r="G675"/>
  <c r="F676"/>
  <c r="E676" s="1"/>
  <c r="E681"/>
  <c r="G681"/>
  <c r="E682"/>
  <c r="F682"/>
  <c r="G682"/>
  <c r="F683"/>
  <c r="F684" s="1"/>
  <c r="E688"/>
  <c r="G688"/>
  <c r="E689"/>
  <c r="F689"/>
  <c r="G689"/>
  <c r="F690"/>
  <c r="G690" s="1"/>
  <c r="E696"/>
  <c r="G696"/>
  <c r="E697"/>
  <c r="F697"/>
  <c r="G697"/>
  <c r="F698"/>
  <c r="E698" s="1"/>
  <c r="E703"/>
  <c r="G703"/>
  <c r="E704"/>
  <c r="F704"/>
  <c r="G704"/>
  <c r="F705"/>
  <c r="F706" s="1"/>
  <c r="E711"/>
  <c r="G711"/>
  <c r="E712"/>
  <c r="F712"/>
  <c r="G712"/>
  <c r="F713"/>
  <c r="G713" s="1"/>
  <c r="E718"/>
  <c r="G718"/>
  <c r="E719"/>
  <c r="F719"/>
  <c r="G719"/>
  <c r="F720"/>
  <c r="E720" s="1"/>
  <c r="G720"/>
  <c r="E726"/>
  <c r="G726"/>
  <c r="E727"/>
  <c r="F727"/>
  <c r="G727"/>
  <c r="F728"/>
  <c r="F729" s="1"/>
  <c r="E736"/>
  <c r="G736"/>
  <c r="F737"/>
  <c r="G737" s="1"/>
  <c r="E743"/>
  <c r="G743"/>
  <c r="F744"/>
  <c r="E744" s="1"/>
  <c r="G744"/>
  <c r="E745"/>
  <c r="F745"/>
  <c r="F746" s="1"/>
  <c r="G745"/>
  <c r="E751"/>
  <c r="G751"/>
  <c r="F752"/>
  <c r="F753" s="1"/>
  <c r="E759"/>
  <c r="G759"/>
  <c r="F760"/>
  <c r="G760" s="1"/>
  <c r="E767"/>
  <c r="G767"/>
  <c r="F768"/>
  <c r="E768" s="1"/>
  <c r="G768"/>
  <c r="E769"/>
  <c r="F769"/>
  <c r="F770" s="1"/>
  <c r="G769"/>
  <c r="E775"/>
  <c r="G775"/>
  <c r="F776"/>
  <c r="F777" s="1"/>
  <c r="E783"/>
  <c r="G783"/>
  <c r="F784"/>
  <c r="G784" s="1"/>
  <c r="E790"/>
  <c r="G790"/>
  <c r="F791"/>
  <c r="E791" s="1"/>
  <c r="E792"/>
  <c r="F792"/>
  <c r="F793" s="1"/>
  <c r="G792"/>
  <c r="E798"/>
  <c r="G798"/>
  <c r="F799"/>
  <c r="F800" s="1"/>
  <c r="E806"/>
  <c r="G806"/>
  <c r="F807"/>
  <c r="G807" s="1"/>
  <c r="E814"/>
  <c r="G814"/>
  <c r="F815"/>
  <c r="E815" s="1"/>
  <c r="E816"/>
  <c r="F816"/>
  <c r="F817" s="1"/>
  <c r="G816"/>
  <c r="E822"/>
  <c r="G822"/>
  <c r="F823"/>
  <c r="F824" s="1"/>
  <c r="E830"/>
  <c r="G830"/>
  <c r="F831"/>
  <c r="G831" s="1"/>
  <c r="E838"/>
  <c r="G838"/>
  <c r="F839"/>
  <c r="E839" s="1"/>
  <c r="G839"/>
  <c r="E840"/>
  <c r="F840"/>
  <c r="F841" s="1"/>
  <c r="G840"/>
  <c r="E846"/>
  <c r="G846"/>
  <c r="F847"/>
  <c r="F848" s="1"/>
  <c r="E854"/>
  <c r="G854"/>
  <c r="F855"/>
  <c r="G855" s="1"/>
  <c r="E863"/>
  <c r="G863"/>
  <c r="F864"/>
  <c r="E864" s="1"/>
  <c r="E865"/>
  <c r="F865"/>
  <c r="G865"/>
  <c r="F866"/>
  <c r="E866" s="1"/>
  <c r="E871"/>
  <c r="G871"/>
  <c r="F872"/>
  <c r="F873" s="1"/>
  <c r="E879"/>
  <c r="G879"/>
  <c r="E880"/>
  <c r="G880"/>
  <c r="F881"/>
  <c r="E881" s="1"/>
  <c r="E882"/>
  <c r="F882"/>
  <c r="G882"/>
  <c r="F883"/>
  <c r="E883" s="1"/>
  <c r="E884"/>
  <c r="F884"/>
  <c r="G884"/>
  <c r="F885"/>
  <c r="E885" s="1"/>
  <c r="E886"/>
  <c r="F886"/>
  <c r="G886"/>
  <c r="F887"/>
  <c r="E887" s="1"/>
  <c r="E10" i="12"/>
  <c r="F10"/>
  <c r="F11" s="1"/>
  <c r="F12" s="1"/>
  <c r="F13" s="1"/>
  <c r="F14" s="1"/>
  <c r="G10"/>
  <c r="G11" s="1"/>
  <c r="G12" s="1"/>
  <c r="G13" s="1"/>
  <c r="G14" s="1"/>
  <c r="E11"/>
  <c r="E12" s="1"/>
  <c r="E13" s="1"/>
  <c r="E14" s="1"/>
  <c r="E70"/>
  <c r="E71" s="1"/>
  <c r="E72" s="1"/>
  <c r="E73" s="1"/>
  <c r="F70"/>
  <c r="G70"/>
  <c r="F71"/>
  <c r="F72" s="1"/>
  <c r="F73" s="1"/>
  <c r="G71"/>
  <c r="G72" s="1"/>
  <c r="G73" s="1"/>
  <c r="E135"/>
  <c r="E136" s="1"/>
  <c r="E137" s="1"/>
  <c r="F135"/>
  <c r="G135"/>
  <c r="F136"/>
  <c r="F137" s="1"/>
  <c r="G136"/>
  <c r="G137" s="1"/>
  <c r="E151"/>
  <c r="F151"/>
  <c r="F152" s="1"/>
  <c r="F153" s="1"/>
  <c r="F154" s="1"/>
  <c r="G151"/>
  <c r="G152" s="1"/>
  <c r="G153" s="1"/>
  <c r="G154" s="1"/>
  <c r="E152"/>
  <c r="E153" s="1"/>
  <c r="E154" s="1"/>
  <c r="E264"/>
  <c r="F264"/>
  <c r="F265" s="1"/>
  <c r="F266" s="1"/>
  <c r="F267" s="1"/>
  <c r="G264"/>
  <c r="G265" s="1"/>
  <c r="G266" s="1"/>
  <c r="G267" s="1"/>
  <c r="E265"/>
  <c r="E266" s="1"/>
  <c r="E267" s="1"/>
  <c r="E348"/>
  <c r="F348"/>
  <c r="F349" s="1"/>
  <c r="F350" s="1"/>
  <c r="F351" s="1"/>
  <c r="G348"/>
  <c r="G349" s="1"/>
  <c r="G350" s="1"/>
  <c r="G351" s="1"/>
  <c r="E349"/>
  <c r="E350" s="1"/>
  <c r="E351" s="1"/>
  <c r="E94" i="15" l="1"/>
  <c r="F94" s="1"/>
  <c r="F93"/>
  <c r="G296" i="13"/>
  <c r="E296"/>
  <c r="F297"/>
  <c r="G275"/>
  <c r="E275"/>
  <c r="F276"/>
  <c r="E245"/>
  <c r="F246"/>
  <c r="G245"/>
  <c r="G753"/>
  <c r="E753"/>
  <c r="F754"/>
  <c r="E423"/>
  <c r="F424"/>
  <c r="G423"/>
  <c r="G408"/>
  <c r="E408"/>
  <c r="F409"/>
  <c r="G636"/>
  <c r="E636"/>
  <c r="F637"/>
  <c r="E841"/>
  <c r="F842"/>
  <c r="G841"/>
  <c r="G613"/>
  <c r="E613"/>
  <c r="F614"/>
  <c r="G543"/>
  <c r="E543"/>
  <c r="F544"/>
  <c r="G520"/>
  <c r="E520"/>
  <c r="F521"/>
  <c r="G498"/>
  <c r="E498"/>
  <c r="F499"/>
  <c r="G476"/>
  <c r="E476"/>
  <c r="F477"/>
  <c r="G454"/>
  <c r="E454"/>
  <c r="F455"/>
  <c r="E447"/>
  <c r="G447"/>
  <c r="G431"/>
  <c r="E431"/>
  <c r="F432"/>
  <c r="E377"/>
  <c r="F378"/>
  <c r="G377"/>
  <c r="E354"/>
  <c r="F355"/>
  <c r="G354"/>
  <c r="E131"/>
  <c r="F132"/>
  <c r="G131"/>
  <c r="E108"/>
  <c r="F109"/>
  <c r="G108"/>
  <c r="G729"/>
  <c r="E729"/>
  <c r="F730"/>
  <c r="G319"/>
  <c r="E319"/>
  <c r="F320"/>
  <c r="E200"/>
  <c r="G200"/>
  <c r="G25"/>
  <c r="E25"/>
  <c r="F26"/>
  <c r="G848"/>
  <c r="E848"/>
  <c r="F849"/>
  <c r="E746"/>
  <c r="F747"/>
  <c r="G746"/>
  <c r="E333"/>
  <c r="F334"/>
  <c r="G333"/>
  <c r="G72"/>
  <c r="E72"/>
  <c r="F73"/>
  <c r="G49"/>
  <c r="E49"/>
  <c r="F50"/>
  <c r="E40"/>
  <c r="F41"/>
  <c r="G40"/>
  <c r="G706"/>
  <c r="E706"/>
  <c r="F707"/>
  <c r="G684"/>
  <c r="E684"/>
  <c r="F685"/>
  <c r="G661"/>
  <c r="E661"/>
  <c r="F662"/>
  <c r="G590"/>
  <c r="E590"/>
  <c r="F591"/>
  <c r="G567"/>
  <c r="E567"/>
  <c r="F568"/>
  <c r="E304"/>
  <c r="F305"/>
  <c r="G304"/>
  <c r="G824"/>
  <c r="E824"/>
  <c r="F825"/>
  <c r="G800"/>
  <c r="E800"/>
  <c r="F801"/>
  <c r="G777"/>
  <c r="E777"/>
  <c r="F778"/>
  <c r="E288"/>
  <c r="F289"/>
  <c r="G288"/>
  <c r="E267"/>
  <c r="F268"/>
  <c r="G267"/>
  <c r="E238"/>
  <c r="F239"/>
  <c r="G238"/>
  <c r="G873"/>
  <c r="E873"/>
  <c r="F874"/>
  <c r="E817"/>
  <c r="F818"/>
  <c r="G817"/>
  <c r="E793"/>
  <c r="F794"/>
  <c r="G793"/>
  <c r="E770"/>
  <c r="F771"/>
  <c r="G770"/>
  <c r="E310"/>
  <c r="F311"/>
  <c r="G310"/>
  <c r="E224"/>
  <c r="G224"/>
  <c r="G139"/>
  <c r="E139"/>
  <c r="F140"/>
  <c r="G117"/>
  <c r="E117"/>
  <c r="F118"/>
  <c r="G94"/>
  <c r="E94"/>
  <c r="F95"/>
  <c r="E86"/>
  <c r="F87"/>
  <c r="G86"/>
  <c r="E64"/>
  <c r="F65"/>
  <c r="G64"/>
  <c r="E19"/>
  <c r="F20"/>
  <c r="G19"/>
  <c r="G887"/>
  <c r="G885"/>
  <c r="G883"/>
  <c r="G881"/>
  <c r="E872"/>
  <c r="G866"/>
  <c r="G864"/>
  <c r="F856"/>
  <c r="E847"/>
  <c r="F832"/>
  <c r="E823"/>
  <c r="G815"/>
  <c r="F808"/>
  <c r="E799"/>
  <c r="G791"/>
  <c r="F785"/>
  <c r="E776"/>
  <c r="F761"/>
  <c r="E752"/>
  <c r="F738"/>
  <c r="E728"/>
  <c r="F714"/>
  <c r="E705"/>
  <c r="G698"/>
  <c r="F691"/>
  <c r="E683"/>
  <c r="G676"/>
  <c r="F669"/>
  <c r="E660"/>
  <c r="G651"/>
  <c r="F644"/>
  <c r="E635"/>
  <c r="G627"/>
  <c r="F621"/>
  <c r="E612"/>
  <c r="G605"/>
  <c r="F598"/>
  <c r="E589"/>
  <c r="G581"/>
  <c r="F574"/>
  <c r="E566"/>
  <c r="G558"/>
  <c r="F551"/>
  <c r="E542"/>
  <c r="G535"/>
  <c r="F529"/>
  <c r="E519"/>
  <c r="G511"/>
  <c r="F505"/>
  <c r="E497"/>
  <c r="G490"/>
  <c r="F483"/>
  <c r="E475"/>
  <c r="G468"/>
  <c r="F462"/>
  <c r="E453"/>
  <c r="G445"/>
  <c r="E430"/>
  <c r="E407"/>
  <c r="G400"/>
  <c r="F393"/>
  <c r="E361"/>
  <c r="F348"/>
  <c r="E340"/>
  <c r="E318"/>
  <c r="E295"/>
  <c r="F282"/>
  <c r="E274"/>
  <c r="F261"/>
  <c r="E255"/>
  <c r="E253"/>
  <c r="G222"/>
  <c r="F216"/>
  <c r="E207"/>
  <c r="G198"/>
  <c r="F191"/>
  <c r="E182"/>
  <c r="G175"/>
  <c r="E162"/>
  <c r="E160"/>
  <c r="G153"/>
  <c r="E446"/>
  <c r="E444"/>
  <c r="G439"/>
  <c r="G437"/>
  <c r="E422"/>
  <c r="G414"/>
  <c r="G391"/>
  <c r="F384"/>
  <c r="E376"/>
  <c r="G368"/>
  <c r="F363"/>
  <c r="E353"/>
  <c r="F342"/>
  <c r="E332"/>
  <c r="G324"/>
  <c r="E309"/>
  <c r="E287"/>
  <c r="E266"/>
  <c r="E244"/>
  <c r="E223"/>
  <c r="E221"/>
  <c r="G214"/>
  <c r="F209"/>
  <c r="E199"/>
  <c r="G189"/>
  <c r="F184"/>
  <c r="E174"/>
  <c r="G168"/>
  <c r="G166"/>
  <c r="E152"/>
  <c r="G144"/>
  <c r="G123"/>
  <c r="G99"/>
  <c r="G77"/>
  <c r="G55"/>
  <c r="G31"/>
  <c r="G10"/>
  <c r="G872"/>
  <c r="F867"/>
  <c r="E855"/>
  <c r="G847"/>
  <c r="E831"/>
  <c r="G823"/>
  <c r="E807"/>
  <c r="G799"/>
  <c r="E784"/>
  <c r="G776"/>
  <c r="E760"/>
  <c r="G752"/>
  <c r="E737"/>
  <c r="G728"/>
  <c r="F721"/>
  <c r="E713"/>
  <c r="G705"/>
  <c r="F699"/>
  <c r="E690"/>
  <c r="G683"/>
  <c r="F677"/>
  <c r="E668"/>
  <c r="G660"/>
  <c r="F652"/>
  <c r="E643"/>
  <c r="G635"/>
  <c r="F628"/>
  <c r="E620"/>
  <c r="G612"/>
  <c r="F606"/>
  <c r="E597"/>
  <c r="G589"/>
  <c r="F582"/>
  <c r="E573"/>
  <c r="G566"/>
  <c r="F559"/>
  <c r="E550"/>
  <c r="G542"/>
  <c r="F536"/>
  <c r="E528"/>
  <c r="G519"/>
  <c r="F512"/>
  <c r="E504"/>
  <c r="G497"/>
  <c r="F491"/>
  <c r="E482"/>
  <c r="G475"/>
  <c r="F469"/>
  <c r="E461"/>
  <c r="E440"/>
  <c r="G430"/>
  <c r="G407"/>
  <c r="E392"/>
  <c r="G295"/>
  <c r="E281"/>
  <c r="G274"/>
  <c r="E260"/>
  <c r="E215"/>
  <c r="E190"/>
  <c r="F176"/>
  <c r="F154"/>
  <c r="G138"/>
  <c r="G116"/>
  <c r="G93"/>
  <c r="G71"/>
  <c r="G48"/>
  <c r="G24"/>
  <c r="G446"/>
  <c r="E429"/>
  <c r="G422"/>
  <c r="F415"/>
  <c r="E406"/>
  <c r="E383"/>
  <c r="G376"/>
  <c r="F369"/>
  <c r="E362"/>
  <c r="E360"/>
  <c r="E341"/>
  <c r="E339"/>
  <c r="G332"/>
  <c r="F325"/>
  <c r="E317"/>
  <c r="G309"/>
  <c r="E294"/>
  <c r="G287"/>
  <c r="E273"/>
  <c r="G266"/>
  <c r="E254"/>
  <c r="E252"/>
  <c r="G244"/>
  <c r="E231"/>
  <c r="G223"/>
  <c r="E208"/>
  <c r="E206"/>
  <c r="G199"/>
  <c r="E183"/>
  <c r="F169"/>
  <c r="E161"/>
  <c r="E159"/>
  <c r="F145"/>
  <c r="E137"/>
  <c r="G130"/>
  <c r="F124"/>
  <c r="E115"/>
  <c r="G107"/>
  <c r="F100"/>
  <c r="G85"/>
  <c r="F78"/>
  <c r="E70"/>
  <c r="G63"/>
  <c r="F56"/>
  <c r="G39"/>
  <c r="F32"/>
  <c r="G18"/>
  <c r="F11"/>
  <c r="E8" i="11"/>
  <c r="E9" s="1"/>
  <c r="E10" s="1"/>
  <c r="E11" s="1"/>
  <c r="E12" s="1"/>
  <c r="E13" s="1"/>
  <c r="G8"/>
  <c r="G9"/>
  <c r="F10"/>
  <c r="G10"/>
  <c r="F11"/>
  <c r="F12" s="1"/>
  <c r="F13" s="1"/>
  <c r="G13" s="1"/>
  <c r="G12"/>
  <c r="E17"/>
  <c r="G17"/>
  <c r="E18"/>
  <c r="E19" s="1"/>
  <c r="E20" s="1"/>
  <c r="E21" s="1"/>
  <c r="E22" s="1"/>
  <c r="G18"/>
  <c r="F19"/>
  <c r="G19"/>
  <c r="F20"/>
  <c r="E26"/>
  <c r="G26"/>
  <c r="E27"/>
  <c r="G27"/>
  <c r="E28"/>
  <c r="E29" s="1"/>
  <c r="E30" s="1"/>
  <c r="E31" s="1"/>
  <c r="F28"/>
  <c r="F29" s="1"/>
  <c r="E36"/>
  <c r="E37" s="1"/>
  <c r="E38" s="1"/>
  <c r="E39" s="1"/>
  <c r="E40" s="1"/>
  <c r="E41" s="1"/>
  <c r="G36"/>
  <c r="F37"/>
  <c r="G37"/>
  <c r="F38"/>
  <c r="E46"/>
  <c r="G46"/>
  <c r="E47"/>
  <c r="E48" s="1"/>
  <c r="E49" s="1"/>
  <c r="E50" s="1"/>
  <c r="E51" s="1"/>
  <c r="G47"/>
  <c r="F48"/>
  <c r="G48" s="1"/>
  <c r="F49"/>
  <c r="F50" s="1"/>
  <c r="E56"/>
  <c r="G56"/>
  <c r="E57"/>
  <c r="G57"/>
  <c r="E58"/>
  <c r="E59" s="1"/>
  <c r="E60" s="1"/>
  <c r="E61" s="1"/>
  <c r="F58"/>
  <c r="F59" s="1"/>
  <c r="F60" s="1"/>
  <c r="G59"/>
  <c r="E65"/>
  <c r="E66" s="1"/>
  <c r="E67" s="1"/>
  <c r="E68" s="1"/>
  <c r="E69" s="1"/>
  <c r="E70" s="1"/>
  <c r="G65"/>
  <c r="G66"/>
  <c r="F67"/>
  <c r="E75"/>
  <c r="G75"/>
  <c r="E76"/>
  <c r="E77" s="1"/>
  <c r="G76"/>
  <c r="F77"/>
  <c r="G77" s="1"/>
  <c r="E78"/>
  <c r="E79" s="1"/>
  <c r="E80" s="1"/>
  <c r="F78"/>
  <c r="F79" s="1"/>
  <c r="E85"/>
  <c r="E86" s="1"/>
  <c r="E87" s="1"/>
  <c r="E88" s="1"/>
  <c r="E89" s="1"/>
  <c r="E90" s="1"/>
  <c r="G85"/>
  <c r="G86"/>
  <c r="F87"/>
  <c r="F88" s="1"/>
  <c r="F89" s="1"/>
  <c r="E96"/>
  <c r="E97" s="1"/>
  <c r="E98" s="1"/>
  <c r="E99" s="1"/>
  <c r="E100" s="1"/>
  <c r="E101" s="1"/>
  <c r="G96"/>
  <c r="G97"/>
  <c r="F98"/>
  <c r="F99" s="1"/>
  <c r="F100" s="1"/>
  <c r="F101" s="1"/>
  <c r="G98"/>
  <c r="G99" s="1"/>
  <c r="G100" s="1"/>
  <c r="G101" s="1"/>
  <c r="E106"/>
  <c r="G106"/>
  <c r="E107"/>
  <c r="E108" s="1"/>
  <c r="G107"/>
  <c r="F108"/>
  <c r="G108" s="1"/>
  <c r="E109"/>
  <c r="E110" s="1"/>
  <c r="E111" s="1"/>
  <c r="F109"/>
  <c r="F110" s="1"/>
  <c r="E116"/>
  <c r="E117" s="1"/>
  <c r="E118" s="1"/>
  <c r="E119" s="1"/>
  <c r="E120" s="1"/>
  <c r="E121" s="1"/>
  <c r="G116"/>
  <c r="G117"/>
  <c r="F118"/>
  <c r="F119" s="1"/>
  <c r="F120" s="1"/>
  <c r="E126"/>
  <c r="E127" s="1"/>
  <c r="E128" s="1"/>
  <c r="E129" s="1"/>
  <c r="E130" s="1"/>
  <c r="E131" s="1"/>
  <c r="G126"/>
  <c r="G127"/>
  <c r="F128"/>
  <c r="E136"/>
  <c r="G136"/>
  <c r="E137"/>
  <c r="E138" s="1"/>
  <c r="E139" s="1"/>
  <c r="E140" s="1"/>
  <c r="E141" s="1"/>
  <c r="G137"/>
  <c r="F138"/>
  <c r="G138" s="1"/>
  <c r="F139"/>
  <c r="F140" s="1"/>
  <c r="E146"/>
  <c r="E147" s="1"/>
  <c r="E148" s="1"/>
  <c r="E149" s="1"/>
  <c r="E150" s="1"/>
  <c r="E151" s="1"/>
  <c r="G146"/>
  <c r="F147"/>
  <c r="F148" s="1"/>
  <c r="F149" s="1"/>
  <c r="F150" s="1"/>
  <c r="F151" s="1"/>
  <c r="G147"/>
  <c r="G148" s="1"/>
  <c r="G149" s="1"/>
  <c r="G150" s="1"/>
  <c r="G151" s="1"/>
  <c r="E156"/>
  <c r="G156"/>
  <c r="E157"/>
  <c r="G157"/>
  <c r="E158"/>
  <c r="G158"/>
  <c r="E159"/>
  <c r="G159"/>
  <c r="E160"/>
  <c r="F160"/>
  <c r="G160"/>
  <c r="E166"/>
  <c r="E167" s="1"/>
  <c r="E168" s="1"/>
  <c r="E169" s="1"/>
  <c r="E170" s="1"/>
  <c r="G166"/>
  <c r="G167"/>
  <c r="G168"/>
  <c r="G169"/>
  <c r="G170"/>
  <c r="E175"/>
  <c r="G175"/>
  <c r="E176"/>
  <c r="E177" s="1"/>
  <c r="E178" s="1"/>
  <c r="E179" s="1"/>
  <c r="G176"/>
  <c r="G177"/>
  <c r="G178"/>
  <c r="F179"/>
  <c r="G179" s="1"/>
  <c r="E184"/>
  <c r="G184"/>
  <c r="E185"/>
  <c r="E186" s="1"/>
  <c r="E187" s="1"/>
  <c r="E188" s="1"/>
  <c r="E189" s="1"/>
  <c r="G185"/>
  <c r="G186"/>
  <c r="F187"/>
  <c r="G187"/>
  <c r="F188"/>
  <c r="F189" s="1"/>
  <c r="G189" s="1"/>
  <c r="E194"/>
  <c r="E195" s="1"/>
  <c r="E196" s="1"/>
  <c r="E197" s="1"/>
  <c r="E198" s="1"/>
  <c r="E199" s="1"/>
  <c r="G194"/>
  <c r="G195"/>
  <c r="F196"/>
  <c r="E204"/>
  <c r="G204"/>
  <c r="G205" s="1"/>
  <c r="G206" s="1"/>
  <c r="G207" s="1"/>
  <c r="G208" s="1"/>
  <c r="G209" s="1"/>
  <c r="E205"/>
  <c r="E206" s="1"/>
  <c r="F206"/>
  <c r="E207"/>
  <c r="E208" s="1"/>
  <c r="E209" s="1"/>
  <c r="F207"/>
  <c r="F208" s="1"/>
  <c r="F209" s="1"/>
  <c r="E214"/>
  <c r="G214"/>
  <c r="E215"/>
  <c r="F215"/>
  <c r="E216"/>
  <c r="E217" s="1"/>
  <c r="E218" s="1"/>
  <c r="E219" s="1"/>
  <c r="E224"/>
  <c r="G224"/>
  <c r="G225" s="1"/>
  <c r="G226" s="1"/>
  <c r="G227" s="1"/>
  <c r="G228" s="1"/>
  <c r="G229" s="1"/>
  <c r="E225"/>
  <c r="E226"/>
  <c r="E227" s="1"/>
  <c r="E228" s="1"/>
  <c r="E229" s="1"/>
  <c r="F226"/>
  <c r="F227" s="1"/>
  <c r="F228" s="1"/>
  <c r="F229" s="1"/>
  <c r="E234"/>
  <c r="E235" s="1"/>
  <c r="E236" s="1"/>
  <c r="E237" s="1"/>
  <c r="E238" s="1"/>
  <c r="E239" s="1"/>
  <c r="G234"/>
  <c r="G235" s="1"/>
  <c r="F236"/>
  <c r="G236"/>
  <c r="G237" s="1"/>
  <c r="G238" s="1"/>
  <c r="G239" s="1"/>
  <c r="F237"/>
  <c r="F238" s="1"/>
  <c r="F239" s="1"/>
  <c r="E244"/>
  <c r="G244"/>
  <c r="E245"/>
  <c r="E246" s="1"/>
  <c r="E247" s="1"/>
  <c r="E248" s="1"/>
  <c r="E249" s="1"/>
  <c r="F245"/>
  <c r="F246" s="1"/>
  <c r="E254"/>
  <c r="G254"/>
  <c r="E255"/>
  <c r="F255"/>
  <c r="E256"/>
  <c r="E257" s="1"/>
  <c r="E258" s="1"/>
  <c r="E259" s="1"/>
  <c r="E264"/>
  <c r="G264"/>
  <c r="E265"/>
  <c r="F265"/>
  <c r="G265"/>
  <c r="E266"/>
  <c r="E267" s="1"/>
  <c r="E268" s="1"/>
  <c r="E269" s="1"/>
  <c r="F266"/>
  <c r="F267" s="1"/>
  <c r="F268" s="1"/>
  <c r="G267"/>
  <c r="E274"/>
  <c r="E275" s="1"/>
  <c r="E276" s="1"/>
  <c r="E277" s="1"/>
  <c r="E278" s="1"/>
  <c r="G274"/>
  <c r="G275"/>
  <c r="G276"/>
  <c r="G277"/>
  <c r="G278"/>
  <c r="E283"/>
  <c r="G283"/>
  <c r="E284"/>
  <c r="E285" s="1"/>
  <c r="E286" s="1"/>
  <c r="E287" s="1"/>
  <c r="G284"/>
  <c r="G285"/>
  <c r="G286"/>
  <c r="G287"/>
  <c r="E293"/>
  <c r="E294" s="1"/>
  <c r="E295" s="1"/>
  <c r="E296" s="1"/>
  <c r="E297" s="1"/>
  <c r="G293"/>
  <c r="F294"/>
  <c r="E301"/>
  <c r="G301"/>
  <c r="E302"/>
  <c r="E303" s="1"/>
  <c r="E304" s="1"/>
  <c r="E305" s="1"/>
  <c r="G302"/>
  <c r="G303"/>
  <c r="G304"/>
  <c r="G305"/>
  <c r="E309"/>
  <c r="E310" s="1"/>
  <c r="E311" s="1"/>
  <c r="E312" s="1"/>
  <c r="E313" s="1"/>
  <c r="E314" s="1"/>
  <c r="G309"/>
  <c r="G310"/>
  <c r="G311"/>
  <c r="G312"/>
  <c r="G313"/>
  <c r="G314"/>
  <c r="E319"/>
  <c r="E320" s="1"/>
  <c r="E321" s="1"/>
  <c r="E322" s="1"/>
  <c r="E323" s="1"/>
  <c r="G319"/>
  <c r="F320"/>
  <c r="E327"/>
  <c r="G327"/>
  <c r="E328"/>
  <c r="E329" s="1"/>
  <c r="E330" s="1"/>
  <c r="E331" s="1"/>
  <c r="F328"/>
  <c r="F329" s="1"/>
  <c r="F330" s="1"/>
  <c r="E337"/>
  <c r="E338" s="1"/>
  <c r="E339" s="1"/>
  <c r="E340" s="1"/>
  <c r="E341" s="1"/>
  <c r="G337"/>
  <c r="G338"/>
  <c r="G339"/>
  <c r="G340"/>
  <c r="G341"/>
  <c r="E345"/>
  <c r="G345"/>
  <c r="E346"/>
  <c r="E347" s="1"/>
  <c r="E348" s="1"/>
  <c r="E349" s="1"/>
  <c r="G346"/>
  <c r="G347"/>
  <c r="G348"/>
  <c r="G349"/>
  <c r="E354"/>
  <c r="E355" s="1"/>
  <c r="E356" s="1"/>
  <c r="E357" s="1"/>
  <c r="E358" s="1"/>
  <c r="G354"/>
  <c r="G355"/>
  <c r="G356"/>
  <c r="G357"/>
  <c r="G358"/>
  <c r="E362"/>
  <c r="E363" s="1"/>
  <c r="E364" s="1"/>
  <c r="E365" s="1"/>
  <c r="E366" s="1"/>
  <c r="G362"/>
  <c r="G363"/>
  <c r="G364"/>
  <c r="G365"/>
  <c r="G366"/>
  <c r="E371"/>
  <c r="G371"/>
  <c r="E372"/>
  <c r="E373" s="1"/>
  <c r="E374" s="1"/>
  <c r="E375" s="1"/>
  <c r="G372"/>
  <c r="G373"/>
  <c r="G374"/>
  <c r="G375"/>
  <c r="E380"/>
  <c r="G380"/>
  <c r="E381"/>
  <c r="G381"/>
  <c r="E382"/>
  <c r="E383" s="1"/>
  <c r="E384" s="1"/>
  <c r="G382"/>
  <c r="G383"/>
  <c r="G384"/>
  <c r="E388"/>
  <c r="G388"/>
  <c r="E389"/>
  <c r="E390" s="1"/>
  <c r="E391" s="1"/>
  <c r="E392" s="1"/>
  <c r="E393" s="1"/>
  <c r="G389"/>
  <c r="G390"/>
  <c r="G391"/>
  <c r="G392"/>
  <c r="G393"/>
  <c r="E398"/>
  <c r="G398"/>
  <c r="E399"/>
  <c r="G399"/>
  <c r="E400"/>
  <c r="G400"/>
  <c r="E401"/>
  <c r="E402" s="1"/>
  <c r="E403" s="1"/>
  <c r="G401"/>
  <c r="G402"/>
  <c r="G403"/>
  <c r="E408"/>
  <c r="E409" s="1"/>
  <c r="G408"/>
  <c r="F409"/>
  <c r="G409" s="1"/>
  <c r="E410"/>
  <c r="E411" s="1"/>
  <c r="E412" s="1"/>
  <c r="F410"/>
  <c r="F411" s="1"/>
  <c r="E417"/>
  <c r="G417"/>
  <c r="E418"/>
  <c r="F418"/>
  <c r="E419"/>
  <c r="E420" s="1"/>
  <c r="E421" s="1"/>
  <c r="E426"/>
  <c r="G426"/>
  <c r="E427"/>
  <c r="E428" s="1"/>
  <c r="E429" s="1"/>
  <c r="E430" s="1"/>
  <c r="G427"/>
  <c r="G428"/>
  <c r="G429"/>
  <c r="G430"/>
  <c r="E435"/>
  <c r="E436" s="1"/>
  <c r="E437" s="1"/>
  <c r="E438" s="1"/>
  <c r="E439" s="1"/>
  <c r="E440" s="1"/>
  <c r="G435"/>
  <c r="G436"/>
  <c r="G437"/>
  <c r="G438"/>
  <c r="G439"/>
  <c r="G440"/>
  <c r="E444"/>
  <c r="G444"/>
  <c r="E445"/>
  <c r="G445"/>
  <c r="E446"/>
  <c r="E447" s="1"/>
  <c r="E448" s="1"/>
  <c r="G446"/>
  <c r="G447"/>
  <c r="G448"/>
  <c r="E452"/>
  <c r="E453" s="1"/>
  <c r="E454" s="1"/>
  <c r="E455" s="1"/>
  <c r="E456" s="1"/>
  <c r="F452"/>
  <c r="F453" s="1"/>
  <c r="F454" s="1"/>
  <c r="G456"/>
  <c r="F461"/>
  <c r="G461" s="1"/>
  <c r="F462"/>
  <c r="F463" s="1"/>
  <c r="G465"/>
  <c r="E470"/>
  <c r="G470"/>
  <c r="E471"/>
  <c r="E472" s="1"/>
  <c r="E473" s="1"/>
  <c r="E474" s="1"/>
  <c r="E475" s="1"/>
  <c r="G471"/>
  <c r="G472"/>
  <c r="G473"/>
  <c r="G474"/>
  <c r="G475"/>
  <c r="E479"/>
  <c r="G479"/>
  <c r="E480"/>
  <c r="E481" s="1"/>
  <c r="E482" s="1"/>
  <c r="E483" s="1"/>
  <c r="G480"/>
  <c r="G481"/>
  <c r="G482"/>
  <c r="G483"/>
  <c r="E487"/>
  <c r="E488" s="1"/>
  <c r="E489" s="1"/>
  <c r="E490" s="1"/>
  <c r="E491" s="1"/>
  <c r="E492" s="1"/>
  <c r="G487"/>
  <c r="G488"/>
  <c r="G489"/>
  <c r="G490"/>
  <c r="G491"/>
  <c r="G492"/>
  <c r="E496"/>
  <c r="E497" s="1"/>
  <c r="E498" s="1"/>
  <c r="E499" s="1"/>
  <c r="E500" s="1"/>
  <c r="G496"/>
  <c r="G497"/>
  <c r="G498"/>
  <c r="G499"/>
  <c r="G500"/>
  <c r="E504"/>
  <c r="E505" s="1"/>
  <c r="E506" s="1"/>
  <c r="E507" s="1"/>
  <c r="E508" s="1"/>
  <c r="G504"/>
  <c r="G505"/>
  <c r="G506"/>
  <c r="G507"/>
  <c r="G508"/>
  <c r="E512"/>
  <c r="G512"/>
  <c r="E513"/>
  <c r="E514" s="1"/>
  <c r="E515" s="1"/>
  <c r="E516" s="1"/>
  <c r="E517" s="1"/>
  <c r="G513"/>
  <c r="G514"/>
  <c r="G515"/>
  <c r="G516"/>
  <c r="F517"/>
  <c r="G517" s="1"/>
  <c r="E522"/>
  <c r="E523" s="1"/>
  <c r="E524" s="1"/>
  <c r="E525" s="1"/>
  <c r="E526" s="1"/>
  <c r="E527" s="1"/>
  <c r="G522"/>
  <c r="G523"/>
  <c r="G524"/>
  <c r="G525"/>
  <c r="G526"/>
  <c r="G527"/>
  <c r="E532"/>
  <c r="E533" s="1"/>
  <c r="E534" s="1"/>
  <c r="E535" s="1"/>
  <c r="E536" s="1"/>
  <c r="E537" s="1"/>
  <c r="G532"/>
  <c r="F533"/>
  <c r="G533"/>
  <c r="F534"/>
  <c r="E542"/>
  <c r="G542"/>
  <c r="E543"/>
  <c r="E544" s="1"/>
  <c r="E545" s="1"/>
  <c r="E546" s="1"/>
  <c r="G543"/>
  <c r="G544"/>
  <c r="G545"/>
  <c r="G546"/>
  <c r="E551"/>
  <c r="E552" s="1"/>
  <c r="E553" s="1"/>
  <c r="E554" s="1"/>
  <c r="E555" s="1"/>
  <c r="E556" s="1"/>
  <c r="G551"/>
  <c r="G552"/>
  <c r="F553"/>
  <c r="F554" s="1"/>
  <c r="F555" s="1"/>
  <c r="E561"/>
  <c r="E562" s="1"/>
  <c r="E563" s="1"/>
  <c r="E564" s="1"/>
  <c r="E565" s="1"/>
  <c r="E566" s="1"/>
  <c r="G561"/>
  <c r="G562"/>
  <c r="F563"/>
  <c r="E571"/>
  <c r="G571"/>
  <c r="E572"/>
  <c r="E573" s="1"/>
  <c r="G572"/>
  <c r="F573"/>
  <c r="G573" s="1"/>
  <c r="E574"/>
  <c r="E575" s="1"/>
  <c r="F574"/>
  <c r="F575" s="1"/>
  <c r="G575" s="1"/>
  <c r="E580"/>
  <c r="E581" s="1"/>
  <c r="E582" s="1"/>
  <c r="E583" s="1"/>
  <c r="E584" s="1"/>
  <c r="E585" s="1"/>
  <c r="G580"/>
  <c r="G581"/>
  <c r="F582"/>
  <c r="G582"/>
  <c r="F583"/>
  <c r="F584" s="1"/>
  <c r="F585" s="1"/>
  <c r="G585" s="1"/>
  <c r="E590"/>
  <c r="G590"/>
  <c r="E591"/>
  <c r="E592" s="1"/>
  <c r="E593" s="1"/>
  <c r="E594" s="1"/>
  <c r="E595" s="1"/>
  <c r="F591"/>
  <c r="F592" s="1"/>
  <c r="E600"/>
  <c r="E601" s="1"/>
  <c r="E602" s="1"/>
  <c r="E603" s="1"/>
  <c r="E604" s="1"/>
  <c r="E605" s="1"/>
  <c r="G600"/>
  <c r="F601"/>
  <c r="E610"/>
  <c r="G610"/>
  <c r="E611"/>
  <c r="F611"/>
  <c r="G611"/>
  <c r="E612"/>
  <c r="E613" s="1"/>
  <c r="E614" s="1"/>
  <c r="E615" s="1"/>
  <c r="F612"/>
  <c r="F613" s="1"/>
  <c r="F614" s="1"/>
  <c r="E621"/>
  <c r="G621"/>
  <c r="F622"/>
  <c r="G622" s="1"/>
  <c r="E623"/>
  <c r="F623"/>
  <c r="F624" s="1"/>
  <c r="E629"/>
  <c r="E630" s="1"/>
  <c r="E631" s="1"/>
  <c r="E632" s="1"/>
  <c r="E633" s="1"/>
  <c r="E634" s="1"/>
  <c r="G629"/>
  <c r="F630"/>
  <c r="E639"/>
  <c r="G639"/>
  <c r="E640"/>
  <c r="F640"/>
  <c r="G640"/>
  <c r="E641"/>
  <c r="F641"/>
  <c r="F642" s="1"/>
  <c r="E647"/>
  <c r="G647"/>
  <c r="E648"/>
  <c r="E649" s="1"/>
  <c r="F648"/>
  <c r="F649" s="1"/>
  <c r="E650"/>
  <c r="E651" s="1"/>
  <c r="E652" s="1"/>
  <c r="E657"/>
  <c r="E658" s="1"/>
  <c r="E659" s="1"/>
  <c r="E660" s="1"/>
  <c r="E661" s="1"/>
  <c r="E662" s="1"/>
  <c r="G657"/>
  <c r="G658"/>
  <c r="F659"/>
  <c r="F660" s="1"/>
  <c r="F661" s="1"/>
  <c r="G660"/>
  <c r="E667"/>
  <c r="E668" s="1"/>
  <c r="E669" s="1"/>
  <c r="E670" s="1"/>
  <c r="E671" s="1"/>
  <c r="E672" s="1"/>
  <c r="G667"/>
  <c r="G668"/>
  <c r="F669"/>
  <c r="F670" s="1"/>
  <c r="G670" s="1"/>
  <c r="G669"/>
  <c r="F671"/>
  <c r="F672" s="1"/>
  <c r="G672" s="1"/>
  <c r="E678"/>
  <c r="G678"/>
  <c r="G679" s="1"/>
  <c r="G680" s="1"/>
  <c r="E679"/>
  <c r="E680" s="1"/>
  <c r="E681" s="1"/>
  <c r="G681"/>
  <c r="G682" s="1"/>
  <c r="E682"/>
  <c r="E687"/>
  <c r="E688" s="1"/>
  <c r="E689" s="1"/>
  <c r="E690" s="1"/>
  <c r="E691" s="1"/>
  <c r="E692" s="1"/>
  <c r="G687"/>
  <c r="F688"/>
  <c r="F689" s="1"/>
  <c r="G689" s="1"/>
  <c r="F690"/>
  <c r="F691" s="1"/>
  <c r="G691" s="1"/>
  <c r="E696"/>
  <c r="G696"/>
  <c r="E697"/>
  <c r="F697"/>
  <c r="G697"/>
  <c r="E698"/>
  <c r="E699" s="1"/>
  <c r="F698"/>
  <c r="F699" s="1"/>
  <c r="F700" s="1"/>
  <c r="E700"/>
  <c r="E701" s="1"/>
  <c r="E706"/>
  <c r="E707" s="1"/>
  <c r="E708" s="1"/>
  <c r="G706"/>
  <c r="G707"/>
  <c r="G708"/>
  <c r="G709" s="1"/>
  <c r="G710" s="1"/>
  <c r="E709"/>
  <c r="E710" s="1"/>
  <c r="E714"/>
  <c r="G714"/>
  <c r="G715" s="1"/>
  <c r="G716" s="1"/>
  <c r="G717" s="1"/>
  <c r="G718" s="1"/>
  <c r="E715"/>
  <c r="E716" s="1"/>
  <c r="F715"/>
  <c r="F716" s="1"/>
  <c r="F717" s="1"/>
  <c r="F718" s="1"/>
  <c r="E717"/>
  <c r="E718" s="1"/>
  <c r="E723"/>
  <c r="E724" s="1"/>
  <c r="E725" s="1"/>
  <c r="E726" s="1"/>
  <c r="E727" s="1"/>
  <c r="G723"/>
  <c r="G724" s="1"/>
  <c r="G725" s="1"/>
  <c r="G726" s="1"/>
  <c r="G727" s="1"/>
  <c r="F724"/>
  <c r="F725"/>
  <c r="F726" s="1"/>
  <c r="F727" s="1"/>
  <c r="E732"/>
  <c r="G732"/>
  <c r="E733"/>
  <c r="F733"/>
  <c r="F734" s="1"/>
  <c r="F735" s="1"/>
  <c r="F736" s="1"/>
  <c r="G733"/>
  <c r="G734" s="1"/>
  <c r="G735" s="1"/>
  <c r="G736" s="1"/>
  <c r="E734"/>
  <c r="E735" s="1"/>
  <c r="E736" s="1"/>
  <c r="E741"/>
  <c r="G741"/>
  <c r="G742" s="1"/>
  <c r="G743" s="1"/>
  <c r="G744" s="1"/>
  <c r="G745" s="1"/>
  <c r="E742"/>
  <c r="E743" s="1"/>
  <c r="E744" s="1"/>
  <c r="E745" s="1"/>
  <c r="F742"/>
  <c r="F743" s="1"/>
  <c r="F744" s="1"/>
  <c r="F745" s="1"/>
  <c r="E750"/>
  <c r="E751" s="1"/>
  <c r="E752" s="1"/>
  <c r="E753" s="1"/>
  <c r="E754" s="1"/>
  <c r="G750"/>
  <c r="G751"/>
  <c r="G752"/>
  <c r="G753" s="1"/>
  <c r="G754" s="1"/>
  <c r="E759"/>
  <c r="G759"/>
  <c r="G760" s="1"/>
  <c r="G761" s="1"/>
  <c r="G762" s="1"/>
  <c r="G763" s="1"/>
  <c r="E760"/>
  <c r="E761" s="1"/>
  <c r="E762" s="1"/>
  <c r="E763" s="1"/>
  <c r="E768"/>
  <c r="G768"/>
  <c r="E769"/>
  <c r="G769"/>
  <c r="G770" s="1"/>
  <c r="G771" s="1"/>
  <c r="G772" s="1"/>
  <c r="G773" s="1"/>
  <c r="E770"/>
  <c r="E771" s="1"/>
  <c r="E772" s="1"/>
  <c r="E773" s="1"/>
  <c r="F770"/>
  <c r="F771" s="1"/>
  <c r="F772" s="1"/>
  <c r="F773" s="1"/>
  <c r="E778"/>
  <c r="E779" s="1"/>
  <c r="E780" s="1"/>
  <c r="E781" s="1"/>
  <c r="E782" s="1"/>
  <c r="E783" s="1"/>
  <c r="G778"/>
  <c r="G779"/>
  <c r="F780"/>
  <c r="F781" s="1"/>
  <c r="G781" s="1"/>
  <c r="F782"/>
  <c r="F783" s="1"/>
  <c r="G783" s="1"/>
  <c r="E788"/>
  <c r="G788"/>
  <c r="G789" s="1"/>
  <c r="G790" s="1"/>
  <c r="G791" s="1"/>
  <c r="G792" s="1"/>
  <c r="G793" s="1"/>
  <c r="E789"/>
  <c r="E790" s="1"/>
  <c r="F790"/>
  <c r="E791"/>
  <c r="E792" s="1"/>
  <c r="E793" s="1"/>
  <c r="F791"/>
  <c r="F792" s="1"/>
  <c r="F793" s="1"/>
  <c r="E798"/>
  <c r="G798"/>
  <c r="E799"/>
  <c r="G799"/>
  <c r="G800" s="1"/>
  <c r="G801" s="1"/>
  <c r="G802" s="1"/>
  <c r="E800"/>
  <c r="E801" s="1"/>
  <c r="E802" s="1"/>
  <c r="E806"/>
  <c r="E807" s="1"/>
  <c r="E808" s="1"/>
  <c r="E809" s="1"/>
  <c r="E810" s="1"/>
  <c r="E811" s="1"/>
  <c r="G806"/>
  <c r="G807"/>
  <c r="F808"/>
  <c r="F809" s="1"/>
  <c r="F810" s="1"/>
  <c r="F811" s="1"/>
  <c r="G808"/>
  <c r="G809" s="1"/>
  <c r="G810" s="1"/>
  <c r="G811" s="1"/>
  <c r="E816"/>
  <c r="G816"/>
  <c r="G817" s="1"/>
  <c r="G818" s="1"/>
  <c r="G819" s="1"/>
  <c r="G820" s="1"/>
  <c r="G821" s="1"/>
  <c r="E817"/>
  <c r="E818" s="1"/>
  <c r="E819" s="1"/>
  <c r="E820" s="1"/>
  <c r="E821" s="1"/>
  <c r="F818"/>
  <c r="F819"/>
  <c r="F820" s="1"/>
  <c r="F821"/>
  <c r="E826"/>
  <c r="G826"/>
  <c r="E827"/>
  <c r="G827"/>
  <c r="G828" s="1"/>
  <c r="E828"/>
  <c r="E829" s="1"/>
  <c r="F828"/>
  <c r="F829" s="1"/>
  <c r="F830" s="1"/>
  <c r="F831" s="1"/>
  <c r="G829"/>
  <c r="G830" s="1"/>
  <c r="G831" s="1"/>
  <c r="E830"/>
  <c r="E831" s="1"/>
  <c r="E836"/>
  <c r="E837" s="1"/>
  <c r="G836"/>
  <c r="G837" s="1"/>
  <c r="G838" s="1"/>
  <c r="G839" s="1"/>
  <c r="G840" s="1"/>
  <c r="F837"/>
  <c r="E838"/>
  <c r="E839" s="1"/>
  <c r="E840" s="1"/>
  <c r="F838"/>
  <c r="F839" s="1"/>
  <c r="F840" s="1"/>
  <c r="E845"/>
  <c r="E846" s="1"/>
  <c r="G845"/>
  <c r="G846"/>
  <c r="G847" s="1"/>
  <c r="G848" s="1"/>
  <c r="G849" s="1"/>
  <c r="E847"/>
  <c r="E848" s="1"/>
  <c r="E849" s="1"/>
  <c r="E855"/>
  <c r="E856" s="1"/>
  <c r="G855"/>
  <c r="G856" s="1"/>
  <c r="G857" s="1"/>
  <c r="G858" s="1"/>
  <c r="G859" s="1"/>
  <c r="F856"/>
  <c r="E857"/>
  <c r="E858" s="1"/>
  <c r="E859" s="1"/>
  <c r="F857"/>
  <c r="F858"/>
  <c r="F859"/>
  <c r="E864"/>
  <c r="E865" s="1"/>
  <c r="E866" s="1"/>
  <c r="E867" s="1"/>
  <c r="E868" s="1"/>
  <c r="G864"/>
  <c r="F865"/>
  <c r="G865" s="1"/>
  <c r="F866"/>
  <c r="G866"/>
  <c r="F867"/>
  <c r="G867" s="1"/>
  <c r="F868"/>
  <c r="G868"/>
  <c r="E872"/>
  <c r="G872"/>
  <c r="G873" s="1"/>
  <c r="E873"/>
  <c r="E874" s="1"/>
  <c r="E875" s="1"/>
  <c r="E876" s="1"/>
  <c r="F873"/>
  <c r="F874"/>
  <c r="G874"/>
  <c r="G875" s="1"/>
  <c r="F875"/>
  <c r="F876"/>
  <c r="G876"/>
  <c r="E880"/>
  <c r="E881" s="1"/>
  <c r="E882" s="1"/>
  <c r="E883" s="1"/>
  <c r="E884" s="1"/>
  <c r="G880"/>
  <c r="G881" s="1"/>
  <c r="G882" s="1"/>
  <c r="G883" s="1"/>
  <c r="G884" s="1"/>
  <c r="F881"/>
  <c r="F882"/>
  <c r="F883" s="1"/>
  <c r="F884" s="1"/>
  <c r="E889"/>
  <c r="G889"/>
  <c r="E890"/>
  <c r="F890"/>
  <c r="F891" s="1"/>
  <c r="F892" s="1"/>
  <c r="F893" s="1"/>
  <c r="G890"/>
  <c r="G891" s="1"/>
  <c r="G892" s="1"/>
  <c r="G893" s="1"/>
  <c r="E891"/>
  <c r="E892" s="1"/>
  <c r="E893" s="1"/>
  <c r="E897"/>
  <c r="G897"/>
  <c r="E898"/>
  <c r="E899" s="1"/>
  <c r="E900" s="1"/>
  <c r="E901" s="1"/>
  <c r="F898"/>
  <c r="G898" s="1"/>
  <c r="F899"/>
  <c r="G899"/>
  <c r="F900"/>
  <c r="G900" s="1"/>
  <c r="F901"/>
  <c r="G901"/>
  <c r="E905"/>
  <c r="E906" s="1"/>
  <c r="G905"/>
  <c r="G906" s="1"/>
  <c r="G907" s="1"/>
  <c r="G908" s="1"/>
  <c r="G909" s="1"/>
  <c r="F906"/>
  <c r="E907"/>
  <c r="E908" s="1"/>
  <c r="E909" s="1"/>
  <c r="F907"/>
  <c r="F908"/>
  <c r="F909"/>
  <c r="E914"/>
  <c r="E915" s="1"/>
  <c r="E916" s="1"/>
  <c r="E917" s="1"/>
  <c r="E918" s="1"/>
  <c r="G914"/>
  <c r="F915"/>
  <c r="G915"/>
  <c r="F916"/>
  <c r="G916"/>
  <c r="F917"/>
  <c r="G917"/>
  <c r="F918"/>
  <c r="G918"/>
  <c r="E922"/>
  <c r="G922"/>
  <c r="G923" s="1"/>
  <c r="E923"/>
  <c r="E924" s="1"/>
  <c r="F923"/>
  <c r="F924"/>
  <c r="G924"/>
  <c r="G925" s="1"/>
  <c r="E925"/>
  <c r="E926" s="1"/>
  <c r="F925"/>
  <c r="F926"/>
  <c r="G926"/>
  <c r="E930"/>
  <c r="E931" s="1"/>
  <c r="E932" s="1"/>
  <c r="E933" s="1"/>
  <c r="E934" s="1"/>
  <c r="G930"/>
  <c r="G931" s="1"/>
  <c r="G932" s="1"/>
  <c r="G933" s="1"/>
  <c r="G934" s="1"/>
  <c r="F931"/>
  <c r="F932"/>
  <c r="F933"/>
  <c r="F934"/>
  <c r="E938"/>
  <c r="E939" s="1"/>
  <c r="G938"/>
  <c r="G939"/>
  <c r="E940"/>
  <c r="E941" s="1"/>
  <c r="E942" s="1"/>
  <c r="G940"/>
  <c r="G941"/>
  <c r="G942"/>
  <c r="E946"/>
  <c r="E947" s="1"/>
  <c r="E948" s="1"/>
  <c r="G946"/>
  <c r="G947"/>
  <c r="G948"/>
  <c r="G949" s="1"/>
  <c r="G950" s="1"/>
  <c r="G951" s="1"/>
  <c r="E949"/>
  <c r="E950" s="1"/>
  <c r="E951" s="1"/>
  <c r="E955"/>
  <c r="E956" s="1"/>
  <c r="G955"/>
  <c r="F956"/>
  <c r="G956" s="1"/>
  <c r="E957"/>
  <c r="E958" s="1"/>
  <c r="E959" s="1"/>
  <c r="F957"/>
  <c r="E963"/>
  <c r="E964" s="1"/>
  <c r="E965" s="1"/>
  <c r="E966" s="1"/>
  <c r="E967" s="1"/>
  <c r="G963"/>
  <c r="F964"/>
  <c r="F965" s="1"/>
  <c r="F966" s="1"/>
  <c r="F967" s="1"/>
  <c r="G964"/>
  <c r="G965" s="1"/>
  <c r="G966" s="1"/>
  <c r="G967" s="1"/>
  <c r="E972"/>
  <c r="G972"/>
  <c r="G973" s="1"/>
  <c r="G974" s="1"/>
  <c r="G975" s="1"/>
  <c r="G976" s="1"/>
  <c r="E973"/>
  <c r="E974" s="1"/>
  <c r="E975" s="1"/>
  <c r="E976" s="1"/>
  <c r="F973"/>
  <c r="F974" s="1"/>
  <c r="F975" s="1"/>
  <c r="F976" s="1"/>
  <c r="E980"/>
  <c r="E981" s="1"/>
  <c r="E982" s="1"/>
  <c r="E983" s="1"/>
  <c r="E984" s="1"/>
  <c r="G980"/>
  <c r="F981"/>
  <c r="G981" s="1"/>
  <c r="F982"/>
  <c r="E988"/>
  <c r="E989" s="1"/>
  <c r="E990" s="1"/>
  <c r="E991" s="1"/>
  <c r="G988"/>
  <c r="G989" s="1"/>
  <c r="G990" s="1"/>
  <c r="G991" s="1"/>
  <c r="F989"/>
  <c r="F990" s="1"/>
  <c r="F991"/>
  <c r="E995"/>
  <c r="G995"/>
  <c r="E996"/>
  <c r="F996"/>
  <c r="G996"/>
  <c r="E997"/>
  <c r="E998" s="1"/>
  <c r="E999" s="1"/>
  <c r="F997"/>
  <c r="F998" s="1"/>
  <c r="F999" s="1"/>
  <c r="G999" s="1"/>
  <c r="E1006"/>
  <c r="G1006"/>
  <c r="E1007"/>
  <c r="G1007"/>
  <c r="E1008"/>
  <c r="F1008"/>
  <c r="G1008"/>
  <c r="F1009"/>
  <c r="E1014"/>
  <c r="G1014"/>
  <c r="G1015" s="1"/>
  <c r="E1015"/>
  <c r="E1016" s="1"/>
  <c r="E1017" s="1"/>
  <c r="E1018" s="1"/>
  <c r="E1019" s="1"/>
  <c r="G1016"/>
  <c r="G1017" s="1"/>
  <c r="G1018" s="1"/>
  <c r="G1019" s="1"/>
  <c r="F1018"/>
  <c r="F1019" s="1"/>
  <c r="E1023"/>
  <c r="E1024" s="1"/>
  <c r="E1025" s="1"/>
  <c r="E1026" s="1"/>
  <c r="E1027" s="1"/>
  <c r="G1023"/>
  <c r="F1024"/>
  <c r="G1024" s="1"/>
  <c r="E1031"/>
  <c r="E1032" s="1"/>
  <c r="G1031"/>
  <c r="G1032"/>
  <c r="E1033"/>
  <c r="E1034" s="1"/>
  <c r="E1035" s="1"/>
  <c r="E1036" s="1"/>
  <c r="G1033"/>
  <c r="G1034"/>
  <c r="F1035"/>
  <c r="F1036" s="1"/>
  <c r="G1036" s="1"/>
  <c r="E1040"/>
  <c r="G1040"/>
  <c r="G1041" s="1"/>
  <c r="G1042" s="1"/>
  <c r="G1043" s="1"/>
  <c r="G1044" s="1"/>
  <c r="E1041"/>
  <c r="E1042" s="1"/>
  <c r="E1043" s="1"/>
  <c r="E1044" s="1"/>
  <c r="E1048"/>
  <c r="E1049" s="1"/>
  <c r="E1050" s="1"/>
  <c r="E1051" s="1"/>
  <c r="E1052" s="1"/>
  <c r="G1048"/>
  <c r="G1049" s="1"/>
  <c r="G1050" s="1"/>
  <c r="G1051" s="1"/>
  <c r="G1052" s="1"/>
  <c r="E1056"/>
  <c r="E1057" s="1"/>
  <c r="E1058" s="1"/>
  <c r="E1059" s="1"/>
  <c r="E1060" s="1"/>
  <c r="G1056"/>
  <c r="G1057"/>
  <c r="G1058" s="1"/>
  <c r="G1059" s="1"/>
  <c r="G1060" s="1"/>
  <c r="E1065"/>
  <c r="G1065"/>
  <c r="E1066"/>
  <c r="E1067" s="1"/>
  <c r="E1068" s="1"/>
  <c r="G1066"/>
  <c r="G1067"/>
  <c r="G1068"/>
  <c r="E1069"/>
  <c r="G1069"/>
  <c r="E1074"/>
  <c r="E1075" s="1"/>
  <c r="E1076" s="1"/>
  <c r="E1077" s="1"/>
  <c r="E1078" s="1"/>
  <c r="G1074"/>
  <c r="G1075"/>
  <c r="G1076"/>
  <c r="G1077"/>
  <c r="G1078"/>
  <c r="E1082"/>
  <c r="E1083" s="1"/>
  <c r="G1082"/>
  <c r="G1083" s="1"/>
  <c r="G1084" s="1"/>
  <c r="G1085" s="1"/>
  <c r="G1086" s="1"/>
  <c r="G1087" s="1"/>
  <c r="F1083"/>
  <c r="E1084"/>
  <c r="E1085" s="1"/>
  <c r="E1086" s="1"/>
  <c r="E1087" s="1"/>
  <c r="F1084"/>
  <c r="F1085"/>
  <c r="F1086" s="1"/>
  <c r="F1087" s="1"/>
  <c r="E1092"/>
  <c r="E1093" s="1"/>
  <c r="E1094" s="1"/>
  <c r="E1095" s="1"/>
  <c r="E1096" s="1"/>
  <c r="E1097" s="1"/>
  <c r="G1092"/>
  <c r="G1093" s="1"/>
  <c r="G1094" s="1"/>
  <c r="G1095" s="1"/>
  <c r="G1096" s="1"/>
  <c r="G1097" s="1"/>
  <c r="F1094"/>
  <c r="F1095"/>
  <c r="F1096" s="1"/>
  <c r="F1097" s="1"/>
  <c r="E1101"/>
  <c r="G1101"/>
  <c r="E1102"/>
  <c r="E1103" s="1"/>
  <c r="E1104" s="1"/>
  <c r="E1105" s="1"/>
  <c r="G1102"/>
  <c r="G1103" s="1"/>
  <c r="G1104" s="1"/>
  <c r="G1105" s="1"/>
  <c r="E1109"/>
  <c r="G1109"/>
  <c r="E1110"/>
  <c r="E1111" s="1"/>
  <c r="E1112" s="1"/>
  <c r="E1113" s="1"/>
  <c r="F1110"/>
  <c r="G1110"/>
  <c r="F1111"/>
  <c r="F1112" s="1"/>
  <c r="F1113" s="1"/>
  <c r="G1113" s="1"/>
  <c r="G1112"/>
  <c r="E1118"/>
  <c r="F1118"/>
  <c r="G1118"/>
  <c r="G1119" s="1"/>
  <c r="E1119"/>
  <c r="E1120" s="1"/>
  <c r="E1121" s="1"/>
  <c r="E1122" s="1"/>
  <c r="F1119"/>
  <c r="F1120" s="1"/>
  <c r="F1121" s="1"/>
  <c r="G1120"/>
  <c r="G1121" s="1"/>
  <c r="G1122" s="1"/>
  <c r="E1127"/>
  <c r="E1128" s="1"/>
  <c r="E1129" s="1"/>
  <c r="E1130" s="1"/>
  <c r="E1131" s="1"/>
  <c r="E1132" s="1"/>
  <c r="G1127"/>
  <c r="G1128" s="1"/>
  <c r="G1129" s="1"/>
  <c r="G1130" s="1"/>
  <c r="G1131" s="1"/>
  <c r="G1132" s="1"/>
  <c r="F1132"/>
  <c r="E1137"/>
  <c r="E1138" s="1"/>
  <c r="E1139" s="1"/>
  <c r="E1140" s="1"/>
  <c r="E1141" s="1"/>
  <c r="E1142" s="1"/>
  <c r="G1137"/>
  <c r="G1138" s="1"/>
  <c r="G1139" s="1"/>
  <c r="G1140" s="1"/>
  <c r="G1141" s="1"/>
  <c r="G1142" s="1"/>
  <c r="F1138"/>
  <c r="F1139"/>
  <c r="F1140" s="1"/>
  <c r="F1141" s="1"/>
  <c r="F1142" s="1"/>
  <c r="E1149"/>
  <c r="E1150" s="1"/>
  <c r="G1149"/>
  <c r="G1150" s="1"/>
  <c r="G1151" s="1"/>
  <c r="G1152" s="1"/>
  <c r="G1153" s="1"/>
  <c r="G1154" s="1"/>
  <c r="E1151"/>
  <c r="E1152" s="1"/>
  <c r="E1153" s="1"/>
  <c r="E1154" s="1"/>
  <c r="F1151"/>
  <c r="F1152"/>
  <c r="F1153" s="1"/>
  <c r="F1154" s="1"/>
  <c r="E1159"/>
  <c r="E1160" s="1"/>
  <c r="E1161" s="1"/>
  <c r="E1162" s="1"/>
  <c r="E1163" s="1"/>
  <c r="G1159"/>
  <c r="F1160"/>
  <c r="F1161" s="1"/>
  <c r="F1162" s="1"/>
  <c r="F1163" s="1"/>
  <c r="G1160"/>
  <c r="G1161" s="1"/>
  <c r="G1162" s="1"/>
  <c r="G1163" s="1"/>
  <c r="E1168"/>
  <c r="E1169" s="1"/>
  <c r="E1170" s="1"/>
  <c r="E1171" s="1"/>
  <c r="E1172" s="1"/>
  <c r="E1173" s="1"/>
  <c r="G1168"/>
  <c r="G1169" s="1"/>
  <c r="G1170" s="1"/>
  <c r="G1171" s="1"/>
  <c r="G1172" s="1"/>
  <c r="G1173" s="1"/>
  <c r="F1169"/>
  <c r="F1170"/>
  <c r="F1171" s="1"/>
  <c r="F1172"/>
  <c r="F1173" s="1"/>
  <c r="E1178"/>
  <c r="G1178"/>
  <c r="G1179" s="1"/>
  <c r="E1179"/>
  <c r="E1180" s="1"/>
  <c r="E1181" s="1"/>
  <c r="E1182" s="1"/>
  <c r="F1179"/>
  <c r="F1180"/>
  <c r="F1181" s="1"/>
  <c r="F1182" s="1"/>
  <c r="G1180"/>
  <c r="G1181" s="1"/>
  <c r="G1182"/>
  <c r="E1187"/>
  <c r="E1188" s="1"/>
  <c r="E1189" s="1"/>
  <c r="E1190" s="1"/>
  <c r="E1191" s="1"/>
  <c r="G1187"/>
  <c r="G1188" s="1"/>
  <c r="G1189" s="1"/>
  <c r="G1190" s="1"/>
  <c r="G1191" s="1"/>
  <c r="F1188"/>
  <c r="F1189"/>
  <c r="F1190" s="1"/>
  <c r="F1191" s="1"/>
  <c r="E1195"/>
  <c r="E1196" s="1"/>
  <c r="E1197" s="1"/>
  <c r="E1198" s="1"/>
  <c r="E1199" s="1"/>
  <c r="G1195"/>
  <c r="F1196"/>
  <c r="F1197" s="1"/>
  <c r="F1198" s="1"/>
  <c r="F1199" s="1"/>
  <c r="G1196"/>
  <c r="G1197"/>
  <c r="G1198" s="1"/>
  <c r="G1199" s="1"/>
  <c r="E1203"/>
  <c r="G1203"/>
  <c r="G1204" s="1"/>
  <c r="G1205" s="1"/>
  <c r="G1206" s="1"/>
  <c r="G1207" s="1"/>
  <c r="E1204"/>
  <c r="E1205" s="1"/>
  <c r="E1206" s="1"/>
  <c r="E1207" s="1"/>
  <c r="E1212"/>
  <c r="E1213" s="1"/>
  <c r="E1214" s="1"/>
  <c r="E1215" s="1"/>
  <c r="E1216" s="1"/>
  <c r="G1212"/>
  <c r="G1213"/>
  <c r="G1214" s="1"/>
  <c r="G1215" s="1"/>
  <c r="G1216" s="1"/>
  <c r="E1225"/>
  <c r="E1226" s="1"/>
  <c r="E1227" s="1"/>
  <c r="E1228" s="1"/>
  <c r="E1229" s="1"/>
  <c r="E1230" s="1"/>
  <c r="G1225"/>
  <c r="G1226"/>
  <c r="G1227" s="1"/>
  <c r="G1228" s="1"/>
  <c r="G1229" s="1"/>
  <c r="G1230" s="1"/>
  <c r="F1227"/>
  <c r="F1228" s="1"/>
  <c r="F1229"/>
  <c r="F1230" s="1"/>
  <c r="E1234"/>
  <c r="G1234"/>
  <c r="G1235" s="1"/>
  <c r="G1236" s="1"/>
  <c r="G1237" s="1"/>
  <c r="G1238" s="1"/>
  <c r="E1235"/>
  <c r="E1236" s="1"/>
  <c r="F1236"/>
  <c r="F1237" s="1"/>
  <c r="F1238" s="1"/>
  <c r="E1237"/>
  <c r="E1238" s="1"/>
  <c r="E1243"/>
  <c r="E1244" s="1"/>
  <c r="G1243"/>
  <c r="G1244"/>
  <c r="E1245"/>
  <c r="E1246" s="1"/>
  <c r="E1247" s="1"/>
  <c r="G1245"/>
  <c r="G1246"/>
  <c r="F1247"/>
  <c r="G1247"/>
  <c r="E1251"/>
  <c r="G1251"/>
  <c r="E1252"/>
  <c r="G1252"/>
  <c r="E1253"/>
  <c r="G1253"/>
  <c r="E1254"/>
  <c r="G1254"/>
  <c r="E1258"/>
  <c r="G1258"/>
  <c r="E1259"/>
  <c r="G1259"/>
  <c r="E1260"/>
  <c r="G1260"/>
  <c r="E1261"/>
  <c r="G1261"/>
  <c r="E1265"/>
  <c r="E1266" s="1"/>
  <c r="G1265"/>
  <c r="G1266" s="1"/>
  <c r="G1267" s="1"/>
  <c r="G1268" s="1"/>
  <c r="G1269" s="1"/>
  <c r="E1267"/>
  <c r="E1268" s="1"/>
  <c r="E1269" s="1"/>
  <c r="E1274"/>
  <c r="E1275" s="1"/>
  <c r="E1276" s="1"/>
  <c r="G1274"/>
  <c r="G1275"/>
  <c r="G1276"/>
  <c r="G1277" s="1"/>
  <c r="G1278" s="1"/>
  <c r="E1277"/>
  <c r="E1278" s="1"/>
  <c r="F1278"/>
  <c r="E1283"/>
  <c r="G1283"/>
  <c r="E1284"/>
  <c r="G1284"/>
  <c r="E1286"/>
  <c r="G1286"/>
  <c r="E1292"/>
  <c r="G1292"/>
  <c r="E1293"/>
  <c r="G1293"/>
  <c r="E1299"/>
  <c r="E1300" s="1"/>
  <c r="E1301" s="1"/>
  <c r="E1302" s="1"/>
  <c r="E1303" s="1"/>
  <c r="G1299"/>
  <c r="G1300"/>
  <c r="G1301" s="1"/>
  <c r="G1302" s="1"/>
  <c r="G1303" s="1"/>
  <c r="E1309"/>
  <c r="G1309"/>
  <c r="G1310" s="1"/>
  <c r="E1310"/>
  <c r="E1311" s="1"/>
  <c r="E1312" s="1"/>
  <c r="E1313" s="1"/>
  <c r="G1311"/>
  <c r="G1312" s="1"/>
  <c r="G1313" s="1"/>
  <c r="E1317"/>
  <c r="E1318" s="1"/>
  <c r="G1317"/>
  <c r="G1318" s="1"/>
  <c r="G1319" s="1"/>
  <c r="E1319"/>
  <c r="E1320" s="1"/>
  <c r="E1321" s="1"/>
  <c r="G1320"/>
  <c r="G1321" s="1"/>
  <c r="F1321"/>
  <c r="E1326"/>
  <c r="G1326"/>
  <c r="G1327" s="1"/>
  <c r="G1328" s="1"/>
  <c r="G1329" s="1"/>
  <c r="G1330" s="1"/>
  <c r="E1327"/>
  <c r="E1328" s="1"/>
  <c r="E1329" s="1"/>
  <c r="E1330" s="1"/>
  <c r="E1334"/>
  <c r="G1334"/>
  <c r="G1335" s="1"/>
  <c r="G1336" s="1"/>
  <c r="G1337" s="1"/>
  <c r="G1338" s="1"/>
  <c r="E1335"/>
  <c r="E1336"/>
  <c r="F1336"/>
  <c r="F1337" s="1"/>
  <c r="F1338" s="1"/>
  <c r="E1338"/>
  <c r="E1342"/>
  <c r="E1343" s="1"/>
  <c r="E1344" s="1"/>
  <c r="E1345" s="1"/>
  <c r="E1346" s="1"/>
  <c r="G1342"/>
  <c r="G1343"/>
  <c r="G1344" s="1"/>
  <c r="G1345" s="1"/>
  <c r="G1346" s="1"/>
  <c r="F1346"/>
  <c r="E1350"/>
  <c r="E1351" s="1"/>
  <c r="G1350"/>
  <c r="G1351" s="1"/>
  <c r="G1352" s="1"/>
  <c r="G1353" s="1"/>
  <c r="G1354" s="1"/>
  <c r="E1352"/>
  <c r="E1353" s="1"/>
  <c r="E1354" s="1"/>
  <c r="G1359"/>
  <c r="E1360"/>
  <c r="G1360"/>
  <c r="E1361"/>
  <c r="E1362" s="1"/>
  <c r="E1363" s="1"/>
  <c r="E1364" s="1"/>
  <c r="F1361"/>
  <c r="G1361"/>
  <c r="G1362"/>
  <c r="G1363"/>
  <c r="F1364"/>
  <c r="G1364" s="1"/>
  <c r="E1368"/>
  <c r="G1368"/>
  <c r="G1369" s="1"/>
  <c r="G1370" s="1"/>
  <c r="G1371" s="1"/>
  <c r="E1369"/>
  <c r="E1370" s="1"/>
  <c r="E1371" s="1"/>
  <c r="F1370"/>
  <c r="F1371" s="1"/>
  <c r="G1376"/>
  <c r="G1377" s="1"/>
  <c r="G1378" s="1"/>
  <c r="G1379" s="1"/>
  <c r="E1377"/>
  <c r="E1378" s="1"/>
  <c r="E1379" s="1"/>
  <c r="E1385"/>
  <c r="G1385"/>
  <c r="E1386"/>
  <c r="G1386"/>
  <c r="F1387"/>
  <c r="E1387" s="1"/>
  <c r="E1394"/>
  <c r="G1394"/>
  <c r="E1395"/>
  <c r="G1395"/>
  <c r="E1401"/>
  <c r="E1402" s="1"/>
  <c r="E1403" s="1"/>
  <c r="E1404" s="1"/>
  <c r="E1405" s="1"/>
  <c r="E1406" s="1"/>
  <c r="G1401"/>
  <c r="G1402" s="1"/>
  <c r="G1403" s="1"/>
  <c r="G1404" s="1"/>
  <c r="G1405" s="1"/>
  <c r="G1406" s="1"/>
  <c r="F1403"/>
  <c r="F1404"/>
  <c r="F1405" s="1"/>
  <c r="F1406" s="1"/>
  <c r="E1412"/>
  <c r="G1412"/>
  <c r="E1413"/>
  <c r="E1414" s="1"/>
  <c r="E1415" s="1"/>
  <c r="E1416" s="1"/>
  <c r="E1417" s="1"/>
  <c r="G1413"/>
  <c r="G1414" s="1"/>
  <c r="G1415" s="1"/>
  <c r="G1416" s="1"/>
  <c r="G1417" s="1"/>
  <c r="F1414"/>
  <c r="F1415"/>
  <c r="F1416" s="1"/>
  <c r="F1417" s="1"/>
  <c r="E529" i="13" l="1"/>
  <c r="F530"/>
  <c r="G529"/>
  <c r="G11"/>
  <c r="E11"/>
  <c r="F12"/>
  <c r="G124"/>
  <c r="E124"/>
  <c r="F125"/>
  <c r="G169"/>
  <c r="E169"/>
  <c r="F155"/>
  <c r="G154"/>
  <c r="E154"/>
  <c r="G184"/>
  <c r="E184"/>
  <c r="F385"/>
  <c r="G384"/>
  <c r="E384"/>
  <c r="G20"/>
  <c r="E20"/>
  <c r="F88"/>
  <c r="G87"/>
  <c r="E87"/>
  <c r="G730"/>
  <c r="E730"/>
  <c r="F425"/>
  <c r="G424"/>
  <c r="E424"/>
  <c r="F247"/>
  <c r="G246"/>
  <c r="E246"/>
  <c r="F678"/>
  <c r="G677"/>
  <c r="E677"/>
  <c r="E551"/>
  <c r="F552"/>
  <c r="G551"/>
  <c r="G78"/>
  <c r="E78"/>
  <c r="F79"/>
  <c r="F177"/>
  <c r="G176"/>
  <c r="E176"/>
  <c r="F470"/>
  <c r="G469"/>
  <c r="E469"/>
  <c r="F513"/>
  <c r="G512"/>
  <c r="E512"/>
  <c r="F560"/>
  <c r="G559"/>
  <c r="E559"/>
  <c r="F607"/>
  <c r="G606"/>
  <c r="E606"/>
  <c r="F653"/>
  <c r="G652"/>
  <c r="E652"/>
  <c r="F700"/>
  <c r="G699"/>
  <c r="E699"/>
  <c r="G342"/>
  <c r="E342"/>
  <c r="E191"/>
  <c r="F192"/>
  <c r="G191"/>
  <c r="E483"/>
  <c r="F484"/>
  <c r="G483"/>
  <c r="E574"/>
  <c r="F575"/>
  <c r="G574"/>
  <c r="E621"/>
  <c r="F622"/>
  <c r="G621"/>
  <c r="E669"/>
  <c r="F670"/>
  <c r="G669"/>
  <c r="E714"/>
  <c r="F715"/>
  <c r="G714"/>
  <c r="E785"/>
  <c r="F786"/>
  <c r="G785"/>
  <c r="E832"/>
  <c r="F833"/>
  <c r="G832"/>
  <c r="F875"/>
  <c r="G874"/>
  <c r="E874"/>
  <c r="F779"/>
  <c r="G778"/>
  <c r="E778"/>
  <c r="F826"/>
  <c r="G825"/>
  <c r="E825"/>
  <c r="G568"/>
  <c r="E568"/>
  <c r="G662"/>
  <c r="E662"/>
  <c r="G707"/>
  <c r="E707"/>
  <c r="G50"/>
  <c r="E50"/>
  <c r="F850"/>
  <c r="G849"/>
  <c r="E849"/>
  <c r="F133"/>
  <c r="G132"/>
  <c r="E132"/>
  <c r="F379"/>
  <c r="G378"/>
  <c r="E378"/>
  <c r="G867"/>
  <c r="E867"/>
  <c r="E761"/>
  <c r="F762"/>
  <c r="G761"/>
  <c r="G118"/>
  <c r="E118"/>
  <c r="G771"/>
  <c r="E771"/>
  <c r="G818"/>
  <c r="E818"/>
  <c r="G239"/>
  <c r="E239"/>
  <c r="F290"/>
  <c r="G289"/>
  <c r="E289"/>
  <c r="G305"/>
  <c r="E305"/>
  <c r="F42"/>
  <c r="G41"/>
  <c r="E41"/>
  <c r="G747"/>
  <c r="E747"/>
  <c r="G477"/>
  <c r="E477"/>
  <c r="G521"/>
  <c r="E521"/>
  <c r="G614"/>
  <c r="E614"/>
  <c r="G637"/>
  <c r="E637"/>
  <c r="G297"/>
  <c r="E297"/>
  <c r="G56"/>
  <c r="E56"/>
  <c r="F57"/>
  <c r="G325"/>
  <c r="E325"/>
  <c r="F326"/>
  <c r="G369"/>
  <c r="E369"/>
  <c r="F370"/>
  <c r="F492"/>
  <c r="G491"/>
  <c r="E491"/>
  <c r="F537"/>
  <c r="G536"/>
  <c r="E536"/>
  <c r="F583"/>
  <c r="G582"/>
  <c r="E582"/>
  <c r="F629"/>
  <c r="G628"/>
  <c r="E628"/>
  <c r="F722"/>
  <c r="F732"/>
  <c r="G721"/>
  <c r="E721"/>
  <c r="E216"/>
  <c r="F217"/>
  <c r="G216"/>
  <c r="E282"/>
  <c r="F283"/>
  <c r="G282"/>
  <c r="E393"/>
  <c r="F394"/>
  <c r="G393"/>
  <c r="E462"/>
  <c r="F463"/>
  <c r="G462"/>
  <c r="E505"/>
  <c r="F506"/>
  <c r="G505"/>
  <c r="E598"/>
  <c r="F599"/>
  <c r="G598"/>
  <c r="E644"/>
  <c r="F645"/>
  <c r="G644"/>
  <c r="E691"/>
  <c r="F692"/>
  <c r="G691"/>
  <c r="E808"/>
  <c r="F809"/>
  <c r="G808"/>
  <c r="F802"/>
  <c r="G801"/>
  <c r="E801"/>
  <c r="G591"/>
  <c r="E591"/>
  <c r="G685"/>
  <c r="E685"/>
  <c r="G73"/>
  <c r="E73"/>
  <c r="G26"/>
  <c r="E26"/>
  <c r="F110"/>
  <c r="G109"/>
  <c r="E109"/>
  <c r="F356"/>
  <c r="G355"/>
  <c r="E355"/>
  <c r="G100"/>
  <c r="E100"/>
  <c r="F101"/>
  <c r="G145"/>
  <c r="E145"/>
  <c r="F146"/>
  <c r="G209"/>
  <c r="E209"/>
  <c r="G363"/>
  <c r="E363"/>
  <c r="E738"/>
  <c r="F739"/>
  <c r="G738"/>
  <c r="E856"/>
  <c r="F857"/>
  <c r="G856"/>
  <c r="F66"/>
  <c r="G65"/>
  <c r="E65"/>
  <c r="G320"/>
  <c r="E320"/>
  <c r="G432"/>
  <c r="E432"/>
  <c r="G842"/>
  <c r="E842"/>
  <c r="G32"/>
  <c r="E32"/>
  <c r="F33"/>
  <c r="G415"/>
  <c r="E415"/>
  <c r="F416"/>
  <c r="E261"/>
  <c r="F262"/>
  <c r="G261"/>
  <c r="E348"/>
  <c r="F349"/>
  <c r="G348"/>
  <c r="G95"/>
  <c r="E95"/>
  <c r="G140"/>
  <c r="E140"/>
  <c r="F312"/>
  <c r="G311"/>
  <c r="E311"/>
  <c r="G794"/>
  <c r="E794"/>
  <c r="F269"/>
  <c r="G268"/>
  <c r="E268"/>
  <c r="F335"/>
  <c r="G334"/>
  <c r="E334"/>
  <c r="G455"/>
  <c r="E455"/>
  <c r="G499"/>
  <c r="E499"/>
  <c r="G544"/>
  <c r="E544"/>
  <c r="G409"/>
  <c r="E409"/>
  <c r="F755"/>
  <c r="G754"/>
  <c r="E754"/>
  <c r="G276"/>
  <c r="E276"/>
  <c r="E642" i="11"/>
  <c r="F643"/>
  <c r="F216"/>
  <c r="G215"/>
  <c r="F90"/>
  <c r="G90" s="1"/>
  <c r="G89"/>
  <c r="E1009"/>
  <c r="F1010"/>
  <c r="F602"/>
  <c r="G601"/>
  <c r="F564"/>
  <c r="G563"/>
  <c r="F556"/>
  <c r="G556" s="1"/>
  <c r="G555"/>
  <c r="F535"/>
  <c r="G534"/>
  <c r="F256"/>
  <c r="G255"/>
  <c r="G246"/>
  <c r="F247"/>
  <c r="G79"/>
  <c r="F80"/>
  <c r="G80" s="1"/>
  <c r="F21"/>
  <c r="G20"/>
  <c r="G1387"/>
  <c r="G782"/>
  <c r="G690"/>
  <c r="G642"/>
  <c r="G88"/>
  <c r="F197"/>
  <c r="G196"/>
  <c r="F958"/>
  <c r="G957"/>
  <c r="G592"/>
  <c r="F593"/>
  <c r="F419"/>
  <c r="G418"/>
  <c r="F129"/>
  <c r="G128"/>
  <c r="F121"/>
  <c r="G121" s="1"/>
  <c r="G120"/>
  <c r="F39"/>
  <c r="G38"/>
  <c r="G29"/>
  <c r="F30"/>
  <c r="G1009"/>
  <c r="F692"/>
  <c r="G692" s="1"/>
  <c r="G671"/>
  <c r="G554"/>
  <c r="F631"/>
  <c r="G630"/>
  <c r="G411"/>
  <c r="F412"/>
  <c r="G412" s="1"/>
  <c r="G110"/>
  <c r="F111"/>
  <c r="G111" s="1"/>
  <c r="F1388"/>
  <c r="G119"/>
  <c r="F983"/>
  <c r="G982"/>
  <c r="F701"/>
  <c r="G701" s="1"/>
  <c r="G700"/>
  <c r="F615"/>
  <c r="G615" s="1"/>
  <c r="G614"/>
  <c r="G463"/>
  <c r="F464"/>
  <c r="G464" s="1"/>
  <c r="F455"/>
  <c r="G455" s="1"/>
  <c r="G454"/>
  <c r="F331"/>
  <c r="G331" s="1"/>
  <c r="G330"/>
  <c r="G140"/>
  <c r="F141"/>
  <c r="G141" s="1"/>
  <c r="G50"/>
  <c r="F51"/>
  <c r="G51" s="1"/>
  <c r="G1035"/>
  <c r="G998"/>
  <c r="G584"/>
  <c r="F662"/>
  <c r="G662" s="1"/>
  <c r="G661"/>
  <c r="G649"/>
  <c r="F650"/>
  <c r="G624"/>
  <c r="E624"/>
  <c r="F625"/>
  <c r="F321"/>
  <c r="G320"/>
  <c r="F295"/>
  <c r="G294"/>
  <c r="F269"/>
  <c r="G269" s="1"/>
  <c r="G268"/>
  <c r="F68"/>
  <c r="G67"/>
  <c r="F61"/>
  <c r="G61" s="1"/>
  <c r="G60"/>
  <c r="E1337"/>
  <c r="F1025"/>
  <c r="G780"/>
  <c r="G699"/>
  <c r="G688"/>
  <c r="G613"/>
  <c r="G453"/>
  <c r="G329"/>
  <c r="G648"/>
  <c r="G623"/>
  <c r="G591"/>
  <c r="G574"/>
  <c r="G462"/>
  <c r="G410"/>
  <c r="G245"/>
  <c r="G139"/>
  <c r="G109"/>
  <c r="G78"/>
  <c r="G49"/>
  <c r="G28"/>
  <c r="G1111"/>
  <c r="G997"/>
  <c r="G698"/>
  <c r="G659"/>
  <c r="G641"/>
  <c r="E622"/>
  <c r="G612"/>
  <c r="G583"/>
  <c r="G553"/>
  <c r="E461"/>
  <c r="E462" s="1"/>
  <c r="E463" s="1"/>
  <c r="E464" s="1"/>
  <c r="E465" s="1"/>
  <c r="G452"/>
  <c r="G328"/>
  <c r="G266"/>
  <c r="G188"/>
  <c r="G118"/>
  <c r="G87"/>
  <c r="G58"/>
  <c r="G11"/>
  <c r="E678" i="1"/>
  <c r="F678"/>
  <c r="G678"/>
  <c r="G349" i="13" l="1"/>
  <c r="E349"/>
  <c r="G809"/>
  <c r="E809"/>
  <c r="F810"/>
  <c r="G506"/>
  <c r="E506"/>
  <c r="G217"/>
  <c r="E217"/>
  <c r="E57"/>
  <c r="F58"/>
  <c r="G57"/>
  <c r="G786"/>
  <c r="E786"/>
  <c r="F787"/>
  <c r="G670"/>
  <c r="E670"/>
  <c r="G192"/>
  <c r="E192"/>
  <c r="E607"/>
  <c r="G607"/>
  <c r="E177"/>
  <c r="G177"/>
  <c r="E247"/>
  <c r="G247"/>
  <c r="E12"/>
  <c r="G12"/>
  <c r="G755"/>
  <c r="E755"/>
  <c r="E110"/>
  <c r="G110"/>
  <c r="G732"/>
  <c r="E722"/>
  <c r="E732"/>
  <c r="G722"/>
  <c r="E583"/>
  <c r="G583"/>
  <c r="E492"/>
  <c r="G492"/>
  <c r="E42"/>
  <c r="G42"/>
  <c r="E133"/>
  <c r="G133"/>
  <c r="G552"/>
  <c r="E552"/>
  <c r="E335"/>
  <c r="G335"/>
  <c r="G802"/>
  <c r="E802"/>
  <c r="E290"/>
  <c r="G290"/>
  <c r="G779"/>
  <c r="E779"/>
  <c r="G530"/>
  <c r="E530"/>
  <c r="G262"/>
  <c r="E262"/>
  <c r="G857"/>
  <c r="E857"/>
  <c r="F858"/>
  <c r="E101"/>
  <c r="F102"/>
  <c r="G101"/>
  <c r="G692"/>
  <c r="E692"/>
  <c r="G599"/>
  <c r="E599"/>
  <c r="G463"/>
  <c r="E463"/>
  <c r="G283"/>
  <c r="E283"/>
  <c r="E326"/>
  <c r="F327"/>
  <c r="G326"/>
  <c r="G833"/>
  <c r="E833"/>
  <c r="F834"/>
  <c r="G715"/>
  <c r="E715"/>
  <c r="G622"/>
  <c r="E622"/>
  <c r="G484"/>
  <c r="E484"/>
  <c r="E653"/>
  <c r="G653"/>
  <c r="E560"/>
  <c r="G560"/>
  <c r="E470"/>
  <c r="G470"/>
  <c r="E678"/>
  <c r="G678"/>
  <c r="E425"/>
  <c r="G425"/>
  <c r="E125"/>
  <c r="F126"/>
  <c r="G125"/>
  <c r="E312"/>
  <c r="G312"/>
  <c r="G739"/>
  <c r="E739"/>
  <c r="F740"/>
  <c r="E146"/>
  <c r="F147"/>
  <c r="G146"/>
  <c r="G645"/>
  <c r="E645"/>
  <c r="G394"/>
  <c r="E394"/>
  <c r="E370"/>
  <c r="F371"/>
  <c r="G370"/>
  <c r="G575"/>
  <c r="E575"/>
  <c r="E700"/>
  <c r="G700"/>
  <c r="E513"/>
  <c r="G513"/>
  <c r="E155"/>
  <c r="G155"/>
  <c r="E416"/>
  <c r="F417"/>
  <c r="G416"/>
  <c r="E33"/>
  <c r="F34"/>
  <c r="G33"/>
  <c r="E356"/>
  <c r="G356"/>
  <c r="E629"/>
  <c r="G629"/>
  <c r="E537"/>
  <c r="G537"/>
  <c r="G762"/>
  <c r="E762"/>
  <c r="F763"/>
  <c r="E379"/>
  <c r="G379"/>
  <c r="G850"/>
  <c r="E850"/>
  <c r="E88"/>
  <c r="G88"/>
  <c r="E269"/>
  <c r="G269"/>
  <c r="E66"/>
  <c r="G66"/>
  <c r="G826"/>
  <c r="E826"/>
  <c r="G875"/>
  <c r="E875"/>
  <c r="E79"/>
  <c r="F80"/>
  <c r="G79"/>
  <c r="G385"/>
  <c r="E385"/>
  <c r="F386"/>
  <c r="G631" i="11"/>
  <c r="F632"/>
  <c r="G958"/>
  <c r="F959"/>
  <c r="G959" s="1"/>
  <c r="F248"/>
  <c r="G247"/>
  <c r="E1010"/>
  <c r="G1010"/>
  <c r="G643"/>
  <c r="E643"/>
  <c r="G295"/>
  <c r="F296"/>
  <c r="F31"/>
  <c r="G31" s="1"/>
  <c r="G30"/>
  <c r="G535"/>
  <c r="F536"/>
  <c r="G602"/>
  <c r="F603"/>
  <c r="G216"/>
  <c r="F217"/>
  <c r="F651"/>
  <c r="G650"/>
  <c r="F1389"/>
  <c r="G1388"/>
  <c r="E1388"/>
  <c r="G129"/>
  <c r="F130"/>
  <c r="G983"/>
  <c r="F984"/>
  <c r="G984" s="1"/>
  <c r="G1025"/>
  <c r="F1026"/>
  <c r="G625"/>
  <c r="E625"/>
  <c r="F594"/>
  <c r="G593"/>
  <c r="G21"/>
  <c r="F22"/>
  <c r="G22" s="1"/>
  <c r="G256"/>
  <c r="F257"/>
  <c r="G564"/>
  <c r="F565"/>
  <c r="G68"/>
  <c r="F69"/>
  <c r="G321"/>
  <c r="F322"/>
  <c r="G39"/>
  <c r="F40"/>
  <c r="G419"/>
  <c r="F420"/>
  <c r="G197"/>
  <c r="F198"/>
  <c r="E354" i="1"/>
  <c r="G417" i="13" l="1"/>
  <c r="E417"/>
  <c r="G147"/>
  <c r="E147"/>
  <c r="E763"/>
  <c r="G763"/>
  <c r="G371"/>
  <c r="E371"/>
  <c r="G102"/>
  <c r="E102"/>
  <c r="G327"/>
  <c r="E327"/>
  <c r="E787"/>
  <c r="G787"/>
  <c r="G386"/>
  <c r="E386"/>
  <c r="G34"/>
  <c r="E34"/>
  <c r="E740"/>
  <c r="G740"/>
  <c r="G126"/>
  <c r="E126"/>
  <c r="E834"/>
  <c r="G834"/>
  <c r="G58"/>
  <c r="E58"/>
  <c r="E810"/>
  <c r="G810"/>
  <c r="G80"/>
  <c r="E80"/>
  <c r="E858"/>
  <c r="G858"/>
  <c r="G1026" i="11"/>
  <c r="F1027"/>
  <c r="G1027" s="1"/>
  <c r="F258"/>
  <c r="G257"/>
  <c r="G651"/>
  <c r="F652"/>
  <c r="G652" s="1"/>
  <c r="F537"/>
  <c r="G537" s="1"/>
  <c r="G536"/>
  <c r="F199"/>
  <c r="G199" s="1"/>
  <c r="G198"/>
  <c r="F41"/>
  <c r="G41" s="1"/>
  <c r="G40"/>
  <c r="F566"/>
  <c r="G566" s="1"/>
  <c r="G565"/>
  <c r="E1389"/>
  <c r="G1389"/>
  <c r="G248"/>
  <c r="F249"/>
  <c r="G249" s="1"/>
  <c r="F421"/>
  <c r="G421" s="1"/>
  <c r="G420"/>
  <c r="F70"/>
  <c r="G70" s="1"/>
  <c r="G69"/>
  <c r="F218"/>
  <c r="G217"/>
  <c r="F633"/>
  <c r="G632"/>
  <c r="F323"/>
  <c r="G323" s="1"/>
  <c r="G322"/>
  <c r="F131"/>
  <c r="G131" s="1"/>
  <c r="G130"/>
  <c r="G594"/>
  <c r="F595"/>
  <c r="G595" s="1"/>
  <c r="F604"/>
  <c r="G603"/>
  <c r="F297"/>
  <c r="G297" s="1"/>
  <c r="G296"/>
  <c r="E1214" i="1"/>
  <c r="G604" i="11" l="1"/>
  <c r="F605"/>
  <c r="G605" s="1"/>
  <c r="G258"/>
  <c r="F259"/>
  <c r="G259" s="1"/>
  <c r="G218"/>
  <c r="F219"/>
  <c r="G219" s="1"/>
  <c r="G633"/>
  <c r="F634"/>
  <c r="G634" s="1"/>
  <c r="E318" i="1"/>
  <c r="E246" l="1"/>
  <c r="E8" l="1"/>
  <c r="E1256" l="1"/>
  <c r="E1257" s="1"/>
  <c r="E1258" s="1"/>
  <c r="E1259" s="1"/>
  <c r="F1255"/>
  <c r="F1256" s="1"/>
  <c r="F1257" s="1"/>
  <c r="F1258" s="1"/>
  <c r="F1259" s="1"/>
  <c r="E1248"/>
  <c r="E1249" s="1"/>
  <c r="E1250" s="1"/>
  <c r="E1251" s="1"/>
  <c r="F1247"/>
  <c r="E1239"/>
  <c r="E1240" s="1"/>
  <c r="E1241" s="1"/>
  <c r="E1242" s="1"/>
  <c r="F1238"/>
  <c r="E1231"/>
  <c r="E1232" s="1"/>
  <c r="E1233" s="1"/>
  <c r="E1234" s="1"/>
  <c r="F1230"/>
  <c r="E1223"/>
  <c r="E1224" s="1"/>
  <c r="E1225" s="1"/>
  <c r="E1226" s="1"/>
  <c r="F1222"/>
  <c r="F1223" s="1"/>
  <c r="G1223" s="1"/>
  <c r="E1215"/>
  <c r="E1216" s="1"/>
  <c r="F1213"/>
  <c r="G1213" s="1"/>
  <c r="G1214" s="1"/>
  <c r="G1215" s="1"/>
  <c r="G1216" s="1"/>
  <c r="E1203"/>
  <c r="E1204" s="1"/>
  <c r="E1205" s="1"/>
  <c r="E1206" s="1"/>
  <c r="F1202"/>
  <c r="F1203" s="1"/>
  <c r="F1204" s="1"/>
  <c r="F1205" s="1"/>
  <c r="F1206" s="1"/>
  <c r="E1192"/>
  <c r="E1193" s="1"/>
  <c r="E1194" s="1"/>
  <c r="E1195" s="1"/>
  <c r="F1191"/>
  <c r="E1184"/>
  <c r="E1185" s="1"/>
  <c r="E1186" s="1"/>
  <c r="E1187" s="1"/>
  <c r="F1183"/>
  <c r="E1175"/>
  <c r="E1176" s="1"/>
  <c r="E1177" s="1"/>
  <c r="E1178" s="1"/>
  <c r="F1174"/>
  <c r="E1166"/>
  <c r="E1167" s="1"/>
  <c r="E1168" s="1"/>
  <c r="E1169" s="1"/>
  <c r="F1165"/>
  <c r="E1157"/>
  <c r="E1158" s="1"/>
  <c r="E1159" s="1"/>
  <c r="E1160" s="1"/>
  <c r="F1156"/>
  <c r="G1156" s="1"/>
  <c r="G1157" s="1"/>
  <c r="G1158" s="1"/>
  <c r="G1159" s="1"/>
  <c r="G1160" s="1"/>
  <c r="E1149"/>
  <c r="E1150" s="1"/>
  <c r="E1151" s="1"/>
  <c r="E1152" s="1"/>
  <c r="F1148"/>
  <c r="E1141"/>
  <c r="E1142" s="1"/>
  <c r="E1143" s="1"/>
  <c r="E1144" s="1"/>
  <c r="F1140"/>
  <c r="F1141" s="1"/>
  <c r="F1142" s="1"/>
  <c r="F1143" s="1"/>
  <c r="F1144" s="1"/>
  <c r="E1133"/>
  <c r="E1134" s="1"/>
  <c r="E1135" s="1"/>
  <c r="E1136" s="1"/>
  <c r="F1132"/>
  <c r="G1132" s="1"/>
  <c r="G1133" s="1"/>
  <c r="G1134" s="1"/>
  <c r="G1135" s="1"/>
  <c r="G1136" s="1"/>
  <c r="E1125"/>
  <c r="E1126" s="1"/>
  <c r="E1127" s="1"/>
  <c r="E1128" s="1"/>
  <c r="F1124"/>
  <c r="F1125" s="1"/>
  <c r="F1126" s="1"/>
  <c r="F1127" s="1"/>
  <c r="F1128" s="1"/>
  <c r="E1116"/>
  <c r="E1117" s="1"/>
  <c r="E1118" s="1"/>
  <c r="E1119" s="1"/>
  <c r="F1115"/>
  <c r="E1108"/>
  <c r="E1109" s="1"/>
  <c r="E1110" s="1"/>
  <c r="E1111" s="1"/>
  <c r="F1107"/>
  <c r="E1099"/>
  <c r="E1100" s="1"/>
  <c r="E1101" s="1"/>
  <c r="E1102" s="1"/>
  <c r="F1098"/>
  <c r="E1088"/>
  <c r="E1089" s="1"/>
  <c r="E1090" s="1"/>
  <c r="E1091" s="1"/>
  <c r="F1087"/>
  <c r="E1078"/>
  <c r="E1079" s="1"/>
  <c r="E1080" s="1"/>
  <c r="E1081" s="1"/>
  <c r="F1077"/>
  <c r="F1078" s="1"/>
  <c r="F1079" s="1"/>
  <c r="F1080" s="1"/>
  <c r="F1081" s="1"/>
  <c r="E1070"/>
  <c r="E1071" s="1"/>
  <c r="E1072" s="1"/>
  <c r="E1073" s="1"/>
  <c r="F1069"/>
  <c r="G1069" s="1"/>
  <c r="G1070" s="1"/>
  <c r="G1071" s="1"/>
  <c r="G1072" s="1"/>
  <c r="G1073" s="1"/>
  <c r="E1060"/>
  <c r="E1061" s="1"/>
  <c r="E1062" s="1"/>
  <c r="E1063" s="1"/>
  <c r="F1059"/>
  <c r="E1049"/>
  <c r="E1050" s="1"/>
  <c r="E1051" s="1"/>
  <c r="E1052" s="1"/>
  <c r="F1048"/>
  <c r="G1048" s="1"/>
  <c r="G1049" s="1"/>
  <c r="G1050" s="1"/>
  <c r="G1051" s="1"/>
  <c r="G1052" s="1"/>
  <c r="E1038"/>
  <c r="E1039" s="1"/>
  <c r="E1040" s="1"/>
  <c r="E1041" s="1"/>
  <c r="F1037"/>
  <c r="F1038" s="1"/>
  <c r="F1039" s="1"/>
  <c r="F1040" s="1"/>
  <c r="F1041" s="1"/>
  <c r="E1029"/>
  <c r="E1030" s="1"/>
  <c r="E1031" s="1"/>
  <c r="E1032" s="1"/>
  <c r="F1028"/>
  <c r="G1028" s="1"/>
  <c r="G1029" s="1"/>
  <c r="G1030" s="1"/>
  <c r="G1031" s="1"/>
  <c r="G1032" s="1"/>
  <c r="E1020"/>
  <c r="E1021" s="1"/>
  <c r="E1022" s="1"/>
  <c r="E1023" s="1"/>
  <c r="F1019"/>
  <c r="F1020" s="1"/>
  <c r="F1021" s="1"/>
  <c r="F1022" s="1"/>
  <c r="F1023" s="1"/>
  <c r="E1012"/>
  <c r="E1013" s="1"/>
  <c r="E1014" s="1"/>
  <c r="E1015" s="1"/>
  <c r="F1011"/>
  <c r="G1011" s="1"/>
  <c r="G1012" s="1"/>
  <c r="G1013" s="1"/>
  <c r="G1014" s="1"/>
  <c r="G1015" s="1"/>
  <c r="E1002"/>
  <c r="E1003" s="1"/>
  <c r="E1004" s="1"/>
  <c r="E1005" s="1"/>
  <c r="F1001"/>
  <c r="E991"/>
  <c r="E992" s="1"/>
  <c r="E993" s="1"/>
  <c r="E994" s="1"/>
  <c r="F990"/>
  <c r="E980"/>
  <c r="E981" s="1"/>
  <c r="E982" s="1"/>
  <c r="E983" s="1"/>
  <c r="F979"/>
  <c r="E970"/>
  <c r="E971" s="1"/>
  <c r="E972" s="1"/>
  <c r="E973" s="1"/>
  <c r="F969"/>
  <c r="E959"/>
  <c r="E960" s="1"/>
  <c r="E961" s="1"/>
  <c r="E962" s="1"/>
  <c r="F958"/>
  <c r="F959" s="1"/>
  <c r="F960" s="1"/>
  <c r="F961" s="1"/>
  <c r="F962" s="1"/>
  <c r="E951"/>
  <c r="E952" s="1"/>
  <c r="E953" s="1"/>
  <c r="E954" s="1"/>
  <c r="F950"/>
  <c r="E942"/>
  <c r="E943" s="1"/>
  <c r="E944" s="1"/>
  <c r="E945" s="1"/>
  <c r="F941"/>
  <c r="F942" s="1"/>
  <c r="F943" s="1"/>
  <c r="F944" s="1"/>
  <c r="F945" s="1"/>
  <c r="E933"/>
  <c r="E934" s="1"/>
  <c r="E935" s="1"/>
  <c r="E936" s="1"/>
  <c r="F932"/>
  <c r="G932" s="1"/>
  <c r="G933" s="1"/>
  <c r="G934" s="1"/>
  <c r="G935" s="1"/>
  <c r="G936" s="1"/>
  <c r="E925"/>
  <c r="E926" s="1"/>
  <c r="E927" s="1"/>
  <c r="E928" s="1"/>
  <c r="F924"/>
  <c r="G924" s="1"/>
  <c r="G925" s="1"/>
  <c r="G926" s="1"/>
  <c r="G927" s="1"/>
  <c r="G928" s="1"/>
  <c r="E917"/>
  <c r="E918" s="1"/>
  <c r="E919" s="1"/>
  <c r="E920" s="1"/>
  <c r="F916"/>
  <c r="F917" s="1"/>
  <c r="F918" s="1"/>
  <c r="F919" s="1"/>
  <c r="F920" s="1"/>
  <c r="E909"/>
  <c r="E910" s="1"/>
  <c r="E911" s="1"/>
  <c r="E912" s="1"/>
  <c r="F908"/>
  <c r="G908" s="1"/>
  <c r="G909" s="1"/>
  <c r="G910" s="1"/>
  <c r="G911" s="1"/>
  <c r="G912" s="1"/>
  <c r="E901"/>
  <c r="E902" s="1"/>
  <c r="E903" s="1"/>
  <c r="E904" s="1"/>
  <c r="F900"/>
  <c r="G900" s="1"/>
  <c r="G901" s="1"/>
  <c r="G902" s="1"/>
  <c r="G903" s="1"/>
  <c r="G904" s="1"/>
  <c r="E892"/>
  <c r="E893" s="1"/>
  <c r="E894" s="1"/>
  <c r="E895" s="1"/>
  <c r="F891"/>
  <c r="G891" s="1"/>
  <c r="G892" s="1"/>
  <c r="G893" s="1"/>
  <c r="G894" s="1"/>
  <c r="G895" s="1"/>
  <c r="E884"/>
  <c r="E885" s="1"/>
  <c r="E886" s="1"/>
  <c r="E887" s="1"/>
  <c r="F883"/>
  <c r="F884" s="1"/>
  <c r="F885" s="1"/>
  <c r="F886" s="1"/>
  <c r="F887" s="1"/>
  <c r="E870"/>
  <c r="E871" s="1"/>
  <c r="E872" s="1"/>
  <c r="E873" s="1"/>
  <c r="F869"/>
  <c r="E862"/>
  <c r="E863" s="1"/>
  <c r="E864" s="1"/>
  <c r="E865" s="1"/>
  <c r="F861"/>
  <c r="E852"/>
  <c r="E853" s="1"/>
  <c r="E854" s="1"/>
  <c r="E855" s="1"/>
  <c r="F851"/>
  <c r="G851" s="1"/>
  <c r="G852" s="1"/>
  <c r="G853" s="1"/>
  <c r="G854" s="1"/>
  <c r="G855" s="1"/>
  <c r="E842"/>
  <c r="E843" s="1"/>
  <c r="E844" s="1"/>
  <c r="E845" s="1"/>
  <c r="F841"/>
  <c r="F842" s="1"/>
  <c r="F843" s="1"/>
  <c r="F844" s="1"/>
  <c r="F845" s="1"/>
  <c r="E833"/>
  <c r="E834" s="1"/>
  <c r="E835" s="1"/>
  <c r="E836" s="1"/>
  <c r="F832"/>
  <c r="E824"/>
  <c r="E825" s="1"/>
  <c r="E826" s="1"/>
  <c r="E827" s="1"/>
  <c r="F823"/>
  <c r="E815"/>
  <c r="E816" s="1"/>
  <c r="E817" s="1"/>
  <c r="E818" s="1"/>
  <c r="F814"/>
  <c r="G814" s="1"/>
  <c r="G815" s="1"/>
  <c r="G816" s="1"/>
  <c r="G817" s="1"/>
  <c r="G818" s="1"/>
  <c r="E806"/>
  <c r="E807" s="1"/>
  <c r="E808" s="1"/>
  <c r="E809" s="1"/>
  <c r="F805"/>
  <c r="F806" s="1"/>
  <c r="F807" s="1"/>
  <c r="F808" s="1"/>
  <c r="F809" s="1"/>
  <c r="E796"/>
  <c r="E797" s="1"/>
  <c r="E798" s="1"/>
  <c r="E799" s="1"/>
  <c r="F795"/>
  <c r="G795" s="1"/>
  <c r="G796" s="1"/>
  <c r="G797" s="1"/>
  <c r="G798" s="1"/>
  <c r="G799" s="1"/>
  <c r="E788"/>
  <c r="E789" s="1"/>
  <c r="E790" s="1"/>
  <c r="E791" s="1"/>
  <c r="F787"/>
  <c r="G777"/>
  <c r="G778" s="1"/>
  <c r="G779" s="1"/>
  <c r="G780" s="1"/>
  <c r="E777"/>
  <c r="E778" s="1"/>
  <c r="E779" s="1"/>
  <c r="E780" s="1"/>
  <c r="F776"/>
  <c r="F777" s="1"/>
  <c r="F778" s="1"/>
  <c r="F779" s="1"/>
  <c r="F780" s="1"/>
  <c r="E769"/>
  <c r="E770" s="1"/>
  <c r="E771" s="1"/>
  <c r="E772" s="1"/>
  <c r="F768"/>
  <c r="E759"/>
  <c r="E760" s="1"/>
  <c r="E761" s="1"/>
  <c r="E762" s="1"/>
  <c r="F758"/>
  <c r="F759" s="1"/>
  <c r="F760" s="1"/>
  <c r="F761" s="1"/>
  <c r="F762" s="1"/>
  <c r="E749"/>
  <c r="E750" s="1"/>
  <c r="E751" s="1"/>
  <c r="E752" s="1"/>
  <c r="F748"/>
  <c r="G748" s="1"/>
  <c r="G749" s="1"/>
  <c r="G750" s="1"/>
  <c r="G751" s="1"/>
  <c r="G752" s="1"/>
  <c r="E740"/>
  <c r="E741" s="1"/>
  <c r="E742" s="1"/>
  <c r="E743" s="1"/>
  <c r="F739"/>
  <c r="G739" s="1"/>
  <c r="G740" s="1"/>
  <c r="G741" s="1"/>
  <c r="G742" s="1"/>
  <c r="G743" s="1"/>
  <c r="E730"/>
  <c r="E731" s="1"/>
  <c r="E732" s="1"/>
  <c r="E733" s="1"/>
  <c r="F729"/>
  <c r="E719"/>
  <c r="E720" s="1"/>
  <c r="E721" s="1"/>
  <c r="E722" s="1"/>
  <c r="F718"/>
  <c r="G718" s="1"/>
  <c r="G719" s="1"/>
  <c r="G720" s="1"/>
  <c r="G721" s="1"/>
  <c r="G722" s="1"/>
  <c r="E711"/>
  <c r="E712" s="1"/>
  <c r="E713" s="1"/>
  <c r="E714" s="1"/>
  <c r="F710"/>
  <c r="G710" s="1"/>
  <c r="G711" s="1"/>
  <c r="G712" s="1"/>
  <c r="G713" s="1"/>
  <c r="G714" s="1"/>
  <c r="E703"/>
  <c r="E704" s="1"/>
  <c r="E705" s="1"/>
  <c r="E706" s="1"/>
  <c r="F702"/>
  <c r="G702" s="1"/>
  <c r="G703" s="1"/>
  <c r="G704" s="1"/>
  <c r="G705" s="1"/>
  <c r="G706" s="1"/>
  <c r="E692"/>
  <c r="E693" s="1"/>
  <c r="E694" s="1"/>
  <c r="E695" s="1"/>
  <c r="F691"/>
  <c r="F692" s="1"/>
  <c r="F693" s="1"/>
  <c r="F694" s="1"/>
  <c r="F695" s="1"/>
  <c r="E683"/>
  <c r="E684" s="1"/>
  <c r="E685" s="1"/>
  <c r="E686" s="1"/>
  <c r="F682"/>
  <c r="E675"/>
  <c r="E676" s="1"/>
  <c r="E677" s="1"/>
  <c r="F674"/>
  <c r="F675" s="1"/>
  <c r="F676" s="1"/>
  <c r="F677" s="1"/>
  <c r="E666"/>
  <c r="E667" s="1"/>
  <c r="E668" s="1"/>
  <c r="E669" s="1"/>
  <c r="F665"/>
  <c r="G665" s="1"/>
  <c r="G666" s="1"/>
  <c r="G667" s="1"/>
  <c r="G668" s="1"/>
  <c r="G669" s="1"/>
  <c r="E657"/>
  <c r="E658" s="1"/>
  <c r="E659" s="1"/>
  <c r="E660" s="1"/>
  <c r="F656"/>
  <c r="E649"/>
  <c r="E650" s="1"/>
  <c r="E651" s="1"/>
  <c r="E652" s="1"/>
  <c r="F648"/>
  <c r="F649" s="1"/>
  <c r="F650" s="1"/>
  <c r="F651" s="1"/>
  <c r="F652" s="1"/>
  <c r="E640"/>
  <c r="E641" s="1"/>
  <c r="E642" s="1"/>
  <c r="E643" s="1"/>
  <c r="F639"/>
  <c r="F640" s="1"/>
  <c r="F641" s="1"/>
  <c r="F642" s="1"/>
  <c r="F643" s="1"/>
  <c r="E632"/>
  <c r="E633" s="1"/>
  <c r="E634" s="1"/>
  <c r="E635" s="1"/>
  <c r="F631"/>
  <c r="E624"/>
  <c r="E625" s="1"/>
  <c r="E626" s="1"/>
  <c r="E627" s="1"/>
  <c r="F623"/>
  <c r="F624" s="1"/>
  <c r="F625" s="1"/>
  <c r="F626" s="1"/>
  <c r="F627" s="1"/>
  <c r="E615"/>
  <c r="E616" s="1"/>
  <c r="E617" s="1"/>
  <c r="E618" s="1"/>
  <c r="F614"/>
  <c r="F615" s="1"/>
  <c r="F616" s="1"/>
  <c r="F617" s="1"/>
  <c r="F618" s="1"/>
  <c r="E605"/>
  <c r="E606" s="1"/>
  <c r="E607" s="1"/>
  <c r="E608" s="1"/>
  <c r="F604"/>
  <c r="G604" s="1"/>
  <c r="G605" s="1"/>
  <c r="G606" s="1"/>
  <c r="G607" s="1"/>
  <c r="G608" s="1"/>
  <c r="E597"/>
  <c r="E598" s="1"/>
  <c r="E599" s="1"/>
  <c r="E600" s="1"/>
  <c r="F596"/>
  <c r="E589"/>
  <c r="E590" s="1"/>
  <c r="E591" s="1"/>
  <c r="E592" s="1"/>
  <c r="F588"/>
  <c r="G588" s="1"/>
  <c r="G589" s="1"/>
  <c r="G590" s="1"/>
  <c r="G591" s="1"/>
  <c r="G592" s="1"/>
  <c r="E580"/>
  <c r="E581" s="1"/>
  <c r="E582" s="1"/>
  <c r="E583" s="1"/>
  <c r="F579"/>
  <c r="F580" s="1"/>
  <c r="F581" s="1"/>
  <c r="F582" s="1"/>
  <c r="F583" s="1"/>
  <c r="E571"/>
  <c r="E572" s="1"/>
  <c r="E573" s="1"/>
  <c r="E574" s="1"/>
  <c r="F570"/>
  <c r="G570" s="1"/>
  <c r="G571" s="1"/>
  <c r="G572" s="1"/>
  <c r="G573" s="1"/>
  <c r="G574" s="1"/>
  <c r="E561"/>
  <c r="E562" s="1"/>
  <c r="E563" s="1"/>
  <c r="E564" s="1"/>
  <c r="F560"/>
  <c r="F561" s="1"/>
  <c r="F562" s="1"/>
  <c r="F563" s="1"/>
  <c r="F564" s="1"/>
  <c r="E553"/>
  <c r="E554" s="1"/>
  <c r="E555" s="1"/>
  <c r="E556" s="1"/>
  <c r="F552"/>
  <c r="E544"/>
  <c r="E545" s="1"/>
  <c r="E546" s="1"/>
  <c r="E547" s="1"/>
  <c r="F543"/>
  <c r="F544" s="1"/>
  <c r="F545" s="1"/>
  <c r="F546" s="1"/>
  <c r="F547" s="1"/>
  <c r="E536"/>
  <c r="E537" s="1"/>
  <c r="E538" s="1"/>
  <c r="E539" s="1"/>
  <c r="F535"/>
  <c r="E527"/>
  <c r="E528" s="1"/>
  <c r="E529" s="1"/>
  <c r="E530" s="1"/>
  <c r="F526"/>
  <c r="E518"/>
  <c r="E519" s="1"/>
  <c r="E520" s="1"/>
  <c r="E521" s="1"/>
  <c r="F517"/>
  <c r="E509"/>
  <c r="E510" s="1"/>
  <c r="E511" s="1"/>
  <c r="E512" s="1"/>
  <c r="F508"/>
  <c r="E501"/>
  <c r="E502" s="1"/>
  <c r="E503" s="1"/>
  <c r="E504" s="1"/>
  <c r="F500"/>
  <c r="G500" s="1"/>
  <c r="G501" s="1"/>
  <c r="G502" s="1"/>
  <c r="G503" s="1"/>
  <c r="G504" s="1"/>
  <c r="E492"/>
  <c r="E493" s="1"/>
  <c r="E494" s="1"/>
  <c r="E495" s="1"/>
  <c r="F491"/>
  <c r="G491" s="1"/>
  <c r="G492" s="1"/>
  <c r="G493" s="1"/>
  <c r="G494" s="1"/>
  <c r="G495" s="1"/>
  <c r="E482"/>
  <c r="E483" s="1"/>
  <c r="E484" s="1"/>
  <c r="E485" s="1"/>
  <c r="F481"/>
  <c r="E472"/>
  <c r="E473" s="1"/>
  <c r="E474" s="1"/>
  <c r="E475" s="1"/>
  <c r="F471"/>
  <c r="E463"/>
  <c r="E464" s="1"/>
  <c r="E465" s="1"/>
  <c r="E466" s="1"/>
  <c r="F462"/>
  <c r="E454"/>
  <c r="E455" s="1"/>
  <c r="E456" s="1"/>
  <c r="E457" s="1"/>
  <c r="F453"/>
  <c r="E445"/>
  <c r="E446" s="1"/>
  <c r="E447" s="1"/>
  <c r="E448" s="1"/>
  <c r="F444"/>
  <c r="E437"/>
  <c r="E438" s="1"/>
  <c r="E439" s="1"/>
  <c r="E440" s="1"/>
  <c r="F436"/>
  <c r="E428"/>
  <c r="E429" s="1"/>
  <c r="E430" s="1"/>
  <c r="E431" s="1"/>
  <c r="F427"/>
  <c r="G427" s="1"/>
  <c r="G428" s="1"/>
  <c r="G429" s="1"/>
  <c r="G430" s="1"/>
  <c r="G431" s="1"/>
  <c r="E418"/>
  <c r="E419" s="1"/>
  <c r="E420" s="1"/>
  <c r="E421" s="1"/>
  <c r="F417"/>
  <c r="G417" s="1"/>
  <c r="G418" s="1"/>
  <c r="G419" s="1"/>
  <c r="G420" s="1"/>
  <c r="G421" s="1"/>
  <c r="E409"/>
  <c r="E410" s="1"/>
  <c r="E411" s="1"/>
  <c r="E412" s="1"/>
  <c r="F408"/>
  <c r="G408" s="1"/>
  <c r="G409" s="1"/>
  <c r="G410" s="1"/>
  <c r="G411" s="1"/>
  <c r="G412" s="1"/>
  <c r="E400"/>
  <c r="E401" s="1"/>
  <c r="E402" s="1"/>
  <c r="E403" s="1"/>
  <c r="F399"/>
  <c r="F400" s="1"/>
  <c r="F401" s="1"/>
  <c r="F402" s="1"/>
  <c r="F403" s="1"/>
  <c r="E391"/>
  <c r="E392" s="1"/>
  <c r="E393" s="1"/>
  <c r="E394" s="1"/>
  <c r="F390"/>
  <c r="E381"/>
  <c r="E382" s="1"/>
  <c r="E383" s="1"/>
  <c r="E384" s="1"/>
  <c r="F380"/>
  <c r="F381" s="1"/>
  <c r="F382" s="1"/>
  <c r="F383" s="1"/>
  <c r="F384" s="1"/>
  <c r="E373"/>
  <c r="E374" s="1"/>
  <c r="E375" s="1"/>
  <c r="F372"/>
  <c r="G372" s="1"/>
  <c r="G373" s="1"/>
  <c r="G374" s="1"/>
  <c r="G375" s="1"/>
  <c r="E363"/>
  <c r="E364" s="1"/>
  <c r="E365" s="1"/>
  <c r="E366" s="1"/>
  <c r="F362"/>
  <c r="E355"/>
  <c r="E356" s="1"/>
  <c r="E357" s="1"/>
  <c r="F353"/>
  <c r="E345"/>
  <c r="E346" s="1"/>
  <c r="E347" s="1"/>
  <c r="E348" s="1"/>
  <c r="F344"/>
  <c r="F345" s="1"/>
  <c r="F346" s="1"/>
  <c r="F347" s="1"/>
  <c r="F348" s="1"/>
  <c r="E336"/>
  <c r="E337" s="1"/>
  <c r="E338" s="1"/>
  <c r="E339" s="1"/>
  <c r="F335"/>
  <c r="G335" s="1"/>
  <c r="G336" s="1"/>
  <c r="G337" s="1"/>
  <c r="G338" s="1"/>
  <c r="G339" s="1"/>
  <c r="E326"/>
  <c r="E327" s="1"/>
  <c r="E328" s="1"/>
  <c r="E329" s="1"/>
  <c r="F325"/>
  <c r="G325" s="1"/>
  <c r="G326" s="1"/>
  <c r="G327" s="1"/>
  <c r="G328" s="1"/>
  <c r="G329" s="1"/>
  <c r="E319"/>
  <c r="E320" s="1"/>
  <c r="E321" s="1"/>
  <c r="F317"/>
  <c r="E308"/>
  <c r="E309" s="1"/>
  <c r="E310" s="1"/>
  <c r="E311" s="1"/>
  <c r="F307"/>
  <c r="F308" s="1"/>
  <c r="F309" s="1"/>
  <c r="F310" s="1"/>
  <c r="F311" s="1"/>
  <c r="E299"/>
  <c r="E300" s="1"/>
  <c r="E301" s="1"/>
  <c r="E302" s="1"/>
  <c r="F298"/>
  <c r="E291"/>
  <c r="E292" s="1"/>
  <c r="E293" s="1"/>
  <c r="E294" s="1"/>
  <c r="F290"/>
  <c r="F291" s="1"/>
  <c r="F292" s="1"/>
  <c r="F293" s="1"/>
  <c r="F294" s="1"/>
  <c r="E282"/>
  <c r="E283" s="1"/>
  <c r="E284" s="1"/>
  <c r="E285" s="1"/>
  <c r="F281"/>
  <c r="G281" s="1"/>
  <c r="G282" s="1"/>
  <c r="G283" s="1"/>
  <c r="G284" s="1"/>
  <c r="G285" s="1"/>
  <c r="E273"/>
  <c r="E274" s="1"/>
  <c r="E275" s="1"/>
  <c r="E276" s="1"/>
  <c r="F272"/>
  <c r="G272" s="1"/>
  <c r="G273" s="1"/>
  <c r="G274" s="1"/>
  <c r="G275" s="1"/>
  <c r="G276" s="1"/>
  <c r="E264"/>
  <c r="E265" s="1"/>
  <c r="E266" s="1"/>
  <c r="E267" s="1"/>
  <c r="F263"/>
  <c r="G263" s="1"/>
  <c r="G264" s="1"/>
  <c r="G265" s="1"/>
  <c r="G266" s="1"/>
  <c r="G267" s="1"/>
  <c r="E255"/>
  <c r="E256" s="1"/>
  <c r="E257" s="1"/>
  <c r="E258" s="1"/>
  <c r="F254"/>
  <c r="F255" s="1"/>
  <c r="F256" s="1"/>
  <c r="F257" s="1"/>
  <c r="F258" s="1"/>
  <c r="E247"/>
  <c r="E248" s="1"/>
  <c r="E249" s="1"/>
  <c r="F245"/>
  <c r="G245" s="1"/>
  <c r="G246" s="1"/>
  <c r="G247" s="1"/>
  <c r="G248" s="1"/>
  <c r="G249" s="1"/>
  <c r="E237"/>
  <c r="E238" s="1"/>
  <c r="E239" s="1"/>
  <c r="E240" s="1"/>
  <c r="F236"/>
  <c r="G236" s="1"/>
  <c r="G237" s="1"/>
  <c r="G238" s="1"/>
  <c r="G239" s="1"/>
  <c r="G240" s="1"/>
  <c r="E228"/>
  <c r="E229" s="1"/>
  <c r="E230" s="1"/>
  <c r="E231" s="1"/>
  <c r="F227"/>
  <c r="F228" s="1"/>
  <c r="F229" s="1"/>
  <c r="F230" s="1"/>
  <c r="F231" s="1"/>
  <c r="E219"/>
  <c r="E220" s="1"/>
  <c r="E221" s="1"/>
  <c r="E222" s="1"/>
  <c r="F218"/>
  <c r="G218" s="1"/>
  <c r="G219" s="1"/>
  <c r="G220" s="1"/>
  <c r="G221" s="1"/>
  <c r="G222" s="1"/>
  <c r="E210"/>
  <c r="E211" s="1"/>
  <c r="E212" s="1"/>
  <c r="E213" s="1"/>
  <c r="F209"/>
  <c r="E200"/>
  <c r="E201" s="1"/>
  <c r="E202" s="1"/>
  <c r="E203" s="1"/>
  <c r="F199"/>
  <c r="F200" s="1"/>
  <c r="F201" s="1"/>
  <c r="F202" s="1"/>
  <c r="F203" s="1"/>
  <c r="E190"/>
  <c r="E191" s="1"/>
  <c r="E192" s="1"/>
  <c r="E193" s="1"/>
  <c r="F189"/>
  <c r="E181"/>
  <c r="E182" s="1"/>
  <c r="E183" s="1"/>
  <c r="E184" s="1"/>
  <c r="F180"/>
  <c r="E172"/>
  <c r="E173" s="1"/>
  <c r="E174" s="1"/>
  <c r="E175" s="1"/>
  <c r="F171"/>
  <c r="E162"/>
  <c r="E163" s="1"/>
  <c r="E164" s="1"/>
  <c r="E165" s="1"/>
  <c r="F161"/>
  <c r="F162" s="1"/>
  <c r="F163" s="1"/>
  <c r="F164" s="1"/>
  <c r="F165" s="1"/>
  <c r="E153"/>
  <c r="E154" s="1"/>
  <c r="E155" s="1"/>
  <c r="E156" s="1"/>
  <c r="F152"/>
  <c r="G152" s="1"/>
  <c r="G153" s="1"/>
  <c r="G154" s="1"/>
  <c r="G155" s="1"/>
  <c r="G156" s="1"/>
  <c r="E144"/>
  <c r="E145" s="1"/>
  <c r="E146" s="1"/>
  <c r="E147" s="1"/>
  <c r="F143"/>
  <c r="F144" s="1"/>
  <c r="F145" s="1"/>
  <c r="F146" s="1"/>
  <c r="F147" s="1"/>
  <c r="E135"/>
  <c r="E136" s="1"/>
  <c r="E137" s="1"/>
  <c r="E138" s="1"/>
  <c r="F134"/>
  <c r="E126"/>
  <c r="E127" s="1"/>
  <c r="E128" s="1"/>
  <c r="E129" s="1"/>
  <c r="F125"/>
  <c r="F126" s="1"/>
  <c r="F127" s="1"/>
  <c r="F128" s="1"/>
  <c r="F129" s="1"/>
  <c r="E117"/>
  <c r="E118" s="1"/>
  <c r="E119" s="1"/>
  <c r="E120" s="1"/>
  <c r="F116"/>
  <c r="G116" s="1"/>
  <c r="G117" s="1"/>
  <c r="G118" s="1"/>
  <c r="G119" s="1"/>
  <c r="G120" s="1"/>
  <c r="E108"/>
  <c r="E109" s="1"/>
  <c r="E110" s="1"/>
  <c r="E111" s="1"/>
  <c r="F107"/>
  <c r="E99"/>
  <c r="E100" s="1"/>
  <c r="E101" s="1"/>
  <c r="E102" s="1"/>
  <c r="F98"/>
  <c r="G98" s="1"/>
  <c r="G99" s="1"/>
  <c r="G100" s="1"/>
  <c r="G101" s="1"/>
  <c r="G102" s="1"/>
  <c r="E91"/>
  <c r="E92" s="1"/>
  <c r="E93" s="1"/>
  <c r="E94" s="1"/>
  <c r="F90"/>
  <c r="E83"/>
  <c r="E84" s="1"/>
  <c r="E85" s="1"/>
  <c r="E86" s="1"/>
  <c r="F82"/>
  <c r="E74"/>
  <c r="E75" s="1"/>
  <c r="E76" s="1"/>
  <c r="E77" s="1"/>
  <c r="F73"/>
  <c r="G73" s="1"/>
  <c r="G74" s="1"/>
  <c r="G75" s="1"/>
  <c r="G76" s="1"/>
  <c r="G77" s="1"/>
  <c r="E64"/>
  <c r="E65" s="1"/>
  <c r="E66" s="1"/>
  <c r="E67" s="1"/>
  <c r="F63"/>
  <c r="F64" s="1"/>
  <c r="F65" s="1"/>
  <c r="F66" s="1"/>
  <c r="F67" s="1"/>
  <c r="E55"/>
  <c r="E56" s="1"/>
  <c r="E57" s="1"/>
  <c r="E58" s="1"/>
  <c r="F54"/>
  <c r="F55" s="1"/>
  <c r="F56" s="1"/>
  <c r="F57" s="1"/>
  <c r="F58" s="1"/>
  <c r="E46"/>
  <c r="E47" s="1"/>
  <c r="E48" s="1"/>
  <c r="E49" s="1"/>
  <c r="F45"/>
  <c r="G45" s="1"/>
  <c r="G46" s="1"/>
  <c r="G47" s="1"/>
  <c r="G48" s="1"/>
  <c r="G49" s="1"/>
  <c r="E37"/>
  <c r="E38" s="1"/>
  <c r="E39" s="1"/>
  <c r="E40" s="1"/>
  <c r="F36"/>
  <c r="E26"/>
  <c r="E27" s="1"/>
  <c r="E28" s="1"/>
  <c r="E29" s="1"/>
  <c r="F25"/>
  <c r="E17"/>
  <c r="E18" s="1"/>
  <c r="E19" s="1"/>
  <c r="E20" s="1"/>
  <c r="F16"/>
  <c r="G16" s="1"/>
  <c r="G17" s="1"/>
  <c r="G18" s="1"/>
  <c r="G19" s="1"/>
  <c r="G20" s="1"/>
  <c r="E9"/>
  <c r="E10" s="1"/>
  <c r="E11" s="1"/>
  <c r="F7"/>
  <c r="G1217" l="1"/>
  <c r="E1217"/>
  <c r="F719"/>
  <c r="F720" s="1"/>
  <c r="F721" s="1"/>
  <c r="F722" s="1"/>
  <c r="F901"/>
  <c r="F902" s="1"/>
  <c r="F903" s="1"/>
  <c r="F904" s="1"/>
  <c r="G758"/>
  <c r="G759" s="1"/>
  <c r="G760" s="1"/>
  <c r="G761" s="1"/>
  <c r="G762" s="1"/>
  <c r="F219"/>
  <c r="F220" s="1"/>
  <c r="F221" s="1"/>
  <c r="F222" s="1"/>
  <c r="F711"/>
  <c r="F712" s="1"/>
  <c r="F713" s="1"/>
  <c r="F714" s="1"/>
  <c r="F815"/>
  <c r="F816" s="1"/>
  <c r="F817" s="1"/>
  <c r="F818" s="1"/>
  <c r="F1214"/>
  <c r="F1215" s="1"/>
  <c r="F1216" s="1"/>
  <c r="F418"/>
  <c r="F419" s="1"/>
  <c r="F420" s="1"/>
  <c r="F421" s="1"/>
  <c r="F117"/>
  <c r="F118" s="1"/>
  <c r="F119" s="1"/>
  <c r="F120" s="1"/>
  <c r="F326"/>
  <c r="F327" s="1"/>
  <c r="F328" s="1"/>
  <c r="F329" s="1"/>
  <c r="F492"/>
  <c r="F493" s="1"/>
  <c r="F494" s="1"/>
  <c r="F495" s="1"/>
  <c r="F1049"/>
  <c r="F1050" s="1"/>
  <c r="F1051" s="1"/>
  <c r="F1052" s="1"/>
  <c r="F428"/>
  <c r="F429" s="1"/>
  <c r="F430" s="1"/>
  <c r="F431" s="1"/>
  <c r="F909"/>
  <c r="F910" s="1"/>
  <c r="F911" s="1"/>
  <c r="F912" s="1"/>
  <c r="G344"/>
  <c r="G345" s="1"/>
  <c r="G346" s="1"/>
  <c r="G347" s="1"/>
  <c r="G348" s="1"/>
  <c r="F17"/>
  <c r="F18" s="1"/>
  <c r="F19" s="1"/>
  <c r="F20" s="1"/>
  <c r="F373"/>
  <c r="F374" s="1"/>
  <c r="F375" s="1"/>
  <c r="F666"/>
  <c r="F667" s="1"/>
  <c r="F668" s="1"/>
  <c r="F669" s="1"/>
  <c r="F892"/>
  <c r="F893" s="1"/>
  <c r="F894" s="1"/>
  <c r="F895" s="1"/>
  <c r="F1029"/>
  <c r="F1030" s="1"/>
  <c r="F1031" s="1"/>
  <c r="F1032" s="1"/>
  <c r="F99"/>
  <c r="F100" s="1"/>
  <c r="F101" s="1"/>
  <c r="F102" s="1"/>
  <c r="F336"/>
  <c r="F337" s="1"/>
  <c r="F338" s="1"/>
  <c r="F339" s="1"/>
  <c r="F933"/>
  <c r="F934" s="1"/>
  <c r="F935" s="1"/>
  <c r="F936" s="1"/>
  <c r="F1157"/>
  <c r="F1158" s="1"/>
  <c r="F1159" s="1"/>
  <c r="F1160" s="1"/>
  <c r="G254"/>
  <c r="G255" s="1"/>
  <c r="G256" s="1"/>
  <c r="G257" s="1"/>
  <c r="G258" s="1"/>
  <c r="G307"/>
  <c r="G308" s="1"/>
  <c r="G309" s="1"/>
  <c r="G310" s="1"/>
  <c r="G311" s="1"/>
  <c r="G1140"/>
  <c r="G1141" s="1"/>
  <c r="G1142" s="1"/>
  <c r="G1143" s="1"/>
  <c r="G1144" s="1"/>
  <c r="G1255"/>
  <c r="G1256" s="1"/>
  <c r="G1257" s="1"/>
  <c r="G1258" s="1"/>
  <c r="G1259" s="1"/>
  <c r="G54"/>
  <c r="G55" s="1"/>
  <c r="G56" s="1"/>
  <c r="G57" s="1"/>
  <c r="G58" s="1"/>
  <c r="F74"/>
  <c r="F75" s="1"/>
  <c r="F76" s="1"/>
  <c r="F77" s="1"/>
  <c r="F246"/>
  <c r="F247" s="1"/>
  <c r="F248" s="1"/>
  <c r="F249" s="1"/>
  <c r="F409"/>
  <c r="F410" s="1"/>
  <c r="F411" s="1"/>
  <c r="F412" s="1"/>
  <c r="F740"/>
  <c r="F741" s="1"/>
  <c r="F742" s="1"/>
  <c r="F743" s="1"/>
  <c r="F749"/>
  <c r="F750" s="1"/>
  <c r="F751" s="1"/>
  <c r="F752" s="1"/>
  <c r="F796"/>
  <c r="F797" s="1"/>
  <c r="F798" s="1"/>
  <c r="F799" s="1"/>
  <c r="F852"/>
  <c r="F853" s="1"/>
  <c r="F854" s="1"/>
  <c r="F855" s="1"/>
  <c r="F1070"/>
  <c r="F1071" s="1"/>
  <c r="F1072" s="1"/>
  <c r="F1073" s="1"/>
  <c r="F1133"/>
  <c r="F1134" s="1"/>
  <c r="F1135" s="1"/>
  <c r="F1136" s="1"/>
  <c r="F282"/>
  <c r="F283" s="1"/>
  <c r="F284" s="1"/>
  <c r="F285" s="1"/>
  <c r="G614"/>
  <c r="G615" s="1"/>
  <c r="G616" s="1"/>
  <c r="G617" s="1"/>
  <c r="G618" s="1"/>
  <c r="F605"/>
  <c r="F606" s="1"/>
  <c r="F607" s="1"/>
  <c r="F608" s="1"/>
  <c r="G171"/>
  <c r="G172" s="1"/>
  <c r="G173" s="1"/>
  <c r="G174" s="1"/>
  <c r="G175" s="1"/>
  <c r="F172"/>
  <c r="F173" s="1"/>
  <c r="F174" s="1"/>
  <c r="F175" s="1"/>
  <c r="G298"/>
  <c r="G299" s="1"/>
  <c r="G300" s="1"/>
  <c r="G301" s="1"/>
  <c r="G302" s="1"/>
  <c r="F299"/>
  <c r="F300" s="1"/>
  <c r="F301" s="1"/>
  <c r="F302" s="1"/>
  <c r="G517"/>
  <c r="G518" s="1"/>
  <c r="G519" s="1"/>
  <c r="G520" s="1"/>
  <c r="G521" s="1"/>
  <c r="F518"/>
  <c r="F519" s="1"/>
  <c r="F520" s="1"/>
  <c r="F521" s="1"/>
  <c r="F1002"/>
  <c r="F1003" s="1"/>
  <c r="F1004" s="1"/>
  <c r="F1005" s="1"/>
  <c r="G1001"/>
  <c r="G1002" s="1"/>
  <c r="G1003" s="1"/>
  <c r="G1004" s="1"/>
  <c r="G1005" s="1"/>
  <c r="F1116"/>
  <c r="F1117" s="1"/>
  <c r="F1118" s="1"/>
  <c r="F1119" s="1"/>
  <c r="G1115"/>
  <c r="G1116" s="1"/>
  <c r="G1117" s="1"/>
  <c r="G1118" s="1"/>
  <c r="G1119" s="1"/>
  <c r="F1149"/>
  <c r="F1150" s="1"/>
  <c r="F1151" s="1"/>
  <c r="F1152" s="1"/>
  <c r="G1148"/>
  <c r="G1149" s="1"/>
  <c r="G1150" s="1"/>
  <c r="G1151" s="1"/>
  <c r="G1152" s="1"/>
  <c r="G161"/>
  <c r="G162" s="1"/>
  <c r="G163" s="1"/>
  <c r="G164" s="1"/>
  <c r="G165" s="1"/>
  <c r="G362"/>
  <c r="G363" s="1"/>
  <c r="G364" s="1"/>
  <c r="G365" s="1"/>
  <c r="G366" s="1"/>
  <c r="F363"/>
  <c r="F364" s="1"/>
  <c r="F365" s="1"/>
  <c r="F366" s="1"/>
  <c r="G453"/>
  <c r="G454" s="1"/>
  <c r="G455" s="1"/>
  <c r="G456" s="1"/>
  <c r="G457" s="1"/>
  <c r="F454"/>
  <c r="F455" s="1"/>
  <c r="F456" s="1"/>
  <c r="F457" s="1"/>
  <c r="G535"/>
  <c r="G536" s="1"/>
  <c r="G537" s="1"/>
  <c r="G538" s="1"/>
  <c r="G539" s="1"/>
  <c r="F536"/>
  <c r="F537" s="1"/>
  <c r="F538" s="1"/>
  <c r="F539" s="1"/>
  <c r="F862"/>
  <c r="F863" s="1"/>
  <c r="F864" s="1"/>
  <c r="F865" s="1"/>
  <c r="G861"/>
  <c r="G862" s="1"/>
  <c r="G863" s="1"/>
  <c r="G864" s="1"/>
  <c r="G865" s="1"/>
  <c r="G950"/>
  <c r="G951" s="1"/>
  <c r="G952" s="1"/>
  <c r="G953" s="1"/>
  <c r="G954" s="1"/>
  <c r="F951"/>
  <c r="F952" s="1"/>
  <c r="F953" s="1"/>
  <c r="F954" s="1"/>
  <c r="G1183"/>
  <c r="G1184" s="1"/>
  <c r="G1185" s="1"/>
  <c r="G1186" s="1"/>
  <c r="G1187" s="1"/>
  <c r="F1184"/>
  <c r="F1185" s="1"/>
  <c r="F1186" s="1"/>
  <c r="F1187" s="1"/>
  <c r="F46"/>
  <c r="F47" s="1"/>
  <c r="F48" s="1"/>
  <c r="F49" s="1"/>
  <c r="G90"/>
  <c r="G91" s="1"/>
  <c r="G92" s="1"/>
  <c r="G93" s="1"/>
  <c r="G94" s="1"/>
  <c r="F91"/>
  <c r="F92" s="1"/>
  <c r="F93" s="1"/>
  <c r="F94" s="1"/>
  <c r="G189"/>
  <c r="G190" s="1"/>
  <c r="G191" s="1"/>
  <c r="G192" s="1"/>
  <c r="G193" s="1"/>
  <c r="F190"/>
  <c r="F191" s="1"/>
  <c r="F192" s="1"/>
  <c r="F193" s="1"/>
  <c r="G290"/>
  <c r="G291" s="1"/>
  <c r="G292" s="1"/>
  <c r="G293" s="1"/>
  <c r="G294" s="1"/>
  <c r="F445"/>
  <c r="F446" s="1"/>
  <c r="F447" s="1"/>
  <c r="F448" s="1"/>
  <c r="G444"/>
  <c r="G445" s="1"/>
  <c r="G446" s="1"/>
  <c r="G447" s="1"/>
  <c r="G448" s="1"/>
  <c r="F509"/>
  <c r="F510" s="1"/>
  <c r="F511" s="1"/>
  <c r="F512" s="1"/>
  <c r="G508"/>
  <c r="G509" s="1"/>
  <c r="G510" s="1"/>
  <c r="G511" s="1"/>
  <c r="G512" s="1"/>
  <c r="G768"/>
  <c r="G769" s="1"/>
  <c r="G770" s="1"/>
  <c r="G771" s="1"/>
  <c r="G772" s="1"/>
  <c r="F769"/>
  <c r="F770" s="1"/>
  <c r="F771" s="1"/>
  <c r="F772" s="1"/>
  <c r="G1037"/>
  <c r="G1038" s="1"/>
  <c r="G1039" s="1"/>
  <c r="G1040" s="1"/>
  <c r="G1041" s="1"/>
  <c r="F1060"/>
  <c r="F1061" s="1"/>
  <c r="F1062" s="1"/>
  <c r="F1063" s="1"/>
  <c r="G1059"/>
  <c r="G1060" s="1"/>
  <c r="G1061" s="1"/>
  <c r="G1062" s="1"/>
  <c r="G1063" s="1"/>
  <c r="F1175"/>
  <c r="F1176" s="1"/>
  <c r="F1177" s="1"/>
  <c r="F1178" s="1"/>
  <c r="G1174"/>
  <c r="G1175" s="1"/>
  <c r="G1176" s="1"/>
  <c r="G1177" s="1"/>
  <c r="G1178" s="1"/>
  <c r="G63"/>
  <c r="G64" s="1"/>
  <c r="G65" s="1"/>
  <c r="G66" s="1"/>
  <c r="G67" s="1"/>
  <c r="F83"/>
  <c r="F84" s="1"/>
  <c r="F85" s="1"/>
  <c r="F86" s="1"/>
  <c r="G82"/>
  <c r="G83" s="1"/>
  <c r="G84" s="1"/>
  <c r="G85" s="1"/>
  <c r="G86" s="1"/>
  <c r="F264"/>
  <c r="F265" s="1"/>
  <c r="F266" s="1"/>
  <c r="F267" s="1"/>
  <c r="F273"/>
  <c r="F274" s="1"/>
  <c r="F275" s="1"/>
  <c r="F276" s="1"/>
  <c r="G353"/>
  <c r="G354" s="1"/>
  <c r="G355" s="1"/>
  <c r="G356" s="1"/>
  <c r="G357" s="1"/>
  <c r="F354"/>
  <c r="F355" s="1"/>
  <c r="F356" s="1"/>
  <c r="F357" s="1"/>
  <c r="G380"/>
  <c r="G381" s="1"/>
  <c r="G382" s="1"/>
  <c r="G383" s="1"/>
  <c r="G384" s="1"/>
  <c r="G462"/>
  <c r="G463" s="1"/>
  <c r="G464" s="1"/>
  <c r="G465" s="1"/>
  <c r="G466" s="1"/>
  <c r="F463"/>
  <c r="F464" s="1"/>
  <c r="F465" s="1"/>
  <c r="F466" s="1"/>
  <c r="F482"/>
  <c r="F483" s="1"/>
  <c r="F484" s="1"/>
  <c r="F485" s="1"/>
  <c r="G481"/>
  <c r="G482" s="1"/>
  <c r="G483" s="1"/>
  <c r="G484" s="1"/>
  <c r="G485" s="1"/>
  <c r="G869"/>
  <c r="G870" s="1"/>
  <c r="G871" s="1"/>
  <c r="G872" s="1"/>
  <c r="G873" s="1"/>
  <c r="F870"/>
  <c r="F871" s="1"/>
  <c r="F872" s="1"/>
  <c r="F873" s="1"/>
  <c r="G399"/>
  <c r="G400" s="1"/>
  <c r="G401" s="1"/>
  <c r="G402" s="1"/>
  <c r="G403" s="1"/>
  <c r="G436"/>
  <c r="G437" s="1"/>
  <c r="G438" s="1"/>
  <c r="G439" s="1"/>
  <c r="G440" s="1"/>
  <c r="F437"/>
  <c r="F438" s="1"/>
  <c r="F439" s="1"/>
  <c r="F440" s="1"/>
  <c r="G841"/>
  <c r="G842" s="1"/>
  <c r="G843" s="1"/>
  <c r="G844" s="1"/>
  <c r="G845" s="1"/>
  <c r="G969"/>
  <c r="G970" s="1"/>
  <c r="G971" s="1"/>
  <c r="G972" s="1"/>
  <c r="G973" s="1"/>
  <c r="F970"/>
  <c r="F971" s="1"/>
  <c r="F972" s="1"/>
  <c r="F973" s="1"/>
  <c r="F589"/>
  <c r="F590" s="1"/>
  <c r="F591" s="1"/>
  <c r="F592" s="1"/>
  <c r="F703"/>
  <c r="F704" s="1"/>
  <c r="F705" s="1"/>
  <c r="F706" s="1"/>
  <c r="G579"/>
  <c r="G580" s="1"/>
  <c r="G581" s="1"/>
  <c r="G582" s="1"/>
  <c r="G583" s="1"/>
  <c r="F391"/>
  <c r="F392" s="1"/>
  <c r="F393" s="1"/>
  <c r="F394" s="1"/>
  <c r="G390"/>
  <c r="G391" s="1"/>
  <c r="G392" s="1"/>
  <c r="G393" s="1"/>
  <c r="G394" s="1"/>
  <c r="F472"/>
  <c r="F473" s="1"/>
  <c r="F474" s="1"/>
  <c r="F475" s="1"/>
  <c r="G471"/>
  <c r="G472" s="1"/>
  <c r="G473" s="1"/>
  <c r="G474" s="1"/>
  <c r="G475" s="1"/>
  <c r="G552"/>
  <c r="G553" s="1"/>
  <c r="G554" s="1"/>
  <c r="G555" s="1"/>
  <c r="G556" s="1"/>
  <c r="F553"/>
  <c r="F554" s="1"/>
  <c r="F555" s="1"/>
  <c r="F556" s="1"/>
  <c r="F657"/>
  <c r="F658" s="1"/>
  <c r="F659" s="1"/>
  <c r="F660" s="1"/>
  <c r="G656"/>
  <c r="G657" s="1"/>
  <c r="G658" s="1"/>
  <c r="G659" s="1"/>
  <c r="G660" s="1"/>
  <c r="F788"/>
  <c r="F789" s="1"/>
  <c r="F790" s="1"/>
  <c r="F791" s="1"/>
  <c r="G787"/>
  <c r="G788" s="1"/>
  <c r="G789" s="1"/>
  <c r="G790" s="1"/>
  <c r="G791" s="1"/>
  <c r="F26"/>
  <c r="F27" s="1"/>
  <c r="F28" s="1"/>
  <c r="F29" s="1"/>
  <c r="G25"/>
  <c r="G26" s="1"/>
  <c r="G27" s="1"/>
  <c r="G28" s="1"/>
  <c r="G29" s="1"/>
  <c r="G134"/>
  <c r="G135" s="1"/>
  <c r="G136" s="1"/>
  <c r="G137" s="1"/>
  <c r="G138" s="1"/>
  <c r="F135"/>
  <c r="F136" s="1"/>
  <c r="F137" s="1"/>
  <c r="F138" s="1"/>
  <c r="F527"/>
  <c r="F528" s="1"/>
  <c r="F529" s="1"/>
  <c r="F530" s="1"/>
  <c r="G526"/>
  <c r="G527" s="1"/>
  <c r="G528" s="1"/>
  <c r="G529" s="1"/>
  <c r="G530" s="1"/>
  <c r="G631"/>
  <c r="G632" s="1"/>
  <c r="G633" s="1"/>
  <c r="G634" s="1"/>
  <c r="G635" s="1"/>
  <c r="F632"/>
  <c r="F633" s="1"/>
  <c r="F634" s="1"/>
  <c r="F635" s="1"/>
  <c r="F8"/>
  <c r="F9" s="1"/>
  <c r="F10" s="1"/>
  <c r="F11" s="1"/>
  <c r="G7"/>
  <c r="G8" s="1"/>
  <c r="G9" s="1"/>
  <c r="G10" s="1"/>
  <c r="G11" s="1"/>
  <c r="F37"/>
  <c r="F38" s="1"/>
  <c r="F39" s="1"/>
  <c r="F40" s="1"/>
  <c r="G36"/>
  <c r="G37" s="1"/>
  <c r="G38" s="1"/>
  <c r="G39" s="1"/>
  <c r="G40" s="1"/>
  <c r="G209"/>
  <c r="G210" s="1"/>
  <c r="G211" s="1"/>
  <c r="G212" s="1"/>
  <c r="G213" s="1"/>
  <c r="F210"/>
  <c r="F211" s="1"/>
  <c r="F212" s="1"/>
  <c r="F213" s="1"/>
  <c r="F597"/>
  <c r="F598" s="1"/>
  <c r="F599" s="1"/>
  <c r="F600" s="1"/>
  <c r="G596"/>
  <c r="G597" s="1"/>
  <c r="G598" s="1"/>
  <c r="G599" s="1"/>
  <c r="G600" s="1"/>
  <c r="G682"/>
  <c r="G683" s="1"/>
  <c r="G684" s="1"/>
  <c r="G685" s="1"/>
  <c r="G686" s="1"/>
  <c r="F683"/>
  <c r="F684" s="1"/>
  <c r="F685" s="1"/>
  <c r="F686" s="1"/>
  <c r="F108"/>
  <c r="F109" s="1"/>
  <c r="F110" s="1"/>
  <c r="F111" s="1"/>
  <c r="G107"/>
  <c r="G108" s="1"/>
  <c r="G109" s="1"/>
  <c r="G110" s="1"/>
  <c r="G111" s="1"/>
  <c r="F181"/>
  <c r="F182" s="1"/>
  <c r="F183" s="1"/>
  <c r="F184" s="1"/>
  <c r="G180"/>
  <c r="G181" s="1"/>
  <c r="G182" s="1"/>
  <c r="G183" s="1"/>
  <c r="G184" s="1"/>
  <c r="F318"/>
  <c r="F319" s="1"/>
  <c r="F320" s="1"/>
  <c r="F321" s="1"/>
  <c r="G317"/>
  <c r="G318" s="1"/>
  <c r="G319" s="1"/>
  <c r="G320" s="1"/>
  <c r="G321" s="1"/>
  <c r="F730"/>
  <c r="F731" s="1"/>
  <c r="F732" s="1"/>
  <c r="F733" s="1"/>
  <c r="G729"/>
  <c r="G730" s="1"/>
  <c r="G731" s="1"/>
  <c r="G732" s="1"/>
  <c r="G733" s="1"/>
  <c r="G1165"/>
  <c r="G1166" s="1"/>
  <c r="G1167" s="1"/>
  <c r="G1168" s="1"/>
  <c r="G1169" s="1"/>
  <c r="F1166"/>
  <c r="F1167" s="1"/>
  <c r="F1168" s="1"/>
  <c r="F1169" s="1"/>
  <c r="G1230"/>
  <c r="F1231"/>
  <c r="G1247"/>
  <c r="G1248" s="1"/>
  <c r="F1248"/>
  <c r="F1249" s="1"/>
  <c r="G883"/>
  <c r="G884" s="1"/>
  <c r="G885" s="1"/>
  <c r="G886" s="1"/>
  <c r="G887" s="1"/>
  <c r="G1019"/>
  <c r="G1020" s="1"/>
  <c r="G1021" s="1"/>
  <c r="G1022" s="1"/>
  <c r="G1023" s="1"/>
  <c r="G1077"/>
  <c r="G1078" s="1"/>
  <c r="G1079" s="1"/>
  <c r="G1080" s="1"/>
  <c r="G1081" s="1"/>
  <c r="F1099"/>
  <c r="F1100" s="1"/>
  <c r="F1101" s="1"/>
  <c r="F1102" s="1"/>
  <c r="G1098"/>
  <c r="G1099" s="1"/>
  <c r="G1100" s="1"/>
  <c r="G1101" s="1"/>
  <c r="G1102" s="1"/>
  <c r="F1224"/>
  <c r="G125"/>
  <c r="G126" s="1"/>
  <c r="G127" s="1"/>
  <c r="G128" s="1"/>
  <c r="G129" s="1"/>
  <c r="G199"/>
  <c r="G200" s="1"/>
  <c r="G201" s="1"/>
  <c r="G202" s="1"/>
  <c r="G203" s="1"/>
  <c r="G543"/>
  <c r="G544" s="1"/>
  <c r="G545" s="1"/>
  <c r="G546" s="1"/>
  <c r="G547" s="1"/>
  <c r="G623"/>
  <c r="G624" s="1"/>
  <c r="G625" s="1"/>
  <c r="G626" s="1"/>
  <c r="G627" s="1"/>
  <c r="G674"/>
  <c r="G675" s="1"/>
  <c r="G676" s="1"/>
  <c r="G677" s="1"/>
  <c r="G805"/>
  <c r="G806" s="1"/>
  <c r="G807" s="1"/>
  <c r="G808" s="1"/>
  <c r="G809" s="1"/>
  <c r="F824"/>
  <c r="F825" s="1"/>
  <c r="F826" s="1"/>
  <c r="F827" s="1"/>
  <c r="G823"/>
  <c r="G824" s="1"/>
  <c r="G825" s="1"/>
  <c r="G826" s="1"/>
  <c r="G827" s="1"/>
  <c r="G832"/>
  <c r="G833" s="1"/>
  <c r="G834" s="1"/>
  <c r="G835" s="1"/>
  <c r="G836" s="1"/>
  <c r="F833"/>
  <c r="F834" s="1"/>
  <c r="F835" s="1"/>
  <c r="F836" s="1"/>
  <c r="G916"/>
  <c r="G917" s="1"/>
  <c r="G918" s="1"/>
  <c r="G919" s="1"/>
  <c r="G920" s="1"/>
  <c r="F925"/>
  <c r="F926" s="1"/>
  <c r="F927" s="1"/>
  <c r="F928" s="1"/>
  <c r="G941"/>
  <c r="G942" s="1"/>
  <c r="G943" s="1"/>
  <c r="G944" s="1"/>
  <c r="G945" s="1"/>
  <c r="F1012"/>
  <c r="F1013" s="1"/>
  <c r="F1014" s="1"/>
  <c r="F1015" s="1"/>
  <c r="F1192"/>
  <c r="F1193" s="1"/>
  <c r="F1194" s="1"/>
  <c r="F1195" s="1"/>
  <c r="G1191"/>
  <c r="G1192" s="1"/>
  <c r="G1193" s="1"/>
  <c r="G1194" s="1"/>
  <c r="G1195" s="1"/>
  <c r="G1202"/>
  <c r="G1203" s="1"/>
  <c r="G1204" s="1"/>
  <c r="G1205" s="1"/>
  <c r="G1206" s="1"/>
  <c r="G1222"/>
  <c r="F1239"/>
  <c r="F1240" s="1"/>
  <c r="F1241" s="1"/>
  <c r="F1242" s="1"/>
  <c r="G1238"/>
  <c r="G1239" s="1"/>
  <c r="G1240" s="1"/>
  <c r="G1241" s="1"/>
  <c r="G1242" s="1"/>
  <c r="G143"/>
  <c r="G144" s="1"/>
  <c r="G145" s="1"/>
  <c r="G146" s="1"/>
  <c r="G147" s="1"/>
  <c r="F153"/>
  <c r="F154" s="1"/>
  <c r="F155" s="1"/>
  <c r="F156" s="1"/>
  <c r="G227"/>
  <c r="G228" s="1"/>
  <c r="G229" s="1"/>
  <c r="G230" s="1"/>
  <c r="G231" s="1"/>
  <c r="F237"/>
  <c r="F238" s="1"/>
  <c r="F239" s="1"/>
  <c r="F240" s="1"/>
  <c r="F501"/>
  <c r="F502" s="1"/>
  <c r="F503" s="1"/>
  <c r="F504" s="1"/>
  <c r="G560"/>
  <c r="G561" s="1"/>
  <c r="G562" s="1"/>
  <c r="G563" s="1"/>
  <c r="G564" s="1"/>
  <c r="F571"/>
  <c r="F572" s="1"/>
  <c r="F573" s="1"/>
  <c r="F574" s="1"/>
  <c r="G639"/>
  <c r="G640" s="1"/>
  <c r="G641" s="1"/>
  <c r="G642" s="1"/>
  <c r="G643" s="1"/>
  <c r="G691"/>
  <c r="G692" s="1"/>
  <c r="G693" s="1"/>
  <c r="G694" s="1"/>
  <c r="G695" s="1"/>
  <c r="G958"/>
  <c r="G959" s="1"/>
  <c r="G960" s="1"/>
  <c r="G961" s="1"/>
  <c r="G962" s="1"/>
  <c r="F980"/>
  <c r="F981" s="1"/>
  <c r="F982" s="1"/>
  <c r="F983" s="1"/>
  <c r="G979"/>
  <c r="G980" s="1"/>
  <c r="G981" s="1"/>
  <c r="G982" s="1"/>
  <c r="G983" s="1"/>
  <c r="G990"/>
  <c r="G991" s="1"/>
  <c r="G992" s="1"/>
  <c r="G993" s="1"/>
  <c r="G994" s="1"/>
  <c r="F991"/>
  <c r="F992" s="1"/>
  <c r="F993" s="1"/>
  <c r="F994" s="1"/>
  <c r="G1087"/>
  <c r="G1088" s="1"/>
  <c r="G1089" s="1"/>
  <c r="G1090" s="1"/>
  <c r="G1091" s="1"/>
  <c r="F1088"/>
  <c r="F1089" s="1"/>
  <c r="F1090" s="1"/>
  <c r="F1091" s="1"/>
  <c r="G1107"/>
  <c r="G1108" s="1"/>
  <c r="G1109" s="1"/>
  <c r="G1110" s="1"/>
  <c r="G1111" s="1"/>
  <c r="F1108"/>
  <c r="F1109" s="1"/>
  <c r="F1110" s="1"/>
  <c r="F1111" s="1"/>
  <c r="G1124"/>
  <c r="G1125" s="1"/>
  <c r="G1126" s="1"/>
  <c r="G1127" s="1"/>
  <c r="G1128" s="1"/>
  <c r="G648"/>
  <c r="G649" s="1"/>
  <c r="G650" s="1"/>
  <c r="G651" s="1"/>
  <c r="G652" s="1"/>
  <c r="F1217" l="1"/>
  <c r="G1231"/>
  <c r="F1232"/>
  <c r="F1250"/>
  <c r="F1251" s="1"/>
  <c r="G1251" s="1"/>
  <c r="G1249"/>
  <c r="G1224"/>
  <c r="F1225"/>
  <c r="F1226" s="1"/>
  <c r="G1226" s="1"/>
  <c r="G1250" l="1"/>
  <c r="G1225"/>
  <c r="F1233"/>
  <c r="F1234" s="1"/>
  <c r="G1234" s="1"/>
  <c r="G1232"/>
  <c r="G1233" l="1"/>
</calcChain>
</file>

<file path=xl/comments1.xml><?xml version="1.0" encoding="utf-8"?>
<comments xmlns="http://schemas.openxmlformats.org/spreadsheetml/2006/main">
  <authors>
    <author>kyqd</author>
    <author>Administrator</author>
    <author>User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到港</t>
        </r>
        <r>
          <rPr>
            <sz val="9"/>
            <rFont val="宋体"/>
            <family val="3"/>
            <charset val="134"/>
          </rPr>
          <t>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4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4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70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7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航次：W结尾</t>
        </r>
      </text>
    </comment>
    <comment ref="D7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6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77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8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79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7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0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8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5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7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<sst xmlns="http://schemas.openxmlformats.org/spreadsheetml/2006/main" count="10274" uniqueCount="3293">
  <si>
    <t xml:space="preserve">DAMMAN </t>
  </si>
  <si>
    <t>23W</t>
  </si>
  <si>
    <t>CHENNAI</t>
  </si>
  <si>
    <t>SAN ANTONIO</t>
  </si>
  <si>
    <t>015E</t>
  </si>
  <si>
    <t>014E</t>
  </si>
  <si>
    <t>030E</t>
  </si>
  <si>
    <t>062E</t>
  </si>
  <si>
    <t>CARRIER</t>
  </si>
  <si>
    <t>CNTAO</t>
  </si>
  <si>
    <t>044W</t>
  </si>
  <si>
    <t>020E</t>
  </si>
  <si>
    <t>STX</t>
  </si>
  <si>
    <t>CAPE FARO</t>
  </si>
  <si>
    <t>102S</t>
  </si>
  <si>
    <t>053S</t>
  </si>
  <si>
    <t>MALIAKOS</t>
  </si>
  <si>
    <t>0013W</t>
  </si>
  <si>
    <t>CSCL NEPTUNE</t>
  </si>
  <si>
    <t>ISTANBUL</t>
  </si>
  <si>
    <t>W047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</si>
  <si>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</si>
  <si>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</si>
  <si>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</si>
  <si>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</si>
  <si>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</si>
  <si>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</si>
  <si>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</si>
  <si>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</si>
  <si>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</si>
  <si>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</si>
  <si>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</si>
  <si>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</si>
  <si>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</si>
  <si>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001W</t>
  </si>
  <si>
    <t>002W</t>
  </si>
  <si>
    <t>023W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</si>
  <si>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</si>
  <si>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</si>
  <si>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</si>
  <si>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</si>
  <si>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</si>
  <si>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</si>
  <si>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</si>
  <si>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</si>
  <si>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</si>
  <si>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</si>
  <si>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</si>
  <si>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</si>
  <si>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</si>
  <si>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</si>
  <si>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</si>
  <si>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</si>
  <si>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022E</t>
  </si>
  <si>
    <t xml:space="preserve">VALENCIA  </t>
  </si>
  <si>
    <t>PIRAEUS</t>
  </si>
  <si>
    <t xml:space="preserve">GENOA </t>
  </si>
  <si>
    <t xml:space="preserve">ISTANBUL(k) </t>
  </si>
  <si>
    <t>026W</t>
  </si>
  <si>
    <t>032W</t>
  </si>
  <si>
    <t>100W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</si>
  <si>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</si>
  <si>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</si>
  <si>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</si>
  <si>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</si>
  <si>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</si>
  <si>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</si>
  <si>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018W</t>
  </si>
  <si>
    <t>SGP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</si>
  <si>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</si>
  <si>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</si>
  <si>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</si>
  <si>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</si>
  <si>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</si>
  <si>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</si>
  <si>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</si>
  <si>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</si>
  <si>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</si>
  <si>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</si>
  <si>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</si>
  <si>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</si>
  <si>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</si>
  <si>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</si>
  <si>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</si>
  <si>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</si>
  <si>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</si>
  <si>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</si>
  <si>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>BRIGHT LAEM CHABANG</t>
  </si>
  <si>
    <t xml:space="preserve">BANGKOK </t>
  </si>
  <si>
    <t xml:space="preserve">SINGAPORE  </t>
  </si>
  <si>
    <t>004W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</si>
  <si>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</si>
  <si>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</si>
  <si>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</si>
  <si>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</si>
  <si>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</si>
  <si>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</si>
  <si>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</si>
  <si>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</si>
  <si>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</si>
  <si>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</si>
  <si>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</si>
  <si>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</si>
  <si>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</si>
  <si>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</si>
  <si>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</si>
  <si>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</si>
  <si>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</si>
  <si>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COSCO OCEANIA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</si>
  <si>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</si>
  <si>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</si>
  <si>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</si>
  <si>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</si>
  <si>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</si>
  <si>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</si>
  <si>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</si>
  <si>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</si>
  <si>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</si>
  <si>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</si>
  <si>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</si>
  <si>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</si>
  <si>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</si>
  <si>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</si>
  <si>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</si>
  <si>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</si>
  <si>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</si>
  <si>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</si>
  <si>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</si>
  <si>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</si>
  <si>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</si>
  <si>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</si>
  <si>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</si>
  <si>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</si>
  <si>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</si>
  <si>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</si>
  <si>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</si>
  <si>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</si>
  <si>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>LOS ANGELES</t>
  </si>
  <si>
    <t>OOCL</t>
  </si>
  <si>
    <t>HYUNDAI FORCE</t>
  </si>
  <si>
    <t>OAKLAND,CA</t>
  </si>
  <si>
    <t>NEW YORK,NJ</t>
  </si>
  <si>
    <t>MIAMI,FL</t>
  </si>
  <si>
    <t xml:space="preserve">CHICAGO,IL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</si>
  <si>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</si>
  <si>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</si>
  <si>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</si>
  <si>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</si>
  <si>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</si>
  <si>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</si>
  <si>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EMC</t>
  </si>
  <si>
    <t>EVER LAMBENT</t>
  </si>
  <si>
    <t>YML</t>
  </si>
  <si>
    <t>COSCO DEVELOPMENT</t>
  </si>
  <si>
    <t>0015W</t>
  </si>
  <si>
    <t>0004W</t>
  </si>
  <si>
    <t>0001W</t>
  </si>
  <si>
    <t>0006W</t>
  </si>
  <si>
    <t>FELIXSTOWE</t>
  </si>
  <si>
    <t>CMA CGM TITAN</t>
  </si>
  <si>
    <t>XIN NING BO</t>
  </si>
  <si>
    <t>VARNA</t>
  </si>
  <si>
    <t>EVER SAFETY</t>
  </si>
  <si>
    <t>EVER SUPERB</t>
  </si>
  <si>
    <t>EVER USEFUL</t>
  </si>
  <si>
    <t>EVER UNITED</t>
  </si>
  <si>
    <t>MEDITERRANEAN ROUTE</t>
  </si>
  <si>
    <t>BARCELONA</t>
  </si>
  <si>
    <t>COSCO AFRICA</t>
  </si>
  <si>
    <t>019W</t>
  </si>
  <si>
    <t>MSK</t>
  </si>
  <si>
    <t>CMA</t>
  </si>
  <si>
    <t>PIR</t>
  </si>
  <si>
    <t>BEIRUT</t>
  </si>
  <si>
    <t>LIMASSOL</t>
  </si>
  <si>
    <t>027W</t>
  </si>
  <si>
    <t>035W</t>
  </si>
  <si>
    <t>AFRICA ROUTE</t>
  </si>
  <si>
    <t>AUSTRALIA &amp; NEW ZEALAND ROUTE</t>
  </si>
  <si>
    <t>APL AUSTRIA</t>
  </si>
  <si>
    <t>PKG(N)</t>
  </si>
  <si>
    <t>KMTC</t>
  </si>
  <si>
    <t>PENANG</t>
  </si>
  <si>
    <t>SITC LAEM CHABANG</t>
  </si>
  <si>
    <t>HAIPHONG</t>
  </si>
  <si>
    <t>SITC FANGCHENG</t>
  </si>
  <si>
    <t>SUR</t>
  </si>
  <si>
    <t>096S</t>
  </si>
  <si>
    <t>097S</t>
  </si>
  <si>
    <t>MANILA(S)</t>
  </si>
  <si>
    <t>LAEM CHABANG</t>
  </si>
  <si>
    <t>071W</t>
  </si>
  <si>
    <t>014W</t>
  </si>
  <si>
    <t>072W</t>
  </si>
  <si>
    <t>015W</t>
  </si>
  <si>
    <t>RCL</t>
  </si>
  <si>
    <t>INDIAN ROUTE</t>
  </si>
  <si>
    <t>CLT</t>
  </si>
  <si>
    <t>NEW DELHI/(P )</t>
  </si>
  <si>
    <t>NHAVA SHEVA</t>
  </si>
  <si>
    <t>016W</t>
  </si>
  <si>
    <t>COLOMBO</t>
  </si>
  <si>
    <t>KARACHI</t>
  </si>
  <si>
    <t>DUB</t>
  </si>
  <si>
    <t>OOCL SOUTHAMPTON</t>
  </si>
  <si>
    <t xml:space="preserve">DUB </t>
  </si>
  <si>
    <t>AQA</t>
  </si>
  <si>
    <t>COSCO SHANGHAI</t>
  </si>
  <si>
    <t>127W</t>
  </si>
  <si>
    <t>DAMMAN</t>
  </si>
  <si>
    <t>RIYADH</t>
  </si>
  <si>
    <t>123E</t>
  </si>
  <si>
    <t>SAN FRANCISCO BRIDGE</t>
  </si>
  <si>
    <t>MOL PROSPERITY</t>
  </si>
  <si>
    <t>056E</t>
  </si>
  <si>
    <t>CALLAO</t>
  </si>
  <si>
    <t>BUENAVENTURA</t>
  </si>
  <si>
    <t>MANZANILLO</t>
  </si>
  <si>
    <t>031E</t>
  </si>
  <si>
    <t>045E</t>
  </si>
  <si>
    <t>SINGAPORE</t>
  </si>
  <si>
    <t>017W</t>
  </si>
  <si>
    <t>053E</t>
  </si>
  <si>
    <t>124E</t>
  </si>
  <si>
    <t>COLON FREE ZONE</t>
  </si>
  <si>
    <t>050E</t>
  </si>
  <si>
    <t>044E</t>
  </si>
  <si>
    <t>070E</t>
  </si>
  <si>
    <t>173W</t>
  </si>
  <si>
    <t>IKARIA</t>
  </si>
  <si>
    <t>NYC</t>
  </si>
  <si>
    <t>103E</t>
  </si>
  <si>
    <t>058W</t>
  </si>
  <si>
    <t>CHICAGO</t>
  </si>
  <si>
    <t>HYUNDAI TACOMA</t>
  </si>
  <si>
    <t>038W</t>
  </si>
  <si>
    <t>MIAMI</t>
  </si>
  <si>
    <t>JAPAN &amp; SOUTH KOREA</t>
  </si>
  <si>
    <t>OSAKA/KOBE</t>
  </si>
  <si>
    <t>TOKYO/YOKOHAMA</t>
  </si>
  <si>
    <t>NAGOYA</t>
  </si>
  <si>
    <t>BUSAN</t>
  </si>
  <si>
    <t>INCHON</t>
  </si>
  <si>
    <t>CNSZX</t>
  </si>
  <si>
    <t>MAERSK</t>
  </si>
  <si>
    <t>BANGKOK</t>
  </si>
  <si>
    <t>022W</t>
  </si>
  <si>
    <t>W011</t>
  </si>
  <si>
    <t>AIN SNAN</t>
  </si>
  <si>
    <t xml:space="preserve">TORONTO </t>
  </si>
  <si>
    <t>MONTREAL</t>
  </si>
  <si>
    <t xml:space="preserve">          Salling schedule-Ningbo    </t>
    <phoneticPr fontId="35" type="noConversion"/>
  </si>
  <si>
    <t xml:space="preserve">HAMBURG </t>
    <phoneticPr fontId="35" type="noConversion"/>
  </si>
  <si>
    <t>HAKATA</t>
  </si>
  <si>
    <t xml:space="preserve"> </t>
  </si>
  <si>
    <t>SITC HAKATA</t>
  </si>
  <si>
    <t>STELLAR WINDSOR</t>
  </si>
  <si>
    <t>XIN QUAN ZHOU</t>
  </si>
  <si>
    <t>OCEANIA DRAGON</t>
  </si>
  <si>
    <t>CNNGB</t>
    <phoneticPr fontId="35" type="noConversion"/>
  </si>
  <si>
    <t>OOCL TAIPEI</t>
  </si>
  <si>
    <t>COSCO HAIFA</t>
  </si>
  <si>
    <t>XIN QING DAO</t>
  </si>
  <si>
    <t>CAPE FLINT</t>
  </si>
  <si>
    <t>OOCL CALIFORNIA</t>
  </si>
  <si>
    <t>SITC MOJI</t>
  </si>
  <si>
    <t>PANCON GLORY</t>
  </si>
  <si>
    <t>SM MUMBAI</t>
  </si>
  <si>
    <t xml:space="preserve"> SITC /VTX3</t>
    <phoneticPr fontId="35" type="noConversion"/>
  </si>
  <si>
    <t>SITC /VTX2</t>
    <phoneticPr fontId="35" type="noConversion"/>
  </si>
  <si>
    <t xml:space="preserve">SITC /CJV5 </t>
    <phoneticPr fontId="35" type="noConversion"/>
  </si>
  <si>
    <t xml:space="preserve">SNL SITC/NA1 CJV4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</si>
  <si>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</si>
  <si>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</si>
  <si>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SITC /CJV4 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</si>
  <si>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</si>
  <si>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</si>
  <si>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</si>
  <si>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</si>
  <si>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</si>
  <si>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</si>
  <si>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</si>
  <si>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>HSD  NERA 3</t>
    <phoneticPr fontId="35" type="noConversion"/>
  </si>
  <si>
    <t xml:space="preserve">ANTWERP </t>
    <phoneticPr fontId="35" type="noConversion"/>
  </si>
  <si>
    <t>CNNGB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</si>
  <si>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</si>
  <si>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</si>
  <si>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CNNGB</t>
    <phoneticPr fontId="35" type="noConversion"/>
  </si>
  <si>
    <t>SOUTHAMPTON</t>
    <phoneticPr fontId="35" type="noConversion"/>
  </si>
  <si>
    <t>COSCO/AEU6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</si>
  <si>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</si>
  <si>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</si>
  <si>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</si>
  <si>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</si>
  <si>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</si>
  <si>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</si>
  <si>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ONE/HPL/FE2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</si>
  <si>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</si>
  <si>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</si>
  <si>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</si>
  <si>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</si>
  <si>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</si>
  <si>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</si>
  <si>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</si>
  <si>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</si>
  <si>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</si>
  <si>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</si>
  <si>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</si>
  <si>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</si>
  <si>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</si>
  <si>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</si>
  <si>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</si>
  <si>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</si>
  <si>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</si>
  <si>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</si>
  <si>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</si>
  <si>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</si>
  <si>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</si>
  <si>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</si>
  <si>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</si>
  <si>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</si>
  <si>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</si>
  <si>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</si>
  <si>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</si>
  <si>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</si>
  <si>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</si>
  <si>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</si>
  <si>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</si>
  <si>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COSCO/AEM3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</si>
  <si>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</si>
  <si>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</si>
  <si>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</si>
  <si>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</si>
  <si>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</si>
  <si>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</si>
  <si>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</si>
  <si>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</si>
  <si>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</si>
  <si>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ONE  SAC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</si>
  <si>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</si>
  <si>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</si>
  <si>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</si>
  <si>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</si>
  <si>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</si>
  <si>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</si>
  <si>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</si>
  <si>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</si>
  <si>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</si>
  <si>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HSD/NERA 4</t>
    <phoneticPr fontId="35" type="noConversion"/>
  </si>
  <si>
    <t xml:space="preserve">PORT LOUIS  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</si>
  <si>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</si>
  <si>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</si>
  <si>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t>COSCO AS1</t>
    <phoneticPr fontId="35" type="noConversion"/>
  </si>
  <si>
    <t xml:space="preserve">AUCKLAND </t>
    <phoneticPr fontId="35" type="noConversion"/>
  </si>
  <si>
    <t>COSCO  FCE</t>
    <phoneticPr fontId="35" type="noConversion"/>
  </si>
  <si>
    <t xml:space="preserve">BRISBANE  </t>
    <phoneticPr fontId="35" type="noConversion"/>
  </si>
  <si>
    <t>HSD/AAUS</t>
    <phoneticPr fontId="35" type="noConversion"/>
  </si>
  <si>
    <t xml:space="preserve">FREMANTLE(PERTH) </t>
    <phoneticPr fontId="35" type="noConversion"/>
  </si>
  <si>
    <t>ONE SAC</t>
    <phoneticPr fontId="35" type="noConversion"/>
  </si>
  <si>
    <t xml:space="preserve">MELBOURNE  </t>
    <phoneticPr fontId="35" type="noConversion"/>
  </si>
  <si>
    <t>ONE AUN</t>
    <phoneticPr fontId="35" type="noConversion"/>
  </si>
  <si>
    <t xml:space="preserve">SYDNEY </t>
    <phoneticPr fontId="35" type="noConversion"/>
  </si>
  <si>
    <t>COSCO A3C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</si>
  <si>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</si>
  <si>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</si>
  <si>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</si>
  <si>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COSCO PA1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</si>
  <si>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</si>
  <si>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</si>
  <si>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PORT KELANG</t>
    <phoneticPr fontId="35" type="noConversion"/>
  </si>
  <si>
    <t>WHL  CI2</t>
    <phoneticPr fontId="35" type="noConversion"/>
  </si>
  <si>
    <t>WHL PMX</t>
    <phoneticPr fontId="35" type="noConversion"/>
  </si>
  <si>
    <t xml:space="preserve">HO CHI MINH    </t>
    <phoneticPr fontId="35" type="noConversion"/>
  </si>
  <si>
    <t xml:space="preserve">HO CHI MINH </t>
    <phoneticPr fontId="35" type="noConversion"/>
  </si>
  <si>
    <t xml:space="preserve">HAIPHONG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</si>
  <si>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</si>
  <si>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</si>
  <si>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</si>
  <si>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</si>
  <si>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</si>
  <si>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</si>
  <si>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</si>
  <si>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VESSEL</t>
    <phoneticPr fontId="35" type="noConversion"/>
  </si>
  <si>
    <t>LAEM CHABANG</t>
    <phoneticPr fontId="35" type="noConversion"/>
  </si>
  <si>
    <t>RCL  RBC1</t>
    <phoneticPr fontId="35" type="noConversion"/>
  </si>
  <si>
    <t xml:space="preserve">BANGKOK   </t>
    <phoneticPr fontId="35" type="noConversion"/>
  </si>
  <si>
    <t>BANGKOK</t>
    <phoneticPr fontId="35" type="noConversion"/>
  </si>
  <si>
    <t>COSCO RBC2</t>
    <phoneticPr fontId="35" type="noConversion"/>
  </si>
  <si>
    <t xml:space="preserve">SINGAPORE        </t>
    <phoneticPr fontId="35" type="noConversion"/>
  </si>
  <si>
    <t>IAL  PMX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</si>
  <si>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</si>
  <si>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</si>
  <si>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</si>
  <si>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</si>
  <si>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</si>
  <si>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</si>
  <si>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</si>
  <si>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</si>
  <si>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</si>
  <si>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</si>
  <si>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TOKYO 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</si>
  <si>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</si>
  <si>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</si>
  <si>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</si>
  <si>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 xml:space="preserve">INCHON </t>
    <phoneticPr fontId="35" type="noConversion"/>
  </si>
  <si>
    <t>NOSCO</t>
    <phoneticPr fontId="35" type="noConversion"/>
  </si>
  <si>
    <t>SNL</t>
    <phoneticPr fontId="35" type="noConversion"/>
  </si>
  <si>
    <t>DONG FANG FU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</si>
  <si>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</si>
  <si>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</si>
  <si>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60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</si>
  <si>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</si>
  <si>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</si>
  <si>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</si>
  <si>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</si>
  <si>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</si>
  <si>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</si>
  <si>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</si>
  <si>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CNNGB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</si>
  <si>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</si>
  <si>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</si>
  <si>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</si>
  <si>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 xml:space="preserve">COLOMBO        </t>
    <phoneticPr fontId="35" type="noConversion"/>
  </si>
  <si>
    <t>COSCO/PMX</t>
    <phoneticPr fontId="35" type="noConversion"/>
  </si>
  <si>
    <t>CHITTAGONG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</si>
  <si>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</si>
  <si>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</si>
  <si>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</si>
  <si>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</si>
  <si>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</si>
  <si>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</si>
  <si>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</si>
  <si>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</si>
  <si>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</si>
  <si>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</si>
  <si>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</si>
  <si>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</si>
  <si>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</si>
  <si>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</si>
  <si>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</si>
  <si>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</si>
  <si>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ONE /AG2</t>
    <phoneticPr fontId="35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</si>
  <si>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</si>
  <si>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</si>
  <si>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</si>
  <si>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</si>
  <si>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</si>
  <si>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ONE /SX1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</si>
  <si>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</si>
  <si>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</si>
  <si>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</si>
  <si>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OPERATOR</t>
    <phoneticPr fontId="35" type="noConversion"/>
  </si>
  <si>
    <t>MONTEVIDEO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</si>
  <si>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</si>
  <si>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</si>
  <si>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</si>
  <si>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</si>
  <si>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</si>
  <si>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 xml:space="preserve">CALLAO 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</si>
  <si>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</si>
  <si>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</si>
  <si>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</si>
  <si>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</si>
  <si>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</si>
  <si>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</si>
  <si>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 xml:space="preserve">BUENA VENTURA </t>
    <phoneticPr fontId="35" type="noConversion"/>
  </si>
  <si>
    <t xml:space="preserve">IQUIQUE  </t>
    <phoneticPr fontId="35" type="noConversion"/>
  </si>
  <si>
    <t xml:space="preserve">MANZANILIO (MEX) </t>
    <phoneticPr fontId="35" type="noConversion"/>
  </si>
  <si>
    <t>COSCO  WSA</t>
    <phoneticPr fontId="35" type="noConversion"/>
  </si>
  <si>
    <t xml:space="preserve">LA GUAIRA </t>
    <phoneticPr fontId="35" type="noConversion"/>
  </si>
  <si>
    <t>HPL/JJCS</t>
    <phoneticPr fontId="35" type="noConversion"/>
  </si>
  <si>
    <t xml:space="preserve">COLON 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</si>
  <si>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</si>
  <si>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</si>
  <si>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</si>
  <si>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</si>
  <si>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</si>
  <si>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</si>
  <si>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</si>
  <si>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</si>
  <si>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</si>
  <si>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</si>
  <si>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</si>
  <si>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ONE PS6</t>
    <phoneticPr fontId="35" type="noConversion"/>
  </si>
  <si>
    <t xml:space="preserve">LOS ANGELES,CA 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</si>
  <si>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</si>
  <si>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</si>
  <si>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</si>
  <si>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</si>
  <si>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</si>
  <si>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</si>
  <si>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</si>
  <si>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</si>
  <si>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CNNGB</t>
    <phoneticPr fontId="11" type="noConversion"/>
  </si>
  <si>
    <t>WAREHOUSE CUT OFF</t>
    <phoneticPr fontId="35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</si>
  <si>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</si>
  <si>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</si>
  <si>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</si>
  <si>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</si>
  <si>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</si>
  <si>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MIAMI</t>
    <phoneticPr fontId="35" type="noConversion"/>
  </si>
  <si>
    <t>LOS ANGELES(VIA)</t>
    <phoneticPr fontId="35" type="noConversion"/>
  </si>
  <si>
    <t>ONE PS6</t>
    <phoneticPr fontId="11" type="noConversion"/>
  </si>
  <si>
    <t>CANADA ROUTE</t>
    <phoneticPr fontId="35" type="noConversion"/>
  </si>
  <si>
    <t xml:space="preserve">VANCOUVER </t>
    <phoneticPr fontId="11" type="noConversion"/>
  </si>
  <si>
    <t>SML  PNS</t>
    <phoneticPr fontId="11" type="noConversion"/>
  </si>
  <si>
    <t>ONE  PN1</t>
    <phoneticPr fontId="11" type="noConversion"/>
  </si>
  <si>
    <t>ONE  PN4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</si>
  <si>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</si>
  <si>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</si>
  <si>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</si>
  <si>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</si>
  <si>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5" type="noConversion"/>
  </si>
  <si>
    <t>WAN HAI 611</t>
  </si>
  <si>
    <t>OOCL UTAH</t>
  </si>
  <si>
    <t>KAMA BHUM</t>
  </si>
  <si>
    <t>063S</t>
  </si>
  <si>
    <t>OOCL ZHOUSHAN</t>
  </si>
  <si>
    <t>INTERASIA CATALYST</t>
  </si>
  <si>
    <t>LANTAU BRIDE</t>
  </si>
  <si>
    <t>ONE MD1</t>
  </si>
  <si>
    <t>EASLINE OSAKA</t>
  </si>
  <si>
    <t>CSCL COSCO SKT8          /SNL NKT1 SITC</t>
    <phoneticPr fontId="35" type="noConversion"/>
  </si>
  <si>
    <t>CNNGB</t>
    <phoneticPr fontId="35" type="noConversion"/>
  </si>
  <si>
    <t>PORT LOUIS</t>
    <phoneticPr fontId="35" type="noConversion"/>
  </si>
  <si>
    <r>
      <t>CONSTANTSA</t>
    </r>
    <r>
      <rPr>
        <b/>
        <sz val="12"/>
        <rFont val="宋体"/>
        <family val="3"/>
        <charset val="134"/>
      </rPr>
      <t>（</t>
    </r>
    <r>
      <rPr>
        <b/>
        <sz val="12"/>
        <rFont val="Arial Narrow"/>
        <family val="2"/>
      </rPr>
      <t>ROCND</t>
    </r>
    <r>
      <rPr>
        <b/>
        <sz val="12"/>
        <rFont val="宋体"/>
        <family val="3"/>
        <charset val="134"/>
      </rPr>
      <t>）</t>
    </r>
    <phoneticPr fontId="35" type="noConversion"/>
  </si>
  <si>
    <r>
      <t>LOS ANGELES</t>
    </r>
    <r>
      <rPr>
        <sz val="12"/>
        <rFont val="宋体"/>
        <family val="3"/>
        <charset val="134"/>
      </rPr>
      <t>（</t>
    </r>
    <r>
      <rPr>
        <sz val="12"/>
        <rFont val="Arial Narrow"/>
        <family val="2"/>
      </rPr>
      <t>VIA)</t>
    </r>
    <phoneticPr fontId="35" type="noConversion"/>
  </si>
  <si>
    <t>MOL PRESENCE</t>
  </si>
  <si>
    <t>ITAL LIBERA</t>
  </si>
  <si>
    <r>
      <t>SGSIN</t>
    </r>
    <r>
      <rPr>
        <sz val="12"/>
        <rFont val="宋体"/>
        <family val="3"/>
        <charset val="134"/>
      </rPr>
      <t>（</t>
    </r>
    <r>
      <rPr>
        <sz val="12"/>
        <rFont val="Arial Narrow"/>
        <family val="2"/>
      </rPr>
      <t>via</t>
    </r>
    <r>
      <rPr>
        <sz val="12"/>
        <rFont val="宋体"/>
        <family val="3"/>
        <charset val="134"/>
      </rPr>
      <t>）</t>
    </r>
  </si>
  <si>
    <t>OPERATOR</t>
    <phoneticPr fontId="35" type="noConversion"/>
  </si>
  <si>
    <t>VOYAGE</t>
    <phoneticPr fontId="35" type="noConversion"/>
  </si>
  <si>
    <t>VESSEL</t>
    <phoneticPr fontId="35" type="noConversion"/>
  </si>
  <si>
    <t>VESSEL</t>
    <phoneticPr fontId="35" type="noConversion"/>
  </si>
  <si>
    <t>VOYAGE</t>
    <phoneticPr fontId="35" type="noConversion"/>
  </si>
  <si>
    <t>OPERATOR</t>
    <phoneticPr fontId="35" type="noConversion"/>
  </si>
  <si>
    <t>VESSEL</t>
    <phoneticPr fontId="35" type="noConversion"/>
  </si>
  <si>
    <t>VESSEL</t>
    <phoneticPr fontId="35" type="noConversion"/>
  </si>
  <si>
    <t>VOYAGE</t>
    <phoneticPr fontId="35" type="noConversion"/>
  </si>
  <si>
    <t>VESSEL</t>
    <phoneticPr fontId="35" type="noConversion"/>
  </si>
  <si>
    <t>OPERATOR</t>
    <phoneticPr fontId="35" type="noConversion"/>
  </si>
  <si>
    <t>VOYAGE</t>
    <phoneticPr fontId="35" type="noConversion"/>
  </si>
  <si>
    <t>OPERATOR</t>
    <phoneticPr fontId="35" type="noConversion"/>
  </si>
  <si>
    <t>OPERATOR</t>
    <phoneticPr fontId="35" type="noConversion"/>
  </si>
  <si>
    <t>VOYAGE</t>
    <phoneticPr fontId="35" type="noConversion"/>
  </si>
  <si>
    <t>OPERATOR</t>
    <phoneticPr fontId="35" type="noConversion"/>
  </si>
  <si>
    <t>VOYAGE</t>
    <phoneticPr fontId="35" type="noConversion"/>
  </si>
  <si>
    <t>OPERATOR</t>
    <phoneticPr fontId="35" type="noConversion"/>
  </si>
  <si>
    <t>CARTAGENA (via)</t>
    <phoneticPr fontId="35" type="noConversion"/>
  </si>
  <si>
    <t>CMA /HPL JJCS</t>
    <phoneticPr fontId="35" type="noConversion"/>
  </si>
  <si>
    <t>OOCL GENOA</t>
  </si>
  <si>
    <t>CSCL INDIAN OCEAN</t>
  </si>
  <si>
    <r>
      <t>DUBAI</t>
    </r>
    <r>
      <rPr>
        <sz val="12"/>
        <rFont val="宋体"/>
        <family val="3"/>
        <charset val="134"/>
      </rPr>
      <t>（</t>
    </r>
    <r>
      <rPr>
        <sz val="12"/>
        <rFont val="Arial Narrow"/>
        <family val="2"/>
      </rPr>
      <t>VIA)</t>
    </r>
    <phoneticPr fontId="35" type="noConversion"/>
  </si>
  <si>
    <t>OOCL ROTTERDAM</t>
  </si>
  <si>
    <t>ANL GIPPSLAND</t>
  </si>
  <si>
    <t>064S</t>
  </si>
  <si>
    <t>COSCO DURBAN</t>
  </si>
  <si>
    <t>ACTUARIA</t>
  </si>
  <si>
    <t>BALTIC NORTH</t>
  </si>
  <si>
    <t>XIN MING ZHOU 20</t>
    <phoneticPr fontId="35" type="noConversion"/>
  </si>
  <si>
    <t>COSCO ROTTERDAM</t>
  </si>
  <si>
    <t>SITC KANTO</t>
  </si>
  <si>
    <t>SNL / CPS</t>
    <phoneticPr fontId="35" type="noConversion"/>
  </si>
  <si>
    <t>SITC OSAKA</t>
  </si>
  <si>
    <t>SITC TOKYO</t>
  </si>
  <si>
    <t>SITC GENSAN</t>
  </si>
  <si>
    <t>ZHONG WAI YUN XIN GANG</t>
  </si>
  <si>
    <t>CMA  EMC COSCO GME2/PEX3</t>
    <phoneticPr fontId="35" type="noConversion"/>
  </si>
  <si>
    <t>COSCO EMC AWE2</t>
    <phoneticPr fontId="11" type="noConversion"/>
  </si>
  <si>
    <t>COSCO EMC AWE1</t>
    <phoneticPr fontId="11" type="noConversion"/>
  </si>
  <si>
    <t>CMA  SHAKA II MSK/HSD  ASAF
COSCO ZAX1</t>
    <phoneticPr fontId="35" type="noConversion"/>
  </si>
  <si>
    <t>ONE/AX1</t>
    <phoneticPr fontId="35" type="noConversion"/>
  </si>
  <si>
    <t xml:space="preserve">ONE/AX1 </t>
    <phoneticPr fontId="35" type="noConversion"/>
  </si>
  <si>
    <t>VESSEL</t>
    <phoneticPr fontId="35" type="noConversion"/>
  </si>
  <si>
    <t>YM MASCULINITY</t>
  </si>
  <si>
    <t>SEALAND MICHIGAN</t>
  </si>
  <si>
    <t>BEAR MOUNTAIN BRIDGE</t>
  </si>
  <si>
    <t>118W</t>
  </si>
  <si>
    <t>2117S</t>
  </si>
  <si>
    <t>WAN HAI 327</t>
  </si>
  <si>
    <t>COSCO CPNW</t>
    <phoneticPr fontId="11" type="noConversion"/>
  </si>
  <si>
    <t>COSCO  AEU1</t>
    <phoneticPr fontId="35" type="noConversion"/>
  </si>
  <si>
    <t>ONE MD1</t>
    <phoneticPr fontId="35" type="noConversion"/>
  </si>
  <si>
    <t>OOCL BEIJING</t>
  </si>
  <si>
    <t>CAPE FULMAR</t>
  </si>
  <si>
    <t>TIAN CHANG HE</t>
  </si>
  <si>
    <t>ATHENS BRIDGE</t>
  </si>
  <si>
    <t>SITC GUANGDONG</t>
  </si>
  <si>
    <t>COSCO /RES1</t>
    <phoneticPr fontId="35" type="noConversion"/>
  </si>
  <si>
    <t>YM TARGET</t>
  </si>
  <si>
    <t>YM MOVEMENT</t>
  </si>
  <si>
    <t>PL GERMANY</t>
  </si>
  <si>
    <t>097W</t>
  </si>
  <si>
    <t>SCHUBERT</t>
  </si>
  <si>
    <t>2104E</t>
  </si>
  <si>
    <t>COSCO PACIFIC</t>
  </si>
  <si>
    <t>EVER LOYAL</t>
  </si>
  <si>
    <t>EVER LEADER</t>
  </si>
  <si>
    <t>APL QINGDAO</t>
  </si>
  <si>
    <t>CMA CGM ESTELLE</t>
  </si>
  <si>
    <t>XIN BEIJING</t>
  </si>
  <si>
    <t>126N</t>
  </si>
  <si>
    <t>OOCL LONDON</t>
  </si>
  <si>
    <t>COSCO SHIPPING JASMINE</t>
  </si>
  <si>
    <t>COSCO GLORY</t>
  </si>
  <si>
    <t>CMA CGM TENERE</t>
  </si>
  <si>
    <t>0ME9FW1</t>
  </si>
  <si>
    <t>CMA CGM TIGRIS</t>
  </si>
  <si>
    <t>0BX9LW1</t>
  </si>
  <si>
    <t>EVER STRONG</t>
  </si>
  <si>
    <t>096W</t>
  </si>
  <si>
    <t>OOCL UNITED KINGDOM</t>
  </si>
  <si>
    <t>CMA CGM LOUIS BLERIOT</t>
  </si>
  <si>
    <t>0FL9JW1</t>
  </si>
  <si>
    <t>COSCO SHIPPING SCORPIO</t>
  </si>
  <si>
    <t>EVER GENIUS</t>
  </si>
  <si>
    <t>1142W</t>
  </si>
  <si>
    <t>0FM7DW1</t>
  </si>
  <si>
    <t>COSCO SHIPPING AQUARIUS</t>
  </si>
  <si>
    <t>OOCL CANADA</t>
  </si>
  <si>
    <t>083S</t>
  </si>
  <si>
    <t>089S</t>
  </si>
  <si>
    <t>EVER URSULA</t>
  </si>
  <si>
    <t>231W</t>
  </si>
  <si>
    <t>OEL BADRINATH</t>
  </si>
  <si>
    <t>CSCL ASIA</t>
  </si>
  <si>
    <t>146E</t>
  </si>
  <si>
    <t>EVER ELITE</t>
  </si>
  <si>
    <t>151E</t>
  </si>
  <si>
    <t>120S</t>
  </si>
  <si>
    <t>121S</t>
  </si>
  <si>
    <t>2121S</t>
  </si>
  <si>
    <t>NEW MINGZHOU 12</t>
    <phoneticPr fontId="35" type="noConversion"/>
  </si>
  <si>
    <t>2122E</t>
  </si>
  <si>
    <t>2123E</t>
  </si>
  <si>
    <t>LUCKY MERRY</t>
  </si>
  <si>
    <t>119W</t>
  </si>
  <si>
    <t>HSD  ASPA3</t>
    <phoneticPr fontId="35" type="noConversion"/>
  </si>
  <si>
    <t>HSD  ASIA2</t>
    <phoneticPr fontId="35" type="noConversion"/>
  </si>
  <si>
    <t>PARANAGUA EXPRESS</t>
  </si>
  <si>
    <t>2110S</t>
  </si>
  <si>
    <t>2112S</t>
  </si>
  <si>
    <t>SITC GUANGXI</t>
  </si>
  <si>
    <t>2111N</t>
  </si>
  <si>
    <t>CALA PINGUINO</t>
  </si>
  <si>
    <t>2121E</t>
    <phoneticPr fontId="35" type="noConversion"/>
  </si>
  <si>
    <t>2124E</t>
  </si>
  <si>
    <t>SITC LIANYUNGANG</t>
  </si>
  <si>
    <t>2113N</t>
  </si>
  <si>
    <t>PANCON GLORY</t>
    <phoneticPr fontId="35" type="noConversion"/>
  </si>
  <si>
    <t>MCC DANANG  </t>
  </si>
  <si>
    <t>115A  </t>
  </si>
  <si>
    <t>Jun.</t>
    <phoneticPr fontId="35" type="noConversion"/>
  </si>
  <si>
    <t>MOL PREMIUM</t>
    <phoneticPr fontId="35" type="noConversion"/>
  </si>
  <si>
    <t>059E</t>
    <phoneticPr fontId="35" type="noConversion"/>
  </si>
  <si>
    <t>210E</t>
    <phoneticPr fontId="35" type="noConversion"/>
  </si>
  <si>
    <t xml:space="preserve">HYUNDAI TOKYO </t>
    <phoneticPr fontId="35" type="noConversion"/>
  </si>
  <si>
    <t>HYUNDAI TACOMA</t>
    <phoneticPr fontId="35" type="noConversion"/>
  </si>
  <si>
    <t>131E</t>
    <phoneticPr fontId="35" type="noConversion"/>
  </si>
  <si>
    <t>108E</t>
    <phoneticPr fontId="35" type="noConversion"/>
  </si>
  <si>
    <t>HYUNDAI GLOBAL</t>
    <phoneticPr fontId="35" type="noConversion"/>
  </si>
  <si>
    <t>084E</t>
    <phoneticPr fontId="35" type="noConversion"/>
  </si>
  <si>
    <t>CZECH</t>
    <phoneticPr fontId="35" type="noConversion"/>
  </si>
  <si>
    <t>102E</t>
    <phoneticPr fontId="35" type="noConversion"/>
  </si>
  <si>
    <t>YM UPWARD</t>
    <phoneticPr fontId="35" type="noConversion"/>
  </si>
  <si>
    <t>071E</t>
    <phoneticPr fontId="35" type="noConversion"/>
  </si>
  <si>
    <t>EXPRESS BERLIN</t>
    <phoneticPr fontId="35" type="noConversion"/>
  </si>
  <si>
    <t>021E</t>
    <phoneticPr fontId="35" type="noConversion"/>
  </si>
  <si>
    <t>YM TOTALITY</t>
    <phoneticPr fontId="35" type="noConversion"/>
  </si>
  <si>
    <t>005E</t>
    <phoneticPr fontId="35" type="noConversion"/>
  </si>
  <si>
    <t>YM UNIFORMITY</t>
    <phoneticPr fontId="35" type="noConversion"/>
  </si>
  <si>
    <t>003E</t>
    <phoneticPr fontId="35" type="noConversion"/>
  </si>
  <si>
    <t>054E</t>
    <phoneticPr fontId="35" type="noConversion"/>
  </si>
  <si>
    <t>MOL TREASURE</t>
    <phoneticPr fontId="35" type="noConversion"/>
  </si>
  <si>
    <t>MOL TRIUMPH</t>
    <phoneticPr fontId="35" type="noConversion"/>
  </si>
  <si>
    <t>AL DAHNA</t>
    <phoneticPr fontId="35" type="noConversion"/>
  </si>
  <si>
    <t>MOL TRUTH</t>
    <phoneticPr fontId="35" type="noConversion"/>
  </si>
  <si>
    <t>BARZAN</t>
    <phoneticPr fontId="35" type="noConversion"/>
  </si>
  <si>
    <t>013W</t>
    <phoneticPr fontId="35" type="noConversion"/>
  </si>
  <si>
    <t>016W</t>
    <phoneticPr fontId="35" type="noConversion"/>
  </si>
  <si>
    <t>015W</t>
    <phoneticPr fontId="35" type="noConversion"/>
  </si>
  <si>
    <t>ONE MANCHESTER</t>
    <phoneticPr fontId="35" type="noConversion"/>
  </si>
  <si>
    <t>028W</t>
    <phoneticPr fontId="35" type="noConversion"/>
  </si>
  <si>
    <t>ONE MILLAU</t>
    <phoneticPr fontId="35" type="noConversion"/>
  </si>
  <si>
    <t>030W</t>
    <phoneticPr fontId="35" type="noConversion"/>
  </si>
  <si>
    <t>AIN SNAN</t>
    <phoneticPr fontId="35" type="noConversion"/>
  </si>
  <si>
    <t>237W</t>
    <phoneticPr fontId="35" type="noConversion"/>
  </si>
  <si>
    <t>018W</t>
    <phoneticPr fontId="35" type="noConversion"/>
  </si>
  <si>
    <t>JEBEL ALI</t>
    <phoneticPr fontId="35" type="noConversion"/>
  </si>
  <si>
    <t>022W</t>
    <phoneticPr fontId="35" type="noConversion"/>
  </si>
  <si>
    <t>UNAYZAH</t>
    <phoneticPr fontId="35" type="noConversion"/>
  </si>
  <si>
    <t>YM MUTUALITY</t>
  </si>
  <si>
    <t>YM MANDATE</t>
  </si>
  <si>
    <t>YM MOBILITY</t>
  </si>
  <si>
    <t>083W</t>
  </si>
  <si>
    <t>055W</t>
  </si>
  <si>
    <t>TASMAN</t>
  </si>
  <si>
    <t>MOL PROFICIENCY</t>
  </si>
  <si>
    <t>122S</t>
  </si>
  <si>
    <t>123S</t>
  </si>
  <si>
    <t>124S</t>
  </si>
  <si>
    <t>COSCO WELLINGTON</t>
  </si>
  <si>
    <t>COSCO SURABAYA</t>
  </si>
  <si>
    <t>ZIM SHANGHAI</t>
  </si>
  <si>
    <t>075W</t>
  </si>
  <si>
    <t>067W</t>
  </si>
  <si>
    <t>COPIAPO</t>
  </si>
  <si>
    <t>SEASPAN BRIGHTNESS</t>
  </si>
  <si>
    <t>NAVIGARE COLLECTOR</t>
  </si>
  <si>
    <t>HMM BLESSING</t>
  </si>
  <si>
    <t>CAUTIN</t>
  </si>
  <si>
    <t>0015E</t>
  </si>
  <si>
    <t>2126E</t>
  </si>
  <si>
    <t>2121W</t>
  </si>
  <si>
    <t>SEASPAN HARRIER</t>
  </si>
  <si>
    <t>2122W</t>
  </si>
  <si>
    <t>MSC DESIREE</t>
  </si>
  <si>
    <t>FI123A</t>
  </si>
  <si>
    <t>MSC AGRIGENTO</t>
  </si>
  <si>
    <t>FI124A</t>
  </si>
  <si>
    <t>CAPE ARTEMISIO</t>
  </si>
  <si>
    <t>2125W</t>
  </si>
  <si>
    <t>SM QINGDAO</t>
  </si>
  <si>
    <t>2105E</t>
  </si>
  <si>
    <t>WAN HAI 326</t>
  </si>
  <si>
    <t>W003</t>
    <phoneticPr fontId="35" type="noConversion"/>
  </si>
  <si>
    <t>W006</t>
    <phoneticPr fontId="35" type="noConversion"/>
  </si>
  <si>
    <t>CLEMENS SCHULTE</t>
  </si>
  <si>
    <t>205W</t>
    <phoneticPr fontId="35" type="noConversion"/>
  </si>
  <si>
    <t>005W</t>
    <phoneticPr fontId="35" type="noConversion"/>
  </si>
  <si>
    <t>173W</t>
    <phoneticPr fontId="35" type="noConversion"/>
  </si>
  <si>
    <t>W054</t>
    <phoneticPr fontId="35" type="noConversion"/>
  </si>
  <si>
    <t>165W</t>
    <phoneticPr fontId="35" type="noConversion"/>
  </si>
  <si>
    <t>COSCO SHIPPING ARIES</t>
  </si>
  <si>
    <t>COSCO SHIPPING GEMINI</t>
  </si>
  <si>
    <t>COSCO SHIPPING TAURUS</t>
  </si>
  <si>
    <t>016W</t>
    <phoneticPr fontId="35" type="noConversion"/>
  </si>
  <si>
    <t>CMA CGM TROCADERO</t>
  </si>
  <si>
    <t xml:space="preserve">CMA CGM JACQUES SAADE </t>
  </si>
  <si>
    <t>CMA CGM MONTMARTRE</t>
  </si>
  <si>
    <t>CMA CGM LOUVRE</t>
  </si>
  <si>
    <t>0FL9LW1</t>
  </si>
  <si>
    <t>0FL9NW1</t>
  </si>
  <si>
    <t>0FL9PW1</t>
  </si>
  <si>
    <t>0FL9RW1</t>
  </si>
  <si>
    <t>THALASSA ELPIDA</t>
  </si>
  <si>
    <t xml:space="preserve">EVER GREET </t>
  </si>
  <si>
    <t xml:space="preserve">EVER GENTLE </t>
  </si>
  <si>
    <t>EVER GRADE</t>
  </si>
  <si>
    <t>1143W</t>
  </si>
  <si>
    <t>1144W</t>
  </si>
  <si>
    <t>1145W</t>
  </si>
  <si>
    <t>1146W</t>
  </si>
  <si>
    <t>OOCL HONG KONG</t>
  </si>
  <si>
    <t>COSCO SHIPPING PISCES</t>
  </si>
  <si>
    <t>OOCL INDONESIA</t>
  </si>
  <si>
    <t>060W</t>
    <phoneticPr fontId="35" type="noConversion"/>
  </si>
  <si>
    <t>017W</t>
    <phoneticPr fontId="35" type="noConversion"/>
  </si>
  <si>
    <t>019W</t>
    <phoneticPr fontId="35" type="noConversion"/>
  </si>
  <si>
    <t>013W</t>
    <phoneticPr fontId="35" type="noConversion"/>
  </si>
  <si>
    <t>APL MERLION</t>
  </si>
  <si>
    <t>CMA CGM BENJAMIN FRANKLIN</t>
  </si>
  <si>
    <t>CMA CGM BOUGAINVILLE</t>
  </si>
  <si>
    <t>APL LION CITY</t>
  </si>
  <si>
    <t>0FM7FW1</t>
  </si>
  <si>
    <t>0FM7HW1</t>
  </si>
  <si>
    <t>0FM7JW1</t>
  </si>
  <si>
    <t>TOKYO TRIUMPH</t>
  </si>
  <si>
    <t>THALASSA  MANA</t>
  </si>
  <si>
    <t>070W</t>
  </si>
  <si>
    <t>021W</t>
  </si>
  <si>
    <t>CMA CGM TANYA</t>
  </si>
  <si>
    <t>COSCO SHIPPING SEINE</t>
  </si>
  <si>
    <t>CMA CGM VOLGA</t>
  </si>
  <si>
    <t>COSCO SHIPPING RHINE</t>
  </si>
  <si>
    <t>0BX9NW1</t>
  </si>
  <si>
    <t>0BX9RW1</t>
  </si>
  <si>
    <t>0BE9LW1</t>
  </si>
  <si>
    <t>099W</t>
  </si>
  <si>
    <t>0BE9PW1</t>
  </si>
  <si>
    <t>EVER SALUTE</t>
    <phoneticPr fontId="35" type="noConversion"/>
  </si>
  <si>
    <t>APL TEMASEK</t>
  </si>
  <si>
    <t>OOCL FRANCE</t>
  </si>
  <si>
    <t>CMA CGM LIBRA</t>
  </si>
  <si>
    <t>CMA CGM COLUMBA</t>
  </si>
  <si>
    <t>0ME9JW1</t>
  </si>
  <si>
    <t>0ME9LW1</t>
  </si>
  <si>
    <t>0ME9NW1</t>
  </si>
  <si>
    <t>EVER LOADING</t>
  </si>
  <si>
    <t>YM UTILITY</t>
  </si>
  <si>
    <t>XIN YA ZHOU</t>
  </si>
  <si>
    <t xml:space="preserve">072E </t>
  </si>
  <si>
    <t>090E</t>
  </si>
  <si>
    <t>148E</t>
  </si>
  <si>
    <t>KOTA CANTIK</t>
  </si>
  <si>
    <t>XIN FU ZHOU</t>
  </si>
  <si>
    <t>RDO ENDEAVOUR</t>
  </si>
  <si>
    <t>KOTA CEPAT</t>
  </si>
  <si>
    <t>066E</t>
  </si>
  <si>
    <t>049E</t>
  </si>
  <si>
    <t>APL NORWAY</t>
  </si>
  <si>
    <t>CMA CGM FIDELIO</t>
  </si>
  <si>
    <t>0FF37W</t>
  </si>
  <si>
    <t>0FF39W</t>
  </si>
  <si>
    <t>OPERATOR</t>
    <phoneticPr fontId="35" type="noConversion"/>
  </si>
  <si>
    <t>TONGVA</t>
  </si>
  <si>
    <t>XIN WEN ZHOU</t>
  </si>
  <si>
    <t>134W</t>
  </si>
  <si>
    <t>126S</t>
  </si>
  <si>
    <t>084S</t>
  </si>
  <si>
    <t>113S</t>
  </si>
  <si>
    <t>267S</t>
  </si>
  <si>
    <t>079S</t>
  </si>
  <si>
    <t>116S</t>
  </si>
  <si>
    <t>268S</t>
  </si>
  <si>
    <t>080S</t>
  </si>
  <si>
    <t>205W</t>
  </si>
  <si>
    <t>W054</t>
  </si>
  <si>
    <t>THALASSA TYHI</t>
  </si>
  <si>
    <t>1052W</t>
  </si>
  <si>
    <t>TS MUMBAI</t>
  </si>
  <si>
    <t>XIN PU DONG</t>
  </si>
  <si>
    <t>KMTC MUMDRA</t>
  </si>
  <si>
    <t>21002W</t>
  </si>
  <si>
    <t>252W</t>
  </si>
  <si>
    <t>02124W</t>
  </si>
  <si>
    <t>2104W</t>
  </si>
  <si>
    <t xml:space="preserve">MCC SH1 </t>
    <phoneticPr fontId="35" type="noConversion"/>
  </si>
  <si>
    <t>EVER UNITY</t>
  </si>
  <si>
    <t>0065W</t>
  </si>
  <si>
    <t>0066W</t>
  </si>
  <si>
    <t>0067W</t>
  </si>
  <si>
    <t xml:space="preserve">COSCO SHIPPING HIMALAYAS </t>
  </si>
  <si>
    <t>COSCO SHIPPING PLANET</t>
  </si>
  <si>
    <t>062W</t>
  </si>
  <si>
    <t>COSCO/OOCL AAC</t>
    <phoneticPr fontId="35" type="noConversion"/>
  </si>
  <si>
    <t>COSCO AMERICA</t>
  </si>
  <si>
    <t>COSCO EUROPE</t>
  </si>
  <si>
    <t>072E</t>
  </si>
  <si>
    <t>081E</t>
  </si>
  <si>
    <t>068E</t>
  </si>
  <si>
    <t>082E</t>
  </si>
  <si>
    <t>073E</t>
  </si>
  <si>
    <t>EVER LEADING</t>
  </si>
  <si>
    <t>EVER LINKING</t>
  </si>
  <si>
    <t>085E</t>
  </si>
  <si>
    <t>CMA CGM LITANI</t>
  </si>
  <si>
    <t>CMA CGM PELLEAS</t>
  </si>
  <si>
    <t>0TN47S1</t>
  </si>
  <si>
    <t>0TN49S1</t>
  </si>
  <si>
    <t>0TN4BS1</t>
  </si>
  <si>
    <t>0TN4DS1</t>
  </si>
  <si>
    <t>0TN4FS1</t>
  </si>
  <si>
    <t>COSCO SHIPPING ORCHID</t>
  </si>
  <si>
    <t>CMA CGM CHRISTOPHE COLOMB</t>
  </si>
  <si>
    <t>CMA CGM T. ROOSEVELT</t>
  </si>
  <si>
    <t>011E</t>
  </si>
  <si>
    <t>0MB93E1</t>
  </si>
  <si>
    <t>0MB95E1</t>
  </si>
  <si>
    <t>APL BOSTON</t>
  </si>
  <si>
    <t>EVER LIVELY</t>
  </si>
  <si>
    <t>EVER FINE</t>
  </si>
  <si>
    <t>EVER LEGION</t>
  </si>
  <si>
    <t>EVER LADEN</t>
  </si>
  <si>
    <t>0VC9BE1</t>
  </si>
  <si>
    <t>1009E</t>
  </si>
  <si>
    <t>1010E</t>
  </si>
  <si>
    <t>1011E</t>
  </si>
  <si>
    <t>1012E</t>
  </si>
  <si>
    <t>CMA CGM FIGARO</t>
  </si>
  <si>
    <t>CMA CGM TANCREDI</t>
  </si>
  <si>
    <t>APL DANUBE</t>
  </si>
  <si>
    <t>GULF BRIDGE</t>
  </si>
  <si>
    <t>CMA CGM LA SCALA</t>
  </si>
  <si>
    <t>0PG9RE1</t>
  </si>
  <si>
    <t>0PG9TE1</t>
  </si>
  <si>
    <t>0PG9VE1</t>
  </si>
  <si>
    <t>0PG9XE1</t>
  </si>
  <si>
    <t>0PG9ZE1</t>
  </si>
  <si>
    <t>XIN TAI CANG</t>
  </si>
  <si>
    <t>XIN WEI HAI</t>
  </si>
  <si>
    <t>255N</t>
  </si>
  <si>
    <t>139N</t>
  </si>
  <si>
    <t>051N</t>
  </si>
  <si>
    <t>ZENITH LUMOS</t>
  </si>
  <si>
    <t>ZEUS LUMOS</t>
  </si>
  <si>
    <t>ZEPHYR LUMOS</t>
  </si>
  <si>
    <t>HANOVER EXPRESS</t>
  </si>
  <si>
    <t>038E</t>
  </si>
  <si>
    <t>CMA CGM HYDRA</t>
  </si>
  <si>
    <t>0PP9RE1MA</t>
  </si>
  <si>
    <t>APL PARIS</t>
  </si>
  <si>
    <t>0PP9TE1MA</t>
  </si>
  <si>
    <t>APL CHARLESTON</t>
  </si>
  <si>
    <t>0PP9VE1MA</t>
  </si>
  <si>
    <t>ITHA BHUM</t>
  </si>
  <si>
    <t>ITHA BHUM</t>
    <phoneticPr fontId="35" type="noConversion"/>
  </si>
  <si>
    <t>RATANA THIDA</t>
  </si>
  <si>
    <t>331S</t>
    <phoneticPr fontId="35" type="noConversion"/>
  </si>
  <si>
    <t>198S</t>
    <phoneticPr fontId="35" type="noConversion"/>
  </si>
  <si>
    <t>038S</t>
    <phoneticPr fontId="35" type="noConversion"/>
  </si>
  <si>
    <t>332S</t>
    <phoneticPr fontId="35" type="noConversion"/>
  </si>
  <si>
    <t>199S</t>
    <phoneticPr fontId="35" type="noConversion"/>
  </si>
  <si>
    <t>2111S</t>
    <phoneticPr fontId="35" type="noConversion"/>
  </si>
  <si>
    <t>2113S</t>
    <phoneticPr fontId="35" type="noConversion"/>
  </si>
  <si>
    <t>2114S</t>
  </si>
  <si>
    <t>2114S</t>
    <phoneticPr fontId="35" type="noConversion"/>
  </si>
  <si>
    <t>2112S</t>
    <phoneticPr fontId="35" type="noConversion"/>
  </si>
  <si>
    <t>2113S</t>
    <phoneticPr fontId="35" type="noConversion"/>
  </si>
  <si>
    <t>2115S</t>
  </si>
  <si>
    <t>2116S</t>
  </si>
  <si>
    <t>136E</t>
    <phoneticPr fontId="35" type="noConversion"/>
  </si>
  <si>
    <t>137E</t>
  </si>
  <si>
    <t>138E</t>
  </si>
  <si>
    <t>139E</t>
  </si>
  <si>
    <t>140E</t>
  </si>
  <si>
    <t>SITC LIAONING</t>
  </si>
  <si>
    <t>SITC KAWASAKI</t>
  </si>
  <si>
    <t>SITC KEELUNG</t>
  </si>
  <si>
    <t>2109N</t>
    <phoneticPr fontId="35" type="noConversion"/>
  </si>
  <si>
    <t>2111N</t>
    <phoneticPr fontId="35" type="noConversion"/>
  </si>
  <si>
    <t>2113N</t>
    <phoneticPr fontId="35" type="noConversion"/>
  </si>
  <si>
    <t>XIN RI ZHAO</t>
  </si>
  <si>
    <t>327S</t>
  </si>
  <si>
    <t>093S</t>
  </si>
  <si>
    <t>CMA CGM RODOLPHE</t>
  </si>
  <si>
    <t>SEAMAX ROWAYTON</t>
  </si>
  <si>
    <t>EVER LEARNED</t>
  </si>
  <si>
    <t>EVER LAUREL</t>
  </si>
  <si>
    <t>0AA9BW1</t>
  </si>
  <si>
    <t>0020W</t>
  </si>
  <si>
    <t>047W</t>
  </si>
  <si>
    <t>MSC AMSTERDAM</t>
  </si>
  <si>
    <t>MSC SVEVA</t>
  </si>
  <si>
    <t>MSC MIRJA</t>
  </si>
  <si>
    <t>MSC LAURENCE</t>
  </si>
  <si>
    <t>MSC DEILA</t>
  </si>
  <si>
    <t>121W</t>
    <phoneticPr fontId="35" type="noConversion"/>
  </si>
  <si>
    <t>122W</t>
  </si>
  <si>
    <t>122W</t>
    <phoneticPr fontId="35" type="noConversion"/>
  </si>
  <si>
    <t>123W</t>
  </si>
  <si>
    <t>124W</t>
  </si>
  <si>
    <t>125W</t>
  </si>
  <si>
    <t>MSC HAMBURGS</t>
  </si>
  <si>
    <t>MATZ MAERSK</t>
  </si>
  <si>
    <t>MSC NEW YORK</t>
  </si>
  <si>
    <t>MSC LEANNE</t>
  </si>
  <si>
    <t>EDITH MAERSK</t>
  </si>
  <si>
    <t>123W</t>
    <phoneticPr fontId="35" type="noConversion"/>
  </si>
  <si>
    <t>126W</t>
  </si>
  <si>
    <t>MAERSK TANJONG</t>
  </si>
  <si>
    <t>SAN FRANCISCA</t>
  </si>
  <si>
    <t>MAERSK TAIKUNG</t>
  </si>
  <si>
    <t>SAN FERNANDO</t>
  </si>
  <si>
    <t>125S</t>
  </si>
  <si>
    <t>MAERSK LAVRAS</t>
  </si>
  <si>
    <t>MAERSK LETICIA</t>
  </si>
  <si>
    <t>SAN FELIPE</t>
  </si>
  <si>
    <t>MAERSK LA PAZ</t>
  </si>
  <si>
    <t>123A</t>
    <phoneticPr fontId="35" type="noConversion"/>
  </si>
  <si>
    <t>124A</t>
    <phoneticPr fontId="35" type="noConversion"/>
  </si>
  <si>
    <t>125W</t>
    <phoneticPr fontId="35" type="noConversion"/>
  </si>
  <si>
    <t>SUSAN MAERSK</t>
  </si>
  <si>
    <t>SOVEREIGN MAERSK</t>
  </si>
  <si>
    <t>MAERSK SALINA</t>
  </si>
  <si>
    <t>MAERSK SALALAH</t>
  </si>
  <si>
    <t>MAERSK SAVANNAH</t>
  </si>
  <si>
    <t>122E</t>
    <phoneticPr fontId="35" type="noConversion"/>
  </si>
  <si>
    <t>125E</t>
  </si>
  <si>
    <t>126E</t>
  </si>
  <si>
    <t xml:space="preserve">EUROPEAN ROUTE </t>
    <phoneticPr fontId="35" type="noConversion"/>
  </si>
  <si>
    <t>NOSCO NTW1 1/2</t>
    <phoneticPr fontId="35" type="noConversion"/>
  </si>
  <si>
    <t>NOSCO NTW2   4/5</t>
    <phoneticPr fontId="35" type="noConversion"/>
  </si>
  <si>
    <t>2122S</t>
    <phoneticPr fontId="35" type="noConversion"/>
  </si>
  <si>
    <t>2123S</t>
  </si>
  <si>
    <t>2124S</t>
  </si>
  <si>
    <t>2125S</t>
  </si>
  <si>
    <t>2126S</t>
  </si>
  <si>
    <t>NOSCO (SITC)   VTX2          /SNL NJ1</t>
    <phoneticPr fontId="35" type="noConversion"/>
  </si>
  <si>
    <t>2124E</t>
    <phoneticPr fontId="35" type="noConversion"/>
  </si>
  <si>
    <t>2125E</t>
  </si>
  <si>
    <t>2127E</t>
  </si>
  <si>
    <t>2128E</t>
  </si>
  <si>
    <t>2123E</t>
    <phoneticPr fontId="35" type="noConversion"/>
  </si>
  <si>
    <t>0QA8ZS</t>
  </si>
  <si>
    <t>HENG HUI 5</t>
    <phoneticPr fontId="11" type="noConversion"/>
  </si>
  <si>
    <t>CMA CGM PUGET</t>
    <phoneticPr fontId="11" type="noConversion"/>
  </si>
  <si>
    <t xml:space="preserve">SEATTLE C </t>
    <phoneticPr fontId="11" type="noConversion"/>
  </si>
  <si>
    <t>BALTIC NORTH</t>
    <phoneticPr fontId="11" type="noConversion"/>
  </si>
  <si>
    <t>0QA91S</t>
    <phoneticPr fontId="11" type="noConversion"/>
  </si>
  <si>
    <t>0QA93S</t>
    <phoneticPr fontId="11" type="noConversion"/>
  </si>
  <si>
    <t>0QA95S</t>
    <phoneticPr fontId="11" type="noConversion"/>
  </si>
  <si>
    <t>0QA97S</t>
    <phoneticPr fontId="11" type="noConversion"/>
  </si>
  <si>
    <t>MCC NANJING  </t>
  </si>
  <si>
    <t>MAERSK VLADIVOSTOK  </t>
  </si>
  <si>
    <t>MAERSK XIAMEN  </t>
  </si>
  <si>
    <t>MCC TAIPEI  </t>
  </si>
  <si>
    <t>118A  </t>
  </si>
  <si>
    <t>119A  </t>
  </si>
  <si>
    <t>120A  </t>
  </si>
  <si>
    <t>SITC JAKARTA</t>
  </si>
  <si>
    <t>2115N</t>
  </si>
  <si>
    <t>2129E</t>
  </si>
  <si>
    <t>2122S</t>
  </si>
  <si>
    <t>SONGYUNHE</t>
  </si>
  <si>
    <t>2124E</t>
    <phoneticPr fontId="11" type="noConversion"/>
  </si>
  <si>
    <t>2125E</t>
    <phoneticPr fontId="11" type="noConversion"/>
  </si>
  <si>
    <t>2126E</t>
    <phoneticPr fontId="11" type="noConversion"/>
  </si>
  <si>
    <t>2127E</t>
    <phoneticPr fontId="11" type="noConversion"/>
  </si>
  <si>
    <t>DONGYOUNG/TAIYOUNG</t>
    <phoneticPr fontId="35" type="noConversion"/>
  </si>
  <si>
    <t>DONGYOUNG</t>
    <phoneticPr fontId="35" type="noConversion"/>
  </si>
  <si>
    <t>VIA PRR</t>
  </si>
  <si>
    <t>051E</t>
  </si>
  <si>
    <t>CSCL SOUTH CHINA SEA</t>
  </si>
  <si>
    <t>CSCL YELLOW SEA</t>
  </si>
  <si>
    <t>COSCO(CEN)/OOCL(PCN1 )</t>
    <phoneticPr fontId="11" type="noConversion"/>
  </si>
  <si>
    <t xml:space="preserve">CUT OFF </t>
  </si>
  <si>
    <t>TORONTO</t>
    <phoneticPr fontId="11" type="noConversion"/>
  </si>
  <si>
    <t>PRR</t>
  </si>
  <si>
    <t>TORONTO</t>
  </si>
  <si>
    <t xml:space="preserve"> </t>
    <phoneticPr fontId="11" type="noConversion"/>
  </si>
  <si>
    <t>NO VESSEL</t>
  </si>
  <si>
    <t>106E</t>
  </si>
  <si>
    <t>CONTI CONTESSA</t>
  </si>
  <si>
    <t>0083E</t>
  </si>
  <si>
    <t>HYUNDAI SPLENDOR</t>
  </si>
  <si>
    <t>ONE(PN3)</t>
    <phoneticPr fontId="11" type="noConversion"/>
  </si>
  <si>
    <t>VANCOUVER</t>
  </si>
  <si>
    <t xml:space="preserve"> 2105E</t>
  </si>
  <si>
    <t>SM MUMBAI</t>
    <phoneticPr fontId="11" type="noConversion"/>
  </si>
  <si>
    <t>SCHUBERT</t>
    <phoneticPr fontId="11" type="noConversion"/>
  </si>
  <si>
    <t xml:space="preserve"> 2104E</t>
  </si>
  <si>
    <t>SM QINGDAO</t>
    <phoneticPr fontId="11" type="noConversion"/>
  </si>
  <si>
    <t>SML(PNS)</t>
    <phoneticPr fontId="11" type="noConversion"/>
  </si>
  <si>
    <t>MALIAKOS</t>
    <phoneticPr fontId="11" type="noConversion"/>
  </si>
  <si>
    <t>VANCOUVER</t>
    <phoneticPr fontId="11" type="noConversion"/>
  </si>
  <si>
    <t>CANADA ROUTE</t>
  </si>
  <si>
    <t>040E</t>
    <phoneticPr fontId="11" type="noConversion"/>
  </si>
  <si>
    <t>BASLE EXPRESS</t>
    <phoneticPr fontId="11" type="noConversion"/>
  </si>
  <si>
    <t>011E</t>
    <phoneticPr fontId="11" type="noConversion"/>
  </si>
  <si>
    <t>YM WARRANTY</t>
    <phoneticPr fontId="11" type="noConversion"/>
  </si>
  <si>
    <t>014E</t>
    <phoneticPr fontId="11" type="noConversion"/>
  </si>
  <si>
    <t>ONE WREN</t>
    <phoneticPr fontId="11" type="noConversion"/>
  </si>
  <si>
    <t>HMM(EC2)</t>
    <phoneticPr fontId="11" type="noConversion"/>
  </si>
  <si>
    <t>038E</t>
    <phoneticPr fontId="11" type="noConversion"/>
  </si>
  <si>
    <t>ANTWERPEN EXPRESS</t>
    <phoneticPr fontId="11" type="noConversion"/>
  </si>
  <si>
    <t>CHARLESTON</t>
    <phoneticPr fontId="11" type="noConversion"/>
  </si>
  <si>
    <t>046E</t>
  </si>
  <si>
    <t>COSCO VALENCIA</t>
  </si>
  <si>
    <t>166E</t>
  </si>
  <si>
    <t>COSCO BOSTON</t>
  </si>
  <si>
    <t>EMC(GME)</t>
    <phoneticPr fontId="11" type="noConversion"/>
  </si>
  <si>
    <t>045E</t>
    <phoneticPr fontId="11" type="noConversion"/>
  </si>
  <si>
    <t>COSCO VENICE</t>
  </si>
  <si>
    <t>HOUSTON</t>
    <phoneticPr fontId="11" type="noConversion"/>
  </si>
  <si>
    <t>0PG9ZE1MA </t>
  </si>
  <si>
    <t>CMA CGM LA SCALA </t>
  </si>
  <si>
    <t>0PG9XE1MA </t>
  </si>
  <si>
    <t>GULF BRIDGE </t>
  </si>
  <si>
    <t>0PG9VE1MA </t>
    <phoneticPr fontId="11" type="noConversion"/>
  </si>
  <si>
    <t>APL DANUBE </t>
  </si>
  <si>
    <t>0PG9TE1MA </t>
  </si>
  <si>
    <t>CMA CGM TANCREDI </t>
  </si>
  <si>
    <t>0PG9RE1MA </t>
  </si>
  <si>
    <t>CMA CGM FIGARO </t>
  </si>
  <si>
    <t>CMA(PEX3)</t>
    <phoneticPr fontId="11" type="noConversion"/>
  </si>
  <si>
    <t>0PG9PE1MA </t>
  </si>
  <si>
    <t>CMA CGM BIANCA </t>
  </si>
  <si>
    <t>MIAMI</t>
    <phoneticPr fontId="11" type="noConversion"/>
  </si>
  <si>
    <t>042E</t>
    <phoneticPr fontId="11" type="noConversion"/>
  </si>
  <si>
    <t>CMA CGM CHRISTOPHE COLOMB</t>
    <phoneticPr fontId="11" type="noConversion"/>
  </si>
  <si>
    <t>COSCO SHIPPING ORCHID</t>
    <phoneticPr fontId="11" type="noConversion"/>
  </si>
  <si>
    <t>020E</t>
    <phoneticPr fontId="11" type="noConversion"/>
  </si>
  <si>
    <t>COSCO DEVELOPMENT</t>
    <phoneticPr fontId="11" type="noConversion"/>
  </si>
  <si>
    <t>COSCO(AWE2)</t>
    <phoneticPr fontId="11" type="noConversion"/>
  </si>
  <si>
    <t>044E</t>
    <phoneticPr fontId="11" type="noConversion"/>
  </si>
  <si>
    <t>COSCO SHIPPING JASMINE</t>
    <phoneticPr fontId="11" type="noConversion"/>
  </si>
  <si>
    <t>042E</t>
    <phoneticPr fontId="11" type="noConversion"/>
  </si>
  <si>
    <t>OOCL SINGAPORE</t>
    <phoneticPr fontId="11" type="noConversion"/>
  </si>
  <si>
    <t>045E</t>
    <phoneticPr fontId="11" type="noConversion"/>
  </si>
  <si>
    <t>COSCO HOPE</t>
    <phoneticPr fontId="11" type="noConversion"/>
  </si>
  <si>
    <t>020E</t>
    <phoneticPr fontId="11" type="noConversion"/>
  </si>
  <si>
    <t>COSCO SHIPPING ROSE</t>
    <phoneticPr fontId="11" type="noConversion"/>
  </si>
  <si>
    <t>COSCO(AWE4)</t>
    <phoneticPr fontId="11" type="noConversion"/>
  </si>
  <si>
    <t>044E</t>
    <phoneticPr fontId="11" type="noConversion"/>
  </si>
  <si>
    <t>OOCL BRUSSELS</t>
    <phoneticPr fontId="11" type="noConversion"/>
  </si>
  <si>
    <t xml:space="preserve">1011-054E </t>
  </si>
  <si>
    <t>EVER LEADER</t>
    <phoneticPr fontId="11" type="noConversion"/>
  </si>
  <si>
    <t>1010-001E</t>
    <phoneticPr fontId="11" type="noConversion"/>
  </si>
  <si>
    <t>EVER FINE</t>
    <phoneticPr fontId="11" type="noConversion"/>
  </si>
  <si>
    <t>1009-047E</t>
    <phoneticPr fontId="11" type="noConversion"/>
  </si>
  <si>
    <t>EVER LIVELY</t>
    <phoneticPr fontId="11" type="noConversion"/>
  </si>
  <si>
    <t>0VC9BE1MA</t>
    <phoneticPr fontId="11" type="noConversion"/>
  </si>
  <si>
    <t>APL BOSTON</t>
    <phoneticPr fontId="11" type="noConversion"/>
  </si>
  <si>
    <t>EMC(NUE)</t>
    <phoneticPr fontId="11" type="noConversion"/>
  </si>
  <si>
    <t>1007-048E</t>
    <phoneticPr fontId="11" type="noConversion"/>
  </si>
  <si>
    <t>EVER LEGACY</t>
    <phoneticPr fontId="11" type="noConversion"/>
  </si>
  <si>
    <t>NEW YORK,NY</t>
    <phoneticPr fontId="11" type="noConversion"/>
  </si>
  <si>
    <t>COSCO(AWE1)</t>
    <phoneticPr fontId="11" type="noConversion"/>
  </si>
  <si>
    <t>0VC9BE1MA</t>
  </si>
  <si>
    <t>BOSTON</t>
    <phoneticPr fontId="11" type="noConversion"/>
  </si>
  <si>
    <t>VIA LA</t>
    <phoneticPr fontId="11" type="noConversion"/>
  </si>
  <si>
    <t>0028E</t>
    <phoneticPr fontId="11" type="noConversion"/>
  </si>
  <si>
    <t>HYUNDAI EARTH</t>
    <phoneticPr fontId="11" type="noConversion"/>
  </si>
  <si>
    <t>0018E</t>
    <phoneticPr fontId="11" type="noConversion"/>
  </si>
  <si>
    <t>HYUNDAI NEPTUNE</t>
    <phoneticPr fontId="11" type="noConversion"/>
  </si>
  <si>
    <t>HYUNDAI PLUTO</t>
    <phoneticPr fontId="11" type="noConversion"/>
  </si>
  <si>
    <t>HMM(PS8)</t>
    <phoneticPr fontId="11" type="noConversion"/>
  </si>
  <si>
    <t>0021E</t>
    <phoneticPr fontId="11" type="noConversion"/>
  </si>
  <si>
    <t>HMM PROMISE</t>
    <phoneticPr fontId="11" type="noConversion"/>
  </si>
  <si>
    <t>LOS ANGELES</t>
    <phoneticPr fontId="11" type="noConversion"/>
  </si>
  <si>
    <t>ONE THESEUS</t>
  </si>
  <si>
    <t>113E</t>
  </si>
  <si>
    <t>ARGUS</t>
  </si>
  <si>
    <t>074E</t>
  </si>
  <si>
    <t>NYK THEMIS</t>
  </si>
  <si>
    <t>HMM(PS5)</t>
    <phoneticPr fontId="11" type="noConversion"/>
  </si>
  <si>
    <t>067E</t>
  </si>
  <si>
    <t>MOL PRESTIGE</t>
  </si>
  <si>
    <t>ATLANTA</t>
  </si>
  <si>
    <t>LB</t>
    <phoneticPr fontId="11" type="noConversion"/>
  </si>
  <si>
    <t xml:space="preserve"> </t>
    <phoneticPr fontId="11" type="noConversion"/>
  </si>
  <si>
    <t>ONE(PN3)</t>
    <phoneticPr fontId="11" type="noConversion"/>
  </si>
  <si>
    <t>SEATTLE</t>
    <phoneticPr fontId="11" type="noConversion"/>
  </si>
  <si>
    <t>0084E</t>
  </si>
  <si>
    <t>HYUNDAI GLOBAL</t>
  </si>
  <si>
    <t>0108E</t>
  </si>
  <si>
    <t>ONE(PN4)</t>
    <phoneticPr fontId="11" type="noConversion"/>
  </si>
  <si>
    <t>0131E</t>
  </si>
  <si>
    <t>HYUNDAI TOKYO</t>
  </si>
  <si>
    <t>TACOMA</t>
  </si>
  <si>
    <t>OAKLAND</t>
  </si>
  <si>
    <t>073E</t>
    <phoneticPr fontId="11" type="noConversion"/>
  </si>
  <si>
    <t>082E</t>
    <phoneticPr fontId="11" type="noConversion"/>
  </si>
  <si>
    <t>COSCO(AAC)</t>
    <phoneticPr fontId="11" type="noConversion"/>
  </si>
  <si>
    <t>068E</t>
    <phoneticPr fontId="11" type="noConversion"/>
  </si>
  <si>
    <t>081E</t>
    <phoneticPr fontId="11" type="noConversion"/>
  </si>
  <si>
    <t>LB</t>
  </si>
  <si>
    <t>0965-048E</t>
  </si>
  <si>
    <t>0964-043E</t>
  </si>
  <si>
    <t>0963-050E</t>
  </si>
  <si>
    <t>EMC(CPS)</t>
    <phoneticPr fontId="11" type="noConversion"/>
  </si>
  <si>
    <t>0962-050E</t>
  </si>
  <si>
    <t>LA</t>
    <phoneticPr fontId="11" type="noConversion"/>
  </si>
  <si>
    <t>214E</t>
    <phoneticPr fontId="11" type="noConversion"/>
  </si>
  <si>
    <t>MAUNAWILI</t>
    <phoneticPr fontId="11" type="noConversion"/>
  </si>
  <si>
    <t>027E</t>
    <phoneticPr fontId="11" type="noConversion"/>
  </si>
  <si>
    <t>KAIMANA HILA</t>
    <phoneticPr fontId="11" type="noConversion"/>
  </si>
  <si>
    <t>171E</t>
    <phoneticPr fontId="11" type="noConversion"/>
  </si>
  <si>
    <t>MANULANI</t>
    <phoneticPr fontId="11" type="noConversion"/>
  </si>
  <si>
    <t>216E</t>
    <phoneticPr fontId="11" type="noConversion"/>
  </si>
  <si>
    <t>MANUKAI</t>
    <phoneticPr fontId="11" type="noConversion"/>
  </si>
  <si>
    <t>MATSON(CLX)</t>
    <phoneticPr fontId="11" type="noConversion"/>
  </si>
  <si>
    <t>052E</t>
    <phoneticPr fontId="11" type="noConversion"/>
  </si>
  <si>
    <t>DANIEL K. INOUYE</t>
    <phoneticPr fontId="11" type="noConversion"/>
  </si>
  <si>
    <t>103E</t>
    <phoneticPr fontId="11" type="noConversion"/>
  </si>
  <si>
    <t>OOCL SOUTHAMPTON</t>
    <phoneticPr fontId="11" type="noConversion"/>
  </si>
  <si>
    <t>085E</t>
    <phoneticPr fontId="11" type="noConversion"/>
  </si>
  <si>
    <t>OOCL LONDON</t>
    <phoneticPr fontId="11" type="noConversion"/>
  </si>
  <si>
    <t>049E</t>
    <phoneticPr fontId="11" type="noConversion"/>
  </si>
  <si>
    <t>OOCL UTAH</t>
    <phoneticPr fontId="11" type="noConversion"/>
  </si>
  <si>
    <t>111E</t>
    <phoneticPr fontId="11" type="noConversion"/>
  </si>
  <si>
    <t>OOCL TOKYO</t>
    <phoneticPr fontId="11" type="noConversion"/>
  </si>
  <si>
    <t>EMC(PCC1)</t>
    <phoneticPr fontId="11" type="noConversion"/>
  </si>
  <si>
    <t>OOCL TAIPEI</t>
    <phoneticPr fontId="11" type="noConversion"/>
  </si>
  <si>
    <t xml:space="preserve">LOS ANGELES,CA </t>
    <phoneticPr fontId="11" type="noConversion"/>
  </si>
  <si>
    <t>159W</t>
    <phoneticPr fontId="11" type="noConversion"/>
  </si>
  <si>
    <t>YM COSMOS</t>
    <phoneticPr fontId="11" type="noConversion"/>
  </si>
  <si>
    <t>-</t>
    <phoneticPr fontId="11" type="noConversion"/>
  </si>
  <si>
    <t>BLANK</t>
    <phoneticPr fontId="11" type="noConversion"/>
  </si>
  <si>
    <t>Blank sailing</t>
    <phoneticPr fontId="11" type="noConversion"/>
  </si>
  <si>
    <t>167W</t>
    <phoneticPr fontId="11" type="noConversion"/>
  </si>
  <si>
    <t>YM PLUM</t>
    <phoneticPr fontId="11" type="noConversion"/>
  </si>
  <si>
    <t>YML(AR1)</t>
    <phoneticPr fontId="11" type="noConversion"/>
  </si>
  <si>
    <t>051W</t>
    <phoneticPr fontId="11" type="noConversion"/>
  </si>
  <si>
    <t>YM MODESTY</t>
    <phoneticPr fontId="11" type="noConversion"/>
  </si>
  <si>
    <t>VIA DAM</t>
  </si>
  <si>
    <r>
      <rPr>
        <sz val="11"/>
        <color rgb="FFFF0000"/>
        <rFont val="Arial Narrow"/>
        <family val="2"/>
      </rPr>
      <t>OOCL(ME5)/</t>
    </r>
    <r>
      <rPr>
        <sz val="11"/>
        <color theme="1"/>
        <rFont val="Arial Narrow"/>
        <family val="2"/>
      </rPr>
      <t>COSCO(MEX)</t>
    </r>
    <phoneticPr fontId="11" type="noConversion"/>
  </si>
  <si>
    <t>COSCO SHIPPING HIMALAYAS</t>
  </si>
  <si>
    <t>DAMMAM</t>
    <phoneticPr fontId="11" type="noConversion"/>
  </si>
  <si>
    <t>VIA DUB</t>
    <phoneticPr fontId="11" type="noConversion"/>
  </si>
  <si>
    <t>TO BE ADVISED</t>
    <phoneticPr fontId="11" type="noConversion"/>
  </si>
  <si>
    <t>0067-096W</t>
    <phoneticPr fontId="11" type="noConversion"/>
  </si>
  <si>
    <t>EVER SAFETY</t>
    <phoneticPr fontId="11" type="noConversion"/>
  </si>
  <si>
    <t>65177W</t>
    <phoneticPr fontId="11" type="noConversion"/>
  </si>
  <si>
    <t>EVER UNITY</t>
    <phoneticPr fontId="11" type="noConversion"/>
  </si>
  <si>
    <t>COSCO(MEX5)</t>
    <phoneticPr fontId="11" type="noConversion"/>
  </si>
  <si>
    <t>037W</t>
  </si>
  <si>
    <t>OOCL EGYPT</t>
  </si>
  <si>
    <t>0GM41W1MA</t>
  </si>
  <si>
    <t xml:space="preserve">APL TEMASEK </t>
  </si>
  <si>
    <t>THALASSA DOXA</t>
  </si>
  <si>
    <t>0GM3XW</t>
  </si>
  <si>
    <t xml:space="preserve">	
EDISON</t>
  </si>
  <si>
    <r>
      <rPr>
        <sz val="11"/>
        <color rgb="FFFF0000"/>
        <rFont val="Arial Narrow"/>
        <family val="2"/>
      </rPr>
      <t>OOCL(ME3)</t>
    </r>
    <r>
      <rPr>
        <sz val="11"/>
        <color theme="1"/>
        <rFont val="Arial Narrow"/>
        <family val="2"/>
      </rPr>
      <t>/COSCO(MEX2)</t>
    </r>
    <phoneticPr fontId="11" type="noConversion"/>
  </si>
  <si>
    <t>HAMAD</t>
    <phoneticPr fontId="11" type="noConversion"/>
  </si>
  <si>
    <t>HAMAD</t>
  </si>
  <si>
    <r>
      <rPr>
        <sz val="11"/>
        <color rgb="FFFF0000"/>
        <rFont val="Arial Narrow"/>
        <family val="2"/>
      </rPr>
      <t>OOCL(ME4)/</t>
    </r>
    <r>
      <rPr>
        <sz val="11"/>
        <color theme="1"/>
        <rFont val="Arial Narrow"/>
        <family val="2"/>
      </rPr>
      <t>COSCO(MEX5)</t>
    </r>
    <phoneticPr fontId="11" type="noConversion"/>
  </si>
  <si>
    <t>63147W</t>
    <phoneticPr fontId="11" type="noConversion"/>
  </si>
  <si>
    <t>ITAL UNIVERSO</t>
    <phoneticPr fontId="11" type="noConversion"/>
  </si>
  <si>
    <t>232W</t>
    <phoneticPr fontId="11" type="noConversion"/>
  </si>
  <si>
    <t>OOCL ZHOUSHAN</t>
    <phoneticPr fontId="11" type="noConversion"/>
  </si>
  <si>
    <t>W072</t>
    <phoneticPr fontId="11" type="noConversion"/>
  </si>
  <si>
    <t>WAN HAI 511</t>
    <phoneticPr fontId="11" type="noConversion"/>
  </si>
  <si>
    <t>134W</t>
    <phoneticPr fontId="11" type="noConversion"/>
  </si>
  <si>
    <t>XIN WEN ZHOU</t>
    <phoneticPr fontId="11" type="noConversion"/>
  </si>
  <si>
    <t>119W</t>
    <phoneticPr fontId="11" type="noConversion"/>
  </si>
  <si>
    <t>ATHENS BRIDGE</t>
    <phoneticPr fontId="11" type="noConversion"/>
  </si>
  <si>
    <t>W011</t>
    <phoneticPr fontId="11" type="noConversion"/>
  </si>
  <si>
    <t>TONGVA</t>
    <phoneticPr fontId="11" type="noConversion"/>
  </si>
  <si>
    <t>COSCO(FCE)
OOCL(FCS2)</t>
    <phoneticPr fontId="11" type="noConversion"/>
  </si>
  <si>
    <t>231W</t>
    <phoneticPr fontId="11" type="noConversion"/>
  </si>
  <si>
    <t>ETA</t>
    <phoneticPr fontId="57" type="noConversion"/>
  </si>
  <si>
    <t>ETD</t>
    <phoneticPr fontId="11" type="noConversion"/>
  </si>
  <si>
    <t xml:space="preserve">CUT OFF </t>
    <phoneticPr fontId="11" type="noConversion"/>
  </si>
  <si>
    <t>CHENNAI</t>
    <phoneticPr fontId="57" type="noConversion"/>
  </si>
  <si>
    <t>CNSHA</t>
    <phoneticPr fontId="11" type="noConversion"/>
  </si>
  <si>
    <t>OPERATOR</t>
    <phoneticPr fontId="57" type="noConversion"/>
  </si>
  <si>
    <t>VOYAGE</t>
    <phoneticPr fontId="11" type="noConversion"/>
  </si>
  <si>
    <t>VESSEL</t>
    <phoneticPr fontId="58" type="noConversion"/>
  </si>
  <si>
    <t>897W</t>
    <phoneticPr fontId="11" type="noConversion"/>
  </si>
  <si>
    <t>TABEA</t>
    <phoneticPr fontId="11" type="noConversion"/>
  </si>
  <si>
    <t>2102W</t>
    <phoneticPr fontId="11" type="noConversion"/>
  </si>
  <si>
    <t>JTBN</t>
    <phoneticPr fontId="11" type="noConversion"/>
  </si>
  <si>
    <t>2104W</t>
    <phoneticPr fontId="11" type="noConversion"/>
  </si>
  <si>
    <t>KMTC MUMBAI</t>
    <phoneticPr fontId="11" type="noConversion"/>
  </si>
  <si>
    <t>0FD39W</t>
    <phoneticPr fontId="11" type="noConversion"/>
  </si>
  <si>
    <t>CMA CGM BERLIOZ</t>
    <phoneticPr fontId="11" type="noConversion"/>
  </si>
  <si>
    <t>KMTC(FME)
OOCL(FCS)</t>
    <phoneticPr fontId="11" type="noConversion"/>
  </si>
  <si>
    <t>022W</t>
    <phoneticPr fontId="11" type="noConversion"/>
  </si>
  <si>
    <t>VERMONT TRADER</t>
    <phoneticPr fontId="11" type="noConversion"/>
  </si>
  <si>
    <t>CHENNAI/KATTUPALLI</t>
    <phoneticPr fontId="58" type="noConversion"/>
  </si>
  <si>
    <t>VIA PKG</t>
    <phoneticPr fontId="11" type="noConversion"/>
  </si>
  <si>
    <t>11S</t>
    <phoneticPr fontId="11" type="noConversion"/>
  </si>
  <si>
    <t>ZARNATA EXPRESS</t>
    <phoneticPr fontId="11" type="noConversion"/>
  </si>
  <si>
    <t>0IH6LS</t>
    <phoneticPr fontId="11" type="noConversion"/>
  </si>
  <si>
    <t>CMA CGM CORAL</t>
    <phoneticPr fontId="11" type="noConversion"/>
  </si>
  <si>
    <t>21005S</t>
    <phoneticPr fontId="11" type="noConversion"/>
  </si>
  <si>
    <t>TS TAICHUNG</t>
    <phoneticPr fontId="11" type="noConversion"/>
  </si>
  <si>
    <t>RCL(RMC)</t>
    <phoneticPr fontId="11" type="noConversion"/>
  </si>
  <si>
    <t>0IH6HS</t>
    <phoneticPr fontId="11" type="noConversion"/>
  </si>
  <si>
    <t>TR ARAMIS</t>
    <phoneticPr fontId="11" type="noConversion"/>
  </si>
  <si>
    <t>PKG</t>
    <phoneticPr fontId="57" type="noConversion"/>
  </si>
  <si>
    <t>2103W</t>
  </si>
  <si>
    <t>AEGIALI</t>
  </si>
  <si>
    <t>20W</t>
  </si>
  <si>
    <t>IAN H</t>
  </si>
  <si>
    <t>02114W</t>
  </si>
  <si>
    <t>TESSA</t>
  </si>
  <si>
    <t>ZIM(NIX)</t>
    <phoneticPr fontId="57" type="noConversion"/>
  </si>
  <si>
    <t>W2102</t>
  </si>
  <si>
    <t>E.R. FRANCE</t>
  </si>
  <si>
    <t>ETA</t>
    <phoneticPr fontId="11" type="noConversion"/>
  </si>
  <si>
    <t>NSA</t>
    <phoneticPr fontId="11" type="noConversion"/>
  </si>
  <si>
    <t>083W</t>
    <phoneticPr fontId="11" type="noConversion"/>
  </si>
  <si>
    <t>MOL CELEBRATION</t>
    <phoneticPr fontId="11" type="noConversion"/>
  </si>
  <si>
    <t>045W</t>
    <phoneticPr fontId="11" type="noConversion"/>
  </si>
  <si>
    <t>ONE CONTRIBUTION</t>
    <phoneticPr fontId="11" type="noConversion"/>
  </si>
  <si>
    <t>106W</t>
    <phoneticPr fontId="11" type="noConversion"/>
  </si>
  <si>
    <t>CONTI CONTESSA</t>
    <phoneticPr fontId="11" type="noConversion"/>
  </si>
  <si>
    <t>YML/ONE(PS3)</t>
    <phoneticPr fontId="57" type="noConversion"/>
  </si>
  <si>
    <t>013W</t>
    <phoneticPr fontId="11" type="noConversion"/>
  </si>
  <si>
    <t>CONTI CONQUEST</t>
    <phoneticPr fontId="11" type="noConversion"/>
  </si>
  <si>
    <t>066W</t>
  </si>
  <si>
    <t>OOCL MEMPHIS</t>
  </si>
  <si>
    <t>TO BE ADVISED</t>
  </si>
  <si>
    <t>079W</t>
  </si>
  <si>
    <t>COSCO THAILAND</t>
  </si>
  <si>
    <t>COSCO(AACI)
OOCL(CIX1)</t>
    <phoneticPr fontId="57" type="noConversion"/>
  </si>
  <si>
    <t>149W</t>
  </si>
  <si>
    <t>XIN LOS ANGELES</t>
  </si>
  <si>
    <t>NHAVA SHEVA</t>
    <phoneticPr fontId="11" type="noConversion"/>
  </si>
  <si>
    <t>10W</t>
    <phoneticPr fontId="11" type="noConversion"/>
  </si>
  <si>
    <t>BALTIC WEST</t>
    <phoneticPr fontId="11" type="noConversion"/>
  </si>
  <si>
    <t>129W</t>
    <phoneticPr fontId="11" type="noConversion"/>
  </si>
  <si>
    <t>OOCL HAMBURG</t>
    <phoneticPr fontId="11" type="noConversion"/>
  </si>
  <si>
    <t>21006W</t>
    <phoneticPr fontId="11" type="noConversion"/>
  </si>
  <si>
    <t>VANCOUVER</t>
    <phoneticPr fontId="11" type="noConversion"/>
  </si>
  <si>
    <t>034W</t>
    <phoneticPr fontId="11" type="noConversion"/>
  </si>
  <si>
    <t>CHARLESTON</t>
    <phoneticPr fontId="11" type="noConversion"/>
  </si>
  <si>
    <t>COSCO(CIX3)</t>
    <phoneticPr fontId="57" type="noConversion"/>
  </si>
  <si>
    <t>165W</t>
    <phoneticPr fontId="11" type="noConversion"/>
  </si>
  <si>
    <t>OOCL ASIA</t>
    <phoneticPr fontId="11" type="noConversion"/>
  </si>
  <si>
    <t>COLOMBO</t>
    <phoneticPr fontId="11" type="noConversion"/>
  </si>
  <si>
    <t>CNSHA</t>
    <phoneticPr fontId="11" type="noConversion"/>
  </si>
  <si>
    <t>OPERATOR</t>
    <phoneticPr fontId="57" type="noConversion"/>
  </si>
  <si>
    <t>VOYAGE</t>
    <phoneticPr fontId="11" type="noConversion"/>
  </si>
  <si>
    <t>VESSEL</t>
    <phoneticPr fontId="58" type="noConversion"/>
  </si>
  <si>
    <t>083W</t>
    <phoneticPr fontId="11" type="noConversion"/>
  </si>
  <si>
    <t>MOL CELEBRATION</t>
    <phoneticPr fontId="11" type="noConversion"/>
  </si>
  <si>
    <t>045W</t>
    <phoneticPr fontId="11" type="noConversion"/>
  </si>
  <si>
    <t>ONE CONTRIBUTION</t>
    <phoneticPr fontId="11" type="noConversion"/>
  </si>
  <si>
    <t>106W</t>
    <phoneticPr fontId="11" type="noConversion"/>
  </si>
  <si>
    <t>CONTI CONTESSA</t>
    <phoneticPr fontId="11" type="noConversion"/>
  </si>
  <si>
    <t>YML/ONE(PS3)</t>
    <phoneticPr fontId="57" type="noConversion"/>
  </si>
  <si>
    <t>013W</t>
    <phoneticPr fontId="11" type="noConversion"/>
  </si>
  <si>
    <t>CONTI CONQUEST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</si>
  <si>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</si>
  <si>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</si>
  <si>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</si>
  <si>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VIA MUNDRA</t>
    <phoneticPr fontId="57" type="noConversion"/>
  </si>
  <si>
    <t>21004W</t>
    <phoneticPr fontId="11" type="noConversion"/>
  </si>
  <si>
    <t>X-PRESS ODYSSEY</t>
    <phoneticPr fontId="11" type="noConversion"/>
  </si>
  <si>
    <t>30W</t>
    <phoneticPr fontId="11" type="noConversion"/>
  </si>
  <si>
    <t>AKINADA BRIDGE</t>
    <phoneticPr fontId="11" type="noConversion"/>
  </si>
  <si>
    <t>3104W</t>
    <phoneticPr fontId="11" type="noConversion"/>
  </si>
  <si>
    <t>AEGIALI</t>
    <phoneticPr fontId="11" type="noConversion"/>
  </si>
  <si>
    <t>KMTC(AIS3)</t>
    <phoneticPr fontId="11" type="noConversion"/>
  </si>
  <si>
    <t>24W</t>
    <phoneticPr fontId="11" type="noConversion"/>
  </si>
  <si>
    <t>IAN H</t>
    <phoneticPr fontId="11" type="noConversion"/>
  </si>
  <si>
    <t>ETD</t>
    <phoneticPr fontId="57" type="noConversion"/>
  </si>
  <si>
    <t xml:space="preserve">CUT OFF </t>
    <phoneticPr fontId="57" type="noConversion"/>
  </si>
  <si>
    <t>NEW DELHI/(P )</t>
    <phoneticPr fontId="57" type="noConversion"/>
  </si>
  <si>
    <t>MUN</t>
    <phoneticPr fontId="11" type="noConversion"/>
  </si>
  <si>
    <t>CNSHA</t>
    <phoneticPr fontId="57" type="noConversion"/>
  </si>
  <si>
    <t>VOYAGE</t>
    <phoneticPr fontId="57" type="noConversion"/>
  </si>
  <si>
    <t>MAERSK QINZHOU</t>
  </si>
  <si>
    <t>MAERSK KWANGYANG</t>
  </si>
  <si>
    <t>MAERSK JAKARTA</t>
  </si>
  <si>
    <t>MAERSK BINTULU</t>
  </si>
  <si>
    <t>MCC(SH2)</t>
    <phoneticPr fontId="11" type="noConversion"/>
  </si>
  <si>
    <t>MAERSK SIHANOUKVILLE</t>
  </si>
  <si>
    <t>CHITTAGONG</t>
    <phoneticPr fontId="11" type="noConversion"/>
  </si>
  <si>
    <t>CHITTAGONG</t>
    <phoneticPr fontId="58" type="noConversion"/>
  </si>
  <si>
    <t>120A</t>
  </si>
  <si>
    <t>MCC TAIPEI</t>
  </si>
  <si>
    <t>119A</t>
  </si>
  <si>
    <t>MAERSK XIAMEN</t>
  </si>
  <si>
    <t>118A</t>
  </si>
  <si>
    <t>MCC DANANG</t>
  </si>
  <si>
    <t>MAERSK VLADIVOSTOK</t>
  </si>
  <si>
    <t>MCC(SH1)</t>
    <phoneticPr fontId="11" type="noConversion"/>
  </si>
  <si>
    <t>115A</t>
  </si>
  <si>
    <t xml:space="preserve">MCC NANJING </t>
  </si>
  <si>
    <t>VIA TTP</t>
    <phoneticPr fontId="11" type="noConversion"/>
  </si>
  <si>
    <t>TPP</t>
    <phoneticPr fontId="11" type="noConversion"/>
  </si>
  <si>
    <t>VIA SGP</t>
    <phoneticPr fontId="11" type="noConversion"/>
  </si>
  <si>
    <t>009W</t>
    <phoneticPr fontId="11" type="noConversion"/>
  </si>
  <si>
    <t>CORNELIA I</t>
    <phoneticPr fontId="11" type="noConversion"/>
  </si>
  <si>
    <t>005W</t>
    <phoneticPr fontId="11" type="noConversion"/>
  </si>
  <si>
    <t>133W</t>
    <phoneticPr fontId="11" type="noConversion"/>
  </si>
  <si>
    <t>OOCL GUANGZHOU</t>
    <phoneticPr fontId="11" type="noConversion"/>
  </si>
  <si>
    <t>YML/OOCL(CPX)</t>
    <phoneticPr fontId="11" type="noConversion"/>
  </si>
  <si>
    <t>002W</t>
    <phoneticPr fontId="11" type="noConversion"/>
  </si>
  <si>
    <t>SHILING</t>
    <phoneticPr fontId="11" type="noConversion"/>
  </si>
  <si>
    <t>SGP</t>
    <phoneticPr fontId="11" type="noConversion"/>
  </si>
  <si>
    <t>COSCO ROTTERDAM</t>
    <phoneticPr fontId="11" type="noConversion"/>
  </si>
  <si>
    <t>W054</t>
    <phoneticPr fontId="11" type="noConversion"/>
  </si>
  <si>
    <t>WAN HAI 611</t>
    <phoneticPr fontId="11" type="noConversion"/>
  </si>
  <si>
    <t>173W</t>
    <phoneticPr fontId="11" type="noConversion"/>
  </si>
  <si>
    <t>EVER URSULA</t>
    <phoneticPr fontId="11" type="noConversion"/>
  </si>
  <si>
    <t>CLEMENS SCHULTE</t>
    <phoneticPr fontId="11" type="noConversion"/>
  </si>
  <si>
    <t>VIA SGP</t>
    <phoneticPr fontId="11" type="noConversion"/>
  </si>
  <si>
    <t>OOCL/COSCO(PMX)</t>
    <phoneticPr fontId="11" type="noConversion"/>
  </si>
  <si>
    <t>205W</t>
    <phoneticPr fontId="11" type="noConversion"/>
  </si>
  <si>
    <t>XIN QING DAO</t>
    <phoneticPr fontId="11" type="noConversion"/>
  </si>
  <si>
    <t>CHITTAGONG</t>
    <phoneticPr fontId="58" type="noConversion"/>
  </si>
  <si>
    <t>SGP</t>
    <phoneticPr fontId="11" type="noConversion"/>
  </si>
  <si>
    <t>009W</t>
    <phoneticPr fontId="11" type="noConversion"/>
  </si>
  <si>
    <t>CORNELIA I</t>
    <phoneticPr fontId="11" type="noConversion"/>
  </si>
  <si>
    <t>005W</t>
    <phoneticPr fontId="11" type="noConversion"/>
  </si>
  <si>
    <t>VANCOUVER</t>
    <phoneticPr fontId="11" type="noConversion"/>
  </si>
  <si>
    <t>133W</t>
    <phoneticPr fontId="11" type="noConversion"/>
  </si>
  <si>
    <t>OOCL GUANGZHOU</t>
    <phoneticPr fontId="11" type="noConversion"/>
  </si>
  <si>
    <t>YML/OOCL(CPX)</t>
    <phoneticPr fontId="11" type="noConversion"/>
  </si>
  <si>
    <t>002W</t>
    <phoneticPr fontId="11" type="noConversion"/>
  </si>
  <si>
    <t>SHILING</t>
    <phoneticPr fontId="11" type="noConversion"/>
  </si>
  <si>
    <t>ETA</t>
    <phoneticPr fontId="57" type="noConversion"/>
  </si>
  <si>
    <t>ETD</t>
    <phoneticPr fontId="57" type="noConversion"/>
  </si>
  <si>
    <t xml:space="preserve">CUT OFF </t>
    <phoneticPr fontId="57" type="noConversion"/>
  </si>
  <si>
    <t>KHI</t>
    <phoneticPr fontId="11" type="noConversion"/>
  </si>
  <si>
    <t>CNSHA</t>
    <phoneticPr fontId="57" type="noConversion"/>
  </si>
  <si>
    <t>OPERATOR</t>
    <phoneticPr fontId="11" type="noConversion"/>
  </si>
  <si>
    <t>VOYAGE</t>
    <phoneticPr fontId="57" type="noConversion"/>
  </si>
  <si>
    <t>VESSEL</t>
    <phoneticPr fontId="11" type="noConversion"/>
  </si>
  <si>
    <t>165W</t>
    <phoneticPr fontId="11" type="noConversion"/>
  </si>
  <si>
    <t>COSCO ROTTERDAM</t>
    <phoneticPr fontId="61" type="noConversion"/>
  </si>
  <si>
    <t>WAN HAI 611</t>
    <phoneticPr fontId="61" type="noConversion"/>
  </si>
  <si>
    <t xml:space="preserve">  </t>
  </si>
  <si>
    <t>EVER URSULA</t>
    <phoneticPr fontId="61" type="noConversion"/>
  </si>
  <si>
    <t>CLEMENS SCHULTE</t>
    <phoneticPr fontId="61" type="noConversion"/>
  </si>
  <si>
    <t>XIN QING DAO</t>
    <phoneticPr fontId="61" type="noConversion"/>
  </si>
  <si>
    <t>2121E</t>
  </si>
  <si>
    <t>PAN OCEAN</t>
    <phoneticPr fontId="11" type="noConversion"/>
  </si>
  <si>
    <t>2120E</t>
  </si>
  <si>
    <t>INCHON</t>
    <phoneticPr fontId="11" type="noConversion"/>
  </si>
  <si>
    <t>VESSEL</t>
    <phoneticPr fontId="57" type="noConversion"/>
  </si>
  <si>
    <t>438E</t>
  </si>
  <si>
    <t>ACACIA LIBRA</t>
    <phoneticPr fontId="11" type="noConversion"/>
  </si>
  <si>
    <t>437E</t>
  </si>
  <si>
    <t>436E</t>
  </si>
  <si>
    <t>SIF(CJM2)</t>
    <phoneticPr fontId="11" type="noConversion"/>
  </si>
  <si>
    <t>435E</t>
    <phoneticPr fontId="11" type="noConversion"/>
  </si>
  <si>
    <t>2127E</t>
    <phoneticPr fontId="11" type="noConversion"/>
  </si>
  <si>
    <t>XIN MING ZHOU 20</t>
    <phoneticPr fontId="11" type="noConversion"/>
  </si>
  <si>
    <t>2126E</t>
    <phoneticPr fontId="11" type="noConversion"/>
  </si>
  <si>
    <t>XIN MING ZHOU 20</t>
    <phoneticPr fontId="11" type="noConversion"/>
  </si>
  <si>
    <t>2125E</t>
    <phoneticPr fontId="11" type="noConversion"/>
  </si>
  <si>
    <t>COSCO(AK12)</t>
    <phoneticPr fontId="11" type="noConversion"/>
  </si>
  <si>
    <t>2124E</t>
    <phoneticPr fontId="11" type="noConversion"/>
  </si>
  <si>
    <t>INCHON</t>
    <phoneticPr fontId="11" type="noConversion"/>
  </si>
  <si>
    <t>VESSEL</t>
    <phoneticPr fontId="57" type="noConversion"/>
  </si>
  <si>
    <t>331E</t>
  </si>
  <si>
    <t>CSCL YOKOHAMA</t>
    <phoneticPr fontId="11" type="noConversion"/>
  </si>
  <si>
    <t>330E</t>
  </si>
  <si>
    <t>329E</t>
  </si>
  <si>
    <t>328E</t>
  </si>
  <si>
    <t>SIF(CJM1)</t>
    <phoneticPr fontId="11" type="noConversion"/>
  </si>
  <si>
    <t>327E</t>
    <phoneticPr fontId="11" type="noConversion"/>
  </si>
  <si>
    <t>EAS(SPX1)/SNL</t>
    <phoneticPr fontId="11" type="noConversion"/>
  </si>
  <si>
    <t>BUSAN</t>
    <phoneticPr fontId="11" type="noConversion"/>
  </si>
  <si>
    <t>SONG YUN HE</t>
  </si>
  <si>
    <t>EAS(AK6)/COSCO</t>
    <phoneticPr fontId="11" type="noConversion"/>
  </si>
  <si>
    <t>BLANK VOYAGE</t>
    <phoneticPr fontId="62" type="noConversion"/>
  </si>
  <si>
    <t>2113E</t>
    <phoneticPr fontId="11" type="noConversion"/>
  </si>
  <si>
    <t>PANCON SUNSHINE</t>
  </si>
  <si>
    <t>2111E</t>
    <phoneticPr fontId="11" type="noConversion"/>
  </si>
  <si>
    <t>SUNNY IVY</t>
  </si>
  <si>
    <t>2112E</t>
    <phoneticPr fontId="11" type="noConversion"/>
  </si>
  <si>
    <t>2110E</t>
    <phoneticPr fontId="11" type="noConversion"/>
  </si>
  <si>
    <t>EAS(CJ1)</t>
    <phoneticPr fontId="11" type="noConversion"/>
  </si>
  <si>
    <t>2109E</t>
    <phoneticPr fontId="11" type="noConversion"/>
  </si>
  <si>
    <t>0077E</t>
    <phoneticPr fontId="11" type="noConversion"/>
  </si>
  <si>
    <t>DONGJIN VENUS</t>
  </si>
  <si>
    <t>0076E</t>
    <phoneticPr fontId="11" type="noConversion"/>
  </si>
  <si>
    <t>0075E</t>
    <phoneticPr fontId="11" type="noConversion"/>
  </si>
  <si>
    <t>0074E</t>
    <phoneticPr fontId="11" type="noConversion"/>
  </si>
  <si>
    <t>EAS(NCS)</t>
    <phoneticPr fontId="11" type="noConversion"/>
  </si>
  <si>
    <t>0073E</t>
    <phoneticPr fontId="11" type="noConversion"/>
  </si>
  <si>
    <t>491E</t>
    <phoneticPr fontId="11" type="noConversion"/>
  </si>
  <si>
    <t>ASIATIC WAVE</t>
  </si>
  <si>
    <t>006E</t>
    <phoneticPr fontId="11" type="noConversion"/>
  </si>
  <si>
    <t>VEGA VENTO</t>
  </si>
  <si>
    <t>489E</t>
    <phoneticPr fontId="11" type="noConversion"/>
  </si>
  <si>
    <t>004E</t>
    <phoneticPr fontId="11" type="noConversion"/>
  </si>
  <si>
    <t>SNL(SNG7)</t>
    <phoneticPr fontId="11" type="noConversion"/>
  </si>
  <si>
    <t>487E</t>
  </si>
  <si>
    <t>NAGOYA</t>
    <phoneticPr fontId="11" type="noConversion"/>
  </si>
  <si>
    <t>ESTIMA</t>
  </si>
  <si>
    <t>SINOTRANS DALIAN</t>
  </si>
  <si>
    <t>SNL(SNG5)</t>
    <phoneticPr fontId="11" type="noConversion"/>
  </si>
  <si>
    <t>105E</t>
    <phoneticPr fontId="11" type="noConversion"/>
  </si>
  <si>
    <t>INTRA BHUM</t>
    <phoneticPr fontId="11" type="noConversion"/>
  </si>
  <si>
    <t>104E</t>
    <phoneticPr fontId="11" type="noConversion"/>
  </si>
  <si>
    <t>102E</t>
    <phoneticPr fontId="11" type="noConversion"/>
  </si>
  <si>
    <t>SNL(SNG2)</t>
    <phoneticPr fontId="11" type="noConversion"/>
  </si>
  <si>
    <t>101E</t>
    <phoneticPr fontId="11" type="noConversion"/>
  </si>
  <si>
    <t>SINOTRANS SHANGHAI</t>
    <phoneticPr fontId="11" type="noConversion"/>
  </si>
  <si>
    <t>SNL/COSCO(SKT7)</t>
    <phoneticPr fontId="11" type="noConversion"/>
  </si>
  <si>
    <t>TOKYO</t>
    <phoneticPr fontId="11" type="noConversion"/>
  </si>
  <si>
    <t>026E</t>
    <phoneticPr fontId="11" type="noConversion"/>
  </si>
  <si>
    <t>CONSISTENCE</t>
    <phoneticPr fontId="11" type="noConversion"/>
  </si>
  <si>
    <t>025E</t>
    <phoneticPr fontId="11" type="noConversion"/>
  </si>
  <si>
    <t>024E</t>
    <phoneticPr fontId="11" type="noConversion"/>
  </si>
  <si>
    <t>023E</t>
    <phoneticPr fontId="11" type="noConversion"/>
  </si>
  <si>
    <t>SNL/COSCO(SKT5)</t>
    <phoneticPr fontId="11" type="noConversion"/>
  </si>
  <si>
    <t>022E</t>
    <phoneticPr fontId="11" type="noConversion"/>
  </si>
  <si>
    <t>012E</t>
    <phoneticPr fontId="11" type="noConversion"/>
  </si>
  <si>
    <t>WES SINA</t>
    <phoneticPr fontId="11" type="noConversion"/>
  </si>
  <si>
    <t>443E</t>
    <phoneticPr fontId="11" type="noConversion"/>
  </si>
  <si>
    <t>HALCYON</t>
    <phoneticPr fontId="11" type="noConversion"/>
  </si>
  <si>
    <t>010E</t>
    <phoneticPr fontId="11" type="noConversion"/>
  </si>
  <si>
    <t>441E</t>
    <phoneticPr fontId="11" type="noConversion"/>
  </si>
  <si>
    <t>SNL/COSCO(SKT2)</t>
    <phoneticPr fontId="11" type="noConversion"/>
  </si>
  <si>
    <t>008E</t>
    <phoneticPr fontId="11" type="noConversion"/>
  </si>
  <si>
    <t>2121N</t>
    <phoneticPr fontId="11" type="noConversion"/>
  </si>
  <si>
    <t>GLORY ZHENDONG</t>
    <phoneticPr fontId="11" type="noConversion"/>
  </si>
  <si>
    <t>2125N</t>
  </si>
  <si>
    <t>GLORY GUANDONG</t>
    <phoneticPr fontId="11" type="noConversion"/>
  </si>
  <si>
    <t>2124N</t>
  </si>
  <si>
    <t>2123N</t>
  </si>
  <si>
    <t>HASCO(U6)</t>
    <phoneticPr fontId="11" type="noConversion"/>
  </si>
  <si>
    <t>2122N</t>
  </si>
  <si>
    <t>HAKATA</t>
    <phoneticPr fontId="11" type="noConversion"/>
  </si>
  <si>
    <t>VESSEL</t>
    <phoneticPr fontId="11" type="noConversion"/>
  </si>
  <si>
    <t>2128E</t>
    <phoneticPr fontId="11" type="noConversion"/>
  </si>
  <si>
    <t>SITC MANILA</t>
    <phoneticPr fontId="11" type="noConversion"/>
  </si>
  <si>
    <t>2127E</t>
    <phoneticPr fontId="11" type="noConversion"/>
  </si>
  <si>
    <t>SINOTRANS OSAKA</t>
    <phoneticPr fontId="11" type="noConversion"/>
  </si>
  <si>
    <t>SNL(SKY1)</t>
    <phoneticPr fontId="11" type="noConversion"/>
  </si>
  <si>
    <t>2123E</t>
    <phoneticPr fontId="11" type="noConversion"/>
  </si>
  <si>
    <t>MOJI</t>
    <phoneticPr fontId="11" type="noConversion"/>
  </si>
  <si>
    <t>176E</t>
    <phoneticPr fontId="11" type="noConversion"/>
  </si>
  <si>
    <t>HYPERION</t>
    <phoneticPr fontId="11" type="noConversion"/>
  </si>
  <si>
    <t>175E</t>
    <phoneticPr fontId="11" type="noConversion"/>
  </si>
  <si>
    <t>174E</t>
    <phoneticPr fontId="11" type="noConversion"/>
  </si>
  <si>
    <t>173E</t>
    <phoneticPr fontId="11" type="noConversion"/>
  </si>
  <si>
    <t>SNL/COSCO(SKS6)</t>
    <phoneticPr fontId="57" type="noConversion"/>
  </si>
  <si>
    <t>172E</t>
    <phoneticPr fontId="11" type="noConversion"/>
  </si>
  <si>
    <t>OSAKA</t>
    <phoneticPr fontId="11" type="noConversion"/>
  </si>
  <si>
    <t>444E</t>
    <phoneticPr fontId="11" type="noConversion"/>
  </si>
  <si>
    <t>011E</t>
    <phoneticPr fontId="11" type="noConversion"/>
  </si>
  <si>
    <t>442E</t>
    <phoneticPr fontId="11" type="noConversion"/>
  </si>
  <si>
    <t>009E</t>
    <phoneticPr fontId="11" type="noConversion"/>
  </si>
  <si>
    <t>SNL/COSCO(SKS2)</t>
    <phoneticPr fontId="57" type="noConversion"/>
  </si>
  <si>
    <t>VIA CCT</t>
    <phoneticPr fontId="11" type="noConversion"/>
  </si>
  <si>
    <t>COLON</t>
  </si>
  <si>
    <t>CCT</t>
    <phoneticPr fontId="11" type="noConversion"/>
  </si>
  <si>
    <t>0PP9VE1MA</t>
    <phoneticPr fontId="11" type="noConversion"/>
  </si>
  <si>
    <t>APL CHARLESTON</t>
    <phoneticPr fontId="11" type="noConversion"/>
  </si>
  <si>
    <t>0PP9TE1MA</t>
    <phoneticPr fontId="11" type="noConversion"/>
  </si>
  <si>
    <t>APL PARIS</t>
    <phoneticPr fontId="11" type="noConversion"/>
  </si>
  <si>
    <t>0PP9RE1MA</t>
    <phoneticPr fontId="11" type="noConversion"/>
  </si>
  <si>
    <t>CMA CGM HYDRA</t>
    <phoneticPr fontId="11" type="noConversion"/>
  </si>
  <si>
    <t>CMA(PEX2)
COSCO(CAX1)</t>
    <phoneticPr fontId="11" type="noConversion"/>
  </si>
  <si>
    <t>038E</t>
    <phoneticPr fontId="11" type="noConversion"/>
  </si>
  <si>
    <t>HANOVER EXPRESS</t>
    <phoneticPr fontId="11" type="noConversion"/>
  </si>
  <si>
    <t>CAUCEDO</t>
    <phoneticPr fontId="11" type="noConversion"/>
  </si>
  <si>
    <t>CAUCEDO</t>
  </si>
  <si>
    <t>0AA9JW</t>
    <phoneticPr fontId="11" type="noConversion"/>
  </si>
  <si>
    <t>CMA CGM CARL ANTOINE</t>
    <phoneticPr fontId="11" type="noConversion"/>
  </si>
  <si>
    <t>40047W</t>
    <phoneticPr fontId="11" type="noConversion"/>
  </si>
  <si>
    <t>EVER LAUREL</t>
    <phoneticPr fontId="11" type="noConversion"/>
  </si>
  <si>
    <t>39044W</t>
    <phoneticPr fontId="11" type="noConversion"/>
  </si>
  <si>
    <t>EVER LEARNED</t>
    <phoneticPr fontId="11" type="noConversion"/>
  </si>
  <si>
    <t>0020W</t>
    <phoneticPr fontId="11" type="noConversion"/>
  </si>
  <si>
    <t>SEAMAX ROWAYTON</t>
    <phoneticPr fontId="11" type="noConversion"/>
  </si>
  <si>
    <t>0AA9BW</t>
    <phoneticPr fontId="11" type="noConversion"/>
  </si>
  <si>
    <t>CMA CGM RODOLPHE</t>
    <phoneticPr fontId="11" type="noConversion"/>
  </si>
  <si>
    <t>COSCO(ESA)
CMA(SEAS1)
OOCL(TLA1)</t>
    <phoneticPr fontId="11" type="noConversion"/>
  </si>
  <si>
    <t>001W</t>
    <phoneticPr fontId="11" type="noConversion"/>
  </si>
  <si>
    <t>YM TIPTOP</t>
    <phoneticPr fontId="11" type="noConversion"/>
  </si>
  <si>
    <t>RIO GRANDE</t>
    <phoneticPr fontId="11" type="noConversion"/>
  </si>
  <si>
    <t>2125W</t>
    <phoneticPr fontId="11" type="noConversion"/>
  </si>
  <si>
    <t>CAPE ARTEMISIO</t>
    <phoneticPr fontId="11" type="noConversion"/>
  </si>
  <si>
    <t>FI124A</t>
    <phoneticPr fontId="11" type="noConversion"/>
  </si>
  <si>
    <t>MSC AGRIGENTO</t>
    <phoneticPr fontId="11" type="noConversion"/>
  </si>
  <si>
    <t>FI123A</t>
    <phoneticPr fontId="11" type="noConversion"/>
  </si>
  <si>
    <t>MSC DESIREE</t>
    <phoneticPr fontId="11" type="noConversion"/>
  </si>
  <si>
    <t>2122W</t>
    <phoneticPr fontId="11" type="noConversion"/>
  </si>
  <si>
    <t>SEASPAN HARRIER</t>
    <phoneticPr fontId="11" type="noConversion"/>
  </si>
  <si>
    <t>ONE(SX1)</t>
    <phoneticPr fontId="11" type="noConversion"/>
  </si>
  <si>
    <t>2121W</t>
    <phoneticPr fontId="11" type="noConversion"/>
  </si>
  <si>
    <t>PARANAGUA EXPRESS</t>
    <phoneticPr fontId="11" type="noConversion"/>
  </si>
  <si>
    <t>SANTOS</t>
    <phoneticPr fontId="11" type="noConversion"/>
  </si>
  <si>
    <t>VIA  MANZANILLO</t>
    <phoneticPr fontId="11" type="noConversion"/>
  </si>
  <si>
    <t>CAUTIN</t>
    <phoneticPr fontId="11" type="noConversion"/>
  </si>
  <si>
    <t>0015E</t>
    <phoneticPr fontId="11" type="noConversion"/>
  </si>
  <si>
    <t>HMM BLESSING</t>
    <phoneticPr fontId="11" type="noConversion"/>
  </si>
  <si>
    <t>MOL BENEFACTOR</t>
    <phoneticPr fontId="11" type="noConversion"/>
  </si>
  <si>
    <t>SEASPAN BRIGHTNESS</t>
    <phoneticPr fontId="11" type="noConversion"/>
  </si>
  <si>
    <t>ONE(ALX1)</t>
    <phoneticPr fontId="11" type="noConversion"/>
  </si>
  <si>
    <t>2122E</t>
    <phoneticPr fontId="11" type="noConversion"/>
  </si>
  <si>
    <t>COPIAPO</t>
    <phoneticPr fontId="11" type="noConversion"/>
  </si>
  <si>
    <t>PUERTO CALDERA</t>
    <phoneticPr fontId="11" type="noConversion"/>
  </si>
  <si>
    <t>MANZANILLO</t>
    <phoneticPr fontId="11" type="noConversion"/>
  </si>
  <si>
    <t>GUATEMALA CITY</t>
    <phoneticPr fontId="11" type="noConversion"/>
  </si>
  <si>
    <t>148E</t>
    <phoneticPr fontId="11" type="noConversion"/>
  </si>
  <si>
    <t>XIN YA ZHOU</t>
    <phoneticPr fontId="11" type="noConversion"/>
  </si>
  <si>
    <t>0527-090E</t>
    <phoneticPr fontId="11" type="noConversion"/>
  </si>
  <si>
    <t>EVER SUPERB</t>
    <phoneticPr fontId="11" type="noConversion"/>
  </si>
  <si>
    <t>072E</t>
    <phoneticPr fontId="11" type="noConversion"/>
  </si>
  <si>
    <t>YM UTILITY</t>
    <phoneticPr fontId="11" type="noConversion"/>
  </si>
  <si>
    <t>COSCO(WSA)
CMA(ACSA3)</t>
    <phoneticPr fontId="11" type="noConversion"/>
  </si>
  <si>
    <t>0525-044E</t>
    <phoneticPr fontId="11" type="noConversion"/>
  </si>
  <si>
    <t>EVER LOADING</t>
    <phoneticPr fontId="11" type="noConversion"/>
  </si>
  <si>
    <t>BUE</t>
    <phoneticPr fontId="11" type="noConversion"/>
  </si>
  <si>
    <t>OPERATOR</t>
    <phoneticPr fontId="11" type="noConversion"/>
  </si>
  <si>
    <t>050E</t>
    <phoneticPr fontId="11" type="noConversion"/>
  </si>
  <si>
    <t>KOTA CEPAT</t>
    <phoneticPr fontId="11" type="noConversion"/>
  </si>
  <si>
    <t>E049</t>
    <phoneticPr fontId="11" type="noConversion"/>
  </si>
  <si>
    <t>RDO ENDEAVOUR</t>
    <phoneticPr fontId="11" type="noConversion"/>
  </si>
  <si>
    <t xml:space="preserve">066E </t>
    <phoneticPr fontId="11" type="noConversion"/>
  </si>
  <si>
    <t>XIN FEI ZHOU</t>
    <phoneticPr fontId="11" type="noConversion"/>
  </si>
  <si>
    <t>COSCO(WSA2)</t>
    <phoneticPr fontId="11" type="noConversion"/>
  </si>
  <si>
    <t xml:space="preserve">062E </t>
    <phoneticPr fontId="11" type="noConversion"/>
  </si>
  <si>
    <t>KOTA CANTIK</t>
    <phoneticPr fontId="11" type="noConversion"/>
  </si>
  <si>
    <t>GUAYAQUIL</t>
  </si>
  <si>
    <t>127E</t>
    <phoneticPr fontId="11" type="noConversion"/>
  </si>
  <si>
    <t>CHASTINE MAERSK</t>
    <phoneticPr fontId="11" type="noConversion"/>
  </si>
  <si>
    <t>126E</t>
    <phoneticPr fontId="11" type="noConversion"/>
  </si>
  <si>
    <t>MAERSK SAVANNAH</t>
    <phoneticPr fontId="11" type="noConversion"/>
  </si>
  <si>
    <t>125E</t>
    <phoneticPr fontId="11" type="noConversion"/>
  </si>
  <si>
    <t xml:space="preserve">MAERSK SALALAH </t>
    <phoneticPr fontId="11" type="noConversion"/>
  </si>
  <si>
    <t>124E</t>
    <phoneticPr fontId="11" type="noConversion"/>
  </si>
  <si>
    <t xml:space="preserve">MAERSK SALINA </t>
    <phoneticPr fontId="11" type="noConversion"/>
  </si>
  <si>
    <t>123E</t>
    <phoneticPr fontId="11" type="noConversion"/>
  </si>
  <si>
    <t xml:space="preserve">SOVEREIGN MAERSK </t>
    <phoneticPr fontId="11" type="noConversion"/>
  </si>
  <si>
    <t>HAMSUD(ASPA3)</t>
    <phoneticPr fontId="11" type="noConversion"/>
  </si>
  <si>
    <t>122E</t>
    <phoneticPr fontId="11" type="noConversion"/>
  </si>
  <si>
    <t>SUSAN MAERSK</t>
    <phoneticPr fontId="11" type="noConversion"/>
  </si>
  <si>
    <t>SAN ANTONIO</t>
    <phoneticPr fontId="11" type="noConversion"/>
  </si>
  <si>
    <t>078E</t>
    <phoneticPr fontId="11" type="noConversion"/>
  </si>
  <si>
    <t>050W</t>
    <phoneticPr fontId="11" type="noConversion"/>
  </si>
  <si>
    <t>XIN OU ZHOU</t>
    <phoneticPr fontId="11" type="noConversion"/>
  </si>
  <si>
    <t>142E</t>
    <phoneticPr fontId="11" type="noConversion"/>
  </si>
  <si>
    <t>XIN MEI ZHOU</t>
    <phoneticPr fontId="11" type="noConversion"/>
  </si>
  <si>
    <t>TIAN XIANG HE</t>
    <phoneticPr fontId="11" type="noConversion"/>
  </si>
  <si>
    <t>065E</t>
    <phoneticPr fontId="11" type="noConversion"/>
  </si>
  <si>
    <t>COSCO PRINCE RUPERT</t>
    <phoneticPr fontId="11" type="noConversion"/>
  </si>
  <si>
    <t>COSCO(WSA3)
OOCL(TLP1)</t>
    <phoneticPr fontId="11" type="noConversion"/>
  </si>
  <si>
    <t>SEASPAN HUDSON</t>
    <phoneticPr fontId="11" type="noConversion"/>
  </si>
  <si>
    <t>118S</t>
    <phoneticPr fontId="11" type="noConversion"/>
  </si>
  <si>
    <t>MAERSK GARONNE</t>
    <phoneticPr fontId="11" type="noConversion"/>
  </si>
  <si>
    <t>077S</t>
    <phoneticPr fontId="11" type="noConversion"/>
  </si>
  <si>
    <t>NYK FUTAGO</t>
    <phoneticPr fontId="11" type="noConversion"/>
  </si>
  <si>
    <t>083S</t>
    <phoneticPr fontId="11" type="noConversion"/>
  </si>
  <si>
    <t>NEOKASTRO</t>
    <phoneticPr fontId="11" type="noConversion"/>
  </si>
  <si>
    <t>OOCL(JKN)
ONE(NZJ)</t>
    <phoneticPr fontId="11" type="noConversion"/>
  </si>
  <si>
    <t>159S</t>
    <phoneticPr fontId="11" type="noConversion"/>
  </si>
  <si>
    <t>NAVIOS MIAMI</t>
    <phoneticPr fontId="11" type="noConversion"/>
  </si>
  <si>
    <t>COSCO/OOCL(JKN)
ONE(NZJ)</t>
    <phoneticPr fontId="11" type="noConversion"/>
  </si>
  <si>
    <t>BRI</t>
    <phoneticPr fontId="11" type="noConversion"/>
  </si>
  <si>
    <t>E.R. SWEDEN</t>
    <phoneticPr fontId="11" type="noConversion"/>
  </si>
  <si>
    <t>073S</t>
    <phoneticPr fontId="11" type="noConversion"/>
  </si>
  <si>
    <t>APL SCOTLAND</t>
    <phoneticPr fontId="11" type="noConversion"/>
  </si>
  <si>
    <t>117S</t>
    <phoneticPr fontId="11" type="noConversion"/>
  </si>
  <si>
    <t>E.R. DENMARK</t>
    <phoneticPr fontId="11" type="noConversion"/>
  </si>
  <si>
    <t>CMA CGM CHOPIN</t>
    <phoneticPr fontId="11" type="noConversion"/>
  </si>
  <si>
    <t>060S</t>
    <phoneticPr fontId="11" type="noConversion"/>
  </si>
  <si>
    <t>OOCL SHANGHAI</t>
    <phoneticPr fontId="11" type="noConversion"/>
  </si>
  <si>
    <t>COSCO/OOCL(A3N)</t>
    <phoneticPr fontId="11" type="noConversion"/>
  </si>
  <si>
    <t>138S</t>
    <phoneticPr fontId="11" type="noConversion"/>
  </si>
  <si>
    <t>XIN DA LIAN</t>
    <phoneticPr fontId="11" type="noConversion"/>
  </si>
  <si>
    <t>MEL</t>
    <phoneticPr fontId="11" type="noConversion"/>
  </si>
  <si>
    <t>109S</t>
    <phoneticPr fontId="11" type="noConversion"/>
  </si>
  <si>
    <t>SEAMAX STRATFORD</t>
    <phoneticPr fontId="11" type="noConversion"/>
  </si>
  <si>
    <t>053S</t>
    <phoneticPr fontId="11" type="noConversion"/>
  </si>
  <si>
    <t>ANL GIPPSLAND</t>
    <phoneticPr fontId="11" type="noConversion"/>
  </si>
  <si>
    <t>084S</t>
    <phoneticPr fontId="11" type="noConversion"/>
  </si>
  <si>
    <t>OOCL CANADA</t>
    <phoneticPr fontId="11" type="noConversion"/>
  </si>
  <si>
    <t>126S</t>
    <phoneticPr fontId="11" type="noConversion"/>
  </si>
  <si>
    <t>OOCL ROTTERDAM</t>
    <phoneticPr fontId="11" type="noConversion"/>
  </si>
  <si>
    <t>COSCO/OOCL(A3C)</t>
    <phoneticPr fontId="11" type="noConversion"/>
  </si>
  <si>
    <t>SYD</t>
    <phoneticPr fontId="11" type="noConversion"/>
  </si>
  <si>
    <t>0SS9LW1MA </t>
    <phoneticPr fontId="11" type="noConversion"/>
  </si>
  <si>
    <t>SAN FERNANDO </t>
    <phoneticPr fontId="11" type="noConversion"/>
  </si>
  <si>
    <t>0SS9JW1MA </t>
    <phoneticPr fontId="11" type="noConversion"/>
  </si>
  <si>
    <t>DUMMY 1 </t>
    <phoneticPr fontId="11" type="noConversion"/>
  </si>
  <si>
    <t>0SS9HW1MA </t>
    <phoneticPr fontId="11" type="noConversion"/>
  </si>
  <si>
    <t>MAERSK TAIKUNG </t>
    <phoneticPr fontId="11" type="noConversion"/>
  </si>
  <si>
    <t>0SS9FW1MA </t>
    <phoneticPr fontId="11" type="noConversion"/>
  </si>
  <si>
    <t>SAN FRANCISCA </t>
    <phoneticPr fontId="11" type="noConversion"/>
  </si>
  <si>
    <t xml:space="preserve">0SS9DW1MA </t>
    <phoneticPr fontId="11" type="noConversion"/>
  </si>
  <si>
    <t>MAERSK TANJONG </t>
    <phoneticPr fontId="11" type="noConversion"/>
  </si>
  <si>
    <t>CMA(SHAKA2)</t>
    <phoneticPr fontId="11" type="noConversion"/>
  </si>
  <si>
    <t>0SS9BW1MA </t>
    <phoneticPr fontId="11" type="noConversion"/>
  </si>
  <si>
    <t>SANTA CATARINA</t>
    <phoneticPr fontId="11" type="noConversion"/>
  </si>
  <si>
    <t>PORT LOUIS</t>
    <phoneticPr fontId="11" type="noConversion"/>
  </si>
  <si>
    <t>PORT LOUIS</t>
    <phoneticPr fontId="58" type="noConversion"/>
  </si>
  <si>
    <t>115W</t>
    <phoneticPr fontId="11" type="noConversion"/>
  </si>
  <si>
    <t>ALEXANDRIA BRIDGE</t>
    <phoneticPr fontId="11" type="noConversion"/>
  </si>
  <si>
    <t>127W</t>
    <phoneticPr fontId="11" type="noConversion"/>
  </si>
  <si>
    <t>BAHAMAS</t>
    <phoneticPr fontId="11" type="noConversion"/>
  </si>
  <si>
    <t>027W</t>
    <phoneticPr fontId="11" type="noConversion"/>
  </si>
  <si>
    <t>SEASPAN FELIXSTOWE</t>
    <phoneticPr fontId="11" type="noConversion"/>
  </si>
  <si>
    <t>OOCL(WAF3)</t>
    <phoneticPr fontId="11" type="noConversion"/>
  </si>
  <si>
    <t>TEMA</t>
    <phoneticPr fontId="11" type="noConversion"/>
  </si>
  <si>
    <t>TEMA</t>
  </si>
  <si>
    <t>ELENI T</t>
    <phoneticPr fontId="11" type="noConversion"/>
  </si>
  <si>
    <t>105W</t>
    <phoneticPr fontId="11" type="noConversion"/>
  </si>
  <si>
    <t>NAVIOS MAGNOLIA</t>
    <phoneticPr fontId="11" type="noConversion"/>
  </si>
  <si>
    <t>008W</t>
    <phoneticPr fontId="11" type="noConversion"/>
  </si>
  <si>
    <t>CHRISTA SCHULTE</t>
    <phoneticPr fontId="11" type="noConversion"/>
  </si>
  <si>
    <t>124W</t>
    <phoneticPr fontId="11" type="noConversion"/>
  </si>
  <si>
    <t>SEAMAX STAMFORD</t>
    <phoneticPr fontId="11" type="noConversion"/>
  </si>
  <si>
    <t>123W</t>
    <phoneticPr fontId="11" type="noConversion"/>
  </si>
  <si>
    <t>SEADREAM</t>
    <phoneticPr fontId="11" type="noConversion"/>
  </si>
  <si>
    <t>OOCL(WAF1)</t>
    <phoneticPr fontId="11" type="noConversion"/>
  </si>
  <si>
    <t>112W</t>
    <phoneticPr fontId="11" type="noConversion"/>
  </si>
  <si>
    <t>RHL CONCORDIA</t>
    <phoneticPr fontId="11" type="noConversion"/>
  </si>
  <si>
    <t>LAGOS</t>
    <phoneticPr fontId="11" type="noConversion"/>
  </si>
  <si>
    <t>APAPA,LAGOS</t>
  </si>
  <si>
    <t>21004W</t>
    <phoneticPr fontId="11" type="noConversion"/>
  </si>
  <si>
    <t>DOLPHIN II</t>
    <phoneticPr fontId="11" type="noConversion"/>
  </si>
  <si>
    <t>066W</t>
    <phoneticPr fontId="11" type="noConversion"/>
  </si>
  <si>
    <t>ITAL LIBERA</t>
    <phoneticPr fontId="11" type="noConversion"/>
  </si>
  <si>
    <t>118W</t>
    <phoneticPr fontId="11" type="noConversion"/>
  </si>
  <si>
    <t>ZIM SHANGHAI</t>
    <phoneticPr fontId="11" type="noConversion"/>
  </si>
  <si>
    <t>100W</t>
    <phoneticPr fontId="11" type="noConversion"/>
  </si>
  <si>
    <t>COSCO SURABAYA</t>
    <phoneticPr fontId="11" type="noConversion"/>
  </si>
  <si>
    <t>075W</t>
    <phoneticPr fontId="11" type="noConversion"/>
  </si>
  <si>
    <t>COSCO WELLINGTON</t>
    <phoneticPr fontId="11" type="noConversion"/>
  </si>
  <si>
    <t>OOCL(SAF3)</t>
    <phoneticPr fontId="11" type="noConversion"/>
  </si>
  <si>
    <t>097W</t>
    <phoneticPr fontId="11" type="noConversion"/>
  </si>
  <si>
    <t>BEAR MOUNTAIN BRIDGE</t>
    <phoneticPr fontId="11" type="noConversion"/>
  </si>
  <si>
    <t>DURBAN</t>
    <phoneticPr fontId="11" type="noConversion"/>
  </si>
  <si>
    <t>125W</t>
    <phoneticPr fontId="11" type="noConversion"/>
  </si>
  <si>
    <t>BOMAR FULGENT</t>
    <phoneticPr fontId="11" type="noConversion"/>
  </si>
  <si>
    <t>141W</t>
    <phoneticPr fontId="11" type="noConversion"/>
  </si>
  <si>
    <t>COSCO YINGKOU</t>
    <phoneticPr fontId="11" type="noConversion"/>
  </si>
  <si>
    <t>130W</t>
    <phoneticPr fontId="11" type="noConversion"/>
  </si>
  <si>
    <t>JOHANNES MAERSK</t>
    <phoneticPr fontId="11" type="noConversion"/>
  </si>
  <si>
    <t>COSCO FUZHOU</t>
    <phoneticPr fontId="11" type="noConversion"/>
  </si>
  <si>
    <t>OOCL(EAX1)</t>
    <phoneticPr fontId="11" type="noConversion"/>
  </si>
  <si>
    <t>121W</t>
    <phoneticPr fontId="11" type="noConversion"/>
  </si>
  <si>
    <t>EXPRESS ARGENTINA</t>
    <phoneticPr fontId="11" type="noConversion"/>
  </si>
  <si>
    <t>MOMBASA</t>
    <phoneticPr fontId="11" type="noConversion"/>
  </si>
  <si>
    <t>X-PRESS KILIMANJARO</t>
    <phoneticPr fontId="11" type="noConversion"/>
  </si>
  <si>
    <t>04I9JW</t>
    <phoneticPr fontId="11" type="noConversion"/>
  </si>
  <si>
    <t>CMA CGM BLUE WHALE</t>
    <phoneticPr fontId="11" type="noConversion"/>
  </si>
  <si>
    <t>OOCL(EAX3)</t>
    <phoneticPr fontId="11" type="noConversion"/>
  </si>
  <si>
    <t>146W</t>
    <phoneticPr fontId="11" type="noConversion"/>
  </si>
  <si>
    <t>EVER UNICORN</t>
    <phoneticPr fontId="11" type="noConversion"/>
  </si>
  <si>
    <t>DAR ES SALAAM</t>
    <phoneticPr fontId="11" type="noConversion"/>
  </si>
  <si>
    <t>0223-069S</t>
    <phoneticPr fontId="11" type="noConversion"/>
  </si>
  <si>
    <t>SPRINTER</t>
    <phoneticPr fontId="11" type="noConversion"/>
  </si>
  <si>
    <t>0222-003S</t>
    <phoneticPr fontId="11" type="noConversion"/>
  </si>
  <si>
    <t>EVER OCEAN</t>
    <phoneticPr fontId="11" type="noConversion"/>
  </si>
  <si>
    <t>0221-053S</t>
    <phoneticPr fontId="11" type="noConversion"/>
  </si>
  <si>
    <t>ADVANCE</t>
    <phoneticPr fontId="11" type="noConversion"/>
  </si>
  <si>
    <t>0220-009S</t>
    <phoneticPr fontId="11" type="noConversion"/>
  </si>
  <si>
    <t>EVER CROWN</t>
    <phoneticPr fontId="11" type="noConversion"/>
  </si>
  <si>
    <t>EMC(CIT)</t>
    <phoneticPr fontId="11" type="noConversion"/>
  </si>
  <si>
    <t>0219-068S</t>
    <phoneticPr fontId="11" type="noConversion"/>
  </si>
  <si>
    <t>SEMARANG</t>
    <phoneticPr fontId="11" type="noConversion"/>
  </si>
  <si>
    <t>127S</t>
    <phoneticPr fontId="11" type="noConversion"/>
  </si>
  <si>
    <t>TRIESTE TRADER</t>
    <phoneticPr fontId="11" type="noConversion"/>
  </si>
  <si>
    <t>HANSA COBURG</t>
    <phoneticPr fontId="11" type="noConversion"/>
  </si>
  <si>
    <t>125S</t>
    <phoneticPr fontId="11" type="noConversion"/>
  </si>
  <si>
    <t>SEAMASTER</t>
    <phoneticPr fontId="11" type="noConversion"/>
  </si>
  <si>
    <t>124S</t>
    <phoneticPr fontId="11" type="noConversion"/>
  </si>
  <si>
    <t>B TRADER</t>
    <phoneticPr fontId="11" type="noConversion"/>
  </si>
  <si>
    <t>MCC/BENLINE(IA5)</t>
    <phoneticPr fontId="11" type="noConversion"/>
  </si>
  <si>
    <t>123S</t>
    <phoneticPr fontId="11" type="noConversion"/>
  </si>
  <si>
    <t>SAN PEDRO</t>
    <phoneticPr fontId="11" type="noConversion"/>
  </si>
  <si>
    <t>YANGON(MIIT)</t>
    <phoneticPr fontId="11" type="noConversion"/>
  </si>
  <si>
    <t>0117S</t>
    <phoneticPr fontId="11" type="noConversion"/>
  </si>
  <si>
    <t>HYUNDAI FORWARD</t>
    <phoneticPr fontId="11" type="noConversion"/>
  </si>
  <si>
    <t>0113S</t>
    <phoneticPr fontId="11" type="noConversion"/>
  </si>
  <si>
    <t>HYUNDAI GRACE</t>
    <phoneticPr fontId="11" type="noConversion"/>
  </si>
  <si>
    <t>0111S</t>
    <phoneticPr fontId="11" type="noConversion"/>
  </si>
  <si>
    <r>
      <t>HYUNDAI INTEGRAL</t>
    </r>
    <r>
      <rPr>
        <sz val="11"/>
        <color rgb="FFFF0000"/>
        <rFont val="Times New Roman"/>
        <family val="1"/>
      </rPr>
      <t/>
    </r>
    <phoneticPr fontId="11" type="noConversion"/>
  </si>
  <si>
    <t>TBN</t>
    <phoneticPr fontId="11" type="noConversion"/>
  </si>
  <si>
    <t>0112S</t>
    <phoneticPr fontId="11" type="noConversion"/>
  </si>
  <si>
    <t xml:space="preserve">HYUNDAI GRACE </t>
    <phoneticPr fontId="11" type="noConversion"/>
  </si>
  <si>
    <t>HMM(TTP)</t>
    <phoneticPr fontId="11" type="noConversion"/>
  </si>
  <si>
    <t>0110S</t>
    <phoneticPr fontId="11" type="noConversion"/>
  </si>
  <si>
    <t>HYUNDAI INTEGRAL</t>
    <phoneticPr fontId="11" type="noConversion"/>
  </si>
  <si>
    <t>MANILA(S)</t>
    <phoneticPr fontId="11" type="noConversion"/>
  </si>
  <si>
    <t>2118S</t>
    <phoneticPr fontId="11" type="noConversion"/>
  </si>
  <si>
    <t>SITC YANTAI</t>
    <phoneticPr fontId="11" type="noConversion"/>
  </si>
  <si>
    <t>SITC YOKKAICHI</t>
    <phoneticPr fontId="11" type="noConversion"/>
  </si>
  <si>
    <t>2116S</t>
    <phoneticPr fontId="11" type="noConversion"/>
  </si>
  <si>
    <t>SITC SHENZHEN</t>
    <phoneticPr fontId="11" type="noConversion"/>
  </si>
  <si>
    <t>SITC YANTAI</t>
    <phoneticPr fontId="11" type="noConversion"/>
  </si>
  <si>
    <t>SITC(CJV6)</t>
    <phoneticPr fontId="11" type="noConversion"/>
  </si>
  <si>
    <t>2114S</t>
    <phoneticPr fontId="11" type="noConversion"/>
  </si>
  <si>
    <t>SITC SHENZHEN</t>
    <phoneticPr fontId="11" type="noConversion"/>
  </si>
  <si>
    <t>DANANG</t>
    <phoneticPr fontId="11" type="noConversion"/>
  </si>
  <si>
    <t>DANANG</t>
    <phoneticPr fontId="57" type="noConversion"/>
  </si>
  <si>
    <t xml:space="preserve"> </t>
    <phoneticPr fontId="11" type="noConversion"/>
  </si>
  <si>
    <t>SITC KAOHSIUNG</t>
    <phoneticPr fontId="11" type="noConversion"/>
  </si>
  <si>
    <t>2120S</t>
    <phoneticPr fontId="11" type="noConversion"/>
  </si>
  <si>
    <t>TRIUMPH</t>
    <phoneticPr fontId="11" type="noConversion"/>
  </si>
  <si>
    <t>2116S</t>
    <phoneticPr fontId="11" type="noConversion"/>
  </si>
  <si>
    <t>SITC KWANGYANG</t>
    <phoneticPr fontId="11" type="noConversion"/>
  </si>
  <si>
    <t>SITC(CJV2)</t>
    <phoneticPr fontId="11" type="noConversion"/>
  </si>
  <si>
    <t>HAIPHONG</t>
    <phoneticPr fontId="11" type="noConversion"/>
  </si>
  <si>
    <t>2125S</t>
    <phoneticPr fontId="11" type="noConversion"/>
  </si>
  <si>
    <t>BRIGHT LAEM CHABANG</t>
    <phoneticPr fontId="11" type="noConversion"/>
  </si>
  <si>
    <t>2124S</t>
    <phoneticPr fontId="11" type="noConversion"/>
  </si>
  <si>
    <t>SITC HAKATA</t>
    <phoneticPr fontId="11" type="noConversion"/>
  </si>
  <si>
    <t>2123S</t>
    <phoneticPr fontId="11" type="noConversion"/>
  </si>
  <si>
    <t>2122S</t>
    <phoneticPr fontId="11" type="noConversion"/>
  </si>
  <si>
    <t>SITC(CJV5)</t>
    <phoneticPr fontId="11" type="noConversion"/>
  </si>
  <si>
    <t>2121S</t>
    <phoneticPr fontId="11" type="noConversion"/>
  </si>
  <si>
    <t>HAIPHONG</t>
    <phoneticPr fontId="11" type="noConversion"/>
  </si>
  <si>
    <t>2118S</t>
    <phoneticPr fontId="11" type="noConversion"/>
  </si>
  <si>
    <t>SITC HAINAN</t>
    <phoneticPr fontId="11" type="noConversion"/>
  </si>
  <si>
    <t>SITC HEBEI</t>
    <phoneticPr fontId="11" type="noConversion"/>
  </si>
  <si>
    <t>SITC ZHEJIANG</t>
    <phoneticPr fontId="11" type="noConversion"/>
  </si>
  <si>
    <t>SITC(CKV)</t>
    <phoneticPr fontId="11" type="noConversion"/>
  </si>
  <si>
    <t>2114S</t>
    <phoneticPr fontId="11" type="noConversion"/>
  </si>
  <si>
    <t>SITC JIANGSU</t>
  </si>
  <si>
    <t>2112S</t>
    <phoneticPr fontId="11" type="noConversion"/>
  </si>
  <si>
    <t>SITC BANGKOK</t>
  </si>
  <si>
    <t>SITC SHANDONG</t>
  </si>
  <si>
    <t>SITC LAEM CHABANG</t>
    <phoneticPr fontId="11" type="noConversion"/>
  </si>
  <si>
    <t>SITC(CKV2)</t>
    <phoneticPr fontId="11" type="noConversion"/>
  </si>
  <si>
    <t>SITC KEELUNG</t>
    <phoneticPr fontId="11" type="noConversion"/>
  </si>
  <si>
    <t>HCM</t>
    <phoneticPr fontId="11" type="noConversion"/>
  </si>
  <si>
    <t>SITC GUANGXI</t>
    <phoneticPr fontId="11" type="noConversion"/>
  </si>
  <si>
    <t>INTEGRA</t>
  </si>
  <si>
    <t>SITC GUANGDONG</t>
    <phoneticPr fontId="11" type="noConversion"/>
  </si>
  <si>
    <t>SITC MACAO</t>
  </si>
  <si>
    <t>SITC(VTX1)</t>
    <phoneticPr fontId="11" type="noConversion"/>
  </si>
  <si>
    <t>SITC KAWASAKI</t>
    <phoneticPr fontId="11" type="noConversion"/>
  </si>
  <si>
    <t>SITC KANTO</t>
    <phoneticPr fontId="11" type="noConversion"/>
  </si>
  <si>
    <t>2110S</t>
    <phoneticPr fontId="11" type="noConversion"/>
  </si>
  <si>
    <t>SITC LIAONING</t>
    <phoneticPr fontId="11" type="noConversion"/>
  </si>
  <si>
    <t>SITC JAKARTA</t>
    <phoneticPr fontId="11" type="noConversion"/>
  </si>
  <si>
    <t>SITC(VTX2)</t>
    <phoneticPr fontId="11" type="noConversion"/>
  </si>
  <si>
    <t>292S</t>
    <phoneticPr fontId="11" type="noConversion"/>
  </si>
  <si>
    <t>333S</t>
    <phoneticPr fontId="11" type="noConversion"/>
  </si>
  <si>
    <t>ITHA BHUM</t>
    <phoneticPr fontId="11" type="noConversion"/>
  </si>
  <si>
    <t>284S</t>
    <phoneticPr fontId="11" type="noConversion"/>
  </si>
  <si>
    <t>038S</t>
    <phoneticPr fontId="11" type="noConversion"/>
  </si>
  <si>
    <t>LUCKY MERRY</t>
    <phoneticPr fontId="11" type="noConversion"/>
  </si>
  <si>
    <t>0RK2FS</t>
    <phoneticPr fontId="11" type="noConversion"/>
  </si>
  <si>
    <t>198S</t>
    <phoneticPr fontId="11" type="noConversion"/>
  </si>
  <si>
    <t>RATANA THIDA</t>
    <phoneticPr fontId="11" type="noConversion"/>
  </si>
  <si>
    <t>RCL(RBC)</t>
    <phoneticPr fontId="11" type="noConversion"/>
  </si>
  <si>
    <t>331S</t>
    <phoneticPr fontId="11" type="noConversion"/>
  </si>
  <si>
    <t>LAEM CHABANG</t>
    <phoneticPr fontId="11" type="noConversion"/>
  </si>
  <si>
    <t>292S</t>
    <phoneticPr fontId="11" type="noConversion"/>
  </si>
  <si>
    <t>333S</t>
    <phoneticPr fontId="11" type="noConversion"/>
  </si>
  <si>
    <t>BKK(PAT)</t>
    <phoneticPr fontId="11" type="noConversion"/>
  </si>
  <si>
    <t>SITC GUANGXI</t>
    <phoneticPr fontId="11" type="noConversion"/>
  </si>
  <si>
    <t>2112S</t>
    <phoneticPr fontId="11" type="noConversion"/>
  </si>
  <si>
    <t>SITC GUANGDONG</t>
    <phoneticPr fontId="11" type="noConversion"/>
  </si>
  <si>
    <t>SITC(VTX1)</t>
    <phoneticPr fontId="11" type="noConversion"/>
  </si>
  <si>
    <t>SITC KEELUNG</t>
    <phoneticPr fontId="11" type="noConversion"/>
  </si>
  <si>
    <t>SITC KAWASAKI</t>
    <phoneticPr fontId="11" type="noConversion"/>
  </si>
  <si>
    <t>SITC KANTO</t>
    <phoneticPr fontId="11" type="noConversion"/>
  </si>
  <si>
    <t>2110S</t>
    <phoneticPr fontId="11" type="noConversion"/>
  </si>
  <si>
    <t>SITC LIAONING</t>
    <phoneticPr fontId="11" type="noConversion"/>
  </si>
  <si>
    <t>SITC JAKARTA</t>
    <phoneticPr fontId="11" type="noConversion"/>
  </si>
  <si>
    <t>SITC(VTX2)</t>
    <phoneticPr fontId="11" type="noConversion"/>
  </si>
  <si>
    <t>SIHANOUKVILLE</t>
    <phoneticPr fontId="11" type="noConversion"/>
  </si>
  <si>
    <t>VIA TANJUNG PELEPAS</t>
    <phoneticPr fontId="11" type="noConversion"/>
  </si>
  <si>
    <t>1823-056S</t>
    <phoneticPr fontId="11" type="noConversion"/>
  </si>
  <si>
    <t>EVER BRACE</t>
    <phoneticPr fontId="11" type="noConversion"/>
  </si>
  <si>
    <t>1822-018S</t>
    <phoneticPr fontId="11" type="noConversion"/>
  </si>
  <si>
    <t>EVER BLINK</t>
    <phoneticPr fontId="11" type="noConversion"/>
  </si>
  <si>
    <t>1821-052S</t>
    <phoneticPr fontId="11" type="noConversion"/>
  </si>
  <si>
    <t>EVER BLISS</t>
    <phoneticPr fontId="11" type="noConversion"/>
  </si>
  <si>
    <t>EMC(NSB)</t>
    <phoneticPr fontId="11" type="noConversion"/>
  </si>
  <si>
    <t>1820-023S</t>
    <phoneticPr fontId="11" type="noConversion"/>
  </si>
  <si>
    <t>EVER BLESS</t>
    <phoneticPr fontId="11" type="noConversion"/>
  </si>
  <si>
    <t>PORT  KELANG</t>
    <phoneticPr fontId="11" type="noConversion"/>
  </si>
  <si>
    <t>TANJUNG PELEPAS</t>
    <phoneticPr fontId="11" type="noConversion"/>
  </si>
  <si>
    <t>BELAWAN</t>
    <phoneticPr fontId="11" type="noConversion"/>
  </si>
  <si>
    <t>PASIR GUDANG</t>
    <phoneticPr fontId="11" type="noConversion"/>
  </si>
  <si>
    <t>2106S</t>
    <phoneticPr fontId="11" type="noConversion"/>
  </si>
  <si>
    <t>KMTC DALIAN</t>
    <phoneticPr fontId="11" type="noConversion"/>
  </si>
  <si>
    <t>2107S</t>
    <phoneticPr fontId="11" type="noConversion"/>
  </si>
  <si>
    <t>KMTC XIAMEN</t>
    <phoneticPr fontId="11" type="noConversion"/>
  </si>
  <si>
    <t>KMTC PENANG</t>
    <phoneticPr fontId="11" type="noConversion"/>
  </si>
  <si>
    <t>KMTC SHIMIZU</t>
    <phoneticPr fontId="11" type="noConversion"/>
  </si>
  <si>
    <t>2105S</t>
    <phoneticPr fontId="11" type="noConversion"/>
  </si>
  <si>
    <t>KMTC(CKI/S)</t>
    <phoneticPr fontId="11" type="noConversion"/>
  </si>
  <si>
    <t>KMTC(CKI/S)</t>
  </si>
  <si>
    <t>JKT</t>
    <phoneticPr fontId="11" type="noConversion"/>
  </si>
  <si>
    <t>KMTC SURABAYA</t>
    <phoneticPr fontId="11" type="noConversion"/>
  </si>
  <si>
    <t>KMTC SEOUL</t>
    <phoneticPr fontId="11" type="noConversion"/>
  </si>
  <si>
    <t>2103S</t>
    <phoneticPr fontId="11" type="noConversion"/>
  </si>
  <si>
    <t>EMORA</t>
    <phoneticPr fontId="11" type="noConversion"/>
  </si>
  <si>
    <t>KENT TRADER</t>
    <phoneticPr fontId="11" type="noConversion"/>
  </si>
  <si>
    <t>KMTC(ANX)</t>
    <phoneticPr fontId="11" type="noConversion"/>
  </si>
  <si>
    <t>KMTC QINGDAO</t>
    <phoneticPr fontId="11" type="noConversion"/>
  </si>
  <si>
    <t>KMTC SHENZHEN</t>
    <phoneticPr fontId="11" type="noConversion"/>
  </si>
  <si>
    <t>KMTC TIANJIN</t>
    <phoneticPr fontId="11" type="noConversion"/>
  </si>
  <si>
    <t>KMTC NINGBO</t>
    <phoneticPr fontId="11" type="noConversion"/>
  </si>
  <si>
    <t>KMTC(KMSK)</t>
    <phoneticPr fontId="11" type="noConversion"/>
  </si>
  <si>
    <t>0130S</t>
    <phoneticPr fontId="11" type="noConversion"/>
  </si>
  <si>
    <t>HYUNDAI UNITY</t>
    <phoneticPr fontId="11" type="noConversion"/>
  </si>
  <si>
    <t>21006S</t>
    <phoneticPr fontId="11" type="noConversion"/>
  </si>
  <si>
    <t>TS NINGBO</t>
    <phoneticPr fontId="11" type="noConversion"/>
  </si>
  <si>
    <t>2102S</t>
    <phoneticPr fontId="11" type="noConversion"/>
  </si>
  <si>
    <t>DALIAN</t>
    <phoneticPr fontId="11" type="noConversion"/>
  </si>
  <si>
    <t>KMTC(KCM)</t>
    <phoneticPr fontId="11" type="noConversion"/>
  </si>
  <si>
    <t>BELMONTE EXPRESS</t>
    <phoneticPr fontId="11" type="noConversion"/>
  </si>
  <si>
    <t>PKG(N)</t>
    <phoneticPr fontId="11" type="noConversion"/>
  </si>
  <si>
    <t>2127S</t>
  </si>
  <si>
    <r>
      <t>G</t>
    </r>
    <r>
      <rPr>
        <sz val="11"/>
        <color theme="1"/>
        <rFont val="宋体"/>
        <family val="3"/>
        <charset val="134"/>
        <scheme val="minor"/>
      </rPr>
      <t>LORY OCEAN</t>
    </r>
    <phoneticPr fontId="11" type="noConversion"/>
  </si>
  <si>
    <t>HASCO(STW2)</t>
    <phoneticPr fontId="11" type="noConversion"/>
  </si>
  <si>
    <t>2123S</t>
    <phoneticPr fontId="11" type="noConversion"/>
  </si>
  <si>
    <t>KEELUNG</t>
    <phoneticPr fontId="11" type="noConversion"/>
  </si>
  <si>
    <r>
      <t>J</t>
    </r>
    <r>
      <rPr>
        <sz val="11"/>
        <color theme="1"/>
        <rFont val="宋体"/>
        <family val="3"/>
        <charset val="134"/>
        <scheme val="minor"/>
      </rPr>
      <t>J STAR</t>
    </r>
    <phoneticPr fontId="11" type="noConversion"/>
  </si>
  <si>
    <t>2124S</t>
    <phoneticPr fontId="11" type="noConversion"/>
  </si>
  <si>
    <t>HASCO(STW1)</t>
    <phoneticPr fontId="11" type="noConversion"/>
  </si>
  <si>
    <t>2122S</t>
    <phoneticPr fontId="11" type="noConversion"/>
  </si>
  <si>
    <t>KEELUNG/KAOHSIUNG/TAICHUNG</t>
  </si>
  <si>
    <t>SITC LAEM CHABANG</t>
    <phoneticPr fontId="11" type="noConversion"/>
  </si>
  <si>
    <t>SITC(CKV2)</t>
    <phoneticPr fontId="11" type="noConversion"/>
  </si>
  <si>
    <t>HONGKONG</t>
    <phoneticPr fontId="11" type="noConversion"/>
  </si>
  <si>
    <t>MILD JAZZ</t>
    <phoneticPr fontId="11" type="noConversion"/>
  </si>
  <si>
    <t>MILD TEMPO</t>
    <phoneticPr fontId="11" type="noConversion"/>
  </si>
  <si>
    <t>MILD SONATA</t>
    <phoneticPr fontId="11" type="noConversion"/>
  </si>
  <si>
    <t>JJ(CHH2)</t>
    <phoneticPr fontId="11" type="noConversion"/>
  </si>
  <si>
    <t>HONGKONG</t>
  </si>
  <si>
    <t>HONGKONG &amp; TAIWAN</t>
  </si>
  <si>
    <t>TBN</t>
    <phoneticPr fontId="11" type="noConversion"/>
  </si>
  <si>
    <r>
      <t>(vessel unknown</t>
    </r>
    <r>
      <rPr>
        <b/>
        <sz val="12"/>
        <color indexed="12"/>
        <rFont val="微软雅黑"/>
        <family val="2"/>
        <charset val="134"/>
      </rPr>
      <t>）</t>
    </r>
    <r>
      <rPr>
        <b/>
        <sz val="12"/>
        <color indexed="12"/>
        <rFont val="Times New Roman"/>
        <family val="1"/>
      </rPr>
      <t xml:space="preserve">
</t>
    </r>
    <phoneticPr fontId="11" type="noConversion"/>
  </si>
  <si>
    <t>034W</t>
    <phoneticPr fontId="11" type="noConversion"/>
  </si>
  <si>
    <t xml:space="preserve">LUDWIGSHAFEN EXPRESS
</t>
    <phoneticPr fontId="11" type="noConversion"/>
  </si>
  <si>
    <t>027W</t>
    <phoneticPr fontId="11" type="noConversion"/>
  </si>
  <si>
    <t xml:space="preserve">YM WINDOW
</t>
    <phoneticPr fontId="11" type="noConversion"/>
  </si>
  <si>
    <t>036W</t>
    <phoneticPr fontId="11" type="noConversion"/>
  </si>
  <si>
    <t xml:space="preserve">LEVERKUSEN EXPRESS
</t>
    <phoneticPr fontId="11" type="noConversion"/>
  </si>
  <si>
    <t>YML(MD3)</t>
    <phoneticPr fontId="57" type="noConversion"/>
  </si>
  <si>
    <t>032W</t>
    <phoneticPr fontId="11" type="noConversion"/>
  </si>
  <si>
    <t xml:space="preserve">YM WONDROUS
</t>
    <phoneticPr fontId="11" type="noConversion"/>
  </si>
  <si>
    <t>VIA IST</t>
    <phoneticPr fontId="57" type="noConversion"/>
  </si>
  <si>
    <r>
      <t>(vessel unknown</t>
    </r>
    <r>
      <rPr>
        <b/>
        <sz val="12"/>
        <color indexed="12"/>
        <rFont val="微软雅黑"/>
        <family val="2"/>
        <charset val="134"/>
      </rPr>
      <t>）</t>
    </r>
    <r>
      <rPr>
        <b/>
        <sz val="12"/>
        <color indexed="12"/>
        <rFont val="Times New Roman"/>
        <family val="1"/>
      </rPr>
      <t xml:space="preserve">
</t>
    </r>
    <phoneticPr fontId="11" type="noConversion"/>
  </si>
  <si>
    <t xml:space="preserve">LUDWIGSHAFEN EXPRESS
</t>
    <phoneticPr fontId="11" type="noConversion"/>
  </si>
  <si>
    <t xml:space="preserve">YM WINDOW
</t>
    <phoneticPr fontId="11" type="noConversion"/>
  </si>
  <si>
    <t>KAV</t>
    <phoneticPr fontId="11" type="noConversion"/>
  </si>
  <si>
    <t>IST</t>
    <phoneticPr fontId="11" type="noConversion"/>
  </si>
  <si>
    <t>0BX9VW</t>
    <phoneticPr fontId="11" type="noConversion"/>
  </si>
  <si>
    <t>CMA CGM LISA MARIE</t>
    <phoneticPr fontId="11" type="noConversion"/>
  </si>
  <si>
    <t>COSCO SHIPPING RHINE</t>
    <phoneticPr fontId="11" type="noConversion"/>
  </si>
  <si>
    <t>0BX9RW</t>
    <phoneticPr fontId="11" type="noConversion"/>
  </si>
  <si>
    <t>CMA CGM VOLGA</t>
    <phoneticPr fontId="11" type="noConversion"/>
  </si>
  <si>
    <t>021W</t>
    <phoneticPr fontId="11" type="noConversion"/>
  </si>
  <si>
    <t>COSCO SHIPPING SEINE</t>
    <phoneticPr fontId="11" type="noConversion"/>
  </si>
  <si>
    <t>0BX9NW</t>
    <phoneticPr fontId="11" type="noConversion"/>
  </si>
  <si>
    <t>CMA CGM TANYA</t>
    <phoneticPr fontId="11" type="noConversion"/>
  </si>
  <si>
    <t>COSCO(AEM3)
EMC(BEX)
OOCL(EM1)
CMA(BEX)</t>
    <phoneticPr fontId="57" type="noConversion"/>
  </si>
  <si>
    <t>0BX9LW</t>
    <phoneticPr fontId="11" type="noConversion"/>
  </si>
  <si>
    <t>CMA CGM TIGRIS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</si>
  <si>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</si>
  <si>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</si>
  <si>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</si>
  <si>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</si>
  <si>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</si>
  <si>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</si>
  <si>
    <t>015W</t>
    <phoneticPr fontId="11" type="noConversion"/>
  </si>
  <si>
    <t>COSCO SHIPPING CAPRICORN</t>
    <phoneticPr fontId="11" type="noConversion"/>
  </si>
  <si>
    <t>017W</t>
    <phoneticPr fontId="11" type="noConversion"/>
  </si>
  <si>
    <t>COSCO SHIPPING TAURUS</t>
    <phoneticPr fontId="11" type="noConversion"/>
  </si>
  <si>
    <t>016W</t>
    <phoneticPr fontId="11" type="noConversion"/>
  </si>
  <si>
    <t>COSCO SHIPPING GEMINI</t>
    <phoneticPr fontId="11" type="noConversion"/>
  </si>
  <si>
    <t>017W</t>
    <phoneticPr fontId="11" type="noConversion"/>
  </si>
  <si>
    <t>COSCO SHIPPING ARIES</t>
    <phoneticPr fontId="11" type="noConversion"/>
  </si>
  <si>
    <t>COSCO SHIPPING UNIVERSE</t>
    <phoneticPr fontId="11" type="noConversion"/>
  </si>
  <si>
    <t>COSCO(AEU3)
EMC(NE3)
OOCL(LL2)
CMA(FAL2)</t>
    <phoneticPr fontId="57" type="noConversion"/>
  </si>
  <si>
    <t>014W</t>
    <phoneticPr fontId="11" type="noConversion"/>
  </si>
  <si>
    <t>COSCO SHIPPING SCORPIO</t>
    <phoneticPr fontId="11" type="noConversion"/>
  </si>
  <si>
    <t>LIM</t>
  </si>
  <si>
    <t>PIR</t>
    <phoneticPr fontId="11" type="noConversion"/>
  </si>
  <si>
    <t>COSCO SHIPPING TAURUS</t>
    <phoneticPr fontId="11" type="noConversion"/>
  </si>
  <si>
    <t>ALEX(DEKHELA)</t>
    <phoneticPr fontId="11" type="noConversion"/>
  </si>
  <si>
    <t>0BE9TW</t>
    <phoneticPr fontId="11" type="noConversion"/>
  </si>
  <si>
    <t>APL CALIFORNIA</t>
    <phoneticPr fontId="11" type="noConversion"/>
  </si>
  <si>
    <t>0BE9PW</t>
    <phoneticPr fontId="11" type="noConversion"/>
  </si>
  <si>
    <t>APL AUSTRIA</t>
    <phoneticPr fontId="11" type="noConversion"/>
  </si>
  <si>
    <t>099W</t>
    <phoneticPr fontId="11" type="noConversion"/>
  </si>
  <si>
    <t>EVER SALUTE</t>
    <phoneticPr fontId="11" type="noConversion"/>
  </si>
  <si>
    <t>COSCO(AEM6)
EMC(BEX2)
OOCL(AAS)
CMA(PHEX)</t>
    <phoneticPr fontId="57" type="noConversion"/>
  </si>
  <si>
    <t>096W</t>
    <phoneticPr fontId="11" type="noConversion"/>
  </si>
  <si>
    <t>EVER STRONG</t>
    <phoneticPr fontId="11" type="noConversion"/>
  </si>
  <si>
    <t>KPR</t>
    <phoneticPr fontId="11" type="noConversion"/>
  </si>
  <si>
    <t>KOPER</t>
    <phoneticPr fontId="11" type="noConversion"/>
  </si>
  <si>
    <t>VIA PIR</t>
    <phoneticPr fontId="57" type="noConversion"/>
  </si>
  <si>
    <t>98036W</t>
    <phoneticPr fontId="11" type="noConversion"/>
  </si>
  <si>
    <t>THALASSA MANA</t>
    <phoneticPr fontId="11" type="noConversion"/>
  </si>
  <si>
    <t>96021W</t>
    <phoneticPr fontId="11" type="noConversion"/>
  </si>
  <si>
    <t>TOKYO TRIUMPH</t>
    <phoneticPr fontId="11" type="noConversion"/>
  </si>
  <si>
    <t>070W</t>
    <phoneticPr fontId="11" type="noConversion"/>
  </si>
  <si>
    <t>CSCL SATURN</t>
    <phoneticPr fontId="11" type="noConversion"/>
  </si>
  <si>
    <t>COSCO(AEM1)
EMC(MD2)
OOCL(WM1)
CMA(MEX2)</t>
    <phoneticPr fontId="57" type="noConversion"/>
  </si>
  <si>
    <t>072W</t>
    <phoneticPr fontId="11" type="noConversion"/>
  </si>
  <si>
    <t>CSCL JUPITER</t>
    <phoneticPr fontId="11" type="noConversion"/>
  </si>
  <si>
    <t>POTI</t>
    <phoneticPr fontId="11" type="noConversion"/>
  </si>
  <si>
    <t>126W</t>
    <phoneticPr fontId="11" type="noConversion"/>
  </si>
  <si>
    <t>MSC REEF</t>
    <phoneticPr fontId="11" type="noConversion"/>
  </si>
  <si>
    <t>MSC VIVIANA</t>
    <phoneticPr fontId="11" type="noConversion"/>
  </si>
  <si>
    <t>MSC CLARA</t>
    <phoneticPr fontId="11" type="noConversion"/>
  </si>
  <si>
    <t>MSC TINA</t>
    <phoneticPr fontId="11" type="noConversion"/>
  </si>
  <si>
    <t>122W</t>
    <phoneticPr fontId="11" type="noConversion"/>
  </si>
  <si>
    <t>MSC ANNA</t>
    <phoneticPr fontId="11" type="noConversion"/>
  </si>
  <si>
    <t>MSK(AE15)</t>
    <phoneticPr fontId="57" type="noConversion"/>
  </si>
  <si>
    <t>MSC OLIVER</t>
    <phoneticPr fontId="11" type="noConversion"/>
  </si>
  <si>
    <t>AMB</t>
    <phoneticPr fontId="11" type="noConversion"/>
  </si>
  <si>
    <t xml:space="preserve">ISTANBUL(AMBARLI) </t>
    <phoneticPr fontId="11" type="noConversion"/>
  </si>
  <si>
    <t xml:space="preserve">UNAYZAH
</t>
    <phoneticPr fontId="11" type="noConversion"/>
  </si>
  <si>
    <t>018W</t>
    <phoneticPr fontId="11" type="noConversion"/>
  </si>
  <si>
    <t xml:space="preserve">JEBEL ALI
</t>
    <phoneticPr fontId="11" type="noConversion"/>
  </si>
  <si>
    <t>023W</t>
    <phoneticPr fontId="11" type="noConversion"/>
  </si>
  <si>
    <t xml:space="preserve">AIN SNAN
</t>
    <phoneticPr fontId="11" type="noConversion"/>
  </si>
  <si>
    <t>ONE/YML/HPL
(MD1)</t>
    <phoneticPr fontId="57" type="noConversion"/>
  </si>
  <si>
    <t>030W</t>
    <phoneticPr fontId="11" type="noConversion"/>
  </si>
  <si>
    <t xml:space="preserve">ONE MILLAU
</t>
    <phoneticPr fontId="11" type="noConversion"/>
  </si>
  <si>
    <t>BAR</t>
    <phoneticPr fontId="11" type="noConversion"/>
  </si>
  <si>
    <t xml:space="preserve">HMM GAON
</t>
    <phoneticPr fontId="11" type="noConversion"/>
  </si>
  <si>
    <t>003W</t>
    <phoneticPr fontId="11" type="noConversion"/>
  </si>
  <si>
    <t xml:space="preserve">ZEPHYR LUMOS
</t>
    <phoneticPr fontId="11" type="noConversion"/>
  </si>
  <si>
    <t xml:space="preserve">ZEUS LUMOS
</t>
    <phoneticPr fontId="11" type="noConversion"/>
  </si>
  <si>
    <t xml:space="preserve">(vessel unknow)
</t>
    <phoneticPr fontId="11" type="noConversion"/>
  </si>
  <si>
    <t>ONE/YML/HPL
(MD2)</t>
    <phoneticPr fontId="57" type="noConversion"/>
  </si>
  <si>
    <t>004W</t>
    <phoneticPr fontId="11" type="noConversion"/>
  </si>
  <si>
    <t xml:space="preserve">ZENITH LUMOS
</t>
    <phoneticPr fontId="11" type="noConversion"/>
  </si>
  <si>
    <t>GOA</t>
    <phoneticPr fontId="11" type="noConversion"/>
  </si>
  <si>
    <t xml:space="preserve">GENOVA </t>
  </si>
  <si>
    <t>VIA ROTTERDAM</t>
    <phoneticPr fontId="57" type="noConversion"/>
  </si>
  <si>
    <t>TIHAMA</t>
    <phoneticPr fontId="11" type="noConversion"/>
  </si>
  <si>
    <t>BARZAN</t>
    <phoneticPr fontId="11" type="noConversion"/>
  </si>
  <si>
    <t>AL DAHNA</t>
    <phoneticPr fontId="11" type="noConversion"/>
  </si>
  <si>
    <t>ONE/YML/HPL
(FE2)</t>
    <phoneticPr fontId="57" type="noConversion"/>
  </si>
  <si>
    <t>MOL TRIUMPH</t>
    <phoneticPr fontId="11" type="noConversion"/>
  </si>
  <si>
    <t>LIS</t>
    <phoneticPr fontId="11" type="noConversion"/>
  </si>
  <si>
    <t>ROT</t>
    <phoneticPr fontId="11" type="noConversion"/>
  </si>
  <si>
    <t>LISBON</t>
  </si>
  <si>
    <t>VIA ZEEBRUGGE</t>
    <phoneticPr fontId="57" type="noConversion"/>
  </si>
  <si>
    <t>039W</t>
    <phoneticPr fontId="11" type="noConversion"/>
  </si>
  <si>
    <t>CSCL ARCTIC OCEAN</t>
    <phoneticPr fontId="11" type="noConversion"/>
  </si>
  <si>
    <t>OOCL INDONESIA</t>
    <phoneticPr fontId="11" type="noConversion"/>
  </si>
  <si>
    <t>COSCO SHIPPING PISCES</t>
    <phoneticPr fontId="11" type="noConversion"/>
  </si>
  <si>
    <t>019W</t>
    <phoneticPr fontId="11" type="noConversion"/>
  </si>
  <si>
    <t>OOCL HONG KONG</t>
    <phoneticPr fontId="11" type="noConversion"/>
  </si>
  <si>
    <t>OOCL UNITED KINGDOM</t>
    <phoneticPr fontId="11" type="noConversion"/>
  </si>
  <si>
    <t>VIA ZEEBRUGGE</t>
    <phoneticPr fontId="57" type="noConversion"/>
  </si>
  <si>
    <t>COSCO(AEU1)
EMC(NE1)
OOCL(LL1)
CMA(FAL5)</t>
    <phoneticPr fontId="57" type="noConversion"/>
  </si>
  <si>
    <t>060W</t>
    <phoneticPr fontId="11" type="noConversion"/>
  </si>
  <si>
    <t>COSCO GLORY</t>
    <phoneticPr fontId="11" type="noConversion"/>
  </si>
  <si>
    <t>DBL</t>
    <phoneticPr fontId="11" type="noConversion"/>
  </si>
  <si>
    <t>ZEE</t>
    <phoneticPr fontId="11" type="noConversion"/>
  </si>
  <si>
    <t>GDYNIA</t>
    <phoneticPr fontId="11" type="noConversion"/>
  </si>
  <si>
    <t>VIA HAMBURG</t>
    <phoneticPr fontId="57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</si>
  <si>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</si>
  <si>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</si>
  <si>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</si>
  <si>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</si>
  <si>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</si>
  <si>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</si>
  <si>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7" type="noConversion"/>
  </si>
  <si>
    <t>ANT</t>
    <phoneticPr fontId="11" type="noConversion"/>
  </si>
  <si>
    <t xml:space="preserve">ANTWERP </t>
    <phoneticPr fontId="11" type="noConversion"/>
  </si>
  <si>
    <t>0FL9RW</t>
    <phoneticPr fontId="11" type="noConversion"/>
  </si>
  <si>
    <t>CMA CGM LOUVRE</t>
    <phoneticPr fontId="11" type="noConversion"/>
  </si>
  <si>
    <t>0FL9PW</t>
    <phoneticPr fontId="11" type="noConversion"/>
  </si>
  <si>
    <t>CMA CGM MONTMARTRE</t>
    <phoneticPr fontId="11" type="noConversion"/>
  </si>
  <si>
    <t>0FL9NW</t>
    <phoneticPr fontId="11" type="noConversion"/>
  </si>
  <si>
    <t>CMA CGM JACQUES SAADE</t>
    <phoneticPr fontId="11" type="noConversion"/>
  </si>
  <si>
    <t>0FL9LW</t>
    <phoneticPr fontId="11" type="noConversion"/>
  </si>
  <si>
    <t>CMA CGM LOUIS BLERIOT</t>
    <phoneticPr fontId="11" type="noConversion"/>
  </si>
  <si>
    <t>0FL9JW</t>
    <phoneticPr fontId="11" type="noConversion"/>
  </si>
  <si>
    <t>CMA CGM TROCADERO</t>
    <phoneticPr fontId="11" type="noConversion"/>
  </si>
  <si>
    <t>COSCO(AEU2)
EMC(FAL1)
OOCL(LL4)
CMA(FAL1)</t>
    <phoneticPr fontId="57" type="noConversion"/>
  </si>
  <si>
    <t>0FL9HW</t>
    <phoneticPr fontId="11" type="noConversion"/>
  </si>
  <si>
    <t>CMA CGM PALAIS ROYAL</t>
    <phoneticPr fontId="11" type="noConversion"/>
  </si>
  <si>
    <t>SOUTHAMPTON</t>
    <phoneticPr fontId="11" type="noConversion"/>
  </si>
  <si>
    <t>58015W</t>
    <phoneticPr fontId="11" type="noConversion"/>
  </si>
  <si>
    <t>EVER GOLDEN</t>
    <phoneticPr fontId="11" type="noConversion"/>
  </si>
  <si>
    <t>57023W</t>
    <phoneticPr fontId="11" type="noConversion"/>
  </si>
  <si>
    <t>TALOS</t>
    <phoneticPr fontId="11" type="noConversion"/>
  </si>
  <si>
    <t>56038W</t>
    <phoneticPr fontId="11" type="noConversion"/>
  </si>
  <si>
    <t>THALASSA PATRIS</t>
    <phoneticPr fontId="11" type="noConversion"/>
  </si>
  <si>
    <t>54019W</t>
    <phoneticPr fontId="11" type="noConversion"/>
  </si>
  <si>
    <t>TEXAS TRIUMPH</t>
    <phoneticPr fontId="11" type="noConversion"/>
  </si>
  <si>
    <t>COSCO(AEU9)
EMC(CES)
OOCL(LL7)</t>
    <phoneticPr fontId="57" type="noConversion"/>
  </si>
  <si>
    <t>53037W</t>
    <phoneticPr fontId="11" type="noConversion"/>
  </si>
  <si>
    <t>THALASSA AXIA</t>
    <phoneticPr fontId="11" type="noConversion"/>
  </si>
  <si>
    <t>LEH</t>
    <phoneticPr fontId="11" type="noConversion"/>
  </si>
  <si>
    <t>47014W</t>
    <phoneticPr fontId="11" type="noConversion"/>
  </si>
  <si>
    <t>EVER GOODS</t>
    <phoneticPr fontId="11" type="noConversion"/>
  </si>
  <si>
    <t>46015W</t>
    <phoneticPr fontId="11" type="noConversion"/>
  </si>
  <si>
    <t>EVER GRADE</t>
    <phoneticPr fontId="11" type="noConversion"/>
  </si>
  <si>
    <t>45011W</t>
    <phoneticPr fontId="11" type="noConversion"/>
  </si>
  <si>
    <t>EVER GENTLE</t>
    <phoneticPr fontId="11" type="noConversion"/>
  </si>
  <si>
    <t>44008W</t>
    <phoneticPr fontId="11" type="noConversion"/>
  </si>
  <si>
    <t>EVER GREET</t>
    <phoneticPr fontId="11" type="noConversion"/>
  </si>
  <si>
    <t>43013W</t>
    <phoneticPr fontId="11" type="noConversion"/>
  </si>
  <si>
    <t>EVER GENIUS</t>
    <phoneticPr fontId="11" type="noConversion"/>
  </si>
  <si>
    <t>COSCO(AEU1)
EMC(NE1)
OOCL(LL6)
CMA(FAL6)</t>
    <phoneticPr fontId="57" type="noConversion"/>
  </si>
  <si>
    <t>42037W</t>
    <phoneticPr fontId="11" type="noConversion"/>
  </si>
  <si>
    <t>THALASSA ELPIDA</t>
    <phoneticPr fontId="11" type="noConversion"/>
  </si>
  <si>
    <t>FLX</t>
    <phoneticPr fontId="11" type="noConversion"/>
  </si>
  <si>
    <t>HAMBURG</t>
  </si>
  <si>
    <t>PS: THE CARGO AND DOC WILL BE SENT TO OUR WAREHOUSE AND COMPANY BEFOR 11:00AM IN CUT OFF TIME</t>
  </si>
  <si>
    <t>Jun.</t>
    <phoneticPr fontId="57" type="noConversion"/>
  </si>
  <si>
    <t xml:space="preserve">          SALLING SCHEDULE-SHANGHAI     </t>
  </si>
  <si>
    <t>213S</t>
  </si>
  <si>
    <t> XIN YAN TAI</t>
  </si>
  <si>
    <t>146S</t>
  </si>
  <si>
    <t> OOCL KUALA LUMPUR</t>
  </si>
  <si>
    <t>167S</t>
  </si>
  <si>
    <t>COSCO FELIXSTOWE</t>
  </si>
  <si>
    <t>112S</t>
  </si>
  <si>
    <t>OOCL ITALY</t>
  </si>
  <si>
    <t>OOCL/COSCO</t>
    <phoneticPr fontId="11" type="noConversion"/>
  </si>
  <si>
    <t>160S</t>
  </si>
  <si>
    <t>COSCO HONG KONG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</si>
  <si>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</si>
  <si>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</si>
  <si>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</si>
  <si>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</si>
  <si>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MAERSK STADELHORN</t>
  </si>
  <si>
    <t>MAERSK ANTARES </t>
  </si>
  <si>
    <t>121W</t>
  </si>
  <si>
    <t>ARNOLD MAERSK </t>
  </si>
  <si>
    <t>HBS</t>
    <phoneticPr fontId="11" type="noConversion"/>
  </si>
  <si>
    <t>4J4K</t>
    <phoneticPr fontId="11" type="noConversion"/>
  </si>
  <si>
    <t>MIAMI</t>
    <phoneticPr fontId="11" type="noConversion"/>
  </si>
  <si>
    <t>AL QIBLA </t>
  </si>
  <si>
    <t> 023E</t>
  </si>
  <si>
    <t>YM WIDTH </t>
  </si>
  <si>
    <t>YM WELLHEAD</t>
  </si>
  <si>
    <t>MONACO BRIDGE</t>
  </si>
  <si>
    <t>ONE</t>
    <phoneticPr fontId="11" type="noConversion"/>
  </si>
  <si>
    <t>MEISHAN BRIDGE 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</si>
  <si>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</si>
  <si>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</si>
  <si>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 079E</t>
  </si>
  <si>
    <t>OOCL NEW YORK  </t>
  </si>
  <si>
    <t> 120E</t>
  </si>
  <si>
    <t>OOCL ANTWERP </t>
  </si>
  <si>
    <t>  125E</t>
  </si>
  <si>
    <t>OOCL VANCOUVER</t>
  </si>
  <si>
    <t> 001E</t>
  </si>
  <si>
    <t>TO BE ADVISED  </t>
  </si>
  <si>
    <t> 102E</t>
  </si>
  <si>
    <t>OOCL OAKLAND </t>
  </si>
  <si>
    <t>OOCL(PNW2)</t>
    <phoneticPr fontId="11" type="noConversion"/>
  </si>
  <si>
    <t> 078E</t>
  </si>
  <si>
    <t>OOCL NEW YORK </t>
  </si>
  <si>
    <t>Toronto</t>
  </si>
  <si>
    <t>Toronto</t>
    <phoneticPr fontId="11" type="noConversion"/>
  </si>
  <si>
    <t>   018E</t>
  </si>
  <si>
    <t>COSCO SHIPPING ANDES </t>
  </si>
  <si>
    <t> 046E</t>
  </si>
  <si>
    <t>COSCO ENGLAND </t>
  </si>
  <si>
    <t>COSCO SHIPPING DENALI </t>
  </si>
  <si>
    <t>COSCO NETHERLANDS </t>
  </si>
  <si>
    <t>OOCL</t>
    <phoneticPr fontId="11" type="noConversion"/>
  </si>
  <si>
    <t>   044E</t>
  </si>
  <si>
    <t>COSCO SPAIN</t>
  </si>
  <si>
    <t xml:space="preserve">CHICAGO </t>
  </si>
  <si>
    <t xml:space="preserve">CHICAGO </t>
    <phoneticPr fontId="11" type="noConversion"/>
  </si>
  <si>
    <t xml:space="preserve">0TX93E1MA </t>
    <phoneticPr fontId="11" type="noConversion"/>
  </si>
  <si>
    <t>CMA CGM GEMINI</t>
    <phoneticPr fontId="11" type="noConversion"/>
  </si>
  <si>
    <t xml:space="preserve">0TX91E1MA </t>
    <phoneticPr fontId="11" type="noConversion"/>
  </si>
  <si>
    <t xml:space="preserve">
   CMA CGM G. WASHINGTON </t>
    <phoneticPr fontId="11" type="noConversion"/>
  </si>
  <si>
    <t xml:space="preserve">0TX8ZE1MA </t>
    <phoneticPr fontId="11" type="noConversion"/>
  </si>
  <si>
    <t xml:space="preserve">
   CMA CGM LYRA </t>
    <phoneticPr fontId="11" type="noConversion"/>
  </si>
  <si>
    <t>EMC</t>
    <phoneticPr fontId="11" type="noConversion"/>
  </si>
  <si>
    <t xml:space="preserve">0TX8XE1MA </t>
    <phoneticPr fontId="11" type="noConversion"/>
  </si>
  <si>
    <t xml:space="preserve">
   CMA CGM CALLISTO </t>
    <phoneticPr fontId="11" type="noConversion"/>
  </si>
  <si>
    <t xml:space="preserve">CFS CUT OFF </t>
  </si>
  <si>
    <t>五截五开</t>
    <phoneticPr fontId="11" type="noConversion"/>
  </si>
  <si>
    <t>0001E</t>
  </si>
  <si>
    <t>SIMULATION</t>
  </si>
  <si>
    <r>
      <t>0219E</t>
    </r>
    <r>
      <rPr>
        <sz val="8"/>
        <color rgb="FF44678C"/>
        <rFont val="Malgun Gothic"/>
        <family val="2"/>
        <charset val="129"/>
      </rPr>
      <t> </t>
    </r>
  </si>
  <si>
    <t>YM UNIFORM</t>
  </si>
  <si>
    <t>0090E</t>
  </si>
  <si>
    <t>HMM</t>
    <phoneticPr fontId="11" type="noConversion"/>
  </si>
  <si>
    <t>0121E</t>
  </si>
  <si>
    <t>CONTI CRYSTAL</t>
  </si>
  <si>
    <t>二截一开</t>
  </si>
  <si>
    <t xml:space="preserve">LOS ANGELES,CA </t>
    <phoneticPr fontId="11" type="noConversion"/>
  </si>
  <si>
    <t xml:space="preserve">1199-003E </t>
    <phoneticPr fontId="11" type="noConversion"/>
  </si>
  <si>
    <t>EVER FAME</t>
    <phoneticPr fontId="11" type="noConversion"/>
  </si>
  <si>
    <t xml:space="preserve">1198-002E </t>
    <phoneticPr fontId="11" type="noConversion"/>
  </si>
  <si>
    <t xml:space="preserve">
   EVER FUTURE </t>
    <phoneticPr fontId="11" type="noConversion"/>
  </si>
  <si>
    <t xml:space="preserve">1197-006E </t>
    <phoneticPr fontId="11" type="noConversion"/>
  </si>
  <si>
    <t xml:space="preserve">
   EVER FRONT </t>
    <phoneticPr fontId="11" type="noConversion"/>
  </si>
  <si>
    <t xml:space="preserve">EMC(HTW) </t>
  </si>
  <si>
    <t xml:space="preserve">1196-003E </t>
    <phoneticPr fontId="11" type="noConversion"/>
  </si>
  <si>
    <t xml:space="preserve">
   EVER FAST </t>
    <phoneticPr fontId="11" type="noConversion"/>
  </si>
  <si>
    <t>一截天开</t>
  </si>
  <si>
    <t>  0PP9ZE1MA</t>
  </si>
  <si>
    <t>APL SALALAH  </t>
  </si>
  <si>
    <t>102E</t>
  </si>
  <si>
    <t>COSCO GUANGZHOU</t>
  </si>
  <si>
    <t>APL CHARLESTON </t>
  </si>
  <si>
    <t>  0PP9TE1MA</t>
  </si>
  <si>
    <t>APL PARIS </t>
  </si>
  <si>
    <t>OOCL</t>
    <phoneticPr fontId="11" type="noConversion"/>
  </si>
  <si>
    <t>CMA CGM HYDRA  </t>
  </si>
  <si>
    <t>2J/1K</t>
    <phoneticPr fontId="11" type="noConversion"/>
  </si>
  <si>
    <t>CAUCEDO</t>
    <phoneticPr fontId="11" type="noConversion"/>
  </si>
  <si>
    <t>COSCO</t>
    <phoneticPr fontId="11" type="noConversion"/>
  </si>
  <si>
    <t> COSCO SHIPPING PEONY</t>
  </si>
  <si>
    <t>042E</t>
  </si>
  <si>
    <t>OOCL SINGAPORE</t>
  </si>
  <si>
    <t>COSCO HOPE</t>
  </si>
  <si>
    <t>COSCO SHIPPING ROSE</t>
  </si>
  <si>
    <t>2J1K</t>
    <phoneticPr fontId="11" type="noConversion"/>
  </si>
  <si>
    <t xml:space="preserve">COLON FREE ZONE </t>
    <phoneticPr fontId="11" type="noConversion"/>
  </si>
  <si>
    <t xml:space="preserve">0530-052E </t>
    <phoneticPr fontId="11" type="noConversion"/>
  </si>
  <si>
    <t>EVER LIVEN</t>
    <phoneticPr fontId="11" type="noConversion"/>
  </si>
  <si>
    <t xml:space="preserve">0529-056E </t>
    <phoneticPr fontId="11" type="noConversion"/>
  </si>
  <si>
    <t>EVER LUCID</t>
    <phoneticPr fontId="11" type="noConversion"/>
  </si>
  <si>
    <t>0527-090E</t>
  </si>
  <si>
    <t>YML</t>
    <phoneticPr fontId="11" type="noConversion"/>
  </si>
  <si>
    <t>0525-044E</t>
  </si>
  <si>
    <t>2J2K</t>
    <phoneticPr fontId="11" type="noConversion"/>
  </si>
  <si>
    <t>SAN ANTONIO</t>
    <phoneticPr fontId="11" type="noConversion"/>
  </si>
  <si>
    <t>2J/2K</t>
    <phoneticPr fontId="11" type="noConversion"/>
  </si>
  <si>
    <t xml:space="preserve">0MH8HE1MA </t>
    <phoneticPr fontId="11" type="noConversion"/>
  </si>
  <si>
    <t>CMA CGM MUNDRA</t>
    <phoneticPr fontId="11" type="noConversion"/>
  </si>
  <si>
    <t xml:space="preserve">0426-005E </t>
    <phoneticPr fontId="11" type="noConversion"/>
  </si>
  <si>
    <t xml:space="preserve">WS21 </t>
    <phoneticPr fontId="11" type="noConversion"/>
  </si>
  <si>
    <t xml:space="preserve">050E </t>
    <phoneticPr fontId="11" type="noConversion"/>
  </si>
  <si>
    <t>KOTA CEPAT</t>
    <phoneticPr fontId="11" type="noConversion"/>
  </si>
  <si>
    <t xml:space="preserve">E049 </t>
    <phoneticPr fontId="11" type="noConversion"/>
  </si>
  <si>
    <t>RDO ENDEAVOUR</t>
    <phoneticPr fontId="11" type="noConversion"/>
  </si>
  <si>
    <t xml:space="preserve">066E </t>
    <phoneticPr fontId="11" type="noConversion"/>
  </si>
  <si>
    <t xml:space="preserve">
 XIN FU ZHOU </t>
    <phoneticPr fontId="11" type="noConversion"/>
  </si>
  <si>
    <t>GUAYAQUIL</t>
    <phoneticPr fontId="11" type="noConversion"/>
  </si>
  <si>
    <t>BUENAVENTURA</t>
    <phoneticPr fontId="11" type="noConversion"/>
  </si>
  <si>
    <t>0214W</t>
  </si>
  <si>
    <r>
      <t>0851W</t>
    </r>
    <r>
      <rPr>
        <sz val="8"/>
        <color rgb="FF44678C"/>
        <rFont val="Malgun Gothic"/>
        <family val="2"/>
        <charset val="129"/>
      </rPr>
      <t> </t>
    </r>
  </si>
  <si>
    <r>
      <t>0011W</t>
    </r>
    <r>
      <rPr>
        <sz val="8"/>
        <color rgb="FF44678C"/>
        <rFont val="Malgun Gothic"/>
        <family val="2"/>
        <charset val="129"/>
      </rPr>
      <t> </t>
    </r>
  </si>
  <si>
    <t>HBS</t>
    <phoneticPr fontId="11" type="noConversion"/>
  </si>
  <si>
    <r>
      <t>0754W</t>
    </r>
    <r>
      <rPr>
        <sz val="8"/>
        <color rgb="FF44678C"/>
        <rFont val="Malgun Gothic"/>
        <family val="2"/>
        <charset val="129"/>
      </rPr>
      <t> </t>
    </r>
  </si>
  <si>
    <t>MAERSK LEON</t>
  </si>
  <si>
    <t>5J5K</t>
    <phoneticPr fontId="11" type="noConversion"/>
  </si>
  <si>
    <t>0AA9JW1MA</t>
  </si>
  <si>
    <t> CMA CGM CARL ANTOINE</t>
  </si>
  <si>
    <t>1440-047W</t>
  </si>
  <si>
    <t>1439-044W</t>
  </si>
  <si>
    <t>0AA9BW1MA</t>
  </si>
  <si>
    <t> CMA CGM RODOLPHE</t>
  </si>
  <si>
    <t>YM TIPTOP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</si>
  <si>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</si>
  <si>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</si>
  <si>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</si>
  <si>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EMC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</si>
  <si>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</si>
  <si>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</si>
  <si>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W003</t>
  </si>
  <si>
    <t>W007</t>
  </si>
  <si>
    <t>WAN HAI 323</t>
  </si>
  <si>
    <t>W006</t>
  </si>
  <si>
    <t>WHL</t>
    <phoneticPr fontId="11" type="noConversion"/>
  </si>
  <si>
    <t>W307</t>
  </si>
  <si>
    <t>WAN HAI 306</t>
  </si>
  <si>
    <t>1J6K</t>
    <phoneticPr fontId="11" type="noConversion"/>
  </si>
  <si>
    <t>ONE</t>
    <phoneticPr fontId="11" type="noConversion"/>
  </si>
  <si>
    <t> 212W</t>
  </si>
  <si>
    <t>MOL CHARISMA</t>
  </si>
  <si>
    <t>4J4K</t>
    <phoneticPr fontId="11" type="noConversion"/>
  </si>
  <si>
    <t>129W</t>
  </si>
  <si>
    <t>OOCL HAMBURG</t>
  </si>
  <si>
    <t>157W</t>
  </si>
  <si>
    <t>OOCL SAN FRANCISCO</t>
  </si>
  <si>
    <t>COSCO/ONE</t>
    <phoneticPr fontId="11" type="noConversion"/>
  </si>
  <si>
    <t>WAN HAI 613</t>
  </si>
  <si>
    <t>3J1K</t>
    <phoneticPr fontId="11" type="noConversion"/>
  </si>
  <si>
    <t>COLOMBO</t>
    <phoneticPr fontId="11" type="noConversion"/>
  </si>
  <si>
    <t>890W</t>
  </si>
  <si>
    <t xml:space="preserve">TABEA </t>
    <phoneticPr fontId="11" type="noConversion"/>
  </si>
  <si>
    <t xml:space="preserve"> 053W</t>
  </si>
  <si>
    <t>XIN CHI WAN</t>
    <phoneticPr fontId="11" type="noConversion"/>
  </si>
  <si>
    <t>2003W</t>
  </si>
  <si>
    <t xml:space="preserve">KMTC MUNDRA </t>
    <phoneticPr fontId="11" type="noConversion"/>
  </si>
  <si>
    <t>0FD0TW</t>
  </si>
  <si>
    <t xml:space="preserve">APL ENGLAND </t>
    <phoneticPr fontId="11" type="noConversion"/>
  </si>
  <si>
    <t>RCL</t>
    <phoneticPr fontId="11" type="noConversion"/>
  </si>
  <si>
    <t>080W</t>
  </si>
  <si>
    <t xml:space="preserve">ZANTE </t>
    <phoneticPr fontId="11" type="noConversion"/>
  </si>
  <si>
    <t>1J5K</t>
    <phoneticPr fontId="11" type="noConversion"/>
  </si>
  <si>
    <t>CHENNAI</t>
    <phoneticPr fontId="11" type="noConversion"/>
  </si>
  <si>
    <t>Chennai</t>
    <phoneticPr fontId="11" type="noConversion"/>
  </si>
  <si>
    <t>0GM3XW1MA</t>
  </si>
  <si>
    <t>EDISON</t>
  </si>
  <si>
    <t>0065-177W</t>
  </si>
  <si>
    <t> EVER UNITY</t>
  </si>
  <si>
    <t> YM MUTUALITY</t>
  </si>
  <si>
    <t>OOCL</t>
    <phoneticPr fontId="11" type="noConversion"/>
  </si>
  <si>
    <t>0MD2DW1MA</t>
  </si>
  <si>
    <t>CMA CGM MISSISSIPPI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</si>
  <si>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</si>
  <si>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</si>
  <si>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134S</t>
  </si>
  <si>
    <t>OOCL JAKARTA </t>
  </si>
  <si>
    <t>  210S</t>
  </si>
  <si>
    <t>OOCL AUSTRALIA  </t>
  </si>
  <si>
    <t>OOCL NEW ZEALAND</t>
  </si>
  <si>
    <t>257S</t>
  </si>
  <si>
    <t>VELA </t>
  </si>
  <si>
    <t>  133S</t>
  </si>
  <si>
    <t> 209S</t>
  </si>
  <si>
    <t>2J3K</t>
    <phoneticPr fontId="11" type="noConversion"/>
  </si>
  <si>
    <t>JAKARTA</t>
  </si>
  <si>
    <t>JAKARTA</t>
    <phoneticPr fontId="11" type="noConversion"/>
  </si>
  <si>
    <t>W232</t>
  </si>
  <si>
    <t>W072</t>
  </si>
  <si>
    <t>WAN HAI 511</t>
  </si>
  <si>
    <t>W134</t>
  </si>
  <si>
    <t>W119</t>
  </si>
  <si>
    <t>CI3</t>
    <phoneticPr fontId="11" type="noConversion"/>
  </si>
  <si>
    <t>1J7K</t>
  </si>
  <si>
    <t>SINGAPORE</t>
    <phoneticPr fontId="11" type="noConversion"/>
  </si>
  <si>
    <t>S004</t>
  </si>
  <si>
    <t>ZHONG GU HUANG HAI</t>
  </si>
  <si>
    <t>S017</t>
  </si>
  <si>
    <t>INTERASIA MOMENTUM</t>
  </si>
  <si>
    <t>S118</t>
  </si>
  <si>
    <t>BOX ENDEAVOUR</t>
  </si>
  <si>
    <t>S003</t>
  </si>
  <si>
    <t>S016</t>
  </si>
  <si>
    <t>CV1</t>
    <phoneticPr fontId="11" type="noConversion"/>
  </si>
  <si>
    <t>2J1K</t>
    <phoneticPr fontId="11" type="noConversion"/>
  </si>
  <si>
    <t>HOCHIMINH VICT</t>
  </si>
  <si>
    <t>HOCHIMINH VICT</t>
    <phoneticPr fontId="11" type="noConversion"/>
  </si>
  <si>
    <t>WHL(JST)</t>
  </si>
  <si>
    <t>S302</t>
  </si>
  <si>
    <t>WAN HAI 171</t>
  </si>
  <si>
    <t>S029</t>
  </si>
  <si>
    <t>ANDERSON DRAGON</t>
  </si>
  <si>
    <t>S048</t>
  </si>
  <si>
    <t>WHITE DRAGON</t>
  </si>
  <si>
    <t>S122</t>
  </si>
  <si>
    <t>HORAI BRIDGE</t>
  </si>
  <si>
    <t>S301</t>
  </si>
  <si>
    <t>S020</t>
  </si>
  <si>
    <t>4J3K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</si>
  <si>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</si>
  <si>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</si>
  <si>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20002S</t>
  </si>
  <si>
    <t>TS TOKYO</t>
  </si>
  <si>
    <t>TS KAOHSIUNG</t>
  </si>
  <si>
    <t>TS BANGKOK</t>
  </si>
  <si>
    <t>20002S</t>
    <phoneticPr fontId="11" type="noConversion"/>
  </si>
  <si>
    <t>TS OSAKA</t>
    <phoneticPr fontId="11" type="noConversion"/>
  </si>
  <si>
    <t>2J1K</t>
  </si>
  <si>
    <t>SOUTHEAST ASIAN AND JANPAN ROUTE</t>
  </si>
  <si>
    <t>ONE</t>
    <phoneticPr fontId="11" type="noConversion"/>
  </si>
  <si>
    <t>JEBEL ALI</t>
  </si>
  <si>
    <t> 030W</t>
  </si>
  <si>
    <t>ONE MILLAU</t>
    <phoneticPr fontId="11" type="noConversion"/>
  </si>
  <si>
    <t> 028W</t>
  </si>
  <si>
    <t>ONE MANCHESTER</t>
    <phoneticPr fontId="11" type="noConversion"/>
  </si>
  <si>
    <t>5J6K</t>
    <phoneticPr fontId="11" type="noConversion"/>
  </si>
  <si>
    <t>BARCELONA</t>
    <phoneticPr fontId="11" type="noConversion"/>
  </si>
  <si>
    <t>MSC</t>
    <phoneticPr fontId="11" type="noConversion"/>
  </si>
  <si>
    <t>FT125W</t>
  </si>
  <si>
    <t>MSC VIVIANA </t>
  </si>
  <si>
    <t>FT124W</t>
  </si>
  <si>
    <t>MSC CLARA </t>
  </si>
  <si>
    <t>FT123W</t>
  </si>
  <si>
    <t>MSC TINA </t>
  </si>
  <si>
    <t>FT122W</t>
  </si>
  <si>
    <t>MSC ANNA </t>
  </si>
  <si>
    <t>FT121W</t>
  </si>
  <si>
    <t>MSC OLIVER </t>
  </si>
  <si>
    <t>3J4K</t>
    <phoneticPr fontId="11" type="noConversion"/>
  </si>
  <si>
    <t>Izmit Korfezi(YARIMCA)</t>
    <phoneticPr fontId="11" type="noConversion"/>
  </si>
  <si>
    <t>Izmit Korfezi</t>
    <phoneticPr fontId="11" type="noConversion"/>
  </si>
  <si>
    <t xml:space="preserve"> 034W</t>
    <phoneticPr fontId="11" type="noConversion"/>
  </si>
  <si>
    <t>LUDWIGSHAFEN EXPRESS</t>
    <phoneticPr fontId="11" type="noConversion"/>
  </si>
  <si>
    <t>YM WINDOW</t>
  </si>
  <si>
    <t>LEVERKUSEN EXPRESS </t>
  </si>
  <si>
    <t>YM WONDROUS </t>
  </si>
  <si>
    <t>5J7K</t>
    <phoneticPr fontId="11" type="noConversion"/>
  </si>
  <si>
    <t xml:space="preserve">ISTANBUL(k) </t>
    <phoneticPr fontId="11" type="noConversion"/>
  </si>
  <si>
    <t>HMM</t>
    <phoneticPr fontId="11" type="noConversion"/>
  </si>
  <si>
    <t>HMM HELSINKI</t>
  </si>
  <si>
    <t>BARZAN</t>
  </si>
  <si>
    <r>
      <t>0015W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</si>
  <si>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AL DAHNA</t>
  </si>
  <si>
    <t>HMM RAON</t>
  </si>
  <si>
    <t>MOL TREASURE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</si>
  <si>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</si>
  <si>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</si>
  <si>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</si>
  <si>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</si>
  <si>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TO BE NOMINATED</t>
  </si>
  <si>
    <t>ZENITH LUMOS </t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</si>
  <si>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</si>
  <si>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</si>
  <si>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</si>
  <si>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</si>
  <si>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</si>
  <si>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</si>
  <si>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1" type="noConversion"/>
  </si>
  <si>
    <t>CMA/OOCL</t>
    <phoneticPr fontId="11" type="noConversion"/>
  </si>
  <si>
    <t>0496-021W</t>
    <phoneticPr fontId="11" type="noConversion"/>
  </si>
  <si>
    <t>COSCO SHIPPING ALPS</t>
    <phoneticPr fontId="11" type="noConversion"/>
  </si>
  <si>
    <t>OOCL (AAS)</t>
  </si>
  <si>
    <t>0BE9HW1MA</t>
  </si>
  <si>
    <t>CMA CGM CORNEILLE</t>
  </si>
  <si>
    <t>CMA/COSCO</t>
    <phoneticPr fontId="11" type="noConversion"/>
  </si>
  <si>
    <t>CMA/COSCO</t>
  </si>
  <si>
    <t>0BX9RW1MA</t>
  </si>
  <si>
    <t>0BX9NW1MA</t>
  </si>
  <si>
    <t>CMA CGM THAMES</t>
  </si>
  <si>
    <t>0BX9LW1MA</t>
  </si>
  <si>
    <t>COSCO SHIPPING PANAMA</t>
  </si>
  <si>
    <t>3J3K</t>
    <phoneticPr fontId="11" type="noConversion"/>
  </si>
  <si>
    <t>CONSTANTSA</t>
    <phoneticPr fontId="11" type="noConversion"/>
  </si>
  <si>
    <t>0ME9LW1MA</t>
  </si>
  <si>
    <t>0ME9JW1MA</t>
  </si>
  <si>
    <t>EMC(FOS)</t>
    <phoneticPr fontId="11" type="noConversion"/>
  </si>
  <si>
    <t>0ME9FW1MA</t>
  </si>
  <si>
    <t xml:space="preserve"> ETA </t>
  </si>
  <si>
    <t xml:space="preserve"> ETD </t>
  </si>
  <si>
    <t>5J6K</t>
    <phoneticPr fontId="11" type="noConversion"/>
  </si>
  <si>
    <t>FOS</t>
    <phoneticPr fontId="11" type="noConversion"/>
  </si>
  <si>
    <t>0FL9PW1MA</t>
  </si>
  <si>
    <t>0FL9NW1MA</t>
  </si>
  <si>
    <t> CMA CGM JACQUES SAADE</t>
  </si>
  <si>
    <t>0FL9LW1MA</t>
  </si>
  <si>
    <t>0FL9JW1MA</t>
  </si>
  <si>
    <t>EMC(FAL3)</t>
    <phoneticPr fontId="11" type="noConversion"/>
  </si>
  <si>
    <t>0FL9HW1MA</t>
  </si>
  <si>
    <t>CMA CGM PALAIS ROYAL</t>
  </si>
  <si>
    <t>3J2K</t>
    <phoneticPr fontId="11" type="noConversion"/>
  </si>
  <si>
    <t>LE HAVRE</t>
  </si>
  <si>
    <t>LE HAVRE</t>
    <phoneticPr fontId="11" type="noConversion"/>
  </si>
  <si>
    <t>EMC</t>
    <phoneticPr fontId="11" type="noConversion"/>
  </si>
  <si>
    <t>013W</t>
  </si>
  <si>
    <t>COSCO</t>
    <phoneticPr fontId="11" type="noConversion"/>
  </si>
  <si>
    <r>
      <t>0001W</t>
    </r>
    <r>
      <rPr>
        <sz val="8"/>
        <color rgb="FF44678C"/>
        <rFont val="Malgun Gothic"/>
        <family val="2"/>
        <charset val="129"/>
      </rPr>
      <t> </t>
    </r>
  </si>
  <si>
    <t>HMM DAON</t>
  </si>
  <si>
    <r>
      <t>0002W</t>
    </r>
    <r>
      <rPr>
        <sz val="8"/>
        <color rgb="FF44678C"/>
        <rFont val="Malgun Gothic"/>
        <family val="2"/>
        <charset val="129"/>
      </rPr>
      <t> </t>
    </r>
  </si>
  <si>
    <t>HMM NURI</t>
  </si>
  <si>
    <r>
      <t>0001W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</si>
  <si>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HMM HANBADA</t>
  </si>
  <si>
    <t>HMM MIR</t>
  </si>
  <si>
    <t>1J2K</t>
    <phoneticPr fontId="11" type="noConversion"/>
  </si>
  <si>
    <t>Southampton</t>
  </si>
  <si>
    <t>Southampton</t>
    <phoneticPr fontId="11" type="noConversion"/>
  </si>
  <si>
    <r>
      <t>0015W</t>
    </r>
    <r>
      <rPr>
        <sz val="8"/>
        <color rgb="FF44678C"/>
        <rFont val="Malgun Gothic"/>
        <family val="2"/>
        <charset val="129"/>
      </rPr>
      <t> </t>
    </r>
  </si>
  <si>
    <r>
      <t>0013W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</si>
  <si>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 xml:space="preserve"> HAMBURG  </t>
  </si>
  <si>
    <t>0FL9RW1MA</t>
  </si>
  <si>
    <t> CMA CGM LOUVRE</t>
  </si>
  <si>
    <t>1145-011W</t>
  </si>
  <si>
    <t> CMA CGM LOUIS BLERIOT</t>
  </si>
  <si>
    <t>0554-019W</t>
  </si>
  <si>
    <t>TEXAS TRIUMPH</t>
  </si>
  <si>
    <t xml:space="preserve">HAMBURG </t>
    <phoneticPr fontId="11" type="noConversion"/>
  </si>
  <si>
    <t>(CMA/COSCO/EMC/OOCL) / (HPL/YM/ONE) / (MSK/MSC/HBS/HMM)</t>
    <phoneticPr fontId="11" type="noConversion"/>
  </si>
  <si>
    <t>June</t>
    <phoneticPr fontId="11" type="noConversion"/>
  </si>
  <si>
    <t xml:space="preserve">          Sailing schedule-Shenzhen   </t>
  </si>
  <si>
    <t>S</t>
  </si>
  <si>
    <t>1806E</t>
  </si>
  <si>
    <t>REVERENCE</t>
    <phoneticPr fontId="11" type="noConversion"/>
  </si>
  <si>
    <t>1805E</t>
  </si>
  <si>
    <t>1804E</t>
  </si>
  <si>
    <t>1803E</t>
  </si>
  <si>
    <t>1802E</t>
  </si>
  <si>
    <t>1801E</t>
  </si>
  <si>
    <t>1800E</t>
  </si>
  <si>
    <t>1799E</t>
    <phoneticPr fontId="11" type="noConversion"/>
  </si>
  <si>
    <t>1798E</t>
    <phoneticPr fontId="11" type="noConversion"/>
  </si>
  <si>
    <t>DATE</t>
  </si>
  <si>
    <t>CLOSING</t>
  </si>
  <si>
    <t xml:space="preserve">INCHON </t>
    <phoneticPr fontId="11" type="noConversion"/>
  </si>
  <si>
    <t>FORTUNE TRADER</t>
    <phoneticPr fontId="11" type="noConversion"/>
  </si>
  <si>
    <t>2123E</t>
    <phoneticPr fontId="11" type="noConversion"/>
  </si>
  <si>
    <t>SINOKOR</t>
    <phoneticPr fontId="11" type="noConversion"/>
  </si>
  <si>
    <t>2122E</t>
    <phoneticPr fontId="11" type="noConversion"/>
  </si>
  <si>
    <t>PANCON VICTORY</t>
    <phoneticPr fontId="11" type="noConversion"/>
  </si>
  <si>
    <t>2119E</t>
    <phoneticPr fontId="11" type="noConversion"/>
  </si>
  <si>
    <t>PANCON</t>
    <phoneticPr fontId="11" type="noConversion"/>
  </si>
  <si>
    <t>2118E</t>
    <phoneticPr fontId="11" type="noConversion"/>
  </si>
  <si>
    <t xml:space="preserve">BUSAN  </t>
    <phoneticPr fontId="11" type="noConversion"/>
  </si>
  <si>
    <t xml:space="preserve">KOREA  ROUTE </t>
  </si>
  <si>
    <t>TBN</t>
    <phoneticPr fontId="11" type="noConversion"/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</si>
  <si>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</si>
  <si>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</si>
  <si>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</si>
  <si>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</si>
  <si>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HSD</t>
    <phoneticPr fontId="11" type="noConversion"/>
  </si>
  <si>
    <t>CMA</t>
    <phoneticPr fontId="11" type="noConversion"/>
  </si>
  <si>
    <t>TO BE ADVISED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</si>
  <si>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</si>
  <si>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</si>
  <si>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</si>
  <si>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</si>
  <si>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</si>
  <si>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</si>
  <si>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</si>
  <si>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</si>
  <si>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SYDNEY</t>
    <phoneticPr fontId="11" type="noConversion"/>
  </si>
  <si>
    <t>037W</t>
    <phoneticPr fontId="11" type="noConversion"/>
  </si>
  <si>
    <t>OOCL EGYPT</t>
    <phoneticPr fontId="11" type="noConversion"/>
  </si>
  <si>
    <t>035W</t>
    <phoneticPr fontId="11" type="noConversion"/>
  </si>
  <si>
    <t>THALASSA DOXA</t>
    <phoneticPr fontId="11" type="noConversion"/>
  </si>
  <si>
    <t>0GM3XW</t>
    <phoneticPr fontId="11" type="noConversion"/>
  </si>
  <si>
    <t>EDISON</t>
    <phoneticPr fontId="11" type="noConversion"/>
  </si>
  <si>
    <t>MSC</t>
    <phoneticPr fontId="11" type="noConversion"/>
  </si>
  <si>
    <t>COLOMBO</t>
    <phoneticPr fontId="11" type="noConversion"/>
  </si>
  <si>
    <t>062W</t>
    <phoneticPr fontId="11" type="noConversion"/>
  </si>
  <si>
    <t>CSCL NEPTUNE</t>
    <phoneticPr fontId="11" type="noConversion"/>
  </si>
  <si>
    <t>014W</t>
    <phoneticPr fontId="11" type="noConversion"/>
  </si>
  <si>
    <t>COSCO SHIPPING AQUARIUS</t>
    <phoneticPr fontId="11" type="noConversion"/>
  </si>
  <si>
    <t>044W</t>
    <phoneticPr fontId="11" type="noConversion"/>
  </si>
  <si>
    <t>CSCL INDIAN OCEAN</t>
    <phoneticPr fontId="11" type="noConversion"/>
  </si>
  <si>
    <t>COSCO SHIPPING PLANET</t>
    <phoneticPr fontId="11" type="noConversion"/>
  </si>
  <si>
    <t>026W</t>
    <phoneticPr fontId="11" type="noConversion"/>
  </si>
  <si>
    <t>COSCO SHIPPING HIMALAYAS</t>
    <phoneticPr fontId="11" type="noConversion"/>
  </si>
  <si>
    <t>0FF3HW</t>
    <phoneticPr fontId="11" type="noConversion"/>
  </si>
  <si>
    <t>CONTI COURAGE</t>
    <phoneticPr fontId="11" type="noConversion"/>
  </si>
  <si>
    <t>0FF3BW</t>
    <phoneticPr fontId="11" type="noConversion"/>
  </si>
  <si>
    <t>NAVIOS UNITE</t>
    <phoneticPr fontId="11" type="noConversion"/>
  </si>
  <si>
    <t>0FF39W</t>
    <phoneticPr fontId="11" type="noConversion"/>
  </si>
  <si>
    <t>CMA CGM FIDELIO</t>
    <phoneticPr fontId="11" type="noConversion"/>
  </si>
  <si>
    <t>KARACHI</t>
    <phoneticPr fontId="11" type="noConversion"/>
  </si>
  <si>
    <t>897W</t>
    <phoneticPr fontId="11" type="noConversion"/>
  </si>
  <si>
    <t>TABEA</t>
    <phoneticPr fontId="11" type="noConversion"/>
  </si>
  <si>
    <t>空班</t>
    <phoneticPr fontId="11" type="noConversion"/>
  </si>
  <si>
    <t>B;ANK SAILING</t>
    <phoneticPr fontId="11" type="noConversion"/>
  </si>
  <si>
    <t>2104W</t>
    <phoneticPr fontId="11" type="noConversion"/>
  </si>
  <si>
    <t>KMTC MUMBAL</t>
    <phoneticPr fontId="11" type="noConversion"/>
  </si>
  <si>
    <t>TSL</t>
    <phoneticPr fontId="11" type="noConversion"/>
  </si>
  <si>
    <t>0FD39W1MA</t>
    <phoneticPr fontId="11" type="noConversion"/>
  </si>
  <si>
    <t>CMA CGM BERLIOZ</t>
    <phoneticPr fontId="11" type="noConversion"/>
  </si>
  <si>
    <t>VOYAGE</t>
    <phoneticPr fontId="11" type="noConversion"/>
  </si>
  <si>
    <t>19008W</t>
    <phoneticPr fontId="11" type="noConversion"/>
  </si>
  <si>
    <t>SUEZ CANAL</t>
    <phoneticPr fontId="11" type="noConversion"/>
  </si>
  <si>
    <t>075W</t>
    <phoneticPr fontId="11" type="noConversion"/>
  </si>
  <si>
    <t>027W</t>
    <phoneticPr fontId="11" type="noConversion"/>
  </si>
  <si>
    <t>E.R. SWEDEN</t>
    <phoneticPr fontId="11" type="noConversion"/>
  </si>
  <si>
    <t>1907W</t>
    <phoneticPr fontId="11" type="noConversion"/>
  </si>
  <si>
    <t>RCL</t>
    <phoneticPr fontId="11" type="noConversion"/>
  </si>
  <si>
    <t>PENDING</t>
    <phoneticPr fontId="11" type="noConversion"/>
  </si>
  <si>
    <t>W006</t>
    <phoneticPr fontId="11" type="noConversion"/>
  </si>
  <si>
    <t>INTERASIA CATALYST</t>
    <phoneticPr fontId="11" type="noConversion"/>
  </si>
  <si>
    <t>WANHAI</t>
    <phoneticPr fontId="11" type="noConversion"/>
  </si>
  <si>
    <t>W003</t>
    <phoneticPr fontId="11" type="noConversion"/>
  </si>
  <si>
    <t>WAN HAI 326</t>
    <phoneticPr fontId="11" type="noConversion"/>
  </si>
  <si>
    <t>NHAVA SHEVA</t>
    <phoneticPr fontId="11" type="noConversion"/>
  </si>
  <si>
    <t>0KRK1S</t>
  </si>
  <si>
    <t>NAVIOS DEDICATION</t>
  </si>
  <si>
    <t>0KRJXS</t>
  </si>
  <si>
    <t>DERBY D</t>
  </si>
  <si>
    <t>0KRJTS</t>
  </si>
  <si>
    <t>SPIRIT OF HONG KONG</t>
  </si>
  <si>
    <t>0KRJPS</t>
  </si>
  <si>
    <t>JACK LONDON</t>
  </si>
  <si>
    <t>0KRJLS</t>
  </si>
  <si>
    <t>CMA CGM CAIMEP</t>
  </si>
  <si>
    <t>MANILA</t>
    <phoneticPr fontId="11" type="noConversion"/>
  </si>
  <si>
    <t>064S</t>
    <phoneticPr fontId="11" type="noConversion"/>
  </si>
  <si>
    <t>XIN NING BO</t>
    <phoneticPr fontId="11" type="noConversion"/>
  </si>
  <si>
    <t>113S</t>
    <phoneticPr fontId="11" type="noConversion"/>
  </si>
  <si>
    <t>OOCL CALIFORNIA</t>
    <phoneticPr fontId="11" type="noConversion"/>
  </si>
  <si>
    <t>TIAN CHANG HE</t>
    <phoneticPr fontId="11" type="noConversion"/>
  </si>
  <si>
    <t>OOCL</t>
    <phoneticPr fontId="11" type="noConversion"/>
  </si>
  <si>
    <t>PORT KELANG</t>
    <phoneticPr fontId="11" type="noConversion"/>
  </si>
  <si>
    <t>0KRIUW</t>
    <phoneticPr fontId="11" type="noConversion"/>
  </si>
  <si>
    <t>JACK LONDON</t>
    <phoneticPr fontId="11" type="noConversion"/>
  </si>
  <si>
    <t>0KRJNW</t>
    <phoneticPr fontId="11" type="noConversion"/>
  </si>
  <si>
    <t>CMA CGM CAIMEP</t>
    <phoneticPr fontId="11" type="noConversion"/>
  </si>
  <si>
    <t>0KRIMW</t>
    <phoneticPr fontId="11" type="noConversion"/>
  </si>
  <si>
    <t>NAVIOS DELIGHT</t>
    <phoneticPr fontId="11" type="noConversion"/>
  </si>
  <si>
    <t>0KRJFW</t>
    <phoneticPr fontId="11" type="noConversion"/>
  </si>
  <si>
    <t>JONATHAN SWIFT</t>
    <phoneticPr fontId="11" type="noConversion"/>
  </si>
  <si>
    <t>KMTC</t>
    <phoneticPr fontId="11" type="noConversion"/>
  </si>
  <si>
    <t>0KRJBW</t>
    <phoneticPr fontId="11" type="noConversion"/>
  </si>
  <si>
    <t>NAVIOS DEDICATION</t>
    <phoneticPr fontId="11" type="noConversion"/>
  </si>
  <si>
    <t>JAKARTA</t>
    <phoneticPr fontId="11" type="noConversion"/>
  </si>
  <si>
    <t>2109W</t>
    <phoneticPr fontId="11" type="noConversion"/>
  </si>
  <si>
    <t>RUN HE</t>
    <phoneticPr fontId="11" type="noConversion"/>
  </si>
  <si>
    <t>HE JIN</t>
    <phoneticPr fontId="11" type="noConversion"/>
  </si>
  <si>
    <t>2108W</t>
    <phoneticPr fontId="11" type="noConversion"/>
  </si>
  <si>
    <t>2107W</t>
    <phoneticPr fontId="11" type="noConversion"/>
  </si>
  <si>
    <t>RUN HE</t>
    <phoneticPr fontId="11" type="noConversion"/>
  </si>
  <si>
    <t>2114W</t>
  </si>
  <si>
    <t>HE JIN</t>
  </si>
  <si>
    <t>2113W</t>
  </si>
  <si>
    <t xml:space="preserve">RUN HE </t>
  </si>
  <si>
    <t>2112W</t>
  </si>
  <si>
    <t>067W</t>
    <phoneticPr fontId="11" type="noConversion"/>
  </si>
  <si>
    <t>CSCL MANZANILLO</t>
    <phoneticPr fontId="11" type="noConversion"/>
  </si>
  <si>
    <t>HOCHIMINH</t>
  </si>
  <si>
    <t>031W</t>
    <phoneticPr fontId="11" type="noConversion"/>
  </si>
  <si>
    <t>CITY OF BEIJING</t>
    <phoneticPr fontId="11" type="noConversion"/>
  </si>
  <si>
    <t>135W</t>
    <phoneticPr fontId="11" type="noConversion"/>
  </si>
  <si>
    <t>ZHONG HANG SHENG</t>
    <phoneticPr fontId="11" type="noConversion"/>
  </si>
  <si>
    <t>065W</t>
    <phoneticPr fontId="11" type="noConversion"/>
  </si>
  <si>
    <t>CSCL CALLAO</t>
    <phoneticPr fontId="11" type="noConversion"/>
  </si>
  <si>
    <t>COSCO</t>
    <phoneticPr fontId="11" type="noConversion"/>
  </si>
  <si>
    <t>085W</t>
    <phoneticPr fontId="11" type="noConversion"/>
  </si>
  <si>
    <t>AS PENELOPE</t>
    <phoneticPr fontId="11" type="noConversion"/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</si>
  <si>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</si>
  <si>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</si>
  <si>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</si>
  <si>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</si>
  <si>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</si>
  <si>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</si>
  <si>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</si>
  <si>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</si>
  <si>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</si>
  <si>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HONG KONG EXPRESS</t>
    <phoneticPr fontId="11" type="noConversion"/>
  </si>
  <si>
    <t>019W</t>
    <phoneticPr fontId="11" type="noConversion"/>
  </si>
  <si>
    <t>PARIS EXPRESS</t>
    <phoneticPr fontId="11" type="noConversion"/>
  </si>
  <si>
    <t xml:space="preserve">ONE </t>
  </si>
  <si>
    <t>SOFIA EXPRESS</t>
    <phoneticPr fontId="11" type="noConversion"/>
  </si>
  <si>
    <t>DUBAI/JEBEL ALI</t>
    <phoneticPr fontId="11" type="noConversion"/>
  </si>
  <si>
    <t>065S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</si>
  <si>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</si>
  <si>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063S</t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</si>
  <si>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</si>
  <si>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</si>
  <si>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</si>
  <si>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</si>
  <si>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</si>
  <si>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</si>
  <si>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</si>
  <si>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</si>
  <si>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 xml:space="preserve">SINGAPORE  </t>
    <phoneticPr fontId="11" type="noConversion"/>
  </si>
  <si>
    <t>2112S</t>
    <phoneticPr fontId="11" type="noConversion"/>
  </si>
  <si>
    <t>SITC GUANGXI</t>
    <phoneticPr fontId="11" type="noConversion"/>
  </si>
  <si>
    <t>INTEGRA</t>
    <phoneticPr fontId="11" type="noConversion"/>
  </si>
  <si>
    <t>SITC SHANDONG</t>
    <phoneticPr fontId="11" type="noConversion"/>
  </si>
  <si>
    <t>SITC LAEM CHABANG</t>
    <phoneticPr fontId="11" type="noConversion"/>
  </si>
  <si>
    <t>SITC</t>
    <phoneticPr fontId="11" type="noConversion"/>
  </si>
  <si>
    <t>2110S</t>
    <phoneticPr fontId="11" type="noConversion"/>
  </si>
  <si>
    <t>SITC KEELUNG</t>
    <phoneticPr fontId="11" type="noConversion"/>
  </si>
  <si>
    <t xml:space="preserve">BANGKOK </t>
    <phoneticPr fontId="11" type="noConversion"/>
  </si>
  <si>
    <t>904S</t>
    <phoneticPr fontId="11" type="noConversion"/>
  </si>
  <si>
    <t>XUTRA BHUM</t>
    <phoneticPr fontId="11" type="noConversion"/>
  </si>
  <si>
    <t>017S</t>
    <phoneticPr fontId="11" type="noConversion"/>
  </si>
  <si>
    <t>YM CREDENTIAL</t>
    <phoneticPr fontId="11" type="noConversion"/>
  </si>
  <si>
    <t>GH BORA</t>
    <phoneticPr fontId="11" type="noConversion"/>
  </si>
  <si>
    <t>903S</t>
    <phoneticPr fontId="11" type="noConversion"/>
  </si>
  <si>
    <t>016S</t>
    <phoneticPr fontId="11" type="noConversion"/>
  </si>
  <si>
    <t>2113W</t>
    <phoneticPr fontId="11" type="noConversion"/>
  </si>
  <si>
    <t>2112W</t>
    <phoneticPr fontId="11" type="noConversion"/>
  </si>
  <si>
    <t>ASL</t>
    <phoneticPr fontId="11" type="noConversion"/>
  </si>
  <si>
    <t>2111W</t>
    <phoneticPr fontId="11" type="noConversion"/>
  </si>
  <si>
    <t>HONGKONG</t>
    <phoneticPr fontId="11" type="noConversion"/>
  </si>
  <si>
    <t>125S</t>
    <phoneticPr fontId="11" type="noConversion"/>
  </si>
  <si>
    <t>SALLY MAERSK</t>
    <phoneticPr fontId="11" type="noConversion"/>
  </si>
  <si>
    <t>124S</t>
    <phoneticPr fontId="11" type="noConversion"/>
  </si>
  <si>
    <t>CARSTEN MAERSK</t>
    <phoneticPr fontId="11" type="noConversion"/>
  </si>
  <si>
    <t>123S</t>
    <phoneticPr fontId="11" type="noConversion"/>
  </si>
  <si>
    <t>CHARLOTTE MAERSK</t>
    <phoneticPr fontId="11" type="noConversion"/>
  </si>
  <si>
    <t>120S</t>
    <phoneticPr fontId="11" type="noConversion"/>
  </si>
  <si>
    <t xml:space="preserve"> MAERSK SHAMS</t>
    <phoneticPr fontId="11" type="noConversion"/>
  </si>
  <si>
    <t>121S</t>
    <phoneticPr fontId="11" type="noConversion"/>
  </si>
  <si>
    <t>MAERSK SARAT</t>
    <phoneticPr fontId="11" type="noConversion"/>
  </si>
  <si>
    <t>COLON</t>
    <phoneticPr fontId="11" type="noConversion"/>
  </si>
  <si>
    <t>051E</t>
    <phoneticPr fontId="11" type="noConversion"/>
  </si>
  <si>
    <t>XIN OU ZHOU</t>
    <phoneticPr fontId="11" type="noConversion"/>
  </si>
  <si>
    <t>142E</t>
    <phoneticPr fontId="11" type="noConversion"/>
  </si>
  <si>
    <t>XIN MEI ZHOU</t>
    <phoneticPr fontId="11" type="noConversion"/>
  </si>
  <si>
    <t>078E</t>
    <phoneticPr fontId="11" type="noConversion"/>
  </si>
  <si>
    <t>TIAN XIANG HE</t>
    <phoneticPr fontId="11" type="noConversion"/>
  </si>
  <si>
    <t>065E</t>
    <phoneticPr fontId="11" type="noConversion"/>
  </si>
  <si>
    <t>COSCO PRINCE RUPERT</t>
    <phoneticPr fontId="11" type="noConversion"/>
  </si>
  <si>
    <t>010E</t>
    <phoneticPr fontId="11" type="noConversion"/>
  </si>
  <si>
    <t>SEASPAN HUDSON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</si>
  <si>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</si>
  <si>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</si>
  <si>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</si>
  <si>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</si>
  <si>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</si>
  <si>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</si>
  <si>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 xml:space="preserve">MANZANILIO (MEX) 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</si>
  <si>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</si>
  <si>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</si>
  <si>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</si>
  <si>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</si>
  <si>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</si>
  <si>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</si>
  <si>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0037E</t>
    <phoneticPr fontId="11" type="noConversion"/>
  </si>
  <si>
    <t>SAN ANTONIO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</si>
  <si>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</si>
  <si>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</si>
  <si>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</si>
  <si>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</si>
  <si>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</si>
  <si>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</si>
  <si>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CALLAO</t>
    <phoneticPr fontId="11" type="noConversion"/>
  </si>
  <si>
    <t>SEASPAN BELLWETHER</t>
    <phoneticPr fontId="11" type="noConversion"/>
  </si>
  <si>
    <t>VALUE</t>
    <phoneticPr fontId="11" type="noConversion"/>
  </si>
  <si>
    <t>FZ124A</t>
    <phoneticPr fontId="11" type="noConversion"/>
  </si>
  <si>
    <t>CONTI CHIVALRY</t>
    <phoneticPr fontId="11" type="noConversion"/>
  </si>
  <si>
    <t>VALOR</t>
    <phoneticPr fontId="11" type="noConversion"/>
  </si>
  <si>
    <t>SEASPAN BRILLIANCE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</si>
  <si>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</si>
  <si>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</si>
  <si>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</si>
  <si>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</si>
  <si>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</si>
  <si>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</si>
  <si>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</si>
  <si>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COSCO SHIPPING LIBRA</t>
    <phoneticPr fontId="11" type="noConversion"/>
  </si>
  <si>
    <t>GUAYAQUIL</t>
    <phoneticPr fontId="11" type="noConversion"/>
  </si>
  <si>
    <t>BUENOS AIRES</t>
    <phoneticPr fontId="11" type="noConversion"/>
  </si>
  <si>
    <t>0044W</t>
    <phoneticPr fontId="11" type="noConversion"/>
  </si>
  <si>
    <t>KOTA LEKAS</t>
    <phoneticPr fontId="11" type="noConversion"/>
  </si>
  <si>
    <t>013W</t>
    <phoneticPr fontId="11" type="noConversion"/>
  </si>
  <si>
    <t xml:space="preserve"> APL OREGON</t>
    <phoneticPr fontId="11" type="noConversion"/>
  </si>
  <si>
    <t>0054W</t>
    <phoneticPr fontId="11" type="noConversion"/>
  </si>
  <si>
    <t>KOTA CABAR</t>
    <phoneticPr fontId="11" type="noConversion"/>
  </si>
  <si>
    <t>059W</t>
    <phoneticPr fontId="11" type="noConversion"/>
  </si>
  <si>
    <t>XIN CHI WAN</t>
    <phoneticPr fontId="11" type="noConversion"/>
  </si>
  <si>
    <t>VENETIKO</t>
    <phoneticPr fontId="11" type="noConversion"/>
  </si>
  <si>
    <t xml:space="preserve">SANTOS    </t>
    <phoneticPr fontId="11" type="noConversion"/>
  </si>
  <si>
    <t>081S</t>
    <phoneticPr fontId="11" type="noConversion"/>
  </si>
  <si>
    <t>TIAN SHUN HE</t>
    <phoneticPr fontId="11" type="noConversion"/>
  </si>
  <si>
    <t>091S</t>
    <phoneticPr fontId="11" type="noConversion"/>
  </si>
  <si>
    <t>XIN XIA MEN</t>
    <phoneticPr fontId="11" type="noConversion"/>
  </si>
  <si>
    <t>080S</t>
    <phoneticPr fontId="11" type="noConversion"/>
  </si>
  <si>
    <t>090S</t>
    <phoneticPr fontId="11" type="noConversion"/>
  </si>
  <si>
    <t>079S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</si>
  <si>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</si>
  <si>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</si>
  <si>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</si>
  <si>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</si>
  <si>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</si>
  <si>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</si>
  <si>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BLANK SAILING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</si>
  <si>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</si>
  <si>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</si>
  <si>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</si>
  <si>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</si>
  <si>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</si>
  <si>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</si>
  <si>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</si>
  <si>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</si>
  <si>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</si>
  <si>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</si>
  <si>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 xml:space="preserve">MONTEVIDEO  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</si>
  <si>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</si>
  <si>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</si>
  <si>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</si>
  <si>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</si>
  <si>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</si>
  <si>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</si>
  <si>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</si>
  <si>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</si>
  <si>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</si>
  <si>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</si>
  <si>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</si>
  <si>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</si>
  <si>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</si>
  <si>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</si>
  <si>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</si>
  <si>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</si>
  <si>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</si>
  <si>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</si>
  <si>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</si>
  <si>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</si>
  <si>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</si>
  <si>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</si>
  <si>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</si>
  <si>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</si>
  <si>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</si>
  <si>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</si>
  <si>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</si>
  <si>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</si>
  <si>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</si>
  <si>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</si>
  <si>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</si>
  <si>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</si>
  <si>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</si>
  <si>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</si>
  <si>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</si>
  <si>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</si>
  <si>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</si>
  <si>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</si>
  <si>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</si>
  <si>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0VC37E</t>
    <phoneticPr fontId="11" type="noConversion"/>
  </si>
  <si>
    <t>CMA CGM JACQUES</t>
  </si>
  <si>
    <t>PENDIND</t>
    <phoneticPr fontId="11" type="noConversion"/>
  </si>
  <si>
    <t>EVER LIVEN</t>
    <phoneticPr fontId="11" type="noConversion"/>
  </si>
  <si>
    <t>HOUSTON</t>
    <phoneticPr fontId="11" type="noConversion"/>
  </si>
  <si>
    <t>0BH9RE1MA</t>
    <phoneticPr fontId="11" type="noConversion"/>
  </si>
  <si>
    <t>0BH9PE1MA</t>
    <phoneticPr fontId="11" type="noConversion"/>
  </si>
  <si>
    <t>0BH9NE1MA</t>
    <phoneticPr fontId="11" type="noConversion"/>
  </si>
  <si>
    <t>0BH9LE1MA</t>
    <phoneticPr fontId="11" type="noConversion"/>
  </si>
  <si>
    <t>0BH9JE1MA</t>
    <phoneticPr fontId="11" type="noConversion"/>
  </si>
  <si>
    <t>EVER LENIENT</t>
  </si>
  <si>
    <t>046E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</si>
  <si>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</si>
  <si>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</si>
  <si>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</si>
  <si>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</si>
  <si>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</si>
  <si>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</si>
  <si>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</si>
  <si>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</si>
  <si>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</si>
  <si>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</si>
  <si>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</si>
  <si>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0ME9PW1MA</t>
    <phoneticPr fontId="11" type="noConversion"/>
  </si>
  <si>
    <t>CMA CGM VELA</t>
    <phoneticPr fontId="11" type="noConversion"/>
  </si>
  <si>
    <t>0ME9NW1MA</t>
    <phoneticPr fontId="11" type="noConversion"/>
  </si>
  <si>
    <t>CMA CGM COLUMBA</t>
    <phoneticPr fontId="11" type="noConversion"/>
  </si>
  <si>
    <t>0ME9LW1MA</t>
    <phoneticPr fontId="11" type="noConversion"/>
  </si>
  <si>
    <t>CMA CGM LIBRA</t>
    <phoneticPr fontId="11" type="noConversion"/>
  </si>
  <si>
    <t>0ME9JW1MA</t>
    <phoneticPr fontId="11" type="noConversion"/>
  </si>
  <si>
    <t>CMA CGM TENERE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</si>
  <si>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</si>
  <si>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</si>
  <si>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</si>
  <si>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</si>
  <si>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</si>
  <si>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</si>
  <si>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</si>
  <si>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</si>
  <si>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</si>
  <si>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</si>
  <si>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</si>
  <si>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</si>
  <si>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</si>
  <si>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</si>
  <si>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</si>
  <si>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</si>
  <si>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</si>
  <si>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r>
      <t>21</t>
    </r>
    <r>
      <rPr>
        <b/>
        <sz val="11"/>
        <rFont val="宋体"/>
        <family val="3"/>
        <charset val="134"/>
      </rPr>
      <t>号</t>
    </r>
    <phoneticPr fontId="11" type="noConversion"/>
  </si>
  <si>
    <t xml:space="preserve"> CSCL SPRING</t>
    <phoneticPr fontId="11" type="noConversion"/>
  </si>
  <si>
    <t>HYUNDAI TACOMA</t>
    <phoneticPr fontId="11" type="noConversion"/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</si>
  <si>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</si>
  <si>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</si>
  <si>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</si>
  <si>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</si>
  <si>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</si>
  <si>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</si>
  <si>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ONE</t>
  </si>
  <si>
    <t>2005E</t>
    <phoneticPr fontId="11" type="noConversion"/>
  </si>
  <si>
    <t>SM TIANJIN</t>
    <phoneticPr fontId="11" type="noConversion"/>
  </si>
  <si>
    <t>SM LINE</t>
  </si>
  <si>
    <t>0102E</t>
    <phoneticPr fontId="11" type="noConversion"/>
  </si>
  <si>
    <t>CZECH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</si>
  <si>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</si>
  <si>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</si>
  <si>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</si>
  <si>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</si>
  <si>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077E</t>
    <phoneticPr fontId="11" type="noConversion"/>
  </si>
  <si>
    <t>ONE COSMOS</t>
    <phoneticPr fontId="11" type="noConversion"/>
  </si>
  <si>
    <t>042E</t>
    <phoneticPr fontId="11" type="noConversion"/>
  </si>
  <si>
    <t>ONE HOUSTON</t>
    <phoneticPr fontId="11" type="noConversion"/>
  </si>
  <si>
    <t>089E</t>
    <phoneticPr fontId="11" type="noConversion"/>
  </si>
  <si>
    <t>HYUNDAI BRAVE</t>
    <phoneticPr fontId="11" type="noConversion"/>
  </si>
  <si>
    <t>LONG BEACH</t>
  </si>
  <si>
    <t>001E</t>
    <phoneticPr fontId="11" type="noConversion"/>
  </si>
  <si>
    <t>TO BE NOMINATED</t>
    <phoneticPr fontId="11" type="noConversion"/>
  </si>
  <si>
    <t>054E</t>
    <phoneticPr fontId="11" type="noConversion"/>
  </si>
  <si>
    <t>YM UNIFORMITY</t>
    <phoneticPr fontId="11" type="noConversion"/>
  </si>
  <si>
    <t>003E</t>
    <phoneticPr fontId="11" type="noConversion"/>
  </si>
  <si>
    <t>YM TARGET</t>
    <phoneticPr fontId="11" type="noConversion"/>
  </si>
  <si>
    <t>YM TOTALITY</t>
    <phoneticPr fontId="11" type="noConversion"/>
  </si>
  <si>
    <t>021E</t>
    <phoneticPr fontId="11" type="noConversion"/>
  </si>
  <si>
    <t>EXPRESS BERLIN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</si>
  <si>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</si>
  <si>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</si>
  <si>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</si>
  <si>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</si>
  <si>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</si>
  <si>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</si>
  <si>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0DBABE1MA</t>
    <phoneticPr fontId="11" type="noConversion"/>
  </si>
  <si>
    <t>PRESIDENT TRUMAN</t>
    <phoneticPr fontId="11" type="noConversion"/>
  </si>
  <si>
    <t>0DBA9E1MA</t>
    <phoneticPr fontId="11" type="noConversion"/>
  </si>
  <si>
    <t>PRESIDENT KENNEDY</t>
    <phoneticPr fontId="11" type="noConversion"/>
  </si>
  <si>
    <t>0DBA7E1MA</t>
    <phoneticPr fontId="11" type="noConversion"/>
  </si>
  <si>
    <t>PRESIDENT WILSON</t>
    <phoneticPr fontId="11" type="noConversion"/>
  </si>
  <si>
    <t>0DBA5E1MA</t>
    <phoneticPr fontId="11" type="noConversion"/>
  </si>
  <si>
    <t>PRESIDENT FD ROOSEVELT</t>
    <phoneticPr fontId="11" type="noConversion"/>
  </si>
  <si>
    <t>0TB0LE1MA</t>
    <phoneticPr fontId="11" type="noConversion"/>
  </si>
  <si>
    <t>EVER LEADER</t>
    <phoneticPr fontId="11" type="noConversion"/>
  </si>
  <si>
    <t>0TB9JH1MA</t>
    <phoneticPr fontId="11" type="noConversion"/>
  </si>
  <si>
    <t>EVER LOYAL</t>
    <phoneticPr fontId="11" type="noConversion"/>
  </si>
  <si>
    <t>0TB9HE1MA</t>
    <phoneticPr fontId="11" type="noConversion"/>
  </si>
  <si>
    <t>EVER LINKING</t>
    <phoneticPr fontId="11" type="noConversion"/>
  </si>
  <si>
    <t>0TB9FE1MA</t>
    <phoneticPr fontId="11" type="noConversion"/>
  </si>
  <si>
    <t>EVER LEADING</t>
    <phoneticPr fontId="11" type="noConversion"/>
  </si>
  <si>
    <t>048E</t>
    <phoneticPr fontId="11" type="noConversion"/>
  </si>
  <si>
    <t>EVER LOGIC</t>
    <phoneticPr fontId="11" type="noConversion"/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</si>
  <si>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</si>
  <si>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</si>
  <si>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</si>
  <si>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041E</t>
    <phoneticPr fontId="11" type="noConversion"/>
  </si>
  <si>
    <t>EVER LUCENT</t>
    <phoneticPr fontId="11" type="noConversion"/>
  </si>
  <si>
    <t>037E</t>
    <phoneticPr fontId="11" type="noConversion"/>
  </si>
  <si>
    <t>EVER LOADING</t>
    <phoneticPr fontId="11" type="noConversion"/>
  </si>
  <si>
    <t>001E</t>
    <phoneticPr fontId="11" type="noConversion"/>
  </si>
  <si>
    <t>TO BE NOMINATED</t>
    <phoneticPr fontId="11" type="noConversion"/>
  </si>
  <si>
    <t>054E</t>
    <phoneticPr fontId="11" type="noConversion"/>
  </si>
  <si>
    <t>YM UNIFORMITY</t>
    <phoneticPr fontId="11" type="noConversion"/>
  </si>
  <si>
    <t>003E</t>
    <phoneticPr fontId="11" type="noConversion"/>
  </si>
  <si>
    <t>YM TARGET</t>
    <phoneticPr fontId="11" type="noConversion"/>
  </si>
  <si>
    <t>005E</t>
    <phoneticPr fontId="11" type="noConversion"/>
  </si>
  <si>
    <t>YM TOTALITY</t>
    <phoneticPr fontId="11" type="noConversion"/>
  </si>
  <si>
    <t>021E</t>
    <phoneticPr fontId="11" type="noConversion"/>
  </si>
  <si>
    <t>EXPRESS BERLIN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</si>
  <si>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</si>
  <si>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</si>
  <si>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</si>
  <si>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</si>
  <si>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</si>
  <si>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</si>
  <si>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</si>
  <si>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</si>
  <si>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069E</t>
    <phoneticPr fontId="11" type="noConversion"/>
  </si>
  <si>
    <t>XIN DA YANG ZHOU</t>
    <phoneticPr fontId="11" type="noConversion"/>
  </si>
  <si>
    <t>0DB7PE1PL</t>
    <phoneticPr fontId="11" type="noConversion"/>
  </si>
  <si>
    <t>PRESIDENT EISENHOWER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</si>
  <si>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</si>
  <si>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</si>
  <si>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</si>
  <si>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</si>
  <si>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</si>
  <si>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APL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</si>
  <si>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</si>
  <si>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</si>
  <si>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</si>
  <si>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</si>
  <si>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</si>
  <si>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ALTAIR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</si>
  <si>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</si>
  <si>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</si>
  <si>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0VC9JE1MA</t>
    <phoneticPr fontId="11" type="noConversion"/>
  </si>
  <si>
    <t>EVER LADEN</t>
    <phoneticPr fontId="11" type="noConversion"/>
  </si>
  <si>
    <t>0VC9HE1MA</t>
    <phoneticPr fontId="11" type="noConversion"/>
  </si>
  <si>
    <t>EVER LEGION</t>
    <phoneticPr fontId="11" type="noConversion"/>
  </si>
  <si>
    <t>0VC9FE1MA</t>
    <phoneticPr fontId="11" type="noConversion"/>
  </si>
  <si>
    <t>EVER FINE</t>
    <phoneticPr fontId="11" type="noConversion"/>
  </si>
  <si>
    <t>0VC9DE1MA</t>
    <phoneticPr fontId="11" type="noConversion"/>
  </si>
  <si>
    <t>EVER LIVELY</t>
    <phoneticPr fontId="11" type="noConversion"/>
  </si>
  <si>
    <t>CMA</t>
    <phoneticPr fontId="11" type="noConversion"/>
  </si>
  <si>
    <t>0VC9BE1MA</t>
    <phoneticPr fontId="11" type="noConversion"/>
  </si>
  <si>
    <t>APL BOSTON</t>
    <phoneticPr fontId="11" type="noConversion"/>
  </si>
  <si>
    <t>040E</t>
    <phoneticPr fontId="11" type="noConversion"/>
  </si>
  <si>
    <t>NUE4</t>
    <phoneticPr fontId="11" type="noConversion"/>
  </si>
  <si>
    <t>038E</t>
    <phoneticPr fontId="11" type="noConversion"/>
  </si>
  <si>
    <t>032E</t>
    <phoneticPr fontId="11" type="noConversion"/>
  </si>
  <si>
    <t>EVER LIBERAL</t>
    <phoneticPr fontId="11" type="noConversion"/>
  </si>
  <si>
    <t>EVER LEADING</t>
    <phoneticPr fontId="11" type="noConversion"/>
  </si>
  <si>
    <t>ATLANTA</t>
    <phoneticPr fontId="11" type="noConversion"/>
  </si>
  <si>
    <t>0MB97E1MA</t>
    <phoneticPr fontId="11" type="noConversion"/>
  </si>
  <si>
    <t>CMA CGM MAGELLAN</t>
    <phoneticPr fontId="11" type="noConversion"/>
  </si>
  <si>
    <t>0MB95E1MA</t>
    <phoneticPr fontId="11" type="noConversion"/>
  </si>
  <si>
    <t>CMA CGM T. ROOSEVELT</t>
    <phoneticPr fontId="11" type="noConversion"/>
  </si>
  <si>
    <t>0MB93E1MA</t>
    <phoneticPr fontId="11" type="noConversion"/>
  </si>
  <si>
    <t>0MB91E1MA</t>
    <phoneticPr fontId="11" type="noConversion"/>
  </si>
  <si>
    <t>0MB8ZE1MA</t>
    <phoneticPr fontId="11" type="noConversion"/>
  </si>
  <si>
    <t>NEW YORK</t>
  </si>
  <si>
    <t>007E</t>
    <phoneticPr fontId="11" type="noConversion"/>
  </si>
  <si>
    <t>ONE APUS</t>
    <phoneticPr fontId="11" type="noConversion"/>
  </si>
  <si>
    <t>ESSEN EXPRESS</t>
    <phoneticPr fontId="11" type="noConversion"/>
  </si>
  <si>
    <t>BASLE EXPRESS</t>
    <phoneticPr fontId="11" type="noConversion"/>
  </si>
  <si>
    <t>YM WARRANTY</t>
    <phoneticPr fontId="11" type="noConversion"/>
  </si>
  <si>
    <t>014E</t>
    <phoneticPr fontId="11" type="noConversion"/>
  </si>
  <si>
    <t>ONE WREN</t>
    <phoneticPr fontId="11" type="noConversion"/>
  </si>
  <si>
    <t>NEW YORK</t>
    <phoneticPr fontId="11" type="noConversion"/>
  </si>
  <si>
    <t>NORTH  AMERICAN ROUTE</t>
  </si>
  <si>
    <t>TO BE ADVISED</t>
    <phoneticPr fontId="11" type="noConversion"/>
  </si>
  <si>
    <t>022W</t>
    <phoneticPr fontId="11" type="noConversion"/>
  </si>
  <si>
    <t>UNAYZAH</t>
    <phoneticPr fontId="11" type="noConversion"/>
  </si>
  <si>
    <t>018W</t>
    <phoneticPr fontId="11" type="noConversion"/>
  </si>
  <si>
    <t>JEBEL ALI</t>
    <phoneticPr fontId="11" type="noConversion"/>
  </si>
  <si>
    <t>023W</t>
    <phoneticPr fontId="11" type="noConversion"/>
  </si>
  <si>
    <t>AIN SNAN</t>
    <phoneticPr fontId="11" type="noConversion"/>
  </si>
  <si>
    <t>030W</t>
    <phoneticPr fontId="11" type="noConversion"/>
  </si>
  <si>
    <t>BARCELONA</t>
    <phoneticPr fontId="11" type="noConversion"/>
  </si>
  <si>
    <t>AL RIFFA</t>
    <phoneticPr fontId="11" type="noConversion"/>
  </si>
  <si>
    <t>FJ126W</t>
  </si>
  <si>
    <t>MSC LENI</t>
    <phoneticPr fontId="11" type="noConversion"/>
  </si>
  <si>
    <t>FJ125W</t>
  </si>
  <si>
    <t>MSC SAMAR</t>
    <phoneticPr fontId="11" type="noConversion"/>
  </si>
  <si>
    <t>FJ124W</t>
  </si>
  <si>
    <t>MSC FEBE</t>
    <phoneticPr fontId="11" type="noConversion"/>
  </si>
  <si>
    <t>FJ123W</t>
    <phoneticPr fontId="11" type="noConversion"/>
  </si>
  <si>
    <t>MSC ELOANE</t>
    <phoneticPr fontId="11" type="noConversion"/>
  </si>
  <si>
    <t>MSC</t>
    <phoneticPr fontId="11" type="noConversion"/>
  </si>
  <si>
    <t>FJ122W</t>
    <phoneticPr fontId="11" type="noConversion"/>
  </si>
  <si>
    <t>MSC MINA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</si>
  <si>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</si>
  <si>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</si>
  <si>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</si>
  <si>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</si>
  <si>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</si>
  <si>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</si>
  <si>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</si>
  <si>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</si>
  <si>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</si>
  <si>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</si>
  <si>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</si>
  <si>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</si>
  <si>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</si>
  <si>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</si>
  <si>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</si>
  <si>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</si>
  <si>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</si>
  <si>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</si>
  <si>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AL MURABBA</t>
    <phoneticPr fontId="11" type="noConversion"/>
  </si>
  <si>
    <t>LINAH</t>
    <phoneticPr fontId="11" type="noConversion"/>
  </si>
  <si>
    <t>SALAHUDDIN</t>
    <phoneticPr fontId="11" type="noConversion"/>
  </si>
  <si>
    <t>ZEPHYR LUMOS</t>
    <phoneticPr fontId="11" type="noConversion"/>
  </si>
  <si>
    <t xml:space="preserve">AFIF </t>
    <phoneticPr fontId="11" type="noConversion"/>
  </si>
  <si>
    <t>HMM GAON</t>
    <phoneticPr fontId="11" type="noConversion"/>
  </si>
  <si>
    <t>003W</t>
    <phoneticPr fontId="11" type="noConversion"/>
  </si>
  <si>
    <t>ZEUS LUMOS</t>
    <phoneticPr fontId="11" type="noConversion"/>
  </si>
  <si>
    <t>GENOVA</t>
    <phoneticPr fontId="11" type="noConversion"/>
  </si>
  <si>
    <t>126W</t>
    <phoneticPr fontId="11" type="noConversion"/>
  </si>
  <si>
    <t>MOGENS MAERSK</t>
    <phoneticPr fontId="11" type="noConversion"/>
  </si>
  <si>
    <t>MAERSK M. MOLLER</t>
    <phoneticPr fontId="11" type="noConversion"/>
  </si>
  <si>
    <t>MARSTAL MAERSK</t>
    <phoneticPr fontId="11" type="noConversion"/>
  </si>
  <si>
    <t>123W</t>
    <phoneticPr fontId="11" type="noConversion"/>
  </si>
  <si>
    <t>MAYVIEW MAERSK</t>
    <phoneticPr fontId="11" type="noConversion"/>
  </si>
  <si>
    <t>MSK</t>
    <phoneticPr fontId="11" type="noConversion"/>
  </si>
  <si>
    <t>122W</t>
    <phoneticPr fontId="11" type="noConversion"/>
  </si>
  <si>
    <t>MAGLEBY MAERSK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</si>
  <si>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</si>
  <si>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</si>
  <si>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</si>
  <si>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</si>
  <si>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</si>
  <si>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</si>
  <si>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</si>
  <si>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</si>
  <si>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</si>
  <si>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015W</t>
    <phoneticPr fontId="11" type="noConversion"/>
  </si>
  <si>
    <t>COSCO SHIPPING CAPRICORN</t>
    <phoneticPr fontId="11" type="noConversion"/>
  </si>
  <si>
    <t>016W</t>
    <phoneticPr fontId="11" type="noConversion"/>
  </si>
  <si>
    <t>COSCO SHIPPING GEMINI</t>
    <phoneticPr fontId="11" type="noConversion"/>
  </si>
  <si>
    <t>COSCO SHIPPING ARIES</t>
    <phoneticPr fontId="11" type="noConversion"/>
  </si>
  <si>
    <t>014W</t>
    <phoneticPr fontId="11" type="noConversion"/>
  </si>
  <si>
    <t>COSCO SHIPPING SCORPIO</t>
    <phoneticPr fontId="11" type="noConversion"/>
  </si>
  <si>
    <t>COSCO SHIPPING LEO</t>
    <phoneticPr fontId="11" type="noConversion"/>
  </si>
  <si>
    <t>010W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</si>
  <si>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</si>
  <si>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</si>
  <si>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</si>
  <si>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0ME9PW1MA</t>
    <phoneticPr fontId="11" type="noConversion"/>
  </si>
  <si>
    <t>CMA CGM VELA</t>
    <phoneticPr fontId="11" type="noConversion"/>
  </si>
  <si>
    <t>0ME9NW1MA</t>
    <phoneticPr fontId="11" type="noConversion"/>
  </si>
  <si>
    <t>CMA CGM COLUMBA</t>
    <phoneticPr fontId="11" type="noConversion"/>
  </si>
  <si>
    <t>0ME9LW1MA</t>
    <phoneticPr fontId="11" type="noConversion"/>
  </si>
  <si>
    <t>CMA CGM LIBRA</t>
    <phoneticPr fontId="11" type="noConversion"/>
  </si>
  <si>
    <t>0ME9JW1MA</t>
    <phoneticPr fontId="11" type="noConversion"/>
  </si>
  <si>
    <t>CMA CGM TENERE</t>
    <phoneticPr fontId="11" type="noConversion"/>
  </si>
  <si>
    <t>CONSTANTA</t>
  </si>
  <si>
    <t>CONSTANTA</t>
    <phoneticPr fontId="11" type="noConversion"/>
  </si>
  <si>
    <t>0ME9PW</t>
    <phoneticPr fontId="11" type="noConversion"/>
  </si>
  <si>
    <t>0ME9NW</t>
    <phoneticPr fontId="11" type="noConversion"/>
  </si>
  <si>
    <t>0ME9LW</t>
    <phoneticPr fontId="11" type="noConversion"/>
  </si>
  <si>
    <t>CMA CGM CENTAURUS</t>
    <phoneticPr fontId="11" type="noConversion"/>
  </si>
  <si>
    <t>0ME9JW</t>
    <phoneticPr fontId="11" type="noConversion"/>
  </si>
  <si>
    <t>OOCL FRANCE</t>
    <phoneticPr fontId="11" type="noConversion"/>
  </si>
  <si>
    <t>KOPER</t>
    <phoneticPr fontId="11" type="noConversion"/>
  </si>
  <si>
    <t>0LA9LW1MA</t>
    <phoneticPr fontId="11" type="noConversion"/>
  </si>
  <si>
    <t>EVER GOODS</t>
    <phoneticPr fontId="11" type="noConversion"/>
  </si>
  <si>
    <t>0LA9JW1MA</t>
    <phoneticPr fontId="11" type="noConversion"/>
  </si>
  <si>
    <t>EVER GRADE</t>
    <phoneticPr fontId="11" type="noConversion"/>
  </si>
  <si>
    <t>0LA9HW1MA</t>
    <phoneticPr fontId="11" type="noConversion"/>
  </si>
  <si>
    <t>EVER GENTLE</t>
    <phoneticPr fontId="11" type="noConversion"/>
  </si>
  <si>
    <t>0LA9FW1MA</t>
    <phoneticPr fontId="11" type="noConversion"/>
  </si>
  <si>
    <t>EVER GREET</t>
    <phoneticPr fontId="11" type="noConversion"/>
  </si>
  <si>
    <t>0LA9DW1MA</t>
    <phoneticPr fontId="11" type="noConversion"/>
  </si>
  <si>
    <t>EVER GENIUS</t>
    <phoneticPr fontId="11" type="noConversion"/>
  </si>
  <si>
    <t>TALLIN</t>
  </si>
  <si>
    <t>008W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</si>
  <si>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</si>
  <si>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</si>
  <si>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</si>
  <si>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</si>
  <si>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939W</t>
    <phoneticPr fontId="11" type="noConversion"/>
  </si>
  <si>
    <t>938W</t>
    <phoneticPr fontId="11" type="noConversion"/>
  </si>
  <si>
    <t>MSC ARINA</t>
    <phoneticPr fontId="11" type="noConversion"/>
  </si>
  <si>
    <t>937W</t>
    <phoneticPr fontId="11" type="noConversion"/>
  </si>
  <si>
    <t>MAREN MAERSK</t>
    <phoneticPr fontId="11" type="noConversion"/>
  </si>
  <si>
    <t>936W</t>
    <phoneticPr fontId="11" type="noConversion"/>
  </si>
  <si>
    <t>MADRID MAERSK</t>
    <phoneticPr fontId="11" type="noConversion"/>
  </si>
  <si>
    <t>TALLINN</t>
    <phoneticPr fontId="11" type="noConversion"/>
  </si>
  <si>
    <t>1147W</t>
    <phoneticPr fontId="11" type="noConversion"/>
  </si>
  <si>
    <t>1146W</t>
    <phoneticPr fontId="11" type="noConversion"/>
  </si>
  <si>
    <t>1145W</t>
    <phoneticPr fontId="11" type="noConversion"/>
  </si>
  <si>
    <t>1144W</t>
    <phoneticPr fontId="11" type="noConversion"/>
  </si>
  <si>
    <t>1143W</t>
    <phoneticPr fontId="11" type="noConversion"/>
  </si>
  <si>
    <t>006W</t>
    <phoneticPr fontId="11" type="noConversion"/>
  </si>
  <si>
    <t>007W</t>
    <phoneticPr fontId="11" type="noConversion"/>
  </si>
  <si>
    <t>004W</t>
    <phoneticPr fontId="11" type="noConversion"/>
  </si>
  <si>
    <t>COSCO/OOCL</t>
  </si>
  <si>
    <t>COSCO SHIPPING VIRGO</t>
    <phoneticPr fontId="11" type="noConversion"/>
  </si>
  <si>
    <t xml:space="preserve"> FELIXSTOWE </t>
    <phoneticPr fontId="11" type="noConversion"/>
  </si>
  <si>
    <t xml:space="preserve">HAMBURG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</si>
  <si>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</si>
  <si>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</si>
  <si>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</si>
  <si>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</si>
  <si>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</si>
  <si>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</si>
  <si>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</si>
  <si>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</si>
  <si>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</si>
  <si>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>CARRIER</t>
    <phoneticPr fontId="11" type="noConversion"/>
  </si>
  <si>
    <t>GOTHENBURG</t>
    <phoneticPr fontId="11" type="noConversion"/>
  </si>
  <si>
    <t xml:space="preserve">          Sailing schedule-Qingdao  </t>
  </si>
  <si>
    <t>068W</t>
    <phoneticPr fontId="174" type="noConversion"/>
  </si>
  <si>
    <t>KOTA LAWA</t>
    <phoneticPr fontId="174" type="noConversion"/>
  </si>
  <si>
    <t>044W</t>
    <phoneticPr fontId="174" type="noConversion"/>
  </si>
  <si>
    <t>KOTA LEGIT</t>
    <phoneticPr fontId="174" type="noConversion"/>
  </si>
  <si>
    <t>157W</t>
    <phoneticPr fontId="174" type="noConversion"/>
  </si>
  <si>
    <t>EVER DEVOTE</t>
    <phoneticPr fontId="174" type="noConversion"/>
  </si>
  <si>
    <t>050W</t>
    <phoneticPr fontId="174" type="noConversion"/>
  </si>
  <si>
    <t>MOL ENDOWMENT</t>
    <phoneticPr fontId="174" type="noConversion"/>
  </si>
  <si>
    <t>ONE(SX1)</t>
    <phoneticPr fontId="11" type="noConversion"/>
  </si>
  <si>
    <t>104W</t>
    <phoneticPr fontId="174" type="noConversion"/>
  </si>
  <si>
    <t>BROTONNE BRIDGE</t>
    <phoneticPr fontId="174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</si>
  <si>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</si>
  <si>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</si>
  <si>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</si>
  <si>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FA126A</t>
    <phoneticPr fontId="174" type="noConversion"/>
  </si>
  <si>
    <t>MSC MARGRIT</t>
    <phoneticPr fontId="174" type="noConversion"/>
  </si>
  <si>
    <t>FA125A</t>
    <phoneticPr fontId="174" type="noConversion"/>
  </si>
  <si>
    <t>MSC RUBY</t>
    <phoneticPr fontId="174" type="noConversion"/>
  </si>
  <si>
    <t>2124E</t>
    <phoneticPr fontId="174" type="noConversion"/>
  </si>
  <si>
    <t>SEASPAN BRAVO</t>
    <phoneticPr fontId="174" type="noConversion"/>
  </si>
  <si>
    <t>FA123A</t>
    <phoneticPr fontId="174" type="noConversion"/>
  </si>
  <si>
    <t>MSC ELISA</t>
    <phoneticPr fontId="174" type="noConversion"/>
  </si>
  <si>
    <t>ONE(ALX 2)</t>
    <phoneticPr fontId="11" type="noConversion"/>
  </si>
  <si>
    <t>FA122A</t>
    <phoneticPr fontId="174" type="noConversion"/>
  </si>
  <si>
    <t>MSC JEWEL</t>
    <phoneticPr fontId="174" type="noConversion"/>
  </si>
  <si>
    <t>MANZANILLO</t>
    <phoneticPr fontId="11" type="noConversion"/>
  </si>
  <si>
    <t>OPERATOR</t>
    <phoneticPr fontId="11" type="noConversion"/>
  </si>
  <si>
    <t>ONE(ALX2)</t>
    <phoneticPr fontId="11" type="noConversion"/>
  </si>
  <si>
    <t>0173N</t>
    <phoneticPr fontId="11" type="noConversion"/>
  </si>
  <si>
    <t>HEUNG-A HAIPHONG</t>
    <phoneticPr fontId="11" type="noConversion"/>
  </si>
  <si>
    <t>0175N</t>
    <phoneticPr fontId="11" type="noConversion"/>
  </si>
  <si>
    <t>HEUNG-A JANICE</t>
    <phoneticPr fontId="11" type="noConversion"/>
  </si>
  <si>
    <t>0172N</t>
    <phoneticPr fontId="11" type="noConversion"/>
  </si>
  <si>
    <t>2106N</t>
    <phoneticPr fontId="11" type="noConversion"/>
  </si>
  <si>
    <t>SKY ORION</t>
    <phoneticPr fontId="11" type="noConversion"/>
  </si>
  <si>
    <t>HEUNG-A(SCS)</t>
    <phoneticPr fontId="11" type="noConversion"/>
  </si>
  <si>
    <t>0171N</t>
    <phoneticPr fontId="11" type="noConversion"/>
  </si>
  <si>
    <t>BUSAN</t>
    <phoneticPr fontId="11" type="noConversion"/>
  </si>
  <si>
    <t>SOUTH KOREA</t>
    <phoneticPr fontId="11" type="noConversion"/>
  </si>
  <si>
    <t>TBA</t>
    <phoneticPr fontId="11" type="noConversion"/>
  </si>
  <si>
    <t>GODSPEED</t>
  </si>
  <si>
    <t>997X</t>
    <phoneticPr fontId="11" type="noConversion"/>
  </si>
  <si>
    <t>993X</t>
    <phoneticPr fontId="11" type="noConversion"/>
  </si>
  <si>
    <t>989X</t>
    <phoneticPr fontId="11" type="noConversion"/>
  </si>
  <si>
    <t>YML(MD2)</t>
    <phoneticPr fontId="11" type="noConversion"/>
  </si>
  <si>
    <t>985X</t>
    <phoneticPr fontId="11" type="noConversion"/>
  </si>
  <si>
    <t>GOA</t>
    <phoneticPr fontId="11" type="noConversion"/>
  </si>
  <si>
    <t xml:space="preserve">GENOVA </t>
    <phoneticPr fontId="11" type="noConversion"/>
  </si>
  <si>
    <t>OOCL(AEU1)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</si>
  <si>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</si>
  <si>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</si>
  <si>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</si>
  <si>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</si>
  <si>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032E</t>
  </si>
  <si>
    <t>ALS MARS</t>
  </si>
  <si>
    <t>029E</t>
  </si>
  <si>
    <t>028E</t>
  </si>
  <si>
    <t>ETA NY</t>
  </si>
  <si>
    <t>ETA LA</t>
  </si>
  <si>
    <t>CNTSN</t>
  </si>
  <si>
    <t>CHICAGO/LOS ANGELES /NY</t>
  </si>
  <si>
    <t>132S</t>
  </si>
  <si>
    <t>OOCL AMERICA</t>
  </si>
  <si>
    <t>244S</t>
  </si>
  <si>
    <t>COSCO HAMBUR</t>
  </si>
  <si>
    <t>S010</t>
  </si>
  <si>
    <t>LONG BEACH TRADER</t>
  </si>
  <si>
    <t>181S</t>
  </si>
  <si>
    <t>BEI JIANG</t>
  </si>
  <si>
    <t>EASLINE DALIAN</t>
  </si>
  <si>
    <t xml:space="preserve"> CSCL SOUTH CHINA SEA </t>
  </si>
  <si>
    <t>509S</t>
  </si>
  <si>
    <t>QING YUN HE</t>
  </si>
  <si>
    <t>041E</t>
  </si>
  <si>
    <t>CSCL SUMMER</t>
  </si>
  <si>
    <t>508S</t>
  </si>
  <si>
    <r>
      <t>B</t>
    </r>
    <r>
      <rPr>
        <b/>
        <sz val="12"/>
        <rFont val="Arial Unicode MS"/>
        <family val="2"/>
        <charset val="134"/>
      </rPr>
      <t>ANGKOK</t>
    </r>
  </si>
  <si>
    <t>076S</t>
  </si>
  <si>
    <t>COSCO COLOMBO</t>
  </si>
  <si>
    <r>
      <t>J</t>
    </r>
    <r>
      <rPr>
        <b/>
        <sz val="12"/>
        <rFont val="Arial Unicode MS"/>
        <family val="2"/>
        <charset val="134"/>
      </rPr>
      <t>AKARTA</t>
    </r>
  </si>
  <si>
    <t>904S</t>
  </si>
  <si>
    <t xml:space="preserve">XUTRA BHUM    </t>
  </si>
  <si>
    <t>017S</t>
  </si>
  <si>
    <t xml:space="preserve">YM CREDENTIAL    </t>
  </si>
  <si>
    <t xml:space="preserve">GH BORA    </t>
  </si>
  <si>
    <t>903S</t>
  </si>
  <si>
    <t>HOCHIMING</t>
  </si>
  <si>
    <t>SITC LIANYUNGAN</t>
  </si>
  <si>
    <t xml:space="preserve"> SITC FANGCHENG</t>
  </si>
  <si>
    <t>183W</t>
  </si>
  <si>
    <t>897W</t>
  </si>
  <si>
    <t>BALBINA</t>
  </si>
  <si>
    <t>153W</t>
  </si>
  <si>
    <t>SINGAPRE</t>
  </si>
  <si>
    <t>OOCL HAMBURG </t>
  </si>
  <si>
    <t>034W</t>
  </si>
  <si>
    <t xml:space="preserve">CHARLESTON </t>
  </si>
  <si>
    <t xml:space="preserve">VESSEL </t>
  </si>
  <si>
    <t>MARIBO MAERSK</t>
  </si>
  <si>
    <t>MORTEN MAERSK</t>
  </si>
  <si>
    <t>MANEN MAERSK</t>
  </si>
  <si>
    <t>MUMBAI  MAERSK</t>
  </si>
  <si>
    <t>COSCO SHIPPING CAPRICORN </t>
  </si>
  <si>
    <t xml:space="preserve">COSCO SHIPPING ARIES </t>
  </si>
  <si>
    <t>COSCO SHIPPING UNIVERSE</t>
  </si>
  <si>
    <t xml:space="preserve">EUROPEAN ROUTE  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</si>
  <si>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</si>
  <si>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</si>
  <si>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SCHEDULE-TIANJIN</t>
  </si>
  <si>
    <t>S057</t>
    <phoneticPr fontId="11" type="noConversion"/>
  </si>
  <si>
    <t>SUNRISE DRAGON</t>
    <phoneticPr fontId="11" type="noConversion"/>
  </si>
  <si>
    <t>S106</t>
    <phoneticPr fontId="11" type="noConversion"/>
  </si>
  <si>
    <t>INTERASIA FORWARD</t>
    <phoneticPr fontId="11" type="noConversion"/>
  </si>
  <si>
    <t>WAN HAI 263</t>
    <phoneticPr fontId="11" type="noConversion"/>
  </si>
  <si>
    <t>S056</t>
    <phoneticPr fontId="11" type="noConversion"/>
  </si>
  <si>
    <t>HOCHIMIHN</t>
  </si>
  <si>
    <t xml:space="preserve">CNHKG </t>
  </si>
  <si>
    <t>CNCAN</t>
  </si>
  <si>
    <t>HOCHIMINH (JCV)</t>
  </si>
  <si>
    <t>S041</t>
    <phoneticPr fontId="11" type="noConversion"/>
  </si>
  <si>
    <t>BOX ENDURANCE</t>
    <phoneticPr fontId="11" type="noConversion"/>
  </si>
  <si>
    <t>WHITE DRAGON</t>
    <phoneticPr fontId="11" type="noConversion"/>
  </si>
  <si>
    <t>S122</t>
    <phoneticPr fontId="11" type="noConversion"/>
  </si>
  <si>
    <t>HORAI BRIDGE</t>
    <phoneticPr fontId="11" type="noConversion"/>
  </si>
  <si>
    <t>S301</t>
    <phoneticPr fontId="11" type="noConversion"/>
  </si>
  <si>
    <t>WAN HAI 171</t>
    <phoneticPr fontId="11" type="noConversion"/>
  </si>
  <si>
    <t>BANGKOK(JST)</t>
  </si>
  <si>
    <t>东南亚</t>
  </si>
  <si>
    <t>1103E</t>
    <phoneticPr fontId="11" type="noConversion"/>
  </si>
  <si>
    <t>EVER FI</t>
    <phoneticPr fontId="11" type="noConversion"/>
  </si>
  <si>
    <t>1101E</t>
    <phoneticPr fontId="11" type="noConversion"/>
  </si>
  <si>
    <t>EVER FAIR</t>
    <phoneticPr fontId="11" type="noConversion"/>
  </si>
  <si>
    <t>1100E</t>
    <phoneticPr fontId="11" type="noConversion"/>
  </si>
  <si>
    <t>EVER FOCUS</t>
    <phoneticPr fontId="11" type="noConversion"/>
  </si>
  <si>
    <t>CNHKG</t>
  </si>
  <si>
    <t>NEW YORK (OOCL/COSCO-AWE4 5/7</t>
    <phoneticPr fontId="11" type="noConversion"/>
  </si>
  <si>
    <t>0TX8XE1MA</t>
    <phoneticPr fontId="11" type="noConversion"/>
  </si>
  <si>
    <t>CMA CGM CALLISTO</t>
    <phoneticPr fontId="11" type="noConversion"/>
  </si>
  <si>
    <t>0THUHZE1MA</t>
    <phoneticPr fontId="11" type="noConversion"/>
  </si>
  <si>
    <t>CMA CGM J,MADISON</t>
    <phoneticPr fontId="11" type="noConversion"/>
  </si>
  <si>
    <t>0TX91E1MA</t>
    <phoneticPr fontId="11" type="noConversion"/>
  </si>
  <si>
    <t>CMA CGM WASHINGTON</t>
    <phoneticPr fontId="11" type="noConversion"/>
  </si>
  <si>
    <t>1196E</t>
    <phoneticPr fontId="11" type="noConversion"/>
  </si>
  <si>
    <t>EVER FAST</t>
    <phoneticPr fontId="11" type="noConversion"/>
  </si>
  <si>
    <t>LOS ANGELES(OOCL/COSCO-PCSC  5/6)</t>
    <phoneticPr fontId="11" type="noConversion"/>
  </si>
  <si>
    <r>
      <t>2</t>
    </r>
    <r>
      <rPr>
        <sz val="12"/>
        <rFont val="宋体"/>
        <family val="3"/>
        <charset val="134"/>
        <scheme val="major"/>
      </rPr>
      <t>125W</t>
    </r>
    <phoneticPr fontId="11" type="noConversion"/>
  </si>
  <si>
    <r>
      <t>C</t>
    </r>
    <r>
      <rPr>
        <sz val="12"/>
        <rFont val="宋体"/>
        <family val="3"/>
        <charset val="134"/>
        <scheme val="major"/>
      </rPr>
      <t>APE ATEMISIO</t>
    </r>
    <phoneticPr fontId="11" type="noConversion"/>
  </si>
  <si>
    <t>HPL/ONE</t>
    <phoneticPr fontId="11" type="noConversion"/>
  </si>
  <si>
    <r>
      <t>ETA</t>
    </r>
    <r>
      <rPr>
        <sz val="12"/>
        <rFont val="宋体"/>
        <family val="3"/>
        <charset val="134"/>
        <scheme val="major"/>
      </rPr>
      <t xml:space="preserve"> </t>
    </r>
    <phoneticPr fontId="11" type="noConversion"/>
  </si>
  <si>
    <t>CNSKU</t>
    <phoneticPr fontId="11" type="noConversion"/>
  </si>
  <si>
    <t>MONTEVIDEO(ONE-SX1 7/2)</t>
    <phoneticPr fontId="11" type="noConversion"/>
  </si>
  <si>
    <t>0530-052E</t>
    <phoneticPr fontId="11" type="noConversion"/>
  </si>
  <si>
    <t>0529-144E</t>
    <phoneticPr fontId="11" type="noConversion"/>
  </si>
  <si>
    <t>EVER URANUS</t>
    <phoneticPr fontId="11" type="noConversion"/>
  </si>
  <si>
    <t>0527-044E</t>
    <phoneticPr fontId="11" type="noConversion"/>
  </si>
  <si>
    <t>LEARNED</t>
    <phoneticPr fontId="11" type="noConversion"/>
  </si>
  <si>
    <t>YML/HPL</t>
    <phoneticPr fontId="11" type="noConversion"/>
  </si>
  <si>
    <t>YM ITILITY</t>
    <phoneticPr fontId="11" type="noConversion"/>
  </si>
  <si>
    <r>
      <t>S</t>
    </r>
    <r>
      <rPr>
        <sz val="12"/>
        <rFont val="宋体"/>
        <family val="3"/>
        <charset val="134"/>
        <scheme val="major"/>
      </rPr>
      <t>AN ANTONIO</t>
    </r>
    <phoneticPr fontId="11" type="noConversion"/>
  </si>
  <si>
    <t>CNYTN</t>
    <phoneticPr fontId="11" type="noConversion"/>
  </si>
  <si>
    <t>VALPARAISO/San Antonio（HPL/YML-AN2 7/2）</t>
    <phoneticPr fontId="11" type="noConversion"/>
  </si>
  <si>
    <t>0527-080E</t>
    <phoneticPr fontId="11" type="noConversion"/>
  </si>
  <si>
    <t>CNYTN</t>
  </si>
  <si>
    <t>MANZANILLO （COSCO-WSA2-7/2)</t>
    <phoneticPr fontId="11" type="noConversion"/>
  </si>
  <si>
    <t>美洲</t>
  </si>
  <si>
    <t>FT125W</t>
    <phoneticPr fontId="11" type="noConversion"/>
  </si>
  <si>
    <t>MSC VIVIAN</t>
    <phoneticPr fontId="11" type="noConversion"/>
  </si>
  <si>
    <t>FT124W</t>
    <phoneticPr fontId="11" type="noConversion"/>
  </si>
  <si>
    <t>MSC CLAARA</t>
    <phoneticPr fontId="11" type="noConversion"/>
  </si>
  <si>
    <t>FT123W</t>
    <phoneticPr fontId="11" type="noConversion"/>
  </si>
  <si>
    <t>FT122W</t>
    <phoneticPr fontId="11" type="noConversion"/>
  </si>
  <si>
    <t>Ambarli</t>
  </si>
  <si>
    <t>CNSKU</t>
  </si>
  <si>
    <t xml:space="preserve">ISTANBUL(TIGER-2/4 )  </t>
  </si>
  <si>
    <t>0003W</t>
    <phoneticPr fontId="11" type="noConversion"/>
  </si>
  <si>
    <t>ZWPHYR LUMOS</t>
    <phoneticPr fontId="11" type="noConversion"/>
  </si>
  <si>
    <t>0002W</t>
    <phoneticPr fontId="11" type="noConversion"/>
  </si>
  <si>
    <t>ZWUS LUMOS</t>
    <phoneticPr fontId="11" type="noConversion"/>
  </si>
  <si>
    <t>0016W</t>
    <phoneticPr fontId="11" type="noConversion"/>
  </si>
  <si>
    <t>AL JMELIYAH</t>
    <phoneticPr fontId="11" type="noConversion"/>
  </si>
  <si>
    <t>ZENITH LUMOS</t>
    <phoneticPr fontId="11" type="noConversion"/>
  </si>
  <si>
    <t>LA SPEZIA</t>
  </si>
  <si>
    <r>
      <t>GENOVA(</t>
    </r>
    <r>
      <rPr>
        <b/>
        <sz val="12"/>
        <rFont val="宋体"/>
        <family val="3"/>
        <charset val="134"/>
        <scheme val="major"/>
      </rPr>
      <t>MD2</t>
    </r>
    <r>
      <rPr>
        <b/>
        <sz val="12"/>
        <rFont val="宋体"/>
        <family val="3"/>
        <charset val="134"/>
        <scheme val="major"/>
      </rPr>
      <t>-2/3)</t>
    </r>
    <phoneticPr fontId="11" type="noConversion"/>
  </si>
  <si>
    <t>UKFXT</t>
  </si>
  <si>
    <t>FELIXSTOWE (AEU7-6/1)</t>
    <phoneticPr fontId="11" type="noConversion"/>
  </si>
  <si>
    <t>0FL9P1MA</t>
    <phoneticPr fontId="11" type="noConversion"/>
  </si>
  <si>
    <t>0FL9JW1MA</t>
    <phoneticPr fontId="11" type="noConversion"/>
  </si>
  <si>
    <t>CMA CGM TROCANERO</t>
    <phoneticPr fontId="11" type="noConversion"/>
  </si>
  <si>
    <t>0FL9LW1MA</t>
    <phoneticPr fontId="11" type="noConversion"/>
  </si>
  <si>
    <t>CMA CGM LOOUIS BLERIOT</t>
    <phoneticPr fontId="11" type="noConversion"/>
  </si>
  <si>
    <t>HAMBURG  (COSCO-AEU2 1/3)</t>
    <phoneticPr fontId="11" type="noConversion"/>
  </si>
  <si>
    <t>欧地非</t>
  </si>
  <si>
    <t>210S</t>
    <phoneticPr fontId="11" type="noConversion"/>
  </si>
  <si>
    <t>OOCL AUSRALIA</t>
    <phoneticPr fontId="11" type="noConversion"/>
  </si>
  <si>
    <t>102S</t>
    <phoneticPr fontId="11" type="noConversion"/>
  </si>
  <si>
    <t>OOCL NEW ZEALAND101S</t>
    <phoneticPr fontId="11" type="noConversion"/>
  </si>
  <si>
    <t>254S</t>
    <phoneticPr fontId="11" type="noConversion"/>
  </si>
  <si>
    <t>VELA</t>
    <phoneticPr fontId="11" type="noConversion"/>
  </si>
  <si>
    <t>133S</t>
    <phoneticPr fontId="11" type="noConversion"/>
  </si>
  <si>
    <t>OOCL JAKARTA</t>
    <phoneticPr fontId="11" type="noConversion"/>
  </si>
  <si>
    <t>CHITTAGONG(OOCL-KTX3/COSCO-CPX)SIN/PKL中转</t>
  </si>
  <si>
    <t>南沙</t>
    <phoneticPr fontId="11" type="noConversion"/>
  </si>
  <si>
    <t>079W</t>
    <phoneticPr fontId="11" type="noConversion"/>
  </si>
  <si>
    <t>COSCO THALAND</t>
    <phoneticPr fontId="11" type="noConversion"/>
  </si>
  <si>
    <t>CN SKU</t>
  </si>
  <si>
    <t>KARACHI-K港(CPX) // S港（CPX3）</t>
  </si>
  <si>
    <t>W133</t>
    <phoneticPr fontId="11" type="noConversion"/>
  </si>
  <si>
    <t>GREEN HARMONY</t>
    <phoneticPr fontId="11" type="noConversion"/>
  </si>
  <si>
    <t>W177</t>
    <phoneticPr fontId="11" type="noConversion"/>
  </si>
  <si>
    <t>W193</t>
    <phoneticPr fontId="11" type="noConversion"/>
  </si>
  <si>
    <t>WAN HAI 503</t>
    <phoneticPr fontId="11" type="noConversion"/>
  </si>
  <si>
    <t>W005</t>
    <phoneticPr fontId="11" type="noConversion"/>
  </si>
  <si>
    <t>WAN HAI 521</t>
    <phoneticPr fontId="11" type="noConversion"/>
  </si>
  <si>
    <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</si>
  <si>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W134</t>
    <phoneticPr fontId="11" type="noConversion"/>
  </si>
  <si>
    <t>XIN XEN XHOU</t>
    <phoneticPr fontId="11" type="noConversion"/>
  </si>
  <si>
    <t>W093</t>
    <phoneticPr fontId="11" type="noConversion"/>
  </si>
  <si>
    <t>COSCO DURBAN</t>
    <phoneticPr fontId="11" type="noConversion"/>
  </si>
  <si>
    <t>W231</t>
    <phoneticPr fontId="11" type="noConversion"/>
  </si>
  <si>
    <t>CHENNAI (CI3)</t>
  </si>
  <si>
    <t>W104</t>
    <phoneticPr fontId="11" type="noConversion"/>
  </si>
  <si>
    <t>SINGAPORE BRIDGE</t>
    <phoneticPr fontId="11" type="noConversion"/>
  </si>
  <si>
    <t>WAN HAI 506</t>
    <phoneticPr fontId="11" type="noConversion"/>
  </si>
  <si>
    <r>
      <t>W</t>
    </r>
    <r>
      <rPr>
        <sz val="12"/>
        <rFont val="宋体"/>
        <family val="3"/>
        <charset val="134"/>
        <scheme val="major"/>
      </rPr>
      <t>005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</si>
  <si>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AN HAI 521</t>
    </r>
    <phoneticPr fontId="11" type="noConversion"/>
  </si>
  <si>
    <t>W014</t>
    <phoneticPr fontId="11" type="noConversion"/>
  </si>
  <si>
    <t>W044</t>
    <phoneticPr fontId="11" type="noConversion"/>
  </si>
  <si>
    <r>
      <t>W</t>
    </r>
    <r>
      <rPr>
        <sz val="12"/>
        <rFont val="宋体"/>
        <family val="3"/>
        <charset val="134"/>
        <scheme val="major"/>
      </rPr>
      <t>026</t>
    </r>
    <phoneticPr fontId="11" type="noConversion"/>
  </si>
  <si>
    <r>
      <t>C</t>
    </r>
    <r>
      <rPr>
        <sz val="12"/>
        <rFont val="宋体"/>
        <family val="3"/>
        <charset val="134"/>
        <scheme val="major"/>
      </rPr>
      <t>OSCO SHIPPING HIMALAYAS</t>
    </r>
    <phoneticPr fontId="11" type="noConversion"/>
  </si>
  <si>
    <r>
      <t>DUBAI(JEBEL ALI-COSCO-MEX4/WHL-MEX-2/4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</si>
  <si>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中印红</t>
  </si>
  <si>
    <t xml:space="preserve">        SAILING SCHEDULE-GUANGZHOU  </t>
  </si>
</sst>
</file>

<file path=xl/styles.xml><?xml version="1.0" encoding="utf-8"?>
<styleSheet xmlns="http://schemas.openxmlformats.org/spreadsheetml/2006/main">
  <numFmts count="44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ddd\ dd\/mmm"/>
    <numFmt numFmtId="203" formatCode="dd\/mm"/>
    <numFmt numFmtId="206" formatCode="0_);[Red]\(0\)"/>
    <numFmt numFmtId="207" formatCode="000\S"/>
    <numFmt numFmtId="208" formatCode="mmm/yyyy"/>
    <numFmt numFmtId="209" formatCode="#,##0;\-#,##0;\-"/>
    <numFmt numFmtId="210" formatCode="\$#,##0\ ;\(\$#,##0\)"/>
    <numFmt numFmtId="211" formatCode="#,##0.000_);[Red]\(#,##0.000\)"/>
    <numFmt numFmtId="212" formatCode="0.000%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aaaa"/>
    <numFmt numFmtId="217" formatCode="dd"/>
    <numFmt numFmtId="218" formatCode="_-&quot;\&quot;* #,##0.00_-;\-&quot;\&quot;* #,##0.00_-;_-&quot;\&quot;* &quot;-&quot;??_-;_-@_-"/>
    <numFmt numFmtId="220" formatCode="d/m/yyyy"/>
    <numFmt numFmtId="221" formatCode="mm/dd"/>
    <numFmt numFmtId="222" formatCode="yyyy/m/d;@"/>
  </numFmts>
  <fonts count="203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0"/>
      <color rgb="FFFF0000"/>
      <name val="Arial Narrow"/>
      <family val="2"/>
    </font>
    <font>
      <sz val="12"/>
      <color rgb="FFFF0000"/>
      <name val="宋体"/>
      <family val="3"/>
      <charset val="134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trike/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Arial Narrow"/>
      <family val="2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name val="新細明體"/>
      <family val="1"/>
      <charset val="136"/>
    </font>
    <font>
      <b/>
      <sz val="18"/>
      <name val="MS Sans Serif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indexed="12"/>
      <name val="微软雅黑"/>
      <family val="2"/>
      <charset val="134"/>
    </font>
    <font>
      <b/>
      <sz val="12"/>
      <color indexed="12"/>
      <name val="Times New Roman"/>
      <family val="1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rgb="FF44678C"/>
      <name val="Malgun Gothic"/>
      <family val="2"/>
      <charset val="129"/>
    </font>
    <font>
      <sz val="10"/>
      <name val="Verdana"/>
      <family val="2"/>
    </font>
    <font>
      <sz val="8"/>
      <color rgb="FF444444"/>
      <name val="Malgun Gothic"/>
      <family val="2"/>
      <charset val="129"/>
    </font>
    <font>
      <sz val="9"/>
      <color rgb="FF495060"/>
      <name val="Tahom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sz val="11"/>
      <color indexed="9"/>
      <name val="宋体"/>
      <family val="3"/>
      <charset val="134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sz val="11"/>
      <color rgb="FF9C6500"/>
      <name val="宋体"/>
      <family val="3"/>
      <charset val="134"/>
      <scheme val="minor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9"/>
      <name val="Calibri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9"/>
      <color theme="1"/>
      <name val="微软雅黑"/>
      <family val="2"/>
      <charset val="134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</fonts>
  <fills count="8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</fills>
  <borders count="102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5067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19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78" fontId="37" fillId="0" borderId="0">
      <alignment vertical="center"/>
    </xf>
    <xf numFmtId="178" fontId="8" fillId="0" borderId="0"/>
    <xf numFmtId="178" fontId="51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3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8" fillId="0" borderId="0">
      <alignment vertical="center"/>
    </xf>
    <xf numFmtId="188" fontId="13" fillId="0" borderId="0"/>
    <xf numFmtId="188" fontId="63" fillId="0" borderId="0" applyNumberFormat="0" applyFill="0" applyBorder="0" applyAlignment="0" applyProtection="0">
      <alignment vertical="center"/>
    </xf>
    <xf numFmtId="188" fontId="7" fillId="0" borderId="0">
      <alignment vertical="center"/>
    </xf>
    <xf numFmtId="188" fontId="9" fillId="0" borderId="0">
      <alignment vertical="center"/>
    </xf>
    <xf numFmtId="188" fontId="51" fillId="0" borderId="0">
      <alignment vertical="center"/>
    </xf>
    <xf numFmtId="188" fontId="13" fillId="0" borderId="0"/>
    <xf numFmtId="188" fontId="51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1" fillId="21" borderId="0" applyNumberFormat="0" applyBorder="0" applyAlignment="0" applyProtection="0">
      <alignment vertical="center"/>
    </xf>
    <xf numFmtId="176" fontId="81" fillId="21" borderId="0" applyNumberFormat="0" applyBorder="0" applyAlignment="0" applyProtection="0">
      <alignment vertical="center"/>
    </xf>
    <xf numFmtId="176" fontId="81" fillId="5" borderId="0" applyNumberFormat="0" applyBorder="0" applyAlignment="0" applyProtection="0">
      <alignment vertical="center"/>
    </xf>
    <xf numFmtId="176" fontId="81" fillId="5" borderId="0" applyNumberFormat="0" applyBorder="0" applyAlignment="0" applyProtection="0">
      <alignment vertical="center"/>
    </xf>
    <xf numFmtId="176" fontId="81" fillId="12" borderId="0" applyNumberFormat="0" applyBorder="0" applyAlignment="0" applyProtection="0">
      <alignment vertical="center"/>
    </xf>
    <xf numFmtId="176" fontId="81" fillId="12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23" borderId="0" applyNumberFormat="0" applyBorder="0" applyAlignment="0" applyProtection="0">
      <alignment vertical="center"/>
    </xf>
    <xf numFmtId="176" fontId="81" fillId="23" borderId="0" applyNumberFormat="0" applyBorder="0" applyAlignment="0" applyProtection="0">
      <alignment vertical="center"/>
    </xf>
    <xf numFmtId="176" fontId="81" fillId="24" borderId="0" applyNumberFormat="0" applyBorder="0" applyAlignment="0" applyProtection="0">
      <alignment vertical="center"/>
    </xf>
    <xf numFmtId="176" fontId="81" fillId="24" borderId="0" applyNumberFormat="0" applyBorder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3" fillId="26" borderId="42" applyNumberFormat="0" applyAlignment="0" applyProtection="0">
      <alignment vertical="center"/>
    </xf>
    <xf numFmtId="176" fontId="84" fillId="27" borderId="43" applyNumberFormat="0" applyFont="0" applyAlignment="0" applyProtection="0">
      <alignment vertical="center"/>
    </xf>
    <xf numFmtId="176" fontId="84" fillId="27" borderId="43" applyNumberFormat="0" applyFont="0" applyAlignment="0" applyProtection="0">
      <alignment vertical="center"/>
    </xf>
    <xf numFmtId="176" fontId="84" fillId="27" borderId="43" applyNumberFormat="0" applyFon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6" fillId="0" borderId="45" applyNumberFormat="0" applyFill="0" applyAlignment="0" applyProtection="0">
      <alignment vertical="center"/>
    </xf>
    <xf numFmtId="176" fontId="86" fillId="0" borderId="45" applyNumberFormat="0" applyFill="0" applyAlignment="0" applyProtection="0">
      <alignment vertical="center"/>
    </xf>
    <xf numFmtId="176" fontId="86" fillId="0" borderId="45" applyNumberFormat="0" applyFill="0" applyAlignment="0" applyProtection="0">
      <alignment vertical="center"/>
    </xf>
    <xf numFmtId="176" fontId="84" fillId="27" borderId="43" applyNumberFormat="0" applyFont="0" applyAlignment="0" applyProtection="0">
      <alignment vertical="center"/>
    </xf>
    <xf numFmtId="176" fontId="84" fillId="27" borderId="43" applyNumberFormat="0" applyFont="0" applyAlignment="0" applyProtection="0">
      <alignment vertical="center"/>
    </xf>
    <xf numFmtId="176" fontId="84" fillId="27" borderId="43" applyNumberFormat="0" applyFont="0" applyAlignment="0" applyProtection="0">
      <alignment vertical="center"/>
    </xf>
    <xf numFmtId="176" fontId="84" fillId="27" borderId="43" applyNumberFormat="0" applyFont="0" applyAlignment="0" applyProtection="0">
      <alignment vertical="center"/>
    </xf>
    <xf numFmtId="176" fontId="84" fillId="27" borderId="43" applyNumberFormat="0" applyFont="0" applyAlignment="0" applyProtection="0">
      <alignment vertical="center"/>
    </xf>
    <xf numFmtId="176" fontId="87" fillId="0" borderId="46" applyNumberFormat="0" applyFill="0" applyAlignment="0" applyProtection="0">
      <alignment vertical="center"/>
    </xf>
    <xf numFmtId="176" fontId="88" fillId="0" borderId="47" applyNumberFormat="0" applyFill="0" applyAlignment="0" applyProtection="0">
      <alignment vertical="center"/>
    </xf>
    <xf numFmtId="176" fontId="89" fillId="0" borderId="48" applyNumberFormat="0" applyFill="0" applyAlignment="0" applyProtection="0">
      <alignment vertical="center"/>
    </xf>
    <xf numFmtId="176" fontId="89" fillId="0" borderId="48" applyNumberFormat="0" applyFill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90" fillId="0" borderId="0" applyNumberFormat="0" applyFill="0" applyBorder="0" applyAlignment="0" applyProtection="0">
      <alignment vertical="center"/>
    </xf>
    <xf numFmtId="176" fontId="90" fillId="0" borderId="0" applyNumberFormat="0" applyFill="0" applyBorder="0" applyAlignment="0" applyProtection="0">
      <alignment vertical="center"/>
    </xf>
    <xf numFmtId="176" fontId="91" fillId="4" borderId="0" applyNumberFormat="0" applyBorder="0" applyAlignment="0" applyProtection="0">
      <alignment vertical="center"/>
    </xf>
    <xf numFmtId="176" fontId="91" fillId="4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92" fillId="6" borderId="0" applyNumberFormat="0" applyBorder="0" applyAlignment="0" applyProtection="0">
      <alignment vertical="center"/>
    </xf>
    <xf numFmtId="176" fontId="92" fillId="6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86" fillId="0" borderId="45" applyNumberFormat="0" applyFill="0" applyAlignment="0" applyProtection="0">
      <alignment vertical="center"/>
    </xf>
    <xf numFmtId="176" fontId="86" fillId="0" borderId="45" applyNumberFormat="0" applyFill="0" applyAlignment="0" applyProtection="0">
      <alignment vertical="center"/>
    </xf>
    <xf numFmtId="176" fontId="86" fillId="0" borderId="45" applyNumberFormat="0" applyFill="0" applyAlignment="0" applyProtection="0">
      <alignment vertical="center"/>
    </xf>
    <xf numFmtId="176" fontId="86" fillId="0" borderId="45" applyNumberFormat="0" applyFill="0" applyAlignment="0" applyProtection="0">
      <alignment vertical="center"/>
    </xf>
    <xf numFmtId="176" fontId="86" fillId="0" borderId="45" applyNumberFormat="0" applyFill="0" applyAlignment="0" applyProtection="0">
      <alignment vertical="center"/>
    </xf>
    <xf numFmtId="176" fontId="86" fillId="0" borderId="45" applyNumberFormat="0" applyFill="0" applyAlignment="0" applyProtection="0">
      <alignment vertical="center"/>
    </xf>
    <xf numFmtId="176" fontId="86" fillId="0" borderId="45" applyNumberFormat="0" applyFill="0" applyAlignment="0" applyProtection="0">
      <alignment vertical="center"/>
    </xf>
    <xf numFmtId="176" fontId="93" fillId="28" borderId="0" applyNumberFormat="0" applyBorder="0" applyAlignment="0" applyProtection="0">
      <alignment vertical="center"/>
    </xf>
    <xf numFmtId="176" fontId="94" fillId="0" borderId="45" applyNumberFormat="0" applyFill="0" applyAlignment="0" applyProtection="0">
      <alignment vertical="center"/>
    </xf>
    <xf numFmtId="176" fontId="94" fillId="0" borderId="45" applyNumberFormat="0" applyFill="0" applyAlignment="0" applyProtection="0">
      <alignment vertical="center"/>
    </xf>
    <xf numFmtId="176" fontId="94" fillId="0" borderId="45" applyNumberFormat="0" applyFill="0" applyAlignment="0" applyProtection="0">
      <alignment vertical="center"/>
    </xf>
    <xf numFmtId="176" fontId="95" fillId="10" borderId="42" applyNumberFormat="0" applyAlignment="0" applyProtection="0">
      <alignment vertical="center"/>
    </xf>
    <xf numFmtId="176" fontId="95" fillId="10" borderId="42" applyNumberFormat="0" applyAlignment="0" applyProtection="0">
      <alignment vertical="center"/>
    </xf>
    <xf numFmtId="176" fontId="95" fillId="10" borderId="42" applyNumberFormat="0" applyAlignment="0" applyProtection="0">
      <alignment vertical="center"/>
    </xf>
    <xf numFmtId="176" fontId="95" fillId="10" borderId="42" applyNumberFormat="0" applyAlignment="0" applyProtection="0">
      <alignment vertical="center"/>
    </xf>
    <xf numFmtId="176" fontId="95" fillId="10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82" fillId="25" borderId="42" applyNumberFormat="0" applyAlignment="0" applyProtection="0">
      <alignment vertical="center"/>
    </xf>
    <xf numFmtId="176" fontId="96" fillId="30" borderId="49" applyNumberFormat="0" applyAlignment="0" applyProtection="0">
      <alignment vertical="center"/>
    </xf>
    <xf numFmtId="176" fontId="96" fillId="30" borderId="49" applyNumberFormat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176" fontId="100" fillId="0" borderId="50" applyNumberFormat="0" applyFill="0" applyAlignment="0" applyProtection="0">
      <alignment vertical="center"/>
    </xf>
    <xf numFmtId="176" fontId="100" fillId="0" borderId="50" applyNumberFormat="0" applyFill="0" applyAlignment="0" applyProtection="0">
      <alignment vertical="center"/>
    </xf>
    <xf numFmtId="176" fontId="81" fillId="31" borderId="0" applyNumberFormat="0" applyBorder="0" applyAlignment="0" applyProtection="0">
      <alignment vertical="center"/>
    </xf>
    <xf numFmtId="176" fontId="81" fillId="31" borderId="0" applyNumberFormat="0" applyBorder="0" applyAlignment="0" applyProtection="0">
      <alignment vertical="center"/>
    </xf>
    <xf numFmtId="176" fontId="81" fillId="32" borderId="0" applyNumberFormat="0" applyBorder="0" applyAlignment="0" applyProtection="0">
      <alignment vertical="center"/>
    </xf>
    <xf numFmtId="176" fontId="81" fillId="32" borderId="0" applyNumberFormat="0" applyBorder="0" applyAlignment="0" applyProtection="0">
      <alignment vertical="center"/>
    </xf>
    <xf numFmtId="176" fontId="81" fillId="33" borderId="0" applyNumberFormat="0" applyBorder="0" applyAlignment="0" applyProtection="0">
      <alignment vertical="center"/>
    </xf>
    <xf numFmtId="176" fontId="81" fillId="33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23" borderId="0" applyNumberFormat="0" applyBorder="0" applyAlignment="0" applyProtection="0">
      <alignment vertical="center"/>
    </xf>
    <xf numFmtId="176" fontId="81" fillId="23" borderId="0" applyNumberFormat="0" applyBorder="0" applyAlignment="0" applyProtection="0">
      <alignment vertical="center"/>
    </xf>
    <xf numFmtId="176" fontId="81" fillId="34" borderId="0" applyNumberFormat="0" applyBorder="0" applyAlignment="0" applyProtection="0">
      <alignment vertical="center"/>
    </xf>
    <xf numFmtId="176" fontId="81" fillId="34" borderId="0" applyNumberFormat="0" applyBorder="0" applyAlignment="0" applyProtection="0">
      <alignment vertical="center"/>
    </xf>
    <xf numFmtId="176" fontId="101" fillId="13" borderId="0" applyNumberFormat="0" applyBorder="0" applyAlignment="0" applyProtection="0">
      <alignment vertical="center"/>
    </xf>
    <xf numFmtId="176" fontId="101" fillId="13" borderId="0" applyNumberFormat="0" applyBorder="0" applyAlignment="0" applyProtection="0">
      <alignment vertical="center"/>
    </xf>
    <xf numFmtId="176" fontId="102" fillId="10" borderId="44" applyNumberFormat="0" applyAlignment="0" applyProtection="0">
      <alignment vertical="center"/>
    </xf>
    <xf numFmtId="176" fontId="102" fillId="10" borderId="44" applyNumberFormat="0" applyAlignment="0" applyProtection="0">
      <alignment vertical="center"/>
    </xf>
    <xf numFmtId="176" fontId="102" fillId="10" borderId="44" applyNumberFormat="0" applyAlignment="0" applyProtection="0">
      <alignment vertical="center"/>
    </xf>
    <xf numFmtId="176" fontId="102" fillId="10" borderId="44" applyNumberFormat="0" applyAlignment="0" applyProtection="0">
      <alignment vertical="center"/>
    </xf>
    <xf numFmtId="176" fontId="102" fillId="10" borderId="44" applyNumberFormat="0" applyAlignment="0" applyProtection="0">
      <alignment vertical="center"/>
    </xf>
    <xf numFmtId="176" fontId="103" fillId="3" borderId="42" applyNumberFormat="0" applyAlignment="0" applyProtection="0">
      <alignment vertical="center"/>
    </xf>
    <xf numFmtId="176" fontId="103" fillId="3" borderId="42" applyNumberFormat="0" applyAlignment="0" applyProtection="0">
      <alignment vertical="center"/>
    </xf>
    <xf numFmtId="176" fontId="103" fillId="3" borderId="42" applyNumberFormat="0" applyAlignment="0" applyProtection="0">
      <alignment vertical="center"/>
    </xf>
    <xf numFmtId="176" fontId="103" fillId="3" borderId="42" applyNumberFormat="0" applyAlignment="0" applyProtection="0">
      <alignment vertical="center"/>
    </xf>
    <xf numFmtId="176" fontId="103" fillId="3" borderId="42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5" fillId="25" borderId="44" applyNumberFormat="0" applyAlignment="0" applyProtection="0">
      <alignment vertical="center"/>
    </xf>
    <xf numFmtId="176" fontId="83" fillId="26" borderId="42" applyNumberFormat="0" applyAlignment="0" applyProtection="0">
      <alignment vertical="center"/>
    </xf>
    <xf numFmtId="176" fontId="83" fillId="26" borderId="42" applyNumberFormat="0" applyAlignment="0" applyProtection="0">
      <alignment vertical="center"/>
    </xf>
    <xf numFmtId="176" fontId="83" fillId="26" borderId="42" applyNumberFormat="0" applyAlignment="0" applyProtection="0">
      <alignment vertical="center"/>
    </xf>
    <xf numFmtId="176" fontId="83" fillId="26" borderId="42" applyNumberFormat="0" applyAlignment="0" applyProtection="0">
      <alignment vertical="center"/>
    </xf>
    <xf numFmtId="176" fontId="83" fillId="26" borderId="42" applyNumberFormat="0" applyAlignment="0" applyProtection="0">
      <alignment vertical="center"/>
    </xf>
    <xf numFmtId="176" fontId="83" fillId="26" borderId="42" applyNumberFormat="0" applyAlignment="0" applyProtection="0">
      <alignment vertical="center"/>
    </xf>
    <xf numFmtId="176" fontId="83" fillId="26" borderId="42" applyNumberFormat="0" applyAlignment="0" applyProtection="0">
      <alignment vertical="center"/>
    </xf>
    <xf numFmtId="176" fontId="83" fillId="26" borderId="42" applyNumberFormat="0" applyAlignment="0" applyProtection="0">
      <alignment vertical="center"/>
    </xf>
    <xf numFmtId="176" fontId="83" fillId="26" borderId="42" applyNumberFormat="0" applyAlignment="0" applyProtection="0">
      <alignment vertical="center"/>
    </xf>
    <xf numFmtId="176" fontId="83" fillId="26" borderId="42" applyNumberFormat="0" applyAlignment="0" applyProtection="0">
      <alignment vertical="center"/>
    </xf>
    <xf numFmtId="176" fontId="83" fillId="26" borderId="42" applyNumberFormat="0" applyAlignment="0" applyProtection="0">
      <alignment vertical="center"/>
    </xf>
    <xf numFmtId="176" fontId="83" fillId="26" borderId="42" applyNumberFormat="0" applyAlignment="0" applyProtection="0">
      <alignment vertical="center"/>
    </xf>
    <xf numFmtId="176" fontId="83" fillId="26" borderId="42" applyNumberFormat="0" applyAlignment="0" applyProtection="0">
      <alignment vertical="center"/>
    </xf>
    <xf numFmtId="176" fontId="83" fillId="26" borderId="42" applyNumberFormat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13" fillId="7" borderId="43" applyNumberFormat="0" applyFont="0" applyAlignment="0" applyProtection="0">
      <alignment vertical="center"/>
    </xf>
    <xf numFmtId="176" fontId="13" fillId="7" borderId="4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1" fillId="0" borderId="0"/>
    <xf numFmtId="0" fontId="13" fillId="0" borderId="0"/>
    <xf numFmtId="0" fontId="8" fillId="0" borderId="0"/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183" fontId="81" fillId="49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209" fontId="128" fillId="0" borderId="0" applyFill="0" applyBorder="0" applyAlignment="0"/>
    <xf numFmtId="209" fontId="128" fillId="0" borderId="0" applyFill="0" applyBorder="0" applyAlignment="0"/>
    <xf numFmtId="183" fontId="95" fillId="25" borderId="42" applyNumberFormat="0" applyAlignment="0" applyProtection="0">
      <alignment vertical="center"/>
    </xf>
    <xf numFmtId="183" fontId="95" fillId="25" borderId="42" applyNumberFormat="0" applyAlignment="0" applyProtection="0">
      <alignment vertical="center"/>
    </xf>
    <xf numFmtId="183" fontId="95" fillId="25" borderId="42" applyNumberFormat="0" applyAlignment="0" applyProtection="0">
      <alignment vertical="center"/>
    </xf>
    <xf numFmtId="0" fontId="95" fillId="25" borderId="42" applyNumberFormat="0" applyAlignment="0" applyProtection="0">
      <alignment vertical="center"/>
    </xf>
    <xf numFmtId="0" fontId="95" fillId="25" borderId="42" applyNumberFormat="0" applyAlignment="0" applyProtection="0">
      <alignment vertical="center"/>
    </xf>
    <xf numFmtId="183" fontId="95" fillId="25" borderId="42" applyNumberFormat="0" applyAlignment="0" applyProtection="0">
      <alignment vertical="center"/>
    </xf>
    <xf numFmtId="183" fontId="95" fillId="25" borderId="42" applyNumberFormat="0" applyAlignment="0" applyProtection="0">
      <alignment vertical="center"/>
    </xf>
    <xf numFmtId="183" fontId="95" fillId="25" borderId="42" applyNumberFormat="0" applyAlignment="0" applyProtection="0">
      <alignment vertical="center"/>
    </xf>
    <xf numFmtId="0" fontId="95" fillId="25" borderId="42" applyNumberFormat="0" applyAlignment="0" applyProtection="0">
      <alignment vertical="center"/>
    </xf>
    <xf numFmtId="0" fontId="95" fillId="25" borderId="42" applyNumberFormat="0" applyAlignment="0" applyProtection="0">
      <alignment vertical="center"/>
    </xf>
    <xf numFmtId="183" fontId="95" fillId="25" borderId="42" applyNumberFormat="0" applyAlignment="0" applyProtection="0">
      <alignment vertical="center"/>
    </xf>
    <xf numFmtId="183" fontId="95" fillId="25" borderId="42" applyNumberFormat="0" applyAlignment="0" applyProtection="0">
      <alignment vertical="center"/>
    </xf>
    <xf numFmtId="0" fontId="95" fillId="25" borderId="42" applyNumberFormat="0" applyAlignment="0" applyProtection="0">
      <alignment vertical="center"/>
    </xf>
    <xf numFmtId="0" fontId="95" fillId="25" borderId="42" applyNumberFormat="0" applyAlignment="0" applyProtection="0">
      <alignment vertical="center"/>
    </xf>
    <xf numFmtId="183" fontId="95" fillId="25" borderId="42" applyNumberFormat="0" applyAlignment="0" applyProtection="0">
      <alignment vertical="center"/>
    </xf>
    <xf numFmtId="183" fontId="95" fillId="25" borderId="42" applyNumberFormat="0" applyAlignment="0" applyProtection="0">
      <alignment vertical="center"/>
    </xf>
    <xf numFmtId="0" fontId="95" fillId="25" borderId="42" applyNumberFormat="0" applyAlignment="0" applyProtection="0">
      <alignment vertical="center"/>
    </xf>
    <xf numFmtId="183" fontId="95" fillId="25" borderId="42" applyNumberFormat="0" applyAlignment="0" applyProtection="0">
      <alignment vertical="center"/>
    </xf>
    <xf numFmtId="183" fontId="95" fillId="25" borderId="42" applyNumberFormat="0" applyAlignment="0" applyProtection="0">
      <alignment vertical="center"/>
    </xf>
    <xf numFmtId="183" fontId="95" fillId="25" borderId="42" applyNumberFormat="0" applyAlignment="0" applyProtection="0">
      <alignment vertical="center"/>
    </xf>
    <xf numFmtId="0" fontId="95" fillId="25" borderId="42" applyNumberFormat="0" applyAlignment="0" applyProtection="0">
      <alignment vertical="center"/>
    </xf>
    <xf numFmtId="0" fontId="95" fillId="25" borderId="42" applyNumberFormat="0" applyAlignment="0" applyProtection="0">
      <alignment vertical="center"/>
    </xf>
    <xf numFmtId="183" fontId="95" fillId="25" borderId="42" applyNumberFormat="0" applyAlignment="0" applyProtection="0">
      <alignment vertical="center"/>
    </xf>
    <xf numFmtId="183" fontId="95" fillId="25" borderId="42" applyNumberFormat="0" applyAlignment="0" applyProtection="0">
      <alignment vertical="center"/>
    </xf>
    <xf numFmtId="0" fontId="95" fillId="25" borderId="42" applyNumberFormat="0" applyAlignment="0" applyProtection="0">
      <alignment vertical="center"/>
    </xf>
    <xf numFmtId="0" fontId="95" fillId="25" borderId="42" applyNumberFormat="0" applyAlignment="0" applyProtection="0">
      <alignment vertical="center"/>
    </xf>
    <xf numFmtId="183" fontId="95" fillId="25" borderId="42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0" fontId="96" fillId="71" borderId="49" applyNumberFormat="0" applyAlignment="0" applyProtection="0">
      <alignment vertical="center"/>
    </xf>
    <xf numFmtId="0" fontId="96" fillId="71" borderId="49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0" fontId="96" fillId="71" borderId="49" applyNumberFormat="0" applyAlignment="0" applyProtection="0">
      <alignment vertical="center"/>
    </xf>
    <xf numFmtId="0" fontId="96" fillId="71" borderId="49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0" fontId="96" fillId="71" borderId="49" applyNumberFormat="0" applyAlignment="0" applyProtection="0">
      <alignment vertical="center"/>
    </xf>
    <xf numFmtId="0" fontId="96" fillId="71" borderId="49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0" fontId="96" fillId="71" borderId="49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0" fontId="96" fillId="71" borderId="49" applyNumberFormat="0" applyAlignment="0" applyProtection="0">
      <alignment vertical="center"/>
    </xf>
    <xf numFmtId="0" fontId="96" fillId="71" borderId="49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0" fontId="96" fillId="71" borderId="49" applyNumberFormat="0" applyAlignment="0" applyProtection="0">
      <alignment vertical="center"/>
    </xf>
    <xf numFmtId="0" fontId="96" fillId="71" borderId="49" applyNumberFormat="0" applyAlignment="0" applyProtection="0">
      <alignment vertical="center"/>
    </xf>
    <xf numFmtId="183" fontId="96" fillId="71" borderId="49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211" fontId="129" fillId="0" borderId="0">
      <protection locked="0"/>
    </xf>
    <xf numFmtId="211" fontId="129" fillId="0" borderId="0">
      <protection locked="0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38" fontId="130" fillId="10" borderId="0" applyNumberFormat="0" applyBorder="0" applyAlignment="0" applyProtection="0"/>
    <xf numFmtId="38" fontId="130" fillId="10" borderId="0" applyNumberFormat="0" applyBorder="0" applyAlignment="0" applyProtection="0"/>
    <xf numFmtId="183" fontId="87" fillId="0" borderId="46" applyNumberFormat="0" applyFill="0" applyAlignment="0" applyProtection="0">
      <alignment vertical="center"/>
    </xf>
    <xf numFmtId="183" fontId="87" fillId="0" borderId="46" applyNumberFormat="0" applyFill="0" applyAlignment="0" applyProtection="0">
      <alignment vertical="center"/>
    </xf>
    <xf numFmtId="183" fontId="87" fillId="0" borderId="46" applyNumberFormat="0" applyFill="0" applyAlignment="0" applyProtection="0">
      <alignment vertical="center"/>
    </xf>
    <xf numFmtId="0" fontId="87" fillId="0" borderId="46" applyNumberFormat="0" applyFill="0" applyAlignment="0" applyProtection="0">
      <alignment vertical="center"/>
    </xf>
    <xf numFmtId="0" fontId="87" fillId="0" borderId="46" applyNumberFormat="0" applyFill="0" applyAlignment="0" applyProtection="0">
      <alignment vertical="center"/>
    </xf>
    <xf numFmtId="183" fontId="87" fillId="0" borderId="46" applyNumberFormat="0" applyFill="0" applyAlignment="0" applyProtection="0">
      <alignment vertical="center"/>
    </xf>
    <xf numFmtId="183" fontId="87" fillId="0" borderId="46" applyNumberFormat="0" applyFill="0" applyAlignment="0" applyProtection="0">
      <alignment vertical="center"/>
    </xf>
    <xf numFmtId="183" fontId="87" fillId="0" borderId="46" applyNumberFormat="0" applyFill="0" applyAlignment="0" applyProtection="0">
      <alignment vertical="center"/>
    </xf>
    <xf numFmtId="0" fontId="87" fillId="0" borderId="46" applyNumberFormat="0" applyFill="0" applyAlignment="0" applyProtection="0">
      <alignment vertical="center"/>
    </xf>
    <xf numFmtId="0" fontId="87" fillId="0" borderId="46" applyNumberFormat="0" applyFill="0" applyAlignment="0" applyProtection="0">
      <alignment vertical="center"/>
    </xf>
    <xf numFmtId="183" fontId="87" fillId="0" borderId="46" applyNumberFormat="0" applyFill="0" applyAlignment="0" applyProtection="0">
      <alignment vertical="center"/>
    </xf>
    <xf numFmtId="183" fontId="87" fillId="0" borderId="46" applyNumberFormat="0" applyFill="0" applyAlignment="0" applyProtection="0">
      <alignment vertical="center"/>
    </xf>
    <xf numFmtId="0" fontId="87" fillId="0" borderId="46" applyNumberFormat="0" applyFill="0" applyAlignment="0" applyProtection="0">
      <alignment vertical="center"/>
    </xf>
    <xf numFmtId="0" fontId="87" fillId="0" borderId="46" applyNumberFormat="0" applyFill="0" applyAlignment="0" applyProtection="0">
      <alignment vertical="center"/>
    </xf>
    <xf numFmtId="183" fontId="87" fillId="0" borderId="46" applyNumberFormat="0" applyFill="0" applyAlignment="0" applyProtection="0">
      <alignment vertical="center"/>
    </xf>
    <xf numFmtId="183" fontId="87" fillId="0" borderId="46" applyNumberFormat="0" applyFill="0" applyAlignment="0" applyProtection="0">
      <alignment vertical="center"/>
    </xf>
    <xf numFmtId="183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83" fontId="87" fillId="0" borderId="46" applyNumberFormat="0" applyFill="0" applyAlignment="0" applyProtection="0">
      <alignment vertical="center"/>
    </xf>
    <xf numFmtId="0" fontId="87" fillId="0" borderId="46" applyNumberFormat="0" applyFill="0" applyAlignment="0" applyProtection="0">
      <alignment vertical="center"/>
    </xf>
    <xf numFmtId="0" fontId="87" fillId="0" borderId="46" applyNumberFormat="0" applyFill="0" applyAlignment="0" applyProtection="0">
      <alignment vertical="center"/>
    </xf>
    <xf numFmtId="183" fontId="87" fillId="0" borderId="46" applyNumberFormat="0" applyFill="0" applyAlignment="0" applyProtection="0">
      <alignment vertical="center"/>
    </xf>
    <xf numFmtId="183" fontId="87" fillId="0" borderId="46" applyNumberFormat="0" applyFill="0" applyAlignment="0" applyProtection="0">
      <alignment vertical="center"/>
    </xf>
    <xf numFmtId="183" fontId="87" fillId="0" borderId="46" applyNumberFormat="0" applyFill="0" applyAlignment="0" applyProtection="0">
      <alignment vertical="center"/>
    </xf>
    <xf numFmtId="0" fontId="87" fillId="0" borderId="46" applyNumberFormat="0" applyFill="0" applyAlignment="0" applyProtection="0">
      <alignment vertical="center"/>
    </xf>
    <xf numFmtId="0" fontId="87" fillId="0" borderId="46" applyNumberFormat="0" applyFill="0" applyAlignment="0" applyProtection="0">
      <alignment vertical="center"/>
    </xf>
    <xf numFmtId="183" fontId="87" fillId="0" borderId="46" applyNumberFormat="0" applyFill="0" applyAlignment="0" applyProtection="0">
      <alignment vertical="center"/>
    </xf>
    <xf numFmtId="183" fontId="87" fillId="0" borderId="46" applyNumberFormat="0" applyFill="0" applyAlignment="0" applyProtection="0">
      <alignment vertical="center"/>
    </xf>
    <xf numFmtId="0" fontId="87" fillId="0" borderId="46" applyNumberFormat="0" applyFill="0" applyAlignment="0" applyProtection="0">
      <alignment vertical="center"/>
    </xf>
    <xf numFmtId="0" fontId="87" fillId="0" borderId="46" applyNumberFormat="0" applyFill="0" applyAlignment="0" applyProtection="0">
      <alignment vertical="center"/>
    </xf>
    <xf numFmtId="183" fontId="87" fillId="0" borderId="46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0" fontId="88" fillId="0" borderId="47" applyNumberFormat="0" applyFill="0" applyAlignment="0" applyProtection="0">
      <alignment vertical="center"/>
    </xf>
    <xf numFmtId="0" fontId="88" fillId="0" borderId="47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0" fontId="88" fillId="0" borderId="47" applyNumberFormat="0" applyFill="0" applyAlignment="0" applyProtection="0">
      <alignment vertical="center"/>
    </xf>
    <xf numFmtId="0" fontId="88" fillId="0" borderId="47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0" fontId="88" fillId="0" borderId="47" applyNumberFormat="0" applyFill="0" applyAlignment="0" applyProtection="0">
      <alignment vertical="center"/>
    </xf>
    <xf numFmtId="0" fontId="88" fillId="0" borderId="47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183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83" fontId="88" fillId="0" borderId="47" applyNumberFormat="0" applyFill="0" applyAlignment="0" applyProtection="0">
      <alignment vertical="center"/>
    </xf>
    <xf numFmtId="0" fontId="88" fillId="0" borderId="47" applyNumberFormat="0" applyFill="0" applyAlignment="0" applyProtection="0">
      <alignment vertical="center"/>
    </xf>
    <xf numFmtId="0" fontId="88" fillId="0" borderId="47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0" fontId="88" fillId="0" borderId="47" applyNumberFormat="0" applyFill="0" applyAlignment="0" applyProtection="0">
      <alignment vertical="center"/>
    </xf>
    <xf numFmtId="0" fontId="88" fillId="0" borderId="47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0" fontId="88" fillId="0" borderId="47" applyNumberFormat="0" applyFill="0" applyAlignment="0" applyProtection="0">
      <alignment vertical="center"/>
    </xf>
    <xf numFmtId="0" fontId="88" fillId="0" borderId="47" applyNumberFormat="0" applyFill="0" applyAlignment="0" applyProtection="0">
      <alignment vertical="center"/>
    </xf>
    <xf numFmtId="183" fontId="88" fillId="0" borderId="47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0" fontId="89" fillId="0" borderId="48" applyNumberFormat="0" applyFill="0" applyAlignment="0" applyProtection="0">
      <alignment vertical="center"/>
    </xf>
    <xf numFmtId="0" fontId="89" fillId="0" borderId="48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0" fontId="89" fillId="0" borderId="48" applyNumberFormat="0" applyFill="0" applyAlignment="0" applyProtection="0">
      <alignment vertical="center"/>
    </xf>
    <xf numFmtId="0" fontId="89" fillId="0" borderId="48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0" fontId="89" fillId="0" borderId="48" applyNumberFormat="0" applyFill="0" applyAlignment="0" applyProtection="0">
      <alignment vertical="center"/>
    </xf>
    <xf numFmtId="0" fontId="89" fillId="0" borderId="48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0" fontId="89" fillId="0" borderId="48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0" fontId="89" fillId="0" borderId="48" applyNumberFormat="0" applyFill="0" applyAlignment="0" applyProtection="0">
      <alignment vertical="center"/>
    </xf>
    <xf numFmtId="0" fontId="89" fillId="0" borderId="48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0" fontId="89" fillId="0" borderId="48" applyNumberFormat="0" applyFill="0" applyAlignment="0" applyProtection="0">
      <alignment vertical="center"/>
    </xf>
    <xf numFmtId="0" fontId="89" fillId="0" borderId="48" applyNumberFormat="0" applyFill="0" applyAlignment="0" applyProtection="0">
      <alignment vertical="center"/>
    </xf>
    <xf numFmtId="183" fontId="89" fillId="0" borderId="48" applyNumberFormat="0" applyFill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212" fontId="129" fillId="0" borderId="0">
      <protection locked="0"/>
    </xf>
    <xf numFmtId="212" fontId="129" fillId="0" borderId="0">
      <protection locked="0"/>
    </xf>
    <xf numFmtId="212" fontId="129" fillId="0" borderId="0">
      <protection locked="0"/>
    </xf>
    <xf numFmtId="212" fontId="129" fillId="0" borderId="0">
      <protection locked="0"/>
    </xf>
    <xf numFmtId="212" fontId="129" fillId="0" borderId="0">
      <protection locked="0"/>
    </xf>
    <xf numFmtId="212" fontId="129" fillId="0" borderId="0"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29" fillId="0" borderId="0" applyNumberFormat="0" applyFill="0" applyBorder="0" applyAlignment="0" applyProtection="0">
      <alignment vertical="top"/>
      <protection locked="0"/>
    </xf>
    <xf numFmtId="183" fontId="129" fillId="0" borderId="0" applyNumberFormat="0" applyFill="0" applyBorder="0" applyAlignment="0" applyProtection="0">
      <alignment vertical="top"/>
      <protection locked="0"/>
    </xf>
    <xf numFmtId="183" fontId="129" fillId="0" borderId="0" applyNumberFormat="0" applyFill="0" applyBorder="0" applyAlignment="0" applyProtection="0">
      <alignment vertical="top"/>
      <protection locked="0"/>
    </xf>
    <xf numFmtId="183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83" fontId="129" fillId="0" borderId="0" applyNumberFormat="0" applyFill="0" applyBorder="0" applyAlignment="0" applyProtection="0">
      <alignment vertical="top"/>
      <protection locked="0"/>
    </xf>
    <xf numFmtId="183" fontId="129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center"/>
    </xf>
    <xf numFmtId="183" fontId="134" fillId="0" borderId="0" applyNumberFormat="0" applyFill="0" applyBorder="0" applyAlignment="0" applyProtection="0">
      <alignment vertical="center"/>
    </xf>
    <xf numFmtId="183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183" fontId="134" fillId="0" borderId="0" applyNumberFormat="0" applyFill="0" applyBorder="0" applyAlignment="0" applyProtection="0">
      <alignment vertical="center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10" fontId="130" fillId="7" borderId="32" applyNumberFormat="0" applyBorder="0" applyAlignment="0" applyProtection="0"/>
    <xf numFmtId="10" fontId="130" fillId="7" borderId="32" applyNumberFormat="0" applyBorder="0" applyAlignment="0" applyProtection="0"/>
    <xf numFmtId="0" fontId="136" fillId="26" borderId="42" applyNumberFormat="0" applyAlignment="0" applyProtection="0"/>
    <xf numFmtId="0" fontId="136" fillId="26" borderId="42" applyNumberFormat="0" applyAlignment="0" applyProtection="0"/>
    <xf numFmtId="0" fontId="136" fillId="26" borderId="42" applyNumberFormat="0" applyAlignment="0" applyProtection="0"/>
    <xf numFmtId="0" fontId="136" fillId="26" borderId="42" applyNumberFormat="0" applyAlignment="0" applyProtection="0"/>
    <xf numFmtId="0" fontId="136" fillId="26" borderId="42" applyNumberFormat="0" applyAlignment="0" applyProtection="0"/>
    <xf numFmtId="0" fontId="136" fillId="26" borderId="42" applyNumberFormat="0" applyAlignment="0" applyProtection="0"/>
    <xf numFmtId="0" fontId="136" fillId="26" borderId="42" applyNumberFormat="0" applyAlignment="0" applyProtection="0"/>
    <xf numFmtId="0" fontId="136" fillId="26" borderId="42" applyNumberFormat="0" applyAlignment="0" applyProtection="0"/>
    <xf numFmtId="183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0" fontId="103" fillId="26" borderId="42" applyNumberFormat="0" applyAlignment="0" applyProtection="0">
      <alignment vertical="center"/>
    </xf>
    <xf numFmtId="0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0" fontId="103" fillId="26" borderId="42" applyNumberFormat="0" applyAlignment="0" applyProtection="0">
      <alignment vertical="center"/>
    </xf>
    <xf numFmtId="0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0" fontId="103" fillId="26" borderId="42" applyNumberFormat="0" applyAlignment="0" applyProtection="0">
      <alignment vertical="center"/>
    </xf>
    <xf numFmtId="0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0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0" fontId="103" fillId="26" borderId="42" applyNumberFormat="0" applyAlignment="0" applyProtection="0">
      <alignment vertical="center"/>
    </xf>
    <xf numFmtId="0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0" fontId="103" fillId="26" borderId="42" applyNumberFormat="0" applyAlignment="0" applyProtection="0">
      <alignment vertical="center"/>
    </xf>
    <xf numFmtId="0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0" fontId="103" fillId="26" borderId="42" applyNumberFormat="0" applyAlignment="0" applyProtection="0">
      <alignment vertical="center"/>
    </xf>
    <xf numFmtId="0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0" fontId="103" fillId="26" borderId="42" applyNumberFormat="0" applyAlignment="0" applyProtection="0">
      <alignment vertical="center"/>
    </xf>
    <xf numFmtId="0" fontId="103" fillId="26" borderId="42" applyNumberFormat="0" applyAlignment="0" applyProtection="0">
      <alignment vertical="center"/>
    </xf>
    <xf numFmtId="183" fontId="103" fillId="26" borderId="42" applyNumberFormat="0" applyAlignment="0" applyProtection="0">
      <alignment vertical="center"/>
    </xf>
    <xf numFmtId="0" fontId="136" fillId="26" borderId="42" applyNumberFormat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83" fontId="100" fillId="0" borderId="50" applyNumberFormat="0" applyFill="0" applyAlignment="0" applyProtection="0">
      <alignment vertical="center"/>
    </xf>
    <xf numFmtId="183" fontId="100" fillId="0" borderId="50" applyNumberFormat="0" applyFill="0" applyAlignment="0" applyProtection="0">
      <alignment vertical="center"/>
    </xf>
    <xf numFmtId="183" fontId="100" fillId="0" borderId="50" applyNumberFormat="0" applyFill="0" applyAlignment="0" applyProtection="0">
      <alignment vertical="center"/>
    </xf>
    <xf numFmtId="0" fontId="100" fillId="0" borderId="50" applyNumberFormat="0" applyFill="0" applyAlignment="0" applyProtection="0">
      <alignment vertical="center"/>
    </xf>
    <xf numFmtId="0" fontId="100" fillId="0" borderId="50" applyNumberFormat="0" applyFill="0" applyAlignment="0" applyProtection="0">
      <alignment vertical="center"/>
    </xf>
    <xf numFmtId="183" fontId="100" fillId="0" borderId="50" applyNumberFormat="0" applyFill="0" applyAlignment="0" applyProtection="0">
      <alignment vertical="center"/>
    </xf>
    <xf numFmtId="183" fontId="100" fillId="0" borderId="50" applyNumberFormat="0" applyFill="0" applyAlignment="0" applyProtection="0">
      <alignment vertical="center"/>
    </xf>
    <xf numFmtId="183" fontId="100" fillId="0" borderId="50" applyNumberFormat="0" applyFill="0" applyAlignment="0" applyProtection="0">
      <alignment vertical="center"/>
    </xf>
    <xf numFmtId="0" fontId="100" fillId="0" borderId="50" applyNumberFormat="0" applyFill="0" applyAlignment="0" applyProtection="0">
      <alignment vertical="center"/>
    </xf>
    <xf numFmtId="0" fontId="100" fillId="0" borderId="50" applyNumberFormat="0" applyFill="0" applyAlignment="0" applyProtection="0">
      <alignment vertical="center"/>
    </xf>
    <xf numFmtId="183" fontId="100" fillId="0" borderId="50" applyNumberFormat="0" applyFill="0" applyAlignment="0" applyProtection="0">
      <alignment vertical="center"/>
    </xf>
    <xf numFmtId="183" fontId="100" fillId="0" borderId="50" applyNumberFormat="0" applyFill="0" applyAlignment="0" applyProtection="0">
      <alignment vertical="center"/>
    </xf>
    <xf numFmtId="0" fontId="100" fillId="0" borderId="50" applyNumberFormat="0" applyFill="0" applyAlignment="0" applyProtection="0">
      <alignment vertical="center"/>
    </xf>
    <xf numFmtId="0" fontId="100" fillId="0" borderId="50" applyNumberFormat="0" applyFill="0" applyAlignment="0" applyProtection="0">
      <alignment vertical="center"/>
    </xf>
    <xf numFmtId="183" fontId="100" fillId="0" borderId="50" applyNumberFormat="0" applyFill="0" applyAlignment="0" applyProtection="0">
      <alignment vertical="center"/>
    </xf>
    <xf numFmtId="183" fontId="100" fillId="0" borderId="50" applyNumberFormat="0" applyFill="0" applyAlignment="0" applyProtection="0">
      <alignment vertical="center"/>
    </xf>
    <xf numFmtId="0" fontId="100" fillId="0" borderId="50" applyNumberFormat="0" applyFill="0" applyAlignment="0" applyProtection="0">
      <alignment vertical="center"/>
    </xf>
    <xf numFmtId="183" fontId="100" fillId="0" borderId="50" applyNumberFormat="0" applyFill="0" applyAlignment="0" applyProtection="0">
      <alignment vertical="center"/>
    </xf>
    <xf numFmtId="183" fontId="100" fillId="0" borderId="50" applyNumberFormat="0" applyFill="0" applyAlignment="0" applyProtection="0">
      <alignment vertical="center"/>
    </xf>
    <xf numFmtId="183" fontId="100" fillId="0" borderId="50" applyNumberFormat="0" applyFill="0" applyAlignment="0" applyProtection="0">
      <alignment vertical="center"/>
    </xf>
    <xf numFmtId="0" fontId="100" fillId="0" borderId="50" applyNumberFormat="0" applyFill="0" applyAlignment="0" applyProtection="0">
      <alignment vertical="center"/>
    </xf>
    <xf numFmtId="0" fontId="100" fillId="0" borderId="50" applyNumberFormat="0" applyFill="0" applyAlignment="0" applyProtection="0">
      <alignment vertical="center"/>
    </xf>
    <xf numFmtId="183" fontId="100" fillId="0" borderId="50" applyNumberFormat="0" applyFill="0" applyAlignment="0" applyProtection="0">
      <alignment vertical="center"/>
    </xf>
    <xf numFmtId="183" fontId="100" fillId="0" borderId="50" applyNumberFormat="0" applyFill="0" applyAlignment="0" applyProtection="0">
      <alignment vertical="center"/>
    </xf>
    <xf numFmtId="0" fontId="100" fillId="0" borderId="50" applyNumberFormat="0" applyFill="0" applyAlignment="0" applyProtection="0">
      <alignment vertical="center"/>
    </xf>
    <xf numFmtId="0" fontId="100" fillId="0" borderId="50" applyNumberFormat="0" applyFill="0" applyAlignment="0" applyProtection="0">
      <alignment vertical="center"/>
    </xf>
    <xf numFmtId="183" fontId="100" fillId="0" borderId="50" applyNumberFormat="0" applyFill="0" applyAlignment="0" applyProtection="0">
      <alignment vertical="center"/>
    </xf>
    <xf numFmtId="21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83" fontId="101" fillId="72" borderId="0" applyNumberFormat="0" applyBorder="0" applyAlignment="0" applyProtection="0">
      <alignment vertical="center"/>
    </xf>
    <xf numFmtId="183" fontId="101" fillId="72" borderId="0" applyNumberFormat="0" applyBorder="0" applyAlignment="0" applyProtection="0">
      <alignment vertical="center"/>
    </xf>
    <xf numFmtId="183" fontId="101" fillId="72" borderId="0" applyNumberFormat="0" applyBorder="0" applyAlignment="0" applyProtection="0">
      <alignment vertical="center"/>
    </xf>
    <xf numFmtId="0" fontId="101" fillId="72" borderId="0" applyNumberFormat="0" applyBorder="0" applyAlignment="0" applyProtection="0">
      <alignment vertical="center"/>
    </xf>
    <xf numFmtId="0" fontId="101" fillId="72" borderId="0" applyNumberFormat="0" applyBorder="0" applyAlignment="0" applyProtection="0">
      <alignment vertical="center"/>
    </xf>
    <xf numFmtId="183" fontId="101" fillId="72" borderId="0" applyNumberFormat="0" applyBorder="0" applyAlignment="0" applyProtection="0">
      <alignment vertical="center"/>
    </xf>
    <xf numFmtId="183" fontId="101" fillId="72" borderId="0" applyNumberFormat="0" applyBorder="0" applyAlignment="0" applyProtection="0">
      <alignment vertical="center"/>
    </xf>
    <xf numFmtId="183" fontId="101" fillId="72" borderId="0" applyNumberFormat="0" applyBorder="0" applyAlignment="0" applyProtection="0">
      <alignment vertical="center"/>
    </xf>
    <xf numFmtId="0" fontId="101" fillId="72" borderId="0" applyNumberFormat="0" applyBorder="0" applyAlignment="0" applyProtection="0">
      <alignment vertical="center"/>
    </xf>
    <xf numFmtId="0" fontId="101" fillId="72" borderId="0" applyNumberFormat="0" applyBorder="0" applyAlignment="0" applyProtection="0">
      <alignment vertical="center"/>
    </xf>
    <xf numFmtId="183" fontId="101" fillId="72" borderId="0" applyNumberFormat="0" applyBorder="0" applyAlignment="0" applyProtection="0">
      <alignment vertical="center"/>
    </xf>
    <xf numFmtId="183" fontId="101" fillId="72" borderId="0" applyNumberFormat="0" applyBorder="0" applyAlignment="0" applyProtection="0">
      <alignment vertical="center"/>
    </xf>
    <xf numFmtId="0" fontId="101" fillId="72" borderId="0" applyNumberFormat="0" applyBorder="0" applyAlignment="0" applyProtection="0">
      <alignment vertical="center"/>
    </xf>
    <xf numFmtId="0" fontId="101" fillId="72" borderId="0" applyNumberFormat="0" applyBorder="0" applyAlignment="0" applyProtection="0">
      <alignment vertical="center"/>
    </xf>
    <xf numFmtId="183" fontId="101" fillId="72" borderId="0" applyNumberFormat="0" applyBorder="0" applyAlignment="0" applyProtection="0">
      <alignment vertical="center"/>
    </xf>
    <xf numFmtId="0" fontId="140" fillId="73" borderId="0" applyNumberFormat="0" applyBorder="0" applyAlignment="0" applyProtection="0"/>
    <xf numFmtId="183" fontId="101" fillId="72" borderId="0" applyNumberFormat="0" applyBorder="0" applyAlignment="0" applyProtection="0">
      <alignment vertical="center"/>
    </xf>
    <xf numFmtId="0" fontId="101" fillId="72" borderId="0" applyNumberFormat="0" applyBorder="0" applyAlignment="0" applyProtection="0">
      <alignment vertical="center"/>
    </xf>
    <xf numFmtId="183" fontId="101" fillId="72" borderId="0" applyNumberFormat="0" applyBorder="0" applyAlignment="0" applyProtection="0">
      <alignment vertical="center"/>
    </xf>
    <xf numFmtId="183" fontId="101" fillId="72" borderId="0" applyNumberFormat="0" applyBorder="0" applyAlignment="0" applyProtection="0">
      <alignment vertical="center"/>
    </xf>
    <xf numFmtId="183" fontId="101" fillId="72" borderId="0" applyNumberFormat="0" applyBorder="0" applyAlignment="0" applyProtection="0">
      <alignment vertical="center"/>
    </xf>
    <xf numFmtId="0" fontId="101" fillId="72" borderId="0" applyNumberFormat="0" applyBorder="0" applyAlignment="0" applyProtection="0">
      <alignment vertical="center"/>
    </xf>
    <xf numFmtId="0" fontId="101" fillId="72" borderId="0" applyNumberFormat="0" applyBorder="0" applyAlignment="0" applyProtection="0">
      <alignment vertical="center"/>
    </xf>
    <xf numFmtId="183" fontId="101" fillId="72" borderId="0" applyNumberFormat="0" applyBorder="0" applyAlignment="0" applyProtection="0">
      <alignment vertical="center"/>
    </xf>
    <xf numFmtId="183" fontId="101" fillId="72" borderId="0" applyNumberFormat="0" applyBorder="0" applyAlignment="0" applyProtection="0">
      <alignment vertical="center"/>
    </xf>
    <xf numFmtId="0" fontId="101" fillId="72" borderId="0" applyNumberFormat="0" applyBorder="0" applyAlignment="0" applyProtection="0">
      <alignment vertical="center"/>
    </xf>
    <xf numFmtId="0" fontId="101" fillId="72" borderId="0" applyNumberFormat="0" applyBorder="0" applyAlignment="0" applyProtection="0">
      <alignment vertical="center"/>
    </xf>
    <xf numFmtId="183" fontId="101" fillId="72" borderId="0" applyNumberFormat="0" applyBorder="0" applyAlignment="0" applyProtection="0">
      <alignment vertical="center"/>
    </xf>
    <xf numFmtId="215" fontId="141" fillId="0" borderId="0"/>
    <xf numFmtId="215" fontId="141" fillId="0" borderId="0"/>
    <xf numFmtId="183" fontId="142" fillId="0" borderId="0"/>
    <xf numFmtId="183" fontId="142" fillId="0" borderId="0"/>
    <xf numFmtId="0" fontId="142" fillId="0" borderId="0"/>
    <xf numFmtId="183" fontId="142" fillId="0" borderId="0"/>
    <xf numFmtId="0" fontId="142" fillId="0" borderId="0"/>
    <xf numFmtId="183" fontId="142" fillId="0" borderId="0"/>
    <xf numFmtId="183" fontId="142" fillId="0" borderId="0"/>
    <xf numFmtId="0" fontId="142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0" fillId="0" borderId="0">
      <alignment vertical="center"/>
    </xf>
    <xf numFmtId="183" fontId="130" fillId="0" borderId="0">
      <alignment vertical="center"/>
    </xf>
    <xf numFmtId="183" fontId="130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183" fontId="130" fillId="0" borderId="0">
      <alignment vertical="center"/>
    </xf>
    <xf numFmtId="183" fontId="130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8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30" fillId="0" borderId="0">
      <alignment vertical="center"/>
    </xf>
    <xf numFmtId="183" fontId="130" fillId="0" borderId="0">
      <alignment vertical="center"/>
    </xf>
    <xf numFmtId="183" fontId="130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183" fontId="130" fillId="0" borderId="0">
      <alignment vertical="center"/>
    </xf>
    <xf numFmtId="183" fontId="130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43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44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0" fontId="7" fillId="27" borderId="43" applyNumberFormat="0" applyFont="0" applyAlignment="0" applyProtection="0">
      <alignment vertical="center"/>
    </xf>
    <xf numFmtId="183" fontId="7" fillId="27" borderId="43" applyNumberFormat="0" applyFon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0" fontId="102" fillId="25" borderId="44" applyNumberFormat="0" applyAlignment="0" applyProtection="0">
      <alignment vertical="center"/>
    </xf>
    <xf numFmtId="0" fontId="102" fillId="25" borderId="44" applyNumberForma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0" fontId="102" fillId="25" borderId="44" applyNumberFormat="0" applyAlignment="0" applyProtection="0">
      <alignment vertical="center"/>
    </xf>
    <xf numFmtId="0" fontId="102" fillId="25" borderId="44" applyNumberForma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0" fontId="102" fillId="25" borderId="44" applyNumberFormat="0" applyAlignment="0" applyProtection="0">
      <alignment vertical="center"/>
    </xf>
    <xf numFmtId="0" fontId="102" fillId="25" borderId="44" applyNumberForma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0" fontId="102" fillId="25" borderId="44" applyNumberForma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0" fontId="102" fillId="25" borderId="44" applyNumberFormat="0" applyAlignment="0" applyProtection="0">
      <alignment vertical="center"/>
    </xf>
    <xf numFmtId="0" fontId="102" fillId="25" borderId="44" applyNumberForma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0" fontId="102" fillId="25" borderId="44" applyNumberFormat="0" applyAlignment="0" applyProtection="0">
      <alignment vertical="center"/>
    </xf>
    <xf numFmtId="0" fontId="102" fillId="25" borderId="44" applyNumberFormat="0" applyAlignment="0" applyProtection="0">
      <alignment vertical="center"/>
    </xf>
    <xf numFmtId="183" fontId="102" fillId="25" borderId="44" applyNumberFormat="0" applyAlignment="0" applyProtection="0">
      <alignment vertical="center"/>
    </xf>
    <xf numFmtId="10" fontId="129" fillId="0" borderId="0" applyFont="0" applyFill="0" applyBorder="0" applyAlignment="0" applyProtection="0"/>
    <xf numFmtId="10" fontId="129" fillId="0" borderId="0" applyFont="0" applyFill="0" applyBorder="0" applyAlignment="0" applyProtection="0"/>
    <xf numFmtId="0" fontId="145" fillId="16" borderId="0">
      <alignment horizontal="center" vertical="center"/>
    </xf>
    <xf numFmtId="0" fontId="146" fillId="16" borderId="0">
      <alignment horizontal="left" vertical="center"/>
    </xf>
    <xf numFmtId="0" fontId="23" fillId="0" borderId="0"/>
    <xf numFmtId="0" fontId="147" fillId="74" borderId="82">
      <alignment horizont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0" fontId="94" fillId="0" borderId="45" applyNumberFormat="0" applyFill="0" applyAlignment="0" applyProtection="0">
      <alignment vertical="center"/>
    </xf>
    <xf numFmtId="0" fontId="94" fillId="0" borderId="45" applyNumberFormat="0" applyFill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0" fontId="94" fillId="0" borderId="45" applyNumberFormat="0" applyFill="0" applyAlignment="0" applyProtection="0">
      <alignment vertical="center"/>
    </xf>
    <xf numFmtId="0" fontId="94" fillId="0" borderId="45" applyNumberFormat="0" applyFill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0" fontId="94" fillId="0" borderId="45" applyNumberFormat="0" applyFill="0" applyAlignment="0" applyProtection="0">
      <alignment vertical="center"/>
    </xf>
    <xf numFmtId="0" fontId="94" fillId="0" borderId="45" applyNumberFormat="0" applyFill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212" fontId="129" fillId="0" borderId="83">
      <protection locked="0"/>
    </xf>
    <xf numFmtId="212" fontId="129" fillId="0" borderId="83">
      <protection locked="0"/>
    </xf>
    <xf numFmtId="183" fontId="94" fillId="0" borderId="45" applyNumberFormat="0" applyFill="0" applyAlignment="0" applyProtection="0">
      <alignment vertical="center"/>
    </xf>
    <xf numFmtId="0" fontId="94" fillId="0" borderId="45" applyNumberFormat="0" applyFill="0" applyAlignment="0" applyProtection="0">
      <alignment vertical="center"/>
    </xf>
    <xf numFmtId="0" fontId="94" fillId="0" borderId="45" applyNumberFormat="0" applyFill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0" fontId="94" fillId="0" borderId="45" applyNumberFormat="0" applyFill="0" applyAlignment="0" applyProtection="0">
      <alignment vertical="center"/>
    </xf>
    <xf numFmtId="0" fontId="94" fillId="0" borderId="45" applyNumberFormat="0" applyFill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0" fontId="94" fillId="0" borderId="45" applyNumberFormat="0" applyFill="0" applyAlignment="0" applyProtection="0">
      <alignment vertical="center"/>
    </xf>
    <xf numFmtId="0" fontId="94" fillId="0" borderId="45" applyNumberFormat="0" applyFill="0" applyAlignment="0" applyProtection="0">
      <alignment vertical="center"/>
    </xf>
    <xf numFmtId="183" fontId="94" fillId="0" borderId="45" applyNumberFormat="0" applyFill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148" fillId="0" borderId="0" applyNumberFormat="0" applyProtection="0">
      <alignment horizontal="left"/>
    </xf>
    <xf numFmtId="0" fontId="149" fillId="0" borderId="0" applyNumberFormat="0" applyProtection="0">
      <alignment horizontal="right"/>
    </xf>
    <xf numFmtId="0" fontId="150" fillId="0" borderId="84" applyNumberFormat="0" applyFill="0" applyAlignment="0" applyProtection="0">
      <alignment vertical="center"/>
    </xf>
    <xf numFmtId="216" fontId="151" fillId="0" borderId="85" applyFill="0" applyProtection="0">
      <alignment horizontal="center" vertical="center"/>
    </xf>
    <xf numFmtId="0" fontId="150" fillId="0" borderId="0" applyNumberFormat="0" applyFill="0" applyBorder="0" applyAlignment="0" applyProtection="0">
      <alignment vertical="center"/>
    </xf>
    <xf numFmtId="217" fontId="149" fillId="0" borderId="86" applyFill="0" applyProtection="0">
      <alignment horizontal="right" vertical="center" indent="1"/>
    </xf>
    <xf numFmtId="0" fontId="152" fillId="0" borderId="0" applyNumberFormat="0" applyFill="0" applyBorder="0" applyAlignment="0" applyProtection="0">
      <alignment vertical="center"/>
    </xf>
    <xf numFmtId="0" fontId="153" fillId="0" borderId="0" applyProtection="0">
      <alignment horizontal="left"/>
    </xf>
    <xf numFmtId="0" fontId="154" fillId="75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55" fillId="0" borderId="0"/>
    <xf numFmtId="0" fontId="37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6" fillId="0" borderId="0" applyNumberFormat="0" applyFill="0" applyBorder="0" applyAlignment="0" applyProtection="0">
      <alignment vertical="top"/>
      <protection locked="0"/>
    </xf>
    <xf numFmtId="183" fontId="156" fillId="0" borderId="0" applyNumberFormat="0" applyFill="0" applyBorder="0" applyAlignment="0" applyProtection="0">
      <alignment vertical="top"/>
      <protection locked="0"/>
    </xf>
    <xf numFmtId="183" fontId="156" fillId="0" borderId="0" applyNumberFormat="0" applyFill="0" applyBorder="0" applyAlignment="0" applyProtection="0">
      <alignment vertical="top"/>
      <protection locked="0"/>
    </xf>
    <xf numFmtId="183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183" fontId="157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8" fillId="76" borderId="0" applyNumberFormat="0" applyBorder="0" applyAlignment="0" applyProtection="0">
      <alignment vertical="center"/>
    </xf>
    <xf numFmtId="0" fontId="159" fillId="39" borderId="0" applyNumberFormat="0" applyBorder="0" applyAlignment="0" applyProtection="0">
      <alignment vertical="center"/>
    </xf>
    <xf numFmtId="0" fontId="159" fillId="39" borderId="0" applyNumberFormat="0" applyBorder="0" applyAlignment="0" applyProtection="0">
      <alignment vertical="center"/>
    </xf>
    <xf numFmtId="0" fontId="159" fillId="39" borderId="0" applyNumberFormat="0" applyBorder="0" applyAlignment="0" applyProtection="0">
      <alignment vertical="center"/>
    </xf>
    <xf numFmtId="218" fontId="130" fillId="0" borderId="0" applyFont="0" applyFill="0" applyBorder="0" applyAlignment="0" applyProtection="0"/>
    <xf numFmtId="218" fontId="130" fillId="0" borderId="0" applyFont="0" applyFill="0" applyBorder="0" applyAlignment="0" applyProtection="0"/>
    <xf numFmtId="218" fontId="130" fillId="0" borderId="0" applyFont="0" applyFill="0" applyBorder="0" applyAlignment="0" applyProtection="0"/>
    <xf numFmtId="218" fontId="130" fillId="0" borderId="0" applyFont="0" applyFill="0" applyBorder="0" applyAlignment="0" applyProtection="0"/>
    <xf numFmtId="0" fontId="160" fillId="77" borderId="42" applyNumberFormat="0" applyAlignment="0" applyProtection="0">
      <alignment vertical="center"/>
    </xf>
    <xf numFmtId="0" fontId="161" fillId="78" borderId="87" applyNumberFormat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88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6" fillId="0" borderId="89">
      <alignment vertical="top" wrapText="1"/>
    </xf>
    <xf numFmtId="0" fontId="166" fillId="0" borderId="89">
      <alignment vertical="top" wrapText="1"/>
    </xf>
    <xf numFmtId="0" fontId="166" fillId="0" borderId="89">
      <alignment vertical="top" wrapText="1"/>
    </xf>
    <xf numFmtId="0" fontId="166" fillId="0" borderId="89">
      <alignment vertical="top" wrapText="1"/>
    </xf>
    <xf numFmtId="0" fontId="167" fillId="73" borderId="0" applyNumberFormat="0" applyBorder="0" applyAlignment="0" applyProtection="0">
      <alignment vertical="center"/>
    </xf>
    <xf numFmtId="0" fontId="168" fillId="0" borderId="0" applyFill="0" applyBorder="0" applyProtection="0">
      <alignment horizontal="right" vertical="top"/>
    </xf>
    <xf numFmtId="0" fontId="168" fillId="0" borderId="0" applyNumberFormat="0" applyFill="0" applyBorder="0" applyProtection="0">
      <alignment vertical="top"/>
    </xf>
    <xf numFmtId="0" fontId="169" fillId="77" borderId="44" applyNumberFormat="0" applyAlignment="0" applyProtection="0">
      <alignment vertical="center"/>
    </xf>
    <xf numFmtId="0" fontId="170" fillId="72" borderId="42" applyNumberFormat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2" fillId="79" borderId="0" applyNumberFormat="0" applyBorder="0" applyAlignment="0" applyProtection="0">
      <alignment vertical="center"/>
    </xf>
    <xf numFmtId="0" fontId="172" fillId="79" borderId="0" applyNumberFormat="0" applyBorder="0" applyAlignment="0" applyProtection="0">
      <alignment vertical="center"/>
    </xf>
    <xf numFmtId="0" fontId="172" fillId="80" borderId="0" applyNumberFormat="0" applyBorder="0" applyAlignment="0" applyProtection="0">
      <alignment vertical="center"/>
    </xf>
    <xf numFmtId="0" fontId="172" fillId="80" borderId="0" applyNumberFormat="0" applyBorder="0" applyAlignment="0" applyProtection="0">
      <alignment vertical="center"/>
    </xf>
    <xf numFmtId="0" fontId="172" fillId="81" borderId="0" applyNumberFormat="0" applyBorder="0" applyAlignment="0" applyProtection="0">
      <alignment vertical="center"/>
    </xf>
    <xf numFmtId="0" fontId="172" fillId="81" borderId="0" applyNumberFormat="0" applyBorder="0" applyAlignment="0" applyProtection="0">
      <alignment vertical="center"/>
    </xf>
    <xf numFmtId="0" fontId="172" fillId="82" borderId="0" applyNumberFormat="0" applyBorder="0" applyAlignment="0" applyProtection="0">
      <alignment vertical="center"/>
    </xf>
    <xf numFmtId="0" fontId="172" fillId="82" borderId="0" applyNumberFormat="0" applyBorder="0" applyAlignment="0" applyProtection="0">
      <alignment vertical="center"/>
    </xf>
    <xf numFmtId="0" fontId="172" fillId="83" borderId="0" applyNumberFormat="0" applyBorder="0" applyAlignment="0" applyProtection="0">
      <alignment vertical="center"/>
    </xf>
    <xf numFmtId="0" fontId="172" fillId="83" borderId="0" applyNumberFormat="0" applyBorder="0" applyAlignment="0" applyProtection="0">
      <alignment vertical="center"/>
    </xf>
    <xf numFmtId="0" fontId="172" fillId="84" borderId="0" applyNumberFormat="0" applyBorder="0" applyAlignment="0" applyProtection="0">
      <alignment vertical="center"/>
    </xf>
    <xf numFmtId="0" fontId="172" fillId="84" borderId="0" applyNumberFormat="0" applyBorder="0" applyAlignment="0" applyProtection="0">
      <alignment vertical="center"/>
    </xf>
    <xf numFmtId="41" fontId="173" fillId="0" borderId="0" applyFont="0" applyFill="0" applyBorder="0" applyAlignment="0" applyProtection="0"/>
    <xf numFmtId="41" fontId="173" fillId="0" borderId="0" applyFont="0" applyFill="0" applyBorder="0" applyAlignment="0" applyProtection="0"/>
    <xf numFmtId="41" fontId="173" fillId="0" borderId="0" applyFont="0" applyFill="0" applyBorder="0" applyAlignment="0" applyProtection="0"/>
    <xf numFmtId="41" fontId="173" fillId="0" borderId="0" applyFont="0" applyFill="0" applyBorder="0" applyAlignment="0" applyProtection="0"/>
    <xf numFmtId="41" fontId="173" fillId="0" borderId="0" applyFont="0" applyFill="0" applyBorder="0" applyAlignment="0" applyProtection="0"/>
    <xf numFmtId="183" fontId="173" fillId="0" borderId="0"/>
    <xf numFmtId="0" fontId="173" fillId="0" borderId="0"/>
    <xf numFmtId="183" fontId="173" fillId="0" borderId="0"/>
    <xf numFmtId="0" fontId="39" fillId="0" borderId="0" applyNumberFormat="0" applyFill="0" applyBorder="0" applyAlignment="0" applyProtection="0">
      <alignment vertical="top"/>
      <protection locked="0"/>
    </xf>
    <xf numFmtId="178" fontId="1" fillId="0" borderId="0">
      <alignment vertical="center"/>
    </xf>
    <xf numFmtId="178" fontId="8" fillId="0" borderId="0"/>
    <xf numFmtId="178" fontId="13" fillId="0" borderId="0"/>
    <xf numFmtId="178" fontId="51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1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00" fillId="0" borderId="0"/>
  </cellStyleXfs>
  <cellXfs count="1394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32" fillId="0" borderId="0" xfId="0" applyFont="1"/>
    <xf numFmtId="0" fontId="4" fillId="16" borderId="7" xfId="12933" applyFont="1" applyFill="1" applyBorder="1" applyAlignment="1">
      <alignment horizontal="center" vertical="center"/>
    </xf>
    <xf numFmtId="182" fontId="4" fillId="16" borderId="7" xfId="0" applyNumberFormat="1" applyFont="1" applyFill="1" applyBorder="1" applyAlignment="1">
      <alignment horizontal="center" vertical="center" wrapText="1"/>
    </xf>
    <xf numFmtId="182" fontId="4" fillId="16" borderId="7" xfId="12933" applyNumberFormat="1" applyFont="1" applyFill="1" applyBorder="1" applyAlignment="1">
      <alignment horizontal="center" vertical="center"/>
    </xf>
    <xf numFmtId="182" fontId="4" fillId="16" borderId="7" xfId="12933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85" fontId="4" fillId="0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17" borderId="8" xfId="13018" applyFont="1" applyFill="1" applyBorder="1" applyAlignment="1">
      <alignment horizontal="center"/>
    </xf>
    <xf numFmtId="191" fontId="4" fillId="17" borderId="28" xfId="12933" applyNumberFormat="1" applyFont="1" applyFill="1" applyBorder="1" applyAlignment="1">
      <alignment horizontal="center" vertical="center"/>
    </xf>
    <xf numFmtId="182" fontId="4" fillId="17" borderId="7" xfId="6447" applyNumberFormat="1" applyFont="1" applyFill="1" applyBorder="1" applyAlignment="1">
      <alignment horizontal="center" vertical="center"/>
    </xf>
    <xf numFmtId="182" fontId="4" fillId="16" borderId="7" xfId="6447" applyNumberFormat="1" applyFont="1" applyFill="1" applyBorder="1" applyAlignment="1">
      <alignment horizontal="center" vertical="center" shrinkToFit="1"/>
    </xf>
    <xf numFmtId="182" fontId="4" fillId="17" borderId="7" xfId="12933" applyNumberFormat="1" applyFont="1" applyFill="1" applyBorder="1" applyAlignment="1">
      <alignment horizontal="center"/>
    </xf>
    <xf numFmtId="0" fontId="4" fillId="16" borderId="7" xfId="0" applyFont="1" applyFill="1" applyBorder="1" applyAlignment="1">
      <alignment horizontal="center" vertical="center"/>
    </xf>
    <xf numFmtId="0" fontId="4" fillId="17" borderId="7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49" fontId="44" fillId="0" borderId="0" xfId="6447" applyNumberFormat="1" applyFont="1" applyFill="1" applyBorder="1" applyAlignment="1">
      <alignment horizontal="center" vertical="center" shrinkToFit="1"/>
    </xf>
    <xf numFmtId="0" fontId="44" fillId="0" borderId="0" xfId="6447" applyFont="1" applyFill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/>
    <xf numFmtId="0" fontId="44" fillId="0" borderId="0" xfId="0" applyFont="1" applyBorder="1" applyAlignment="1">
      <alignment horizontal="center"/>
    </xf>
    <xf numFmtId="0" fontId="44" fillId="0" borderId="0" xfId="12933" applyFont="1" applyFill="1" applyBorder="1" applyAlignment="1">
      <alignment horizontal="center" wrapText="1"/>
    </xf>
    <xf numFmtId="182" fontId="44" fillId="16" borderId="0" xfId="12933" applyNumberFormat="1" applyFont="1" applyFill="1" applyBorder="1" applyAlignment="1">
      <alignment horizontal="center" vertical="center"/>
    </xf>
    <xf numFmtId="182" fontId="44" fillId="16" borderId="0" xfId="12933" applyNumberFormat="1" applyFont="1" applyFill="1" applyBorder="1" applyAlignment="1">
      <alignment horizontal="center"/>
    </xf>
    <xf numFmtId="0" fontId="44" fillId="16" borderId="0" xfId="12933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4" fillId="16" borderId="0" xfId="12933" applyFont="1" applyFill="1" applyBorder="1" applyAlignment="1">
      <alignment horizontal="center" wrapText="1"/>
    </xf>
    <xf numFmtId="182" fontId="44" fillId="16" borderId="0" xfId="0" applyNumberFormat="1" applyFont="1" applyFill="1" applyBorder="1" applyAlignment="1">
      <alignment horizontal="center" vertical="center" wrapText="1"/>
    </xf>
    <xf numFmtId="184" fontId="44" fillId="16" borderId="0" xfId="6447" applyNumberFormat="1" applyFont="1" applyFill="1" applyBorder="1" applyAlignment="1">
      <alignment horizontal="center" vertical="center" shrinkToFit="1"/>
    </xf>
    <xf numFmtId="49" fontId="44" fillId="16" borderId="0" xfId="6447" applyNumberFormat="1" applyFont="1" applyFill="1" applyBorder="1" applyAlignment="1">
      <alignment horizontal="center" vertical="center" shrinkToFit="1"/>
    </xf>
    <xf numFmtId="0" fontId="44" fillId="16" borderId="0" xfId="6447" applyFont="1" applyFill="1" applyBorder="1" applyAlignment="1">
      <alignment horizontal="center" vertical="center" shrinkToFit="1"/>
    </xf>
    <xf numFmtId="182" fontId="44" fillId="16" borderId="0" xfId="12933" applyNumberFormat="1" applyFont="1" applyFill="1" applyBorder="1" applyAlignment="1">
      <alignment horizontal="center" wrapText="1"/>
    </xf>
    <xf numFmtId="0" fontId="44" fillId="16" borderId="0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16" borderId="0" xfId="12933" applyFont="1" applyFill="1" applyBorder="1" applyAlignment="1">
      <alignment horizontal="center" vertical="center" wrapText="1"/>
    </xf>
    <xf numFmtId="184" fontId="44" fillId="0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center" vertical="center" wrapText="1"/>
    </xf>
    <xf numFmtId="0" fontId="44" fillId="16" borderId="0" xfId="0" applyFont="1" applyFill="1" applyBorder="1" applyAlignment="1">
      <alignment horizontal="center"/>
    </xf>
    <xf numFmtId="182" fontId="44" fillId="16" borderId="0" xfId="0" applyNumberFormat="1" applyFont="1" applyFill="1" applyBorder="1" applyAlignment="1">
      <alignment horizontal="center" vertical="center"/>
    </xf>
    <xf numFmtId="183" fontId="44" fillId="16" borderId="0" xfId="6447" applyNumberFormat="1" applyFont="1" applyFill="1" applyBorder="1" applyAlignment="1">
      <alignment horizontal="center" vertical="center" shrinkToFit="1"/>
    </xf>
    <xf numFmtId="183" fontId="44" fillId="16" borderId="0" xfId="12933" applyNumberFormat="1" applyFont="1" applyFill="1" applyBorder="1" applyAlignment="1">
      <alignment horizontal="center"/>
    </xf>
    <xf numFmtId="182" fontId="44" fillId="0" borderId="0" xfId="12933" applyNumberFormat="1" applyFont="1" applyFill="1" applyBorder="1" applyAlignment="1">
      <alignment horizontal="center"/>
    </xf>
    <xf numFmtId="0" fontId="44" fillId="0" borderId="0" xfId="12933" applyFont="1" applyFill="1" applyBorder="1" applyAlignment="1">
      <alignment horizontal="center"/>
    </xf>
    <xf numFmtId="0" fontId="44" fillId="0" borderId="0" xfId="0" applyFont="1" applyFill="1"/>
    <xf numFmtId="0" fontId="44" fillId="16" borderId="0" xfId="12933" applyFont="1" applyFill="1" applyBorder="1" applyAlignment="1">
      <alignment horizontal="center" vertical="center"/>
    </xf>
    <xf numFmtId="0" fontId="44" fillId="16" borderId="0" xfId="12935" applyFont="1" applyFill="1" applyBorder="1" applyAlignment="1">
      <alignment horizontal="center"/>
    </xf>
    <xf numFmtId="49" fontId="44" fillId="16" borderId="0" xfId="12933" applyNumberFormat="1" applyFont="1" applyFill="1" applyBorder="1" applyAlignment="1">
      <alignment horizontal="center" vertical="center"/>
    </xf>
    <xf numFmtId="0" fontId="44" fillId="16" borderId="0" xfId="12932" applyNumberFormat="1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center" vertical="center"/>
    </xf>
    <xf numFmtId="0" fontId="44" fillId="16" borderId="0" xfId="12936" applyFont="1" applyFill="1" applyBorder="1" applyAlignment="1">
      <alignment horizontal="center" wrapText="1"/>
    </xf>
    <xf numFmtId="58" fontId="44" fillId="16" borderId="0" xfId="12936" applyNumberFormat="1" applyFont="1" applyFill="1" applyBorder="1" applyAlignment="1">
      <alignment horizontal="center" vertical="center" wrapText="1"/>
    </xf>
    <xf numFmtId="0" fontId="44" fillId="16" borderId="0" xfId="0" applyFont="1" applyFill="1" applyAlignment="1">
      <alignment horizontal="center"/>
    </xf>
    <xf numFmtId="0" fontId="44" fillId="0" borderId="0" xfId="12932" applyFont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center" vertical="center"/>
    </xf>
    <xf numFmtId="0" fontId="44" fillId="16" borderId="0" xfId="12932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center" vertical="center"/>
    </xf>
    <xf numFmtId="58" fontId="44" fillId="16" borderId="0" xfId="12932" applyNumberFormat="1" applyFont="1" applyFill="1" applyBorder="1" applyAlignment="1">
      <alignment horizontal="center" vertical="center" wrapText="1"/>
    </xf>
    <xf numFmtId="16" fontId="44" fillId="16" borderId="0" xfId="12933" applyNumberFormat="1" applyFont="1" applyFill="1" applyBorder="1" applyAlignment="1">
      <alignment horizontal="center"/>
    </xf>
    <xf numFmtId="191" fontId="44" fillId="16" borderId="0" xfId="12933" applyNumberFormat="1" applyFont="1" applyFill="1" applyBorder="1" applyAlignment="1">
      <alignment horizontal="center" vertical="center"/>
    </xf>
    <xf numFmtId="0" fontId="45" fillId="16" borderId="0" xfId="6447" applyFont="1" applyFill="1" applyBorder="1" applyAlignment="1">
      <alignment horizontal="center" vertical="center" shrinkToFit="1"/>
    </xf>
    <xf numFmtId="58" fontId="44" fillId="16" borderId="0" xfId="12937" applyNumberFormat="1" applyFont="1" applyFill="1" applyBorder="1" applyAlignment="1">
      <alignment horizontal="center" vertical="center" wrapText="1"/>
    </xf>
    <xf numFmtId="192" fontId="44" fillId="16" borderId="0" xfId="12933" applyNumberFormat="1" applyFont="1" applyFill="1" applyBorder="1" applyAlignment="1">
      <alignment horizontal="center" vertical="center"/>
    </xf>
    <xf numFmtId="17" fontId="44" fillId="16" borderId="0" xfId="6447" applyNumberFormat="1" applyFont="1" applyFill="1" applyBorder="1" applyAlignment="1">
      <alignment horizontal="center" vertical="center" shrinkToFit="1"/>
    </xf>
    <xf numFmtId="0" fontId="44" fillId="16" borderId="0" xfId="6447" applyFont="1" applyFill="1" applyBorder="1" applyAlignment="1">
      <alignment horizontal="center"/>
    </xf>
    <xf numFmtId="58" fontId="44" fillId="16" borderId="0" xfId="12938" applyNumberFormat="1" applyFont="1" applyFill="1" applyBorder="1" applyAlignment="1">
      <alignment horizontal="center" vertical="center" wrapText="1"/>
    </xf>
    <xf numFmtId="191" fontId="44" fillId="0" borderId="0" xfId="12933" applyNumberFormat="1" applyFont="1" applyFill="1" applyBorder="1" applyAlignment="1">
      <alignment horizontal="center" vertical="center"/>
    </xf>
    <xf numFmtId="0" fontId="44" fillId="0" borderId="0" xfId="0" applyFont="1" applyAlignment="1"/>
    <xf numFmtId="0" fontId="41" fillId="16" borderId="0" xfId="6447" applyFont="1" applyFill="1" applyBorder="1" applyAlignment="1">
      <alignment horizontal="left" vertical="center" shrinkToFit="1"/>
    </xf>
    <xf numFmtId="0" fontId="41" fillId="16" borderId="0" xfId="0" applyFont="1" applyFill="1" applyBorder="1" applyAlignment="1">
      <alignment horizontal="left" vertical="center"/>
    </xf>
    <xf numFmtId="0" fontId="41" fillId="16" borderId="0" xfId="12933" applyFont="1" applyFill="1" applyBorder="1" applyAlignment="1">
      <alignment horizontal="left"/>
    </xf>
    <xf numFmtId="0" fontId="41" fillId="16" borderId="0" xfId="12933" applyFont="1" applyFill="1" applyAlignment="1">
      <alignment horizontal="left"/>
    </xf>
    <xf numFmtId="0" fontId="41" fillId="0" borderId="0" xfId="6447" applyFont="1" applyFill="1" applyBorder="1" applyAlignment="1">
      <alignment horizontal="left" vertical="center" shrinkToFit="1"/>
    </xf>
    <xf numFmtId="0" fontId="41" fillId="0" borderId="0" xfId="0" applyFont="1" applyAlignment="1">
      <alignment horizontal="left"/>
    </xf>
    <xf numFmtId="0" fontId="4" fillId="0" borderId="0" xfId="0" applyFont="1"/>
    <xf numFmtId="0" fontId="41" fillId="16" borderId="0" xfId="0" applyFont="1" applyFill="1" applyAlignment="1">
      <alignment horizontal="left"/>
    </xf>
    <xf numFmtId="0" fontId="41" fillId="16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" fillId="16" borderId="16" xfId="12933" applyFont="1" applyFill="1" applyBorder="1" applyAlignment="1">
      <alignment horizontal="center" vertical="center"/>
    </xf>
    <xf numFmtId="0" fontId="4" fillId="17" borderId="16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7" xfId="12934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182" fontId="4" fillId="16" borderId="7" xfId="12933" applyNumberFormat="1" applyFont="1" applyFill="1" applyBorder="1" applyAlignment="1">
      <alignment horizontal="center" wrapText="1"/>
    </xf>
    <xf numFmtId="0" fontId="4" fillId="16" borderId="7" xfId="12934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/>
    </xf>
    <xf numFmtId="182" fontId="4" fillId="16" borderId="7" xfId="0" applyNumberFormat="1" applyFont="1" applyFill="1" applyBorder="1" applyAlignment="1">
      <alignment horizontal="center" vertical="center"/>
    </xf>
    <xf numFmtId="0" fontId="4" fillId="16" borderId="13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/>
    </xf>
    <xf numFmtId="182" fontId="4" fillId="16" borderId="13" xfId="12933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8" fillId="20" borderId="27" xfId="0" applyFont="1" applyFill="1" applyBorder="1" applyAlignment="1">
      <alignment horizontal="center" vertical="center" wrapText="1"/>
    </xf>
    <xf numFmtId="182" fontId="4" fillId="0" borderId="7" xfId="12933" applyNumberFormat="1" applyFont="1" applyFill="1" applyBorder="1" applyAlignment="1">
      <alignment horizontal="center"/>
    </xf>
    <xf numFmtId="0" fontId="8" fillId="20" borderId="30" xfId="0" applyFont="1" applyFill="1" applyBorder="1" applyAlignment="1">
      <alignment horizontal="center" vertical="center" wrapText="1"/>
    </xf>
    <xf numFmtId="0" fontId="8" fillId="19" borderId="27" xfId="0" applyFont="1" applyFill="1" applyBorder="1" applyAlignment="1">
      <alignment horizontal="center" vertical="center" wrapText="1"/>
    </xf>
    <xf numFmtId="0" fontId="8" fillId="19" borderId="30" xfId="0" applyFont="1" applyFill="1" applyBorder="1" applyAlignment="1">
      <alignment horizontal="center" vertical="center" wrapText="1"/>
    </xf>
    <xf numFmtId="0" fontId="4" fillId="16" borderId="0" xfId="12933" applyFont="1" applyFill="1" applyBorder="1" applyAlignment="1">
      <alignment horizontal="center" vertical="center"/>
    </xf>
    <xf numFmtId="182" fontId="4" fillId="16" borderId="0" xfId="12933" applyNumberFormat="1" applyFont="1" applyFill="1" applyBorder="1" applyAlignment="1">
      <alignment horizontal="center"/>
    </xf>
    <xf numFmtId="183" fontId="4" fillId="16" borderId="7" xfId="0" applyNumberFormat="1" applyFont="1" applyFill="1" applyBorder="1" applyAlignment="1">
      <alignment horizontal="center" vertical="center"/>
    </xf>
    <xf numFmtId="184" fontId="4" fillId="16" borderId="7" xfId="6447" applyNumberFormat="1" applyFont="1" applyFill="1" applyBorder="1" applyAlignment="1">
      <alignment horizontal="center" vertical="center" shrinkToFit="1"/>
    </xf>
    <xf numFmtId="0" fontId="4" fillId="0" borderId="7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13" xfId="12933" applyFont="1" applyFill="1" applyBorder="1" applyAlignment="1">
      <alignment horizontal="center" vertical="center"/>
    </xf>
    <xf numFmtId="182" fontId="4" fillId="0" borderId="13" xfId="12933" applyNumberFormat="1" applyFont="1" applyFill="1" applyBorder="1" applyAlignment="1">
      <alignment horizontal="center"/>
    </xf>
    <xf numFmtId="185" fontId="4" fillId="16" borderId="7" xfId="0" applyNumberFormat="1" applyFont="1" applyFill="1" applyBorder="1" applyAlignment="1">
      <alignment horizontal="center"/>
    </xf>
    <xf numFmtId="185" fontId="4" fillId="16" borderId="22" xfId="0" applyNumberFormat="1" applyFont="1" applyFill="1" applyBorder="1" applyAlignment="1">
      <alignment horizontal="center"/>
    </xf>
    <xf numFmtId="182" fontId="4" fillId="16" borderId="22" xfId="12933" applyNumberFormat="1" applyFont="1" applyFill="1" applyBorder="1" applyAlignment="1">
      <alignment horizontal="center"/>
    </xf>
    <xf numFmtId="183" fontId="4" fillId="0" borderId="12" xfId="0" applyNumberFormat="1" applyFont="1" applyBorder="1" applyAlignment="1">
      <alignment horizontal="center" vertical="center" wrapText="1"/>
    </xf>
    <xf numFmtId="0" fontId="4" fillId="16" borderId="14" xfId="12933" applyFont="1" applyFill="1" applyBorder="1" applyAlignment="1">
      <alignment horizontal="center" vertical="center"/>
    </xf>
    <xf numFmtId="0" fontId="4" fillId="16" borderId="0" xfId="12933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83" fontId="4" fillId="0" borderId="7" xfId="0" applyNumberFormat="1" applyFont="1" applyBorder="1" applyAlignment="1">
      <alignment horizontal="center"/>
    </xf>
    <xf numFmtId="0" fontId="45" fillId="15" borderId="0" xfId="6447" applyFont="1" applyFill="1" applyBorder="1" applyAlignment="1">
      <alignment horizontal="left" vertical="center"/>
    </xf>
    <xf numFmtId="0" fontId="41" fillId="0" borderId="0" xfId="6447" applyFont="1" applyFill="1" applyBorder="1" applyAlignment="1">
      <alignment horizontal="left" vertical="center"/>
    </xf>
    <xf numFmtId="0" fontId="44" fillId="17" borderId="0" xfId="0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182" fontId="4" fillId="16" borderId="32" xfId="12933" applyNumberFormat="1" applyFont="1" applyFill="1" applyBorder="1" applyAlignment="1">
      <alignment horizontal="center"/>
    </xf>
    <xf numFmtId="0" fontId="4" fillId="16" borderId="7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0" borderId="6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7" borderId="7" xfId="12933" applyFont="1" applyFill="1" applyBorder="1" applyAlignment="1">
      <alignment horizontal="center" vertical="center"/>
    </xf>
    <xf numFmtId="0" fontId="4" fillId="16" borderId="7" xfId="6447" applyFont="1" applyFill="1" applyBorder="1" applyAlignment="1">
      <alignment horizontal="center" vertical="center" shrinkToFit="1"/>
    </xf>
    <xf numFmtId="182" fontId="4" fillId="16" borderId="7" xfId="12939" applyNumberFormat="1" applyFont="1" applyFill="1" applyBorder="1" applyAlignment="1">
      <alignment horizontal="center" vertical="center" wrapText="1"/>
    </xf>
    <xf numFmtId="193" fontId="4" fillId="16" borderId="7" xfId="12933" applyNumberFormat="1" applyFont="1" applyFill="1" applyBorder="1" applyAlignment="1">
      <alignment horizontal="center" vertical="center"/>
    </xf>
    <xf numFmtId="184" fontId="4" fillId="16" borderId="7" xfId="6447" applyNumberFormat="1" applyFont="1" applyFill="1" applyBorder="1" applyAlignment="1">
      <alignment horizontal="center"/>
    </xf>
    <xf numFmtId="185" fontId="4" fillId="16" borderId="7" xfId="12933" applyNumberFormat="1" applyFont="1" applyFill="1" applyBorder="1" applyAlignment="1">
      <alignment horizontal="center" vertical="center"/>
    </xf>
    <xf numFmtId="185" fontId="4" fillId="16" borderId="32" xfId="12933" applyNumberFormat="1" applyFont="1" applyFill="1" applyBorder="1" applyAlignment="1">
      <alignment horizontal="center" vertical="center"/>
    </xf>
    <xf numFmtId="185" fontId="4" fillId="16" borderId="28" xfId="12933" applyNumberFormat="1" applyFont="1" applyFill="1" applyBorder="1" applyAlignment="1">
      <alignment horizontal="center" vertical="center"/>
    </xf>
    <xf numFmtId="185" fontId="4" fillId="16" borderId="28" xfId="12933" applyNumberFormat="1" applyFont="1" applyFill="1" applyBorder="1" applyAlignment="1">
      <alignment horizontal="center"/>
    </xf>
    <xf numFmtId="185" fontId="4" fillId="17" borderId="28" xfId="6447" applyNumberFormat="1" applyFont="1" applyFill="1" applyBorder="1" applyAlignment="1">
      <alignment horizontal="center" vertical="center"/>
    </xf>
    <xf numFmtId="190" fontId="4" fillId="16" borderId="7" xfId="12313" applyNumberFormat="1" applyFont="1" applyFill="1" applyBorder="1" applyAlignment="1">
      <alignment horizontal="center" vertical="center"/>
    </xf>
    <xf numFmtId="186" fontId="4" fillId="0" borderId="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8" fillId="19" borderId="27" xfId="0" applyNumberFormat="1" applyFont="1" applyFill="1" applyBorder="1" applyAlignment="1">
      <alignment horizontal="center" vertical="center" wrapText="1"/>
    </xf>
    <xf numFmtId="183" fontId="4" fillId="16" borderId="7" xfId="12933" applyNumberFormat="1" applyFont="1" applyFill="1" applyBorder="1" applyAlignment="1">
      <alignment horizontal="center"/>
    </xf>
    <xf numFmtId="183" fontId="4" fillId="0" borderId="7" xfId="12933" applyNumberFormat="1" applyFont="1" applyFill="1" applyBorder="1" applyAlignment="1">
      <alignment horizontal="center"/>
    </xf>
    <xf numFmtId="187" fontId="4" fillId="0" borderId="7" xfId="0" applyNumberFormat="1" applyFont="1" applyBorder="1" applyAlignment="1">
      <alignment horizontal="center"/>
    </xf>
    <xf numFmtId="49" fontId="4" fillId="16" borderId="7" xfId="12933" applyNumberFormat="1" applyFont="1" applyFill="1" applyBorder="1" applyAlignment="1">
      <alignment horizontal="center" vertical="center"/>
    </xf>
    <xf numFmtId="0" fontId="4" fillId="16" borderId="17" xfId="12933" applyFont="1" applyFill="1" applyBorder="1" applyAlignment="1">
      <alignment horizontal="center" vertical="center"/>
    </xf>
    <xf numFmtId="189" fontId="4" fillId="16" borderId="17" xfId="12933" applyNumberFormat="1" applyFont="1" applyFill="1" applyBorder="1" applyAlignment="1">
      <alignment horizontal="center" vertical="center"/>
    </xf>
    <xf numFmtId="191" fontId="4" fillId="0" borderId="7" xfId="0" applyNumberFormat="1" applyFont="1" applyBorder="1" applyAlignment="1">
      <alignment horizontal="center"/>
    </xf>
    <xf numFmtId="191" fontId="4" fillId="16" borderId="17" xfId="12933" applyNumberFormat="1" applyFont="1" applyFill="1" applyBorder="1" applyAlignment="1">
      <alignment horizontal="center" vertical="center"/>
    </xf>
    <xf numFmtId="182" fontId="4" fillId="0" borderId="7" xfId="12933" applyNumberFormat="1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8" fillId="20" borderId="31" xfId="0" applyFont="1" applyFill="1" applyBorder="1" applyAlignment="1">
      <alignment horizontal="center" vertical="center" wrapText="1"/>
    </xf>
    <xf numFmtId="182" fontId="4" fillId="16" borderId="28" xfId="12933" applyNumberFormat="1" applyFont="1" applyFill="1" applyBorder="1" applyAlignment="1">
      <alignment horizontal="center"/>
    </xf>
    <xf numFmtId="182" fontId="4" fillId="0" borderId="28" xfId="12933" applyNumberFormat="1" applyFont="1" applyFill="1" applyBorder="1" applyAlignment="1">
      <alignment horizontal="center"/>
    </xf>
    <xf numFmtId="0" fontId="4" fillId="0" borderId="7" xfId="12933" applyFont="1" applyFill="1" applyBorder="1" applyAlignment="1">
      <alignment horizontal="center"/>
    </xf>
    <xf numFmtId="0" fontId="4" fillId="16" borderId="7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7" borderId="7" xfId="12933" applyFont="1" applyFill="1" applyBorder="1" applyAlignment="1">
      <alignment horizontal="center" vertical="center"/>
    </xf>
    <xf numFmtId="49" fontId="4" fillId="16" borderId="8" xfId="12933" applyNumberFormat="1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182" fontId="4" fillId="16" borderId="32" xfId="12933" applyNumberFormat="1" applyFont="1" applyFill="1" applyBorder="1" applyAlignment="1">
      <alignment horizontal="center" vertical="center"/>
    </xf>
    <xf numFmtId="0" fontId="4" fillId="17" borderId="20" xfId="0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/>
    </xf>
    <xf numFmtId="182" fontId="4" fillId="17" borderId="7" xfId="12933" applyNumberFormat="1" applyFont="1" applyFill="1" applyBorder="1" applyAlignment="1">
      <alignment horizontal="center" vertical="center"/>
    </xf>
    <xf numFmtId="0" fontId="44" fillId="0" borderId="0" xfId="0" applyFont="1" applyBorder="1"/>
    <xf numFmtId="0" fontId="44" fillId="16" borderId="36" xfId="12933" applyFont="1" applyFill="1" applyBorder="1" applyAlignment="1">
      <alignment horizontal="center"/>
    </xf>
    <xf numFmtId="0" fontId="4" fillId="17" borderId="7" xfId="0" applyFont="1" applyFill="1" applyBorder="1" applyAlignment="1">
      <alignment horizontal="center" vertical="center" wrapText="1"/>
    </xf>
    <xf numFmtId="0" fontId="45" fillId="16" borderId="0" xfId="6447" applyFont="1" applyFill="1" applyBorder="1" applyAlignment="1">
      <alignment vertical="center" shrinkToFit="1"/>
    </xf>
    <xf numFmtId="0" fontId="4" fillId="16" borderId="22" xfId="12933" applyFont="1" applyFill="1" applyBorder="1" applyAlignment="1">
      <alignment horizontal="center" vertical="center"/>
    </xf>
    <xf numFmtId="0" fontId="4" fillId="16" borderId="29" xfId="12933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vertical="center" shrinkToFit="1"/>
    </xf>
    <xf numFmtId="0" fontId="44" fillId="16" borderId="0" xfId="6447" applyFont="1" applyFill="1" applyBorder="1" applyAlignment="1">
      <alignment horizontal="center" vertical="center" shrinkToFit="1"/>
    </xf>
    <xf numFmtId="0" fontId="44" fillId="0" borderId="0" xfId="6447" applyFont="1" applyFill="1" applyBorder="1" applyAlignment="1">
      <alignment horizontal="center" vertical="center" shrinkToFit="1"/>
    </xf>
    <xf numFmtId="0" fontId="4" fillId="16" borderId="7" xfId="12933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184" fontId="4" fillId="16" borderId="0" xfId="6447" applyNumberFormat="1" applyFont="1" applyFill="1" applyBorder="1" applyAlignment="1">
      <alignment horizontal="center" vertical="center" shrinkToFit="1"/>
    </xf>
    <xf numFmtId="0" fontId="4" fillId="16" borderId="8" xfId="12933" applyFont="1" applyFill="1" applyBorder="1" applyAlignment="1">
      <alignment horizontal="center" vertical="center"/>
    </xf>
    <xf numFmtId="0" fontId="4" fillId="16" borderId="32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7" fillId="0" borderId="0" xfId="0" applyFont="1"/>
    <xf numFmtId="187" fontId="4" fillId="0" borderId="32" xfId="0" applyNumberFormat="1" applyFont="1" applyBorder="1" applyAlignment="1">
      <alignment horizontal="center" vertical="center"/>
    </xf>
    <xf numFmtId="0" fontId="41" fillId="16" borderId="0" xfId="6447" applyFont="1" applyFill="1" applyBorder="1" applyAlignment="1">
      <alignment vertical="center" shrinkToFit="1"/>
    </xf>
    <xf numFmtId="183" fontId="4" fillId="16" borderId="32" xfId="0" applyNumberFormat="1" applyFont="1" applyFill="1" applyBorder="1" applyAlignment="1">
      <alignment horizontal="center"/>
    </xf>
    <xf numFmtId="183" fontId="4" fillId="16" borderId="32" xfId="12933" applyNumberFormat="1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wrapText="1"/>
    </xf>
    <xf numFmtId="199" fontId="48" fillId="0" borderId="20" xfId="0" applyNumberFormat="1" applyFont="1" applyFill="1" applyBorder="1" applyAlignment="1">
      <alignment horizontal="center" vertical="center" wrapText="1"/>
    </xf>
    <xf numFmtId="0" fontId="4" fillId="16" borderId="32" xfId="12933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vertical="center" shrinkToFit="1"/>
    </xf>
    <xf numFmtId="0" fontId="4" fillId="16" borderId="7" xfId="12933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4" fillId="16" borderId="28" xfId="12933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182" fontId="4" fillId="16" borderId="32" xfId="12939" applyNumberFormat="1" applyFont="1" applyFill="1" applyBorder="1" applyAlignment="1">
      <alignment horizontal="center" vertical="center" wrapText="1"/>
    </xf>
    <xf numFmtId="185" fontId="4" fillId="0" borderId="32" xfId="0" applyNumberFormat="1" applyFont="1" applyFill="1" applyBorder="1" applyAlignment="1">
      <alignment horizontal="center"/>
    </xf>
    <xf numFmtId="0" fontId="4" fillId="16" borderId="32" xfId="12932" applyFont="1" applyFill="1" applyBorder="1" applyAlignment="1">
      <alignment horizontal="center" vertical="center" wrapText="1"/>
    </xf>
    <xf numFmtId="0" fontId="4" fillId="16" borderId="32" xfId="6447" applyFont="1" applyFill="1" applyBorder="1" applyAlignment="1">
      <alignment horizontal="center" vertical="center" shrinkToFit="1"/>
    </xf>
    <xf numFmtId="0" fontId="4" fillId="16" borderId="7" xfId="12933" applyFont="1" applyFill="1" applyBorder="1" applyAlignment="1">
      <alignment horizontal="center" vertical="center" wrapText="1"/>
    </xf>
    <xf numFmtId="200" fontId="4" fillId="17" borderId="28" xfId="8798" applyNumberFormat="1" applyFont="1" applyFill="1" applyBorder="1" applyAlignment="1">
      <alignment horizontal="center"/>
    </xf>
    <xf numFmtId="182" fontId="4" fillId="16" borderId="32" xfId="0" applyNumberFormat="1" applyFont="1" applyFill="1" applyBorder="1" applyAlignment="1">
      <alignment horizontal="center" vertical="center" wrapText="1"/>
    </xf>
    <xf numFmtId="0" fontId="4" fillId="16" borderId="22" xfId="12934" applyFont="1" applyFill="1" applyBorder="1" applyAlignment="1">
      <alignment horizontal="center" vertical="center"/>
    </xf>
    <xf numFmtId="183" fontId="4" fillId="0" borderId="7" xfId="0" applyNumberFormat="1" applyFont="1" applyBorder="1" applyAlignment="1">
      <alignment horizontal="center" vertical="center"/>
    </xf>
    <xf numFmtId="183" fontId="4" fillId="0" borderId="8" xfId="0" applyNumberFormat="1" applyFont="1" applyBorder="1" applyAlignment="1">
      <alignment horizontal="center" vertical="center" wrapText="1"/>
    </xf>
    <xf numFmtId="183" fontId="4" fillId="0" borderId="32" xfId="0" applyNumberFormat="1" applyFont="1" applyBorder="1" applyAlignment="1">
      <alignment horizontal="center" vertical="center"/>
    </xf>
    <xf numFmtId="183" fontId="4" fillId="0" borderId="32" xfId="0" applyNumberFormat="1" applyFont="1" applyBorder="1" applyAlignment="1">
      <alignment horizontal="center"/>
    </xf>
    <xf numFmtId="176" fontId="4" fillId="0" borderId="20" xfId="6652" applyNumberFormat="1" applyFont="1" applyFill="1" applyBorder="1" applyAlignment="1">
      <alignment horizontal="center" vertical="center"/>
    </xf>
    <xf numFmtId="16" fontId="4" fillId="16" borderId="0" xfId="0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/>
    </xf>
    <xf numFmtId="189" fontId="4" fillId="16" borderId="7" xfId="12933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3" fontId="4" fillId="16" borderId="7" xfId="0" applyNumberFormat="1" applyFont="1" applyFill="1" applyBorder="1" applyAlignment="1">
      <alignment horizontal="center"/>
    </xf>
    <xf numFmtId="188" fontId="4" fillId="16" borderId="7" xfId="12933" applyNumberFormat="1" applyFont="1" applyFill="1" applyBorder="1" applyAlignment="1">
      <alignment horizontal="center"/>
    </xf>
    <xf numFmtId="0" fontId="4" fillId="16" borderId="8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 wrapText="1"/>
    </xf>
    <xf numFmtId="0" fontId="4" fillId="16" borderId="32" xfId="12933" applyFont="1" applyFill="1" applyBorder="1" applyAlignment="1">
      <alignment horizontal="center"/>
    </xf>
    <xf numFmtId="0" fontId="4" fillId="17" borderId="7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4" fillId="16" borderId="0" xfId="6447" applyFont="1" applyFill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17" borderId="32" xfId="13018" applyFont="1" applyFill="1" applyBorder="1" applyAlignment="1">
      <alignment horizontal="center"/>
    </xf>
    <xf numFmtId="0" fontId="4" fillId="16" borderId="32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191" fontId="4" fillId="17" borderId="32" xfId="12933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16" borderId="32" xfId="12933" applyFont="1" applyFill="1" applyBorder="1" applyAlignment="1">
      <alignment horizontal="center" vertical="center"/>
    </xf>
    <xf numFmtId="0" fontId="4" fillId="17" borderId="7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vertical="center" shrinkToFit="1"/>
    </xf>
    <xf numFmtId="0" fontId="4" fillId="16" borderId="29" xfId="12933" applyFont="1" applyFill="1" applyBorder="1" applyAlignment="1">
      <alignment horizontal="center" vertical="center"/>
    </xf>
    <xf numFmtId="0" fontId="44" fillId="0" borderId="0" xfId="6447" applyFont="1" applyFill="1" applyBorder="1" applyAlignment="1">
      <alignment horizontal="center" vertical="center" shrinkToFit="1"/>
    </xf>
    <xf numFmtId="0" fontId="4" fillId="16" borderId="7" xfId="12933" applyFont="1" applyFill="1" applyBorder="1" applyAlignment="1">
      <alignment horizontal="center" vertical="center"/>
    </xf>
    <xf numFmtId="0" fontId="4" fillId="16" borderId="22" xfId="12933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5" fillId="0" borderId="0" xfId="12932" applyFont="1" applyBorder="1" applyAlignment="1">
      <alignment horizontal="center" vertical="center"/>
    </xf>
    <xf numFmtId="182" fontId="44" fillId="0" borderId="0" xfId="12933" applyNumberFormat="1" applyFont="1" applyFill="1" applyBorder="1" applyAlignment="1">
      <alignment horizontal="center" wrapText="1"/>
    </xf>
    <xf numFmtId="0" fontId="44" fillId="0" borderId="0" xfId="12933" applyFont="1" applyFill="1" applyBorder="1" applyAlignment="1">
      <alignment horizontal="center" vertical="center" wrapText="1"/>
    </xf>
    <xf numFmtId="0" fontId="44" fillId="17" borderId="0" xfId="12933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82" fontId="4" fillId="16" borderId="32" xfId="6447" applyNumberFormat="1" applyFont="1" applyFill="1" applyBorder="1" applyAlignment="1">
      <alignment horizontal="center" vertical="center" shrinkToFit="1"/>
    </xf>
    <xf numFmtId="182" fontId="4" fillId="0" borderId="32" xfId="0" applyNumberFormat="1" applyFont="1" applyBorder="1" applyAlignment="1">
      <alignment horizontal="center"/>
    </xf>
    <xf numFmtId="0" fontId="4" fillId="16" borderId="7" xfId="12933" applyFont="1" applyFill="1" applyBorder="1" applyAlignment="1">
      <alignment horizontal="center" wrapText="1"/>
    </xf>
    <xf numFmtId="0" fontId="4" fillId="16" borderId="8" xfId="12933" applyFont="1" applyFill="1" applyBorder="1" applyAlignment="1">
      <alignment horizontal="center" vertical="center"/>
    </xf>
    <xf numFmtId="0" fontId="4" fillId="16" borderId="26" xfId="12933" applyFont="1" applyFill="1" applyBorder="1" applyAlignment="1">
      <alignment horizontal="center" vertical="center"/>
    </xf>
    <xf numFmtId="0" fontId="4" fillId="16" borderId="32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32" xfId="12933" applyFont="1" applyFill="1" applyBorder="1" applyAlignment="1">
      <alignment horizontal="center" vertical="center"/>
    </xf>
    <xf numFmtId="0" fontId="4" fillId="16" borderId="29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183" fontId="4" fillId="16" borderId="32" xfId="12933" applyNumberFormat="1" applyFont="1" applyFill="1" applyBorder="1" applyAlignment="1">
      <alignment horizontal="center"/>
    </xf>
    <xf numFmtId="0" fontId="4" fillId="16" borderId="37" xfId="12933" applyFont="1" applyFill="1" applyBorder="1" applyAlignment="1">
      <alignment horizontal="center" vertical="center"/>
    </xf>
    <xf numFmtId="0" fontId="4" fillId="16" borderId="36" xfId="12933" applyFont="1" applyFill="1" applyBorder="1" applyAlignment="1">
      <alignment horizontal="center" vertical="center"/>
    </xf>
    <xf numFmtId="182" fontId="4" fillId="16" borderId="36" xfId="12933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49" fontId="4" fillId="16" borderId="0" xfId="6447" applyNumberFormat="1" applyFont="1" applyFill="1" applyBorder="1" applyAlignment="1">
      <alignment horizontal="center" vertical="center" shrinkToFit="1"/>
    </xf>
    <xf numFmtId="0" fontId="44" fillId="0" borderId="0" xfId="12933" applyFont="1" applyFill="1" applyBorder="1" applyAlignment="1">
      <alignment wrapText="1"/>
    </xf>
    <xf numFmtId="200" fontId="4" fillId="0" borderId="32" xfId="8798" applyNumberFormat="1" applyFont="1" applyFill="1" applyBorder="1" applyAlignment="1">
      <alignment horizontal="center"/>
    </xf>
    <xf numFmtId="185" fontId="4" fillId="0" borderId="32" xfId="12933" applyNumberFormat="1" applyFont="1" applyFill="1" applyBorder="1" applyAlignment="1">
      <alignment horizontal="center" vertical="center"/>
    </xf>
    <xf numFmtId="182" fontId="4" fillId="0" borderId="32" xfId="12933" applyNumberFormat="1" applyFont="1" applyFill="1" applyBorder="1" applyAlignment="1">
      <alignment horizontal="center"/>
    </xf>
    <xf numFmtId="185" fontId="4" fillId="0" borderId="32" xfId="12933" applyNumberFormat="1" applyFont="1" applyFill="1" applyBorder="1" applyAlignment="1">
      <alignment horizontal="center"/>
    </xf>
    <xf numFmtId="0" fontId="4" fillId="16" borderId="32" xfId="12938" applyFont="1" applyFill="1" applyBorder="1" applyAlignment="1">
      <alignment horizontal="center" vertical="center"/>
    </xf>
    <xf numFmtId="0" fontId="4" fillId="16" borderId="32" xfId="12938" applyFont="1" applyFill="1" applyBorder="1" applyAlignment="1">
      <alignment horizontal="center"/>
    </xf>
    <xf numFmtId="0" fontId="4" fillId="0" borderId="32" xfId="12337" applyFont="1" applyFill="1" applyBorder="1" applyAlignment="1">
      <alignment horizontal="center" vertical="center"/>
    </xf>
    <xf numFmtId="0" fontId="4" fillId="0" borderId="32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7" borderId="7" xfId="12933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center"/>
    </xf>
    <xf numFmtId="183" fontId="49" fillId="17" borderId="0" xfId="13031" applyNumberFormat="1" applyFont="1" applyFill="1">
      <alignment vertical="center"/>
    </xf>
    <xf numFmtId="49" fontId="49" fillId="17" borderId="0" xfId="13031" applyNumberFormat="1" applyFont="1" applyFill="1">
      <alignment vertical="center"/>
    </xf>
    <xf numFmtId="182" fontId="50" fillId="17" borderId="32" xfId="13032" applyNumberFormat="1" applyFont="1" applyFill="1" applyBorder="1" applyAlignment="1">
      <alignment horizontal="left"/>
    </xf>
    <xf numFmtId="49" fontId="49" fillId="17" borderId="26" xfId="13033" applyNumberFormat="1" applyFont="1" applyFill="1" applyBorder="1" applyAlignment="1">
      <alignment horizontal="left" vertical="center"/>
    </xf>
    <xf numFmtId="182" fontId="49" fillId="17" borderId="32" xfId="13032" applyNumberFormat="1" applyFont="1" applyFill="1" applyBorder="1" applyAlignment="1">
      <alignment horizontal="left"/>
    </xf>
    <xf numFmtId="183" fontId="49" fillId="17" borderId="40" xfId="13032" applyNumberFormat="1" applyFont="1" applyFill="1" applyBorder="1" applyAlignment="1">
      <alignment horizontal="left" vertical="center"/>
    </xf>
    <xf numFmtId="183" fontId="52" fillId="17" borderId="0" xfId="13031" applyNumberFormat="1" applyFont="1" applyFill="1">
      <alignment vertical="center"/>
    </xf>
    <xf numFmtId="182" fontId="49" fillId="17" borderId="0" xfId="13032" applyNumberFormat="1" applyFont="1" applyFill="1" applyBorder="1" applyAlignment="1">
      <alignment horizontal="left"/>
    </xf>
    <xf numFmtId="183" fontId="49" fillId="17" borderId="0" xfId="13032" applyNumberFormat="1" applyFont="1" applyFill="1" applyBorder="1" applyAlignment="1">
      <alignment horizontal="left" wrapText="1"/>
    </xf>
    <xf numFmtId="49" fontId="49" fillId="17" borderId="0" xfId="13034" applyNumberFormat="1" applyFont="1" applyFill="1" applyBorder="1" applyAlignment="1">
      <alignment horizontal="left"/>
    </xf>
    <xf numFmtId="182" fontId="50" fillId="17" borderId="40" xfId="13032" applyNumberFormat="1" applyFont="1" applyFill="1" applyBorder="1" applyAlignment="1">
      <alignment horizontal="left"/>
    </xf>
    <xf numFmtId="182" fontId="49" fillId="17" borderId="40" xfId="13032" applyNumberFormat="1" applyFont="1" applyFill="1" applyBorder="1" applyAlignment="1">
      <alignment horizontal="left"/>
    </xf>
    <xf numFmtId="49" fontId="49" fillId="17" borderId="40" xfId="13034" applyNumberFormat="1" applyFont="1" applyFill="1" applyBorder="1" applyAlignment="1">
      <alignment horizontal="left"/>
    </xf>
    <xf numFmtId="183" fontId="52" fillId="17" borderId="0" xfId="13035" applyNumberFormat="1" applyFont="1" applyFill="1" applyBorder="1" applyAlignment="1">
      <alignment vertical="center"/>
    </xf>
    <xf numFmtId="49" fontId="52" fillId="17" borderId="0" xfId="13035" applyNumberFormat="1" applyFont="1" applyFill="1" applyBorder="1" applyAlignment="1">
      <alignment vertical="center"/>
    </xf>
    <xf numFmtId="183" fontId="52" fillId="17" borderId="0" xfId="13035" applyNumberFormat="1" applyFont="1" applyFill="1" applyBorder="1" applyAlignment="1">
      <alignment horizontal="left" vertical="center" shrinkToFit="1"/>
    </xf>
    <xf numFmtId="49" fontId="49" fillId="17" borderId="40" xfId="13036" applyNumberFormat="1" applyFont="1" applyFill="1" applyBorder="1" applyAlignment="1">
      <alignment horizontal="left" wrapText="1"/>
    </xf>
    <xf numFmtId="190" fontId="52" fillId="17" borderId="0" xfId="13031" applyNumberFormat="1" applyFont="1" applyFill="1" applyBorder="1" applyAlignment="1">
      <alignment horizontal="center"/>
    </xf>
    <xf numFmtId="49" fontId="49" fillId="17" borderId="35" xfId="13034" applyNumberFormat="1" applyFont="1" applyFill="1" applyBorder="1" applyAlignment="1">
      <alignment horizontal="left"/>
    </xf>
    <xf numFmtId="49" fontId="49" fillId="17" borderId="26" xfId="13034" applyNumberFormat="1" applyFont="1" applyFill="1" applyBorder="1" applyAlignment="1">
      <alignment horizontal="left"/>
    </xf>
    <xf numFmtId="182" fontId="49" fillId="17" borderId="15" xfId="13032" applyNumberFormat="1" applyFont="1" applyFill="1" applyBorder="1" applyAlignment="1">
      <alignment horizontal="left"/>
    </xf>
    <xf numFmtId="49" fontId="49" fillId="17" borderId="0" xfId="13034" applyNumberFormat="1" applyFont="1" applyFill="1" applyBorder="1" applyAlignment="1">
      <alignment horizontal="left" wrapText="1"/>
    </xf>
    <xf numFmtId="183" fontId="49" fillId="17" borderId="0" xfId="13031" applyNumberFormat="1" applyFont="1" applyFill="1" applyBorder="1">
      <alignment vertical="center"/>
    </xf>
    <xf numFmtId="183" fontId="49" fillId="17" borderId="0" xfId="13031" applyNumberFormat="1" applyFont="1" applyFill="1" applyBorder="1" applyAlignment="1">
      <alignment horizontal="center" vertical="center"/>
    </xf>
    <xf numFmtId="49" fontId="49" fillId="17" borderId="0" xfId="13031" applyNumberFormat="1" applyFont="1" applyFill="1" applyBorder="1">
      <alignment vertical="center"/>
    </xf>
    <xf numFmtId="49" fontId="49" fillId="17" borderId="0" xfId="13031" applyNumberFormat="1" applyFont="1" applyFill="1" applyAlignment="1">
      <alignment vertical="center" wrapText="1"/>
    </xf>
    <xf numFmtId="49" fontId="49" fillId="17" borderId="0" xfId="13032" applyNumberFormat="1" applyFont="1" applyFill="1" applyBorder="1" applyAlignment="1">
      <alignment horizontal="left" vertical="center"/>
    </xf>
    <xf numFmtId="183" fontId="49" fillId="17" borderId="0" xfId="13032" applyNumberFormat="1" applyFont="1" applyFill="1" applyBorder="1" applyAlignment="1">
      <alignment horizontal="left" vertical="center"/>
    </xf>
    <xf numFmtId="14" fontId="49" fillId="17" borderId="0" xfId="13031" applyNumberFormat="1" applyFont="1" applyFill="1" applyBorder="1">
      <alignment vertical="center"/>
    </xf>
    <xf numFmtId="49" fontId="49" fillId="17" borderId="0" xfId="13031" applyNumberFormat="1" applyFont="1" applyFill="1" applyBorder="1" applyAlignment="1">
      <alignment horizontal="center" vertical="center" wrapText="1"/>
    </xf>
    <xf numFmtId="49" fontId="49" fillId="17" borderId="0" xfId="13033" applyNumberFormat="1" applyFont="1" applyFill="1" applyBorder="1" applyAlignment="1">
      <alignment horizontal="left" vertical="center"/>
    </xf>
    <xf numFmtId="183" fontId="49" fillId="17" borderId="39" xfId="13033" applyNumberFormat="1" applyFont="1" applyFill="1" applyBorder="1" applyAlignment="1">
      <alignment horizontal="left" vertical="center"/>
    </xf>
    <xf numFmtId="183" fontId="53" fillId="17" borderId="0" xfId="13031" applyNumberFormat="1" applyFont="1" applyFill="1">
      <alignment vertical="center"/>
    </xf>
    <xf numFmtId="183" fontId="37" fillId="17" borderId="0" xfId="13031" applyNumberFormat="1" applyFont="1" applyFill="1">
      <alignment vertical="center"/>
    </xf>
    <xf numFmtId="185" fontId="54" fillId="17" borderId="0" xfId="13031" applyNumberFormat="1" applyFont="1" applyFill="1" applyBorder="1" applyAlignment="1">
      <alignment horizontal="left" vertical="center"/>
    </xf>
    <xf numFmtId="183" fontId="49" fillId="17" borderId="0" xfId="13031" applyNumberFormat="1" applyFont="1" applyFill="1" applyAlignment="1"/>
    <xf numFmtId="183" fontId="49" fillId="17" borderId="0" xfId="13031" applyNumberFormat="1" applyFont="1" applyFill="1" applyBorder="1" applyAlignment="1">
      <alignment horizontal="left" vertical="center"/>
    </xf>
    <xf numFmtId="183" fontId="52" fillId="17" borderId="0" xfId="13035" applyNumberFormat="1" applyFont="1" applyFill="1" applyBorder="1" applyAlignment="1">
      <alignment horizontal="left"/>
    </xf>
    <xf numFmtId="49" fontId="52" fillId="17" borderId="0" xfId="13035" applyNumberFormat="1" applyFont="1" applyFill="1" applyBorder="1" applyAlignment="1">
      <alignment horizontal="left" vertical="center" shrinkToFit="1"/>
    </xf>
    <xf numFmtId="0" fontId="55" fillId="17" borderId="0" xfId="13031" applyNumberFormat="1" applyFont="1" applyFill="1" applyBorder="1" applyAlignment="1">
      <alignment horizontal="center"/>
    </xf>
    <xf numFmtId="183" fontId="49" fillId="17" borderId="0" xfId="13031" applyNumberFormat="1" applyFont="1" applyFill="1" applyBorder="1" applyAlignment="1">
      <alignment vertical="center"/>
    </xf>
    <xf numFmtId="183" fontId="49" fillId="17" borderId="40" xfId="13035" applyNumberFormat="1" applyFont="1" applyFill="1" applyBorder="1" applyAlignment="1">
      <alignment horizontal="left" vertical="center" shrinkToFit="1"/>
    </xf>
    <xf numFmtId="183" fontId="49" fillId="17" borderId="40" xfId="13037" applyNumberFormat="1" applyFont="1" applyFill="1" applyBorder="1" applyAlignment="1" applyProtection="1">
      <alignment horizontal="left"/>
    </xf>
    <xf numFmtId="49" fontId="49" fillId="17" borderId="26" xfId="13036" applyNumberFormat="1" applyFont="1" applyFill="1" applyBorder="1" applyAlignment="1">
      <alignment horizontal="left" wrapText="1"/>
    </xf>
    <xf numFmtId="183" fontId="52" fillId="17" borderId="0" xfId="13035" applyNumberFormat="1" applyFont="1" applyFill="1" applyBorder="1" applyAlignment="1">
      <alignment horizontal="left" vertical="center"/>
    </xf>
    <xf numFmtId="49" fontId="52" fillId="17" borderId="0" xfId="13033" applyNumberFormat="1" applyFont="1" applyFill="1" applyBorder="1" applyAlignment="1">
      <alignment horizontal="left" vertical="center" wrapText="1"/>
    </xf>
    <xf numFmtId="183" fontId="1" fillId="17" borderId="0" xfId="13031" applyNumberFormat="1" applyFont="1" applyFill="1" applyBorder="1">
      <alignment vertical="center"/>
    </xf>
    <xf numFmtId="183" fontId="37" fillId="17" borderId="0" xfId="13031" applyNumberFormat="1" applyFont="1" applyFill="1" applyBorder="1" applyAlignment="1">
      <alignment horizontal="left" vertical="center" wrapText="1"/>
    </xf>
    <xf numFmtId="49" fontId="52" fillId="17" borderId="0" xfId="13035" applyNumberFormat="1" applyFont="1" applyFill="1" applyBorder="1" applyAlignment="1">
      <alignment horizontal="left" vertical="center"/>
    </xf>
    <xf numFmtId="183" fontId="49" fillId="17" borderId="0" xfId="13034" applyNumberFormat="1" applyFont="1" applyFill="1" applyBorder="1" applyAlignment="1">
      <alignment horizontal="left"/>
    </xf>
    <xf numFmtId="16" fontId="49" fillId="17" borderId="0" xfId="13031" applyNumberFormat="1" applyFont="1" applyFill="1" applyBorder="1" applyAlignment="1">
      <alignment horizontal="left"/>
    </xf>
    <xf numFmtId="49" fontId="49" fillId="17" borderId="0" xfId="13036" applyNumberFormat="1" applyFont="1" applyFill="1" applyBorder="1" applyAlignment="1">
      <alignment horizontal="left" wrapText="1"/>
    </xf>
    <xf numFmtId="192" fontId="59" fillId="17" borderId="0" xfId="13031" applyNumberFormat="1" applyFont="1" applyFill="1" applyBorder="1" applyAlignment="1">
      <alignment horizontal="right"/>
    </xf>
    <xf numFmtId="183" fontId="52" fillId="17" borderId="0" xfId="13035" applyNumberFormat="1" applyFont="1" applyFill="1" applyBorder="1" applyAlignment="1">
      <alignment vertical="center" shrinkToFit="1"/>
    </xf>
    <xf numFmtId="49" fontId="60" fillId="17" borderId="0" xfId="13033" applyNumberFormat="1" applyFont="1" applyFill="1" applyBorder="1" applyAlignment="1">
      <alignment horizontal="center" vertical="center"/>
    </xf>
    <xf numFmtId="183" fontId="60" fillId="17" borderId="0" xfId="13031" applyNumberFormat="1" applyFont="1" applyFill="1" applyBorder="1" applyAlignment="1">
      <alignment horizontal="center" vertical="center"/>
    </xf>
    <xf numFmtId="183" fontId="49" fillId="17" borderId="40" xfId="13034" applyNumberFormat="1" applyFont="1" applyFill="1" applyBorder="1" applyAlignment="1">
      <alignment horizontal="left"/>
    </xf>
    <xf numFmtId="0" fontId="55" fillId="17" borderId="0" xfId="13031" applyNumberFormat="1" applyFont="1" applyFill="1" applyBorder="1" applyAlignment="1">
      <alignment horizontal="center" vertical="center"/>
    </xf>
    <xf numFmtId="49" fontId="49" fillId="17" borderId="0" xfId="13036" applyNumberFormat="1" applyFont="1" applyFill="1" applyBorder="1" applyAlignment="1">
      <alignment horizontal="left"/>
    </xf>
    <xf numFmtId="49" fontId="49" fillId="17" borderId="0" xfId="13031" applyNumberFormat="1" applyFont="1" applyFill="1" applyBorder="1" applyAlignment="1">
      <alignment horizontal="center" shrinkToFit="1"/>
    </xf>
    <xf numFmtId="49" fontId="49" fillId="17" borderId="0" xfId="13031" applyNumberFormat="1" applyFont="1" applyFill="1" applyBorder="1" applyAlignment="1">
      <alignment horizontal="left"/>
    </xf>
    <xf numFmtId="49" fontId="49" fillId="17" borderId="0" xfId="13031" applyNumberFormat="1" applyFont="1" applyFill="1" applyBorder="1" applyAlignment="1"/>
    <xf numFmtId="185" fontId="54" fillId="17" borderId="40" xfId="13031" applyNumberFormat="1" applyFont="1" applyFill="1" applyBorder="1" applyAlignment="1">
      <alignment horizontal="center"/>
    </xf>
    <xf numFmtId="0" fontId="37" fillId="17" borderId="0" xfId="13031" applyNumberFormat="1" applyFont="1" applyFill="1" applyBorder="1" applyAlignment="1">
      <alignment horizontal="left"/>
    </xf>
    <xf numFmtId="0" fontId="37" fillId="17" borderId="0" xfId="13038" applyFont="1" applyFill="1" applyBorder="1" applyAlignment="1">
      <alignment horizontal="left"/>
    </xf>
    <xf numFmtId="176" fontId="60" fillId="17" borderId="0" xfId="13039" applyNumberFormat="1" applyFont="1" applyFill="1" applyBorder="1" applyAlignment="1">
      <alignment horizontal="center" vertical="center"/>
    </xf>
    <xf numFmtId="176" fontId="60" fillId="17" borderId="0" xfId="13040" applyNumberFormat="1" applyFont="1" applyFill="1" applyBorder="1" applyAlignment="1">
      <alignment horizontal="center" vertical="center" wrapText="1"/>
    </xf>
    <xf numFmtId="183" fontId="49" fillId="17" borderId="0" xfId="13032" applyNumberFormat="1" applyFont="1" applyFill="1" applyBorder="1" applyAlignment="1">
      <alignment horizontal="center" wrapText="1"/>
    </xf>
    <xf numFmtId="49" fontId="49" fillId="17" borderId="0" xfId="13032" applyNumberFormat="1" applyFont="1" applyFill="1" applyBorder="1" applyAlignment="1">
      <alignment horizontal="left"/>
    </xf>
    <xf numFmtId="49" fontId="49" fillId="17" borderId="0" xfId="13041" applyNumberFormat="1" applyFont="1" applyFill="1" applyBorder="1" applyAlignment="1">
      <alignment horizontal="left" vertical="center"/>
    </xf>
    <xf numFmtId="16" fontId="54" fillId="17" borderId="0" xfId="13031" applyNumberFormat="1" applyFont="1" applyFill="1" applyBorder="1" applyAlignment="1">
      <alignment horizontal="center"/>
    </xf>
    <xf numFmtId="0" fontId="59" fillId="17" borderId="0" xfId="13031" applyNumberFormat="1" applyFont="1" applyFill="1" applyBorder="1" applyAlignment="1">
      <alignment horizontal="center" vertical="center"/>
    </xf>
    <xf numFmtId="183" fontId="64" fillId="17" borderId="0" xfId="13042" applyNumberFormat="1" applyFont="1" applyFill="1" applyAlignment="1" applyProtection="1">
      <alignment horizontal="justify" vertical="center"/>
    </xf>
    <xf numFmtId="49" fontId="54" fillId="17" borderId="0" xfId="13033" applyNumberFormat="1" applyFont="1" applyFill="1" applyBorder="1" applyAlignment="1">
      <alignment horizontal="center" vertical="center"/>
    </xf>
    <xf numFmtId="183" fontId="54" fillId="17" borderId="0" xfId="13031" applyNumberFormat="1" applyFont="1" applyFill="1" applyBorder="1" applyAlignment="1">
      <alignment horizontal="center" vertical="center"/>
    </xf>
    <xf numFmtId="0" fontId="66" fillId="17" borderId="0" xfId="13033" applyNumberFormat="1" applyFont="1" applyFill="1" applyBorder="1" applyAlignment="1">
      <alignment horizontal="left"/>
    </xf>
    <xf numFmtId="183" fontId="66" fillId="17" borderId="0" xfId="13033" applyNumberFormat="1" applyFont="1" applyFill="1" applyAlignment="1">
      <alignment horizontal="left"/>
    </xf>
    <xf numFmtId="183" fontId="66" fillId="17" borderId="0" xfId="13033" applyNumberFormat="1" applyFont="1" applyFill="1"/>
    <xf numFmtId="176" fontId="54" fillId="17" borderId="0" xfId="13031" applyNumberFormat="1" applyFont="1" applyFill="1" applyBorder="1" applyAlignment="1">
      <alignment horizontal="center" vertical="center"/>
    </xf>
    <xf numFmtId="176" fontId="66" fillId="17" borderId="0" xfId="13031" applyNumberFormat="1" applyFont="1" applyFill="1" applyBorder="1" applyAlignment="1">
      <alignment horizontal="center" vertical="center"/>
    </xf>
    <xf numFmtId="0" fontId="66" fillId="17" borderId="0" xfId="13031" applyNumberFormat="1" applyFont="1" applyFill="1" applyBorder="1" applyAlignment="1">
      <alignment horizontal="center" vertical="center" wrapText="1"/>
    </xf>
    <xf numFmtId="0" fontId="66" fillId="17" borderId="0" xfId="13031" applyNumberFormat="1" applyFont="1" applyFill="1" applyBorder="1" applyAlignment="1">
      <alignment horizontal="center" vertical="center"/>
    </xf>
    <xf numFmtId="49" fontId="49" fillId="17" borderId="0" xfId="13031" applyNumberFormat="1" applyFont="1" applyFill="1" applyBorder="1" applyAlignment="1">
      <alignment horizontal="center" vertical="center"/>
    </xf>
    <xf numFmtId="183" fontId="49" fillId="17" borderId="0" xfId="13031" applyNumberFormat="1" applyFont="1" applyFill="1" applyBorder="1" applyAlignment="1">
      <alignment horizontal="center"/>
    </xf>
    <xf numFmtId="49" fontId="49" fillId="17" borderId="40" xfId="13036" applyNumberFormat="1" applyFont="1" applyFill="1" applyBorder="1" applyAlignment="1">
      <alignment horizontal="left"/>
    </xf>
    <xf numFmtId="183" fontId="52" fillId="17" borderId="0" xfId="13031" applyNumberFormat="1" applyFont="1" applyFill="1" applyAlignment="1"/>
    <xf numFmtId="49" fontId="49" fillId="17" borderId="0" xfId="13043" applyNumberFormat="1" applyFont="1" applyFill="1" applyBorder="1" applyAlignment="1">
      <alignment horizontal="left"/>
    </xf>
    <xf numFmtId="16" fontId="54" fillId="17" borderId="0" xfId="13031" applyNumberFormat="1" applyFont="1" applyFill="1" applyBorder="1" applyAlignment="1">
      <alignment horizontal="center" wrapText="1"/>
    </xf>
    <xf numFmtId="183" fontId="49" fillId="17" borderId="0" xfId="13032" applyNumberFormat="1" applyFont="1" applyFill="1" applyAlignment="1">
      <alignment horizontal="left" vertical="center"/>
    </xf>
    <xf numFmtId="183" fontId="69" fillId="15" borderId="0" xfId="13031" applyNumberFormat="1" applyFont="1" applyFill="1" applyAlignment="1">
      <alignment horizontal="left" vertical="center"/>
    </xf>
    <xf numFmtId="183" fontId="5" fillId="15" borderId="0" xfId="13035" applyNumberFormat="1" applyFont="1" applyFill="1" applyAlignment="1">
      <alignment horizontal="left" vertical="center"/>
    </xf>
    <xf numFmtId="49" fontId="5" fillId="15" borderId="0" xfId="13035" applyNumberFormat="1" applyFont="1" applyFill="1" applyAlignment="1">
      <alignment horizontal="left" vertical="center"/>
    </xf>
    <xf numFmtId="183" fontId="52" fillId="17" borderId="0" xfId="13033" applyNumberFormat="1" applyFont="1" applyFill="1" applyBorder="1" applyAlignment="1">
      <alignment horizontal="center" vertical="center"/>
    </xf>
    <xf numFmtId="183" fontId="52" fillId="17" borderId="0" xfId="13031" applyNumberFormat="1" applyFont="1" applyFill="1" applyAlignment="1">
      <alignment vertical="center"/>
    </xf>
    <xf numFmtId="183" fontId="69" fillId="0" borderId="0" xfId="13031" applyNumberFormat="1" applyFont="1" applyAlignment="1">
      <alignment horizontal="left" vertical="center"/>
    </xf>
    <xf numFmtId="201" fontId="71" fillId="0" borderId="0" xfId="13031" applyNumberFormat="1" applyFont="1" applyAlignment="1">
      <alignment horizontal="center" vertical="center"/>
    </xf>
    <xf numFmtId="183" fontId="70" fillId="0" borderId="0" xfId="13033" applyNumberFormat="1" applyFont="1" applyAlignment="1">
      <alignment horizontal="center" vertical="center"/>
    </xf>
    <xf numFmtId="49" fontId="70" fillId="0" borderId="0" xfId="13033" applyNumberFormat="1" applyFont="1" applyAlignment="1">
      <alignment horizontal="center" vertical="center"/>
    </xf>
    <xf numFmtId="176" fontId="8" fillId="0" borderId="0" xfId="13048" applyNumberFormat="1" applyFont="1" applyFill="1" applyAlignment="1"/>
    <xf numFmtId="49" fontId="8" fillId="0" borderId="0" xfId="13048" applyNumberFormat="1" applyFont="1" applyFill="1" applyAlignment="1"/>
    <xf numFmtId="202" fontId="8" fillId="17" borderId="40" xfId="13048" applyNumberFormat="1" applyFont="1" applyFill="1" applyBorder="1" applyAlignment="1">
      <alignment horizontal="center"/>
    </xf>
    <xf numFmtId="176" fontId="8" fillId="17" borderId="40" xfId="13049" applyNumberFormat="1" applyFont="1" applyFill="1" applyBorder="1" applyAlignment="1">
      <alignment horizontal="center" vertical="center"/>
    </xf>
    <xf numFmtId="176" fontId="8" fillId="17" borderId="0" xfId="13048" applyNumberFormat="1" applyFont="1" applyFill="1" applyAlignment="1"/>
    <xf numFmtId="176" fontId="36" fillId="0" borderId="0" xfId="13048" applyNumberFormat="1" applyFont="1" applyFill="1" applyAlignment="1"/>
    <xf numFmtId="176" fontId="73" fillId="0" borderId="0" xfId="13050" applyNumberFormat="1" applyFont="1" applyFill="1" applyBorder="1" applyAlignment="1">
      <alignment horizontal="left" vertical="center" shrinkToFit="1"/>
    </xf>
    <xf numFmtId="176" fontId="8" fillId="0" borderId="0" xfId="13050" applyNumberFormat="1" applyFont="1" applyFill="1" applyBorder="1" applyAlignment="1">
      <alignment horizontal="left" vertical="center" shrinkToFit="1"/>
    </xf>
    <xf numFmtId="176" fontId="8" fillId="0" borderId="0" xfId="13048" applyNumberFormat="1" applyFont="1" applyFill="1" applyBorder="1" applyAlignment="1"/>
    <xf numFmtId="176" fontId="8" fillId="0" borderId="0" xfId="13050" applyNumberFormat="1" applyFont="1" applyFill="1" applyBorder="1" applyAlignment="1">
      <alignment horizontal="left" vertical="center"/>
    </xf>
    <xf numFmtId="176" fontId="48" fillId="0" borderId="0" xfId="13048" applyNumberFormat="1" applyFont="1" applyFill="1" applyAlignment="1"/>
    <xf numFmtId="202" fontId="48" fillId="17" borderId="40" xfId="13048" applyNumberFormat="1" applyFont="1" applyFill="1" applyBorder="1" applyAlignment="1">
      <alignment horizontal="center" vertical="center"/>
    </xf>
    <xf numFmtId="176" fontId="48" fillId="0" borderId="0" xfId="13050" applyNumberFormat="1" applyFont="1" applyFill="1" applyBorder="1" applyAlignment="1">
      <alignment horizontal="left" vertical="center" shrinkToFit="1"/>
    </xf>
    <xf numFmtId="176" fontId="48" fillId="17" borderId="40" xfId="13049" applyNumberFormat="1" applyFont="1" applyFill="1" applyBorder="1" applyAlignment="1">
      <alignment horizontal="center" vertical="center"/>
    </xf>
    <xf numFmtId="202" fontId="48" fillId="0" borderId="0" xfId="13048" applyNumberFormat="1" applyFont="1" applyFill="1" applyBorder="1" applyAlignment="1">
      <alignment horizontal="center"/>
    </xf>
    <xf numFmtId="202" fontId="48" fillId="0" borderId="40" xfId="13048" applyNumberFormat="1" applyFont="1" applyFill="1" applyBorder="1" applyAlignment="1">
      <alignment horizontal="center"/>
    </xf>
    <xf numFmtId="176" fontId="48" fillId="0" borderId="40" xfId="13049" applyNumberFormat="1" applyFont="1" applyFill="1" applyBorder="1" applyAlignment="1">
      <alignment horizontal="center" vertical="center"/>
    </xf>
    <xf numFmtId="202" fontId="12" fillId="17" borderId="40" xfId="13049" applyNumberFormat="1" applyFont="1" applyFill="1" applyBorder="1" applyAlignment="1">
      <alignment horizontal="center" vertical="center"/>
    </xf>
    <xf numFmtId="176" fontId="12" fillId="0" borderId="0" xfId="13050" applyNumberFormat="1" applyFont="1" applyFill="1" applyBorder="1" applyAlignment="1">
      <alignment horizontal="left" vertical="center" shrinkToFit="1"/>
    </xf>
    <xf numFmtId="202" fontId="8" fillId="17" borderId="40" xfId="13049" applyNumberFormat="1" applyFont="1" applyFill="1" applyBorder="1" applyAlignment="1">
      <alignment horizontal="center" vertical="center"/>
    </xf>
    <xf numFmtId="202" fontId="8" fillId="0" borderId="0" xfId="13048" applyNumberFormat="1" applyFont="1" applyFill="1" applyBorder="1" applyAlignment="1">
      <alignment horizontal="center"/>
    </xf>
    <xf numFmtId="176" fontId="8" fillId="0" borderId="0" xfId="13048" applyNumberFormat="1" applyFont="1" applyFill="1" applyBorder="1" applyAlignment="1">
      <alignment horizontal="center"/>
    </xf>
    <xf numFmtId="203" fontId="8" fillId="0" borderId="0" xfId="13051" applyNumberFormat="1" applyFont="1" applyFill="1" applyBorder="1" applyAlignment="1">
      <alignment horizontal="center" vertical="center"/>
    </xf>
    <xf numFmtId="176" fontId="36" fillId="0" borderId="0" xfId="13050" applyNumberFormat="1" applyFont="1" applyFill="1" applyBorder="1" applyAlignment="1">
      <alignment horizontal="left" vertical="center" shrinkToFit="1"/>
    </xf>
    <xf numFmtId="202" fontId="8" fillId="0" borderId="40" xfId="13049" applyNumberFormat="1" applyFont="1" applyFill="1" applyBorder="1" applyAlignment="1">
      <alignment horizontal="center" vertical="center"/>
    </xf>
    <xf numFmtId="176" fontId="8" fillId="0" borderId="40" xfId="13049" applyNumberFormat="1" applyFont="1" applyFill="1" applyBorder="1" applyAlignment="1">
      <alignment horizontal="center" vertical="center"/>
    </xf>
    <xf numFmtId="176" fontId="8" fillId="0" borderId="40" xfId="13048" applyNumberFormat="1" applyFont="1" applyFill="1" applyBorder="1" applyAlignment="1">
      <alignment horizontal="center" vertical="center"/>
    </xf>
    <xf numFmtId="202" fontId="8" fillId="0" borderId="0" xfId="13049" applyNumberFormat="1" applyFont="1" applyFill="1" applyBorder="1" applyAlignment="1">
      <alignment horizontal="center"/>
    </xf>
    <xf numFmtId="202" fontId="8" fillId="0" borderId="0" xfId="13050" applyNumberFormat="1" applyFont="1" applyFill="1" applyBorder="1" applyAlignment="1">
      <alignment horizontal="center" vertical="center" shrinkToFit="1"/>
    </xf>
    <xf numFmtId="49" fontId="8" fillId="0" borderId="0" xfId="13050" applyNumberFormat="1" applyFont="1" applyFill="1" applyBorder="1" applyAlignment="1">
      <alignment horizontal="center" vertical="center" shrinkToFit="1"/>
    </xf>
    <xf numFmtId="184" fontId="8" fillId="0" borderId="0" xfId="13050" applyNumberFormat="1" applyFont="1" applyFill="1" applyBorder="1" applyAlignment="1">
      <alignment horizontal="center" vertical="center" shrinkToFit="1"/>
    </xf>
    <xf numFmtId="202" fontId="48" fillId="17" borderId="40" xfId="13049" applyNumberFormat="1" applyFont="1" applyFill="1" applyBorder="1" applyAlignment="1">
      <alignment horizontal="center" vertical="center"/>
    </xf>
    <xf numFmtId="176" fontId="48" fillId="17" borderId="0" xfId="13048" applyNumberFormat="1" applyFont="1" applyFill="1" applyAlignment="1"/>
    <xf numFmtId="176" fontId="73" fillId="17" borderId="0" xfId="13050" applyNumberFormat="1" applyFont="1" applyFill="1" applyBorder="1" applyAlignment="1">
      <alignment horizontal="left" vertical="center" shrinkToFit="1"/>
    </xf>
    <xf numFmtId="202" fontId="8" fillId="17" borderId="40" xfId="13049" applyNumberFormat="1" applyFont="1" applyFill="1" applyBorder="1" applyAlignment="1">
      <alignment horizontal="center" wrapText="1"/>
    </xf>
    <xf numFmtId="58" fontId="8" fillId="0" borderId="0" xfId="13050" applyNumberFormat="1" applyFont="1" applyFill="1" applyBorder="1" applyAlignment="1">
      <alignment horizontal="left" vertical="center" shrinkToFit="1"/>
    </xf>
    <xf numFmtId="182" fontId="8" fillId="17" borderId="40" xfId="13049" applyNumberFormat="1" applyFont="1" applyFill="1" applyBorder="1" applyAlignment="1">
      <alignment horizontal="center"/>
    </xf>
    <xf numFmtId="202" fontId="8" fillId="0" borderId="0" xfId="13049" applyNumberFormat="1" applyFont="1" applyFill="1" applyBorder="1" applyAlignment="1">
      <alignment horizontal="center" wrapText="1"/>
    </xf>
    <xf numFmtId="182" fontId="8" fillId="0" borderId="0" xfId="13049" applyNumberFormat="1" applyFont="1" applyFill="1" applyBorder="1" applyAlignment="1">
      <alignment horizontal="center"/>
    </xf>
    <xf numFmtId="182" fontId="8" fillId="0" borderId="0" xfId="13049" applyNumberFormat="1" applyFont="1" applyFill="1" applyBorder="1" applyAlignment="1">
      <alignment horizontal="center" vertical="center"/>
    </xf>
    <xf numFmtId="176" fontId="8" fillId="0" borderId="0" xfId="13049" applyNumberFormat="1" applyFont="1" applyFill="1" applyBorder="1" applyAlignment="1">
      <alignment horizontal="center" vertical="center"/>
    </xf>
    <xf numFmtId="182" fontId="8" fillId="0" borderId="40" xfId="13049" applyNumberFormat="1" applyFont="1" applyFill="1" applyBorder="1" applyAlignment="1">
      <alignment horizontal="center" vertical="center"/>
    </xf>
    <xf numFmtId="176" fontId="41" fillId="15" borderId="0" xfId="13052" applyNumberFormat="1" applyFont="1" applyFill="1" applyBorder="1" applyAlignment="1">
      <alignment horizontal="left" vertical="center"/>
    </xf>
    <xf numFmtId="202" fontId="8" fillId="0" borderId="40" xfId="13048" applyNumberFormat="1" applyFont="1" applyFill="1" applyBorder="1" applyAlignment="1">
      <alignment horizontal="center"/>
    </xf>
    <xf numFmtId="176" fontId="63" fillId="0" borderId="0" xfId="13053" applyNumberFormat="1">
      <alignment vertical="center"/>
    </xf>
    <xf numFmtId="202" fontId="8" fillId="0" borderId="35" xfId="13049" applyNumberFormat="1" applyFont="1" applyFill="1" applyBorder="1" applyAlignment="1">
      <alignment horizontal="center" wrapText="1"/>
    </xf>
    <xf numFmtId="176" fontId="7" fillId="0" borderId="0" xfId="13054" applyNumberFormat="1" applyBorder="1" applyAlignment="1">
      <alignment horizontal="center" vertical="center" wrapText="1"/>
    </xf>
    <xf numFmtId="176" fontId="8" fillId="0" borderId="0" xfId="13049" applyNumberFormat="1" applyFont="1" applyFill="1" applyBorder="1" applyAlignment="1">
      <alignment horizontal="center"/>
    </xf>
    <xf numFmtId="176" fontId="12" fillId="0" borderId="0" xfId="13048" applyNumberFormat="1" applyFont="1" applyFill="1" applyBorder="1" applyAlignment="1">
      <alignment horizontal="center" vertical="center"/>
    </xf>
    <xf numFmtId="202" fontId="8" fillId="17" borderId="0" xfId="13049" applyNumberFormat="1" applyFont="1" applyFill="1" applyBorder="1" applyAlignment="1">
      <alignment horizontal="center" vertical="center"/>
    </xf>
    <xf numFmtId="176" fontId="8" fillId="17" borderId="0" xfId="13048" applyNumberFormat="1" applyFont="1" applyFill="1" applyBorder="1" applyAlignment="1">
      <alignment horizontal="center" vertical="center"/>
    </xf>
    <xf numFmtId="202" fontId="8" fillId="0" borderId="0" xfId="13048" applyNumberFormat="1" applyFont="1" applyFill="1" applyBorder="1" applyAlignment="1">
      <alignment horizontal="center" vertical="center"/>
    </xf>
    <xf numFmtId="176" fontId="8" fillId="0" borderId="0" xfId="13049" applyNumberFormat="1" applyFont="1" applyFill="1" applyBorder="1" applyAlignment="1">
      <alignment horizontal="center" vertical="center" wrapText="1"/>
    </xf>
    <xf numFmtId="202" fontId="8" fillId="0" borderId="0" xfId="13049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>
      <alignment horizontal="center" vertical="center"/>
    </xf>
    <xf numFmtId="176" fontId="8" fillId="17" borderId="40" xfId="13048" applyNumberFormat="1" applyFont="1" applyFill="1" applyBorder="1" applyAlignment="1">
      <alignment horizontal="center" vertical="center"/>
    </xf>
    <xf numFmtId="58" fontId="8" fillId="17" borderId="0" xfId="13050" applyNumberFormat="1" applyFont="1" applyFill="1" applyBorder="1" applyAlignment="1">
      <alignment horizontal="left" vertical="center" shrinkToFit="1"/>
    </xf>
    <xf numFmtId="176" fontId="8" fillId="17" borderId="0" xfId="13050" applyNumberFormat="1" applyFont="1" applyFill="1" applyBorder="1" applyAlignment="1">
      <alignment horizontal="left" vertical="center" shrinkToFit="1"/>
    </xf>
    <xf numFmtId="202" fontId="8" fillId="17" borderId="0" xfId="13049" applyNumberFormat="1" applyFont="1" applyFill="1" applyBorder="1" applyAlignment="1">
      <alignment horizontal="center"/>
    </xf>
    <xf numFmtId="176" fontId="8" fillId="17" borderId="0" xfId="13048" applyNumberFormat="1" applyFont="1" applyFill="1" applyBorder="1" applyAlignment="1"/>
    <xf numFmtId="176" fontId="8" fillId="17" borderId="11" xfId="13055" applyNumberFormat="1" applyFont="1" applyFill="1" applyBorder="1" applyAlignment="1">
      <alignment horizontal="center" vertical="center"/>
    </xf>
    <xf numFmtId="176" fontId="76" fillId="17" borderId="11" xfId="13048" applyNumberFormat="1" applyFont="1" applyFill="1" applyBorder="1" applyAlignment="1">
      <alignment horizontal="center"/>
    </xf>
    <xf numFmtId="202" fontId="8" fillId="0" borderId="40" xfId="13049" applyNumberFormat="1" applyFont="1" applyFill="1" applyBorder="1" applyAlignment="1">
      <alignment horizontal="center" wrapText="1"/>
    </xf>
    <xf numFmtId="202" fontId="8" fillId="0" borderId="40" xfId="13049" applyNumberFormat="1" applyFont="1" applyFill="1" applyBorder="1" applyAlignment="1">
      <alignment horizontal="center"/>
    </xf>
    <xf numFmtId="176" fontId="7" fillId="0" borderId="0" xfId="13054" applyNumberFormat="1">
      <alignment vertical="center"/>
    </xf>
    <xf numFmtId="176" fontId="8" fillId="0" borderId="41" xfId="13050" applyNumberFormat="1" applyFont="1" applyFill="1" applyBorder="1" applyAlignment="1">
      <alignment vertical="center" shrinkToFit="1"/>
    </xf>
    <xf numFmtId="202" fontId="8" fillId="0" borderId="40" xfId="13049" applyNumberFormat="1" applyFont="1" applyFill="1" applyBorder="1" applyAlignment="1">
      <alignment horizontal="center" vertical="center" wrapText="1"/>
    </xf>
    <xf numFmtId="176" fontId="78" fillId="0" borderId="0" xfId="13054" applyNumberFormat="1" applyFont="1">
      <alignment vertical="center"/>
    </xf>
    <xf numFmtId="176" fontId="79" fillId="0" borderId="0" xfId="13050" applyNumberFormat="1" applyFont="1" applyFill="1" applyBorder="1" applyAlignment="1">
      <alignment horizontal="left" vertical="center" shrinkToFit="1"/>
    </xf>
    <xf numFmtId="176" fontId="80" fillId="0" borderId="0" xfId="13048" applyNumberFormat="1" applyFont="1" applyFill="1" applyBorder="1" applyAlignment="1">
      <alignment horizontal="center" vertical="center"/>
    </xf>
    <xf numFmtId="202" fontId="8" fillId="0" borderId="0" xfId="13049" applyNumberFormat="1" applyFont="1" applyFill="1" applyBorder="1" applyAlignment="1">
      <alignment horizontal="center" vertical="center" wrapText="1"/>
    </xf>
    <xf numFmtId="202" fontId="8" fillId="0" borderId="26" xfId="13049" applyNumberFormat="1" applyFont="1" applyFill="1" applyBorder="1" applyAlignment="1">
      <alignment horizontal="center" vertical="center"/>
    </xf>
    <xf numFmtId="176" fontId="72" fillId="0" borderId="0" xfId="13048" applyNumberFormat="1" applyFont="1" applyFill="1" applyAlignment="1">
      <alignment horizontal="left" vertical="center" wrapText="1" shrinkToFit="1"/>
    </xf>
    <xf numFmtId="176" fontId="72" fillId="0" borderId="40" xfId="13048" applyNumberFormat="1" applyFont="1" applyFill="1" applyBorder="1" applyAlignment="1">
      <alignment horizontal="center" wrapText="1"/>
    </xf>
    <xf numFmtId="176" fontId="79" fillId="0" borderId="0" xfId="13049" applyNumberFormat="1" applyFont="1" applyFill="1" applyAlignment="1"/>
    <xf numFmtId="176" fontId="36" fillId="0" borderId="0" xfId="13049" applyNumberFormat="1" applyFont="1" applyFill="1" applyAlignment="1"/>
    <xf numFmtId="176" fontId="8" fillId="0" borderId="26" xfId="13049" applyNumberFormat="1" applyFont="1" applyFill="1" applyBorder="1" applyAlignment="1">
      <alignment horizontal="center" vertical="center"/>
    </xf>
    <xf numFmtId="176" fontId="8" fillId="0" borderId="0" xfId="13049" applyNumberFormat="1" applyFont="1" applyFill="1" applyBorder="1" applyAlignment="1"/>
    <xf numFmtId="176" fontId="8" fillId="0" borderId="0" xfId="13048" applyNumberFormat="1" applyFont="1" applyFill="1" applyBorder="1" applyAlignment="1">
      <alignment vertical="center"/>
    </xf>
    <xf numFmtId="176" fontId="8" fillId="0" borderId="0" xfId="13050" applyNumberFormat="1" applyFont="1" applyFill="1" applyBorder="1" applyAlignment="1">
      <alignment horizontal="center" vertical="center" shrinkToFit="1"/>
    </xf>
    <xf numFmtId="176" fontId="8" fillId="0" borderId="0" xfId="13056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Alignment="1">
      <alignment vertical="center"/>
    </xf>
    <xf numFmtId="176" fontId="42" fillId="0" borderId="0" xfId="13057" applyNumberFormat="1" applyFont="1" applyAlignment="1">
      <alignment horizontal="center" vertical="center"/>
    </xf>
    <xf numFmtId="202" fontId="8" fillId="0" borderId="0" xfId="13056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Alignment="1">
      <alignment horizontal="center" vertical="center"/>
    </xf>
    <xf numFmtId="176" fontId="40" fillId="0" borderId="0" xfId="13057" applyNumberFormat="1" applyFont="1" applyAlignment="1">
      <alignment horizontal="left" vertical="center"/>
    </xf>
    <xf numFmtId="0" fontId="23" fillId="0" borderId="0" xfId="13018" applyFont="1"/>
    <xf numFmtId="0" fontId="105" fillId="0" borderId="0" xfId="13018" applyFont="1"/>
    <xf numFmtId="0" fontId="105" fillId="0" borderId="0" xfId="13018" applyFont="1" applyFill="1"/>
    <xf numFmtId="0" fontId="106" fillId="0" borderId="0" xfId="13018" applyFont="1"/>
    <xf numFmtId="0" fontId="107" fillId="0" borderId="0" xfId="13018" applyFont="1"/>
    <xf numFmtId="0" fontId="107" fillId="0" borderId="0" xfId="13018" applyFont="1" applyFill="1"/>
    <xf numFmtId="182" fontId="105" fillId="0" borderId="51" xfId="13276" applyNumberFormat="1" applyFont="1" applyBorder="1" applyAlignment="1">
      <alignment horizontal="center" wrapText="1"/>
    </xf>
    <xf numFmtId="182" fontId="105" fillId="0" borderId="52" xfId="13276" applyNumberFormat="1" applyFont="1" applyBorder="1" applyAlignment="1">
      <alignment horizontal="center" vertical="center" wrapText="1"/>
    </xf>
    <xf numFmtId="11" fontId="105" fillId="0" borderId="31" xfId="13276" applyNumberFormat="1" applyFont="1" applyBorder="1" applyAlignment="1">
      <alignment horizontal="center" vertical="center" wrapText="1"/>
    </xf>
    <xf numFmtId="0" fontId="105" fillId="0" borderId="51" xfId="13276" applyFont="1" applyFill="1" applyBorder="1" applyAlignment="1">
      <alignment horizontal="center" vertical="center" wrapText="1"/>
    </xf>
    <xf numFmtId="0" fontId="108" fillId="0" borderId="0" xfId="13018" applyFont="1"/>
    <xf numFmtId="0" fontId="109" fillId="0" borderId="0" xfId="13018" applyFont="1" applyAlignment="1">
      <alignment horizontal="left" vertical="center" wrapText="1" shrinkToFit="1"/>
    </xf>
    <xf numFmtId="0" fontId="105" fillId="0" borderId="51" xfId="13277" applyFont="1" applyBorder="1" applyAlignment="1">
      <alignment horizontal="center" vertical="center" wrapText="1"/>
    </xf>
    <xf numFmtId="0" fontId="105" fillId="0" borderId="53" xfId="13277" applyFont="1" applyBorder="1" applyAlignment="1">
      <alignment horizontal="center" vertical="center" wrapText="1"/>
    </xf>
    <xf numFmtId="0" fontId="105" fillId="0" borderId="32" xfId="13277" applyFont="1" applyBorder="1" applyAlignment="1">
      <alignment horizontal="center" vertical="center" wrapText="1"/>
    </xf>
    <xf numFmtId="0" fontId="108" fillId="0" borderId="0" xfId="13018" applyFont="1" applyFill="1"/>
    <xf numFmtId="0" fontId="105" fillId="0" borderId="0" xfId="13018" applyFont="1" applyFill="1" applyAlignment="1">
      <alignment horizontal="center" vertical="center" wrapText="1" shrinkToFit="1"/>
    </xf>
    <xf numFmtId="49" fontId="105" fillId="0" borderId="0" xfId="13018" applyNumberFormat="1" applyFont="1" applyFill="1" applyAlignment="1">
      <alignment horizontal="center" vertical="center" wrapText="1" shrinkToFit="1"/>
    </xf>
    <xf numFmtId="49" fontId="105" fillId="0" borderId="0" xfId="13018" applyNumberFormat="1" applyFont="1" applyFill="1" applyBorder="1" applyAlignment="1">
      <alignment horizontal="center" vertical="center" wrapText="1" shrinkToFit="1"/>
    </xf>
    <xf numFmtId="0" fontId="105" fillId="0" borderId="0" xfId="13276" applyFont="1" applyFill="1" applyBorder="1" applyAlignment="1">
      <alignment horizontal="center" vertical="center" wrapText="1"/>
    </xf>
    <xf numFmtId="182" fontId="105" fillId="0" borderId="32" xfId="13276" applyNumberFormat="1" applyFont="1" applyBorder="1" applyAlignment="1">
      <alignment horizontal="center" wrapText="1"/>
    </xf>
    <xf numFmtId="182" fontId="105" fillId="0" borderId="53" xfId="13276" applyNumberFormat="1" applyFont="1" applyBorder="1" applyAlignment="1">
      <alignment horizontal="center" vertical="center" wrapText="1"/>
    </xf>
    <xf numFmtId="0" fontId="105" fillId="0" borderId="59" xfId="13276" applyFont="1" applyBorder="1" applyAlignment="1">
      <alignment horizontal="center" vertical="center" wrapText="1"/>
    </xf>
    <xf numFmtId="0" fontId="105" fillId="0" borderId="32" xfId="13276" applyFont="1" applyFill="1" applyBorder="1" applyAlignment="1">
      <alignment horizontal="center" vertical="center" wrapText="1"/>
    </xf>
    <xf numFmtId="182" fontId="105" fillId="0" borderId="30" xfId="13276" applyNumberFormat="1" applyFont="1" applyBorder="1" applyAlignment="1">
      <alignment horizontal="center" wrapText="1"/>
    </xf>
    <xf numFmtId="0" fontId="105" fillId="0" borderId="51" xfId="13018" applyFont="1" applyBorder="1" applyAlignment="1">
      <alignment horizontal="center" vertical="center" wrapText="1"/>
    </xf>
    <xf numFmtId="182" fontId="105" fillId="0" borderId="52" xfId="13018" applyNumberFormat="1" applyFont="1" applyBorder="1" applyAlignment="1">
      <alignment horizontal="center" wrapText="1"/>
    </xf>
    <xf numFmtId="182" fontId="105" fillId="0" borderId="0" xfId="13018" applyNumberFormat="1" applyFont="1" applyAlignment="1">
      <alignment horizontal="center" wrapText="1"/>
    </xf>
    <xf numFmtId="182" fontId="105" fillId="0" borderId="0" xfId="13018" applyNumberFormat="1" applyFont="1" applyAlignment="1">
      <alignment horizontal="center" vertical="center" wrapText="1"/>
    </xf>
    <xf numFmtId="0" fontId="105" fillId="0" borderId="0" xfId="13018" applyFont="1" applyAlignment="1">
      <alignment horizontal="center" vertical="center" wrapText="1" shrinkToFit="1"/>
    </xf>
    <xf numFmtId="0" fontId="105" fillId="0" borderId="0" xfId="13018" applyFont="1" applyAlignment="1">
      <alignment horizontal="center" wrapText="1"/>
    </xf>
    <xf numFmtId="182" fontId="105" fillId="0" borderId="32" xfId="13276" applyNumberFormat="1" applyFont="1" applyBorder="1" applyAlignment="1">
      <alignment horizontal="center"/>
    </xf>
    <xf numFmtId="0" fontId="105" fillId="0" borderId="31" xfId="13276" applyFont="1" applyBorder="1" applyAlignment="1">
      <alignment horizontal="center" vertical="center" wrapText="1"/>
    </xf>
    <xf numFmtId="182" fontId="105" fillId="0" borderId="61" xfId="13276" applyNumberFormat="1" applyFont="1" applyBorder="1" applyAlignment="1">
      <alignment horizontal="center"/>
    </xf>
    <xf numFmtId="182" fontId="105" fillId="0" borderId="52" xfId="13276" applyNumberFormat="1" applyFont="1" applyBorder="1" applyAlignment="1">
      <alignment horizontal="center"/>
    </xf>
    <xf numFmtId="184" fontId="105" fillId="0" borderId="0" xfId="13018" applyNumberFormat="1" applyFont="1" applyFill="1" applyAlignment="1">
      <alignment horizontal="center" vertical="center" wrapText="1" shrinkToFit="1"/>
    </xf>
    <xf numFmtId="0" fontId="109" fillId="15" borderId="0" xfId="13018" applyFont="1" applyFill="1" applyAlignment="1">
      <alignment horizontal="left" vertical="center" wrapText="1"/>
    </xf>
    <xf numFmtId="182" fontId="105" fillId="0" borderId="32" xfId="13018" applyNumberFormat="1" applyFont="1" applyBorder="1" applyAlignment="1">
      <alignment horizontal="center" vertical="center" wrapText="1"/>
    </xf>
    <xf numFmtId="182" fontId="105" fillId="0" borderId="37" xfId="13018" applyNumberFormat="1" applyFont="1" applyBorder="1" applyAlignment="1">
      <alignment horizontal="center" vertical="center" wrapText="1"/>
    </xf>
    <xf numFmtId="206" fontId="105" fillId="0" borderId="58" xfId="13018" applyNumberFormat="1" applyFont="1" applyFill="1" applyBorder="1" applyAlignment="1" applyProtection="1">
      <alignment horizontal="center" vertical="center"/>
      <protection locked="0"/>
    </xf>
    <xf numFmtId="0" fontId="105" fillId="0" borderId="32" xfId="13018" applyFont="1" applyBorder="1" applyAlignment="1">
      <alignment horizontal="center" vertical="center"/>
    </xf>
    <xf numFmtId="0" fontId="109" fillId="0" borderId="0" xfId="13018" applyFont="1"/>
    <xf numFmtId="206" fontId="105" fillId="0" borderId="58" xfId="13018" applyNumberFormat="1" applyFont="1" applyFill="1" applyBorder="1" applyAlignment="1" applyProtection="1">
      <alignment horizontal="center"/>
      <protection locked="0"/>
    </xf>
    <xf numFmtId="206" fontId="105" fillId="0" borderId="34" xfId="13018" applyNumberFormat="1" applyFont="1" applyFill="1" applyBorder="1" applyAlignment="1" applyProtection="1">
      <alignment horizontal="center"/>
      <protection locked="0"/>
    </xf>
    <xf numFmtId="0" fontId="105" fillId="0" borderId="32" xfId="13018" applyFont="1" applyBorder="1" applyAlignment="1">
      <alignment horizontal="center"/>
    </xf>
    <xf numFmtId="182" fontId="105" fillId="0" borderId="0" xfId="13018" applyNumberFormat="1" applyFont="1" applyFill="1" applyBorder="1" applyAlignment="1">
      <alignment horizontal="center" vertical="center" wrapText="1"/>
    </xf>
    <xf numFmtId="0" fontId="13" fillId="0" borderId="0" xfId="13018" applyFont="1" applyFill="1" applyBorder="1" applyAlignment="1">
      <alignment horizontal="center" vertical="center"/>
    </xf>
    <xf numFmtId="206" fontId="105" fillId="0" borderId="0" xfId="13018" applyNumberFormat="1" applyFont="1" applyFill="1" applyBorder="1" applyAlignment="1" applyProtection="1">
      <alignment horizontal="center"/>
      <protection locked="0"/>
    </xf>
    <xf numFmtId="0" fontId="105" fillId="0" borderId="32" xfId="13018" applyFont="1" applyFill="1" applyBorder="1" applyAlignment="1">
      <alignment horizontal="center"/>
    </xf>
    <xf numFmtId="206" fontId="105" fillId="0" borderId="32" xfId="13018" applyNumberFormat="1" applyFont="1" applyFill="1" applyBorder="1" applyAlignment="1" applyProtection="1">
      <alignment horizontal="center"/>
      <protection locked="0"/>
    </xf>
    <xf numFmtId="49" fontId="105" fillId="0" borderId="32" xfId="13278" applyNumberFormat="1" applyFont="1" applyBorder="1" applyAlignment="1">
      <alignment horizontal="center" vertical="center"/>
    </xf>
    <xf numFmtId="0" fontId="111" fillId="0" borderId="0" xfId="13018" applyFont="1"/>
    <xf numFmtId="49" fontId="105" fillId="0" borderId="32" xfId="13278" applyNumberFormat="1" applyFont="1" applyBorder="1" applyAlignment="1">
      <alignment horizontal="center" vertical="center" wrapText="1"/>
    </xf>
    <xf numFmtId="182" fontId="111" fillId="0" borderId="0" xfId="13018" applyNumberFormat="1" applyFont="1" applyFill="1" applyBorder="1" applyAlignment="1">
      <alignment horizontal="center"/>
    </xf>
    <xf numFmtId="182" fontId="111" fillId="0" borderId="0" xfId="13018" applyNumberFormat="1" applyFont="1" applyFill="1" applyBorder="1" applyAlignment="1">
      <alignment horizontal="center" vertical="center" wrapText="1"/>
    </xf>
    <xf numFmtId="0" fontId="112" fillId="0" borderId="0" xfId="13018" applyFont="1" applyFill="1" applyBorder="1" applyAlignment="1">
      <alignment horizontal="center" vertical="center"/>
    </xf>
    <xf numFmtId="1" fontId="111" fillId="0" borderId="0" xfId="13018" applyNumberFormat="1" applyFont="1" applyFill="1" applyBorder="1" applyAlignment="1">
      <alignment horizontal="center" vertical="center" wrapText="1"/>
    </xf>
    <xf numFmtId="0" fontId="110" fillId="0" borderId="0" xfId="13018" applyFont="1" applyFill="1"/>
    <xf numFmtId="182" fontId="114" fillId="0" borderId="0" xfId="13018" applyNumberFormat="1" applyFont="1" applyFill="1" applyBorder="1" applyAlignment="1">
      <alignment horizontal="center"/>
    </xf>
    <xf numFmtId="182" fontId="114" fillId="0" borderId="0" xfId="13018" applyNumberFormat="1" applyFont="1" applyFill="1" applyBorder="1" applyAlignment="1">
      <alignment horizontal="center" vertical="center" wrapText="1"/>
    </xf>
    <xf numFmtId="0" fontId="115" fillId="0" borderId="0" xfId="13018" applyFont="1" applyFill="1" applyBorder="1" applyAlignment="1">
      <alignment horizontal="center" vertical="center"/>
    </xf>
    <xf numFmtId="1" fontId="114" fillId="0" borderId="0" xfId="13018" applyNumberFormat="1" applyFont="1" applyFill="1" applyBorder="1" applyAlignment="1">
      <alignment horizontal="center" vertical="center" wrapText="1"/>
    </xf>
    <xf numFmtId="182" fontId="105" fillId="0" borderId="32" xfId="13018" applyNumberFormat="1" applyFont="1" applyBorder="1" applyAlignment="1">
      <alignment horizontal="center" wrapText="1"/>
    </xf>
    <xf numFmtId="0" fontId="116" fillId="0" borderId="0" xfId="13018" applyFont="1"/>
    <xf numFmtId="0" fontId="108" fillId="0" borderId="0" xfId="13018" applyFont="1" applyFill="1" applyAlignment="1">
      <alignment horizontal="left"/>
    </xf>
    <xf numFmtId="182" fontId="105" fillId="0" borderId="0" xfId="13018" applyNumberFormat="1" applyFont="1" applyFill="1" applyBorder="1" applyAlignment="1">
      <alignment horizontal="left" vertical="center" wrapText="1"/>
    </xf>
    <xf numFmtId="0" fontId="105" fillId="0" borderId="0" xfId="13018" applyFont="1" applyFill="1" applyBorder="1" applyAlignment="1">
      <alignment horizontal="left" vertical="center"/>
    </xf>
    <xf numFmtId="206" fontId="105" fillId="0" borderId="0" xfId="13018" applyNumberFormat="1" applyFont="1" applyFill="1" applyBorder="1" applyAlignment="1" applyProtection="1">
      <alignment horizontal="left"/>
      <protection locked="0"/>
    </xf>
    <xf numFmtId="182" fontId="105" fillId="0" borderId="32" xfId="13018" applyNumberFormat="1" applyFont="1" applyBorder="1" applyAlignment="1">
      <alignment horizontal="center"/>
    </xf>
    <xf numFmtId="206" fontId="105" fillId="0" borderId="32" xfId="13018" applyNumberFormat="1" applyFont="1" applyFill="1" applyBorder="1" applyAlignment="1" applyProtection="1">
      <alignment horizontal="center" wrapText="1"/>
      <protection locked="0"/>
    </xf>
    <xf numFmtId="0" fontId="105" fillId="0" borderId="32" xfId="13018" applyFont="1" applyBorder="1" applyAlignment="1">
      <alignment horizontal="center" wrapText="1"/>
    </xf>
    <xf numFmtId="0" fontId="105" fillId="0" borderId="30" xfId="13018" applyFont="1" applyBorder="1" applyAlignment="1">
      <alignment horizontal="center" vertical="center" wrapText="1"/>
    </xf>
    <xf numFmtId="182" fontId="110" fillId="0" borderId="0" xfId="13018" applyNumberFormat="1" applyFont="1" applyFill="1" applyBorder="1" applyAlignment="1">
      <alignment horizontal="center"/>
    </xf>
    <xf numFmtId="182" fontId="110" fillId="0" borderId="0" xfId="13018" applyNumberFormat="1" applyFont="1" applyFill="1" applyBorder="1" applyAlignment="1">
      <alignment horizontal="center" vertical="center" wrapText="1"/>
    </xf>
    <xf numFmtId="0" fontId="105" fillId="0" borderId="0" xfId="13018" applyFont="1" applyFill="1" applyBorder="1" applyAlignment="1">
      <alignment horizontal="center" vertical="center"/>
    </xf>
    <xf numFmtId="0" fontId="108" fillId="0" borderId="68" xfId="13018" applyFont="1" applyBorder="1"/>
    <xf numFmtId="0" fontId="105" fillId="0" borderId="69" xfId="13018" applyFont="1" applyBorder="1" applyAlignment="1">
      <alignment horizontal="center" vertical="center" wrapText="1"/>
    </xf>
    <xf numFmtId="0" fontId="105" fillId="0" borderId="68" xfId="13018" applyFont="1" applyBorder="1"/>
    <xf numFmtId="182" fontId="105" fillId="0" borderId="0" xfId="13018" applyNumberFormat="1" applyFont="1" applyFill="1" applyBorder="1" applyAlignment="1">
      <alignment horizontal="center"/>
    </xf>
    <xf numFmtId="182" fontId="105" fillId="0" borderId="32" xfId="13018" applyNumberFormat="1" applyFont="1" applyFill="1" applyBorder="1" applyAlignment="1">
      <alignment horizontal="center"/>
    </xf>
    <xf numFmtId="182" fontId="105" fillId="0" borderId="37" xfId="13018" applyNumberFormat="1" applyFont="1" applyFill="1" applyBorder="1" applyAlignment="1">
      <alignment horizontal="center" vertical="center" wrapText="1"/>
    </xf>
    <xf numFmtId="207" fontId="105" fillId="0" borderId="71" xfId="13018" applyNumberFormat="1" applyFont="1" applyFill="1" applyBorder="1" applyAlignment="1">
      <alignment horizontal="center" vertical="center" wrapText="1"/>
    </xf>
    <xf numFmtId="0" fontId="109" fillId="0" borderId="0" xfId="13018" applyFont="1" applyFill="1" applyAlignment="1">
      <alignment horizontal="left"/>
    </xf>
    <xf numFmtId="207" fontId="105" fillId="0" borderId="0" xfId="13018" applyNumberFormat="1" applyFont="1" applyFill="1" applyBorder="1" applyAlignment="1">
      <alignment horizontal="center" vertical="center" wrapText="1"/>
    </xf>
    <xf numFmtId="182" fontId="110" fillId="0" borderId="32" xfId="13018" applyNumberFormat="1" applyFont="1" applyFill="1" applyBorder="1" applyAlignment="1">
      <alignment horizontal="center"/>
    </xf>
    <xf numFmtId="182" fontId="110" fillId="0" borderId="37" xfId="13018" applyNumberFormat="1" applyFont="1" applyFill="1" applyBorder="1" applyAlignment="1">
      <alignment horizontal="center" vertical="center" wrapText="1"/>
    </xf>
    <xf numFmtId="206" fontId="105" fillId="0" borderId="71" xfId="13018" applyNumberFormat="1" applyFont="1" applyFill="1" applyBorder="1" applyAlignment="1" applyProtection="1">
      <alignment horizontal="center"/>
      <protection locked="0"/>
    </xf>
    <xf numFmtId="0" fontId="109" fillId="0" borderId="0" xfId="13018" applyFont="1" applyFill="1" applyBorder="1"/>
    <xf numFmtId="0" fontId="105" fillId="0" borderId="71" xfId="13018" applyFont="1" applyBorder="1" applyAlignment="1">
      <alignment horizontal="center"/>
    </xf>
    <xf numFmtId="0" fontId="13" fillId="0" borderId="0" xfId="13018" applyFont="1"/>
    <xf numFmtId="0" fontId="105" fillId="0" borderId="72" xfId="13018" applyFont="1" applyBorder="1" applyAlignment="1">
      <alignment horizontal="center" vertical="center" wrapText="1"/>
    </xf>
    <xf numFmtId="0" fontId="105" fillId="0" borderId="53" xfId="13018" applyFont="1" applyBorder="1" applyAlignment="1">
      <alignment horizontal="center" vertical="center" wrapText="1"/>
    </xf>
    <xf numFmtId="0" fontId="105" fillId="0" borderId="0" xfId="13018" applyFont="1" applyAlignment="1">
      <alignment horizontal="center"/>
    </xf>
    <xf numFmtId="0" fontId="109" fillId="0" borderId="0" xfId="13018" applyFont="1" applyFill="1"/>
    <xf numFmtId="0" fontId="105" fillId="0" borderId="0" xfId="13018" applyFont="1" applyFill="1" applyBorder="1"/>
    <xf numFmtId="182" fontId="105" fillId="0" borderId="32" xfId="13278" applyNumberFormat="1" applyFont="1" applyBorder="1" applyAlignment="1">
      <alignment horizontal="center"/>
    </xf>
    <xf numFmtId="182" fontId="105" fillId="0" borderId="32" xfId="13278" applyNumberFormat="1" applyFont="1" applyBorder="1" applyAlignment="1">
      <alignment horizontal="center" vertical="center" wrapText="1"/>
    </xf>
    <xf numFmtId="0" fontId="109" fillId="0" borderId="0" xfId="13018" applyFont="1" applyBorder="1" applyAlignment="1">
      <alignment horizontal="left" vertical="center" shrinkToFit="1"/>
    </xf>
    <xf numFmtId="0" fontId="105" fillId="0" borderId="30" xfId="13018" applyFont="1" applyBorder="1" applyAlignment="1">
      <alignment horizontal="center" vertical="center"/>
    </xf>
    <xf numFmtId="0" fontId="105" fillId="0" borderId="0" xfId="13018" applyFont="1" applyBorder="1" applyAlignment="1">
      <alignment horizontal="center" vertical="center"/>
    </xf>
    <xf numFmtId="0" fontId="105" fillId="0" borderId="72" xfId="13018" applyFont="1" applyBorder="1" applyAlignment="1">
      <alignment horizontal="center" vertical="center"/>
    </xf>
    <xf numFmtId="0" fontId="105" fillId="0" borderId="53" xfId="13018" applyFont="1" applyBorder="1" applyAlignment="1">
      <alignment horizontal="center" vertical="center"/>
    </xf>
    <xf numFmtId="0" fontId="105" fillId="0" borderId="0" xfId="13018" applyFont="1" applyFill="1" applyBorder="1" applyAlignment="1">
      <alignment horizontal="center" vertical="center" shrinkToFit="1"/>
    </xf>
    <xf numFmtId="49" fontId="105" fillId="0" borderId="0" xfId="13018" applyNumberFormat="1" applyFont="1" applyFill="1" applyBorder="1" applyAlignment="1">
      <alignment horizontal="center" vertical="center" shrinkToFit="1"/>
    </xf>
    <xf numFmtId="184" fontId="105" fillId="0" borderId="0" xfId="13018" applyNumberFormat="1" applyFont="1" applyFill="1" applyBorder="1" applyAlignment="1">
      <alignment horizontal="center" vertical="center" shrinkToFit="1"/>
    </xf>
    <xf numFmtId="182" fontId="105" fillId="0" borderId="0" xfId="13018" applyNumberFormat="1" applyFont="1" applyBorder="1" applyAlignment="1">
      <alignment horizontal="center" wrapText="1"/>
    </xf>
    <xf numFmtId="182" fontId="105" fillId="0" borderId="0" xfId="13018" applyNumberFormat="1" applyFont="1" applyBorder="1" applyAlignment="1">
      <alignment horizontal="center" vertical="center" wrapText="1"/>
    </xf>
    <xf numFmtId="0" fontId="110" fillId="0" borderId="0" xfId="13018" applyFont="1" applyFill="1" applyBorder="1" applyAlignment="1">
      <alignment horizontal="center" vertical="center"/>
    </xf>
    <xf numFmtId="0" fontId="8" fillId="16" borderId="0" xfId="13018" applyNumberFormat="1" applyFont="1" applyFill="1" applyBorder="1" applyAlignment="1">
      <alignment horizontal="center" vertical="center" wrapText="1"/>
    </xf>
    <xf numFmtId="0" fontId="105" fillId="0" borderId="0" xfId="13018" applyFont="1" applyBorder="1" applyAlignment="1">
      <alignment horizontal="center"/>
    </xf>
    <xf numFmtId="0" fontId="105" fillId="0" borderId="34" xfId="13018" applyFont="1" applyBorder="1" applyAlignment="1">
      <alignment horizontal="center" vertical="center"/>
    </xf>
    <xf numFmtId="0" fontId="110" fillId="0" borderId="0" xfId="13018" applyFont="1" applyFill="1" applyBorder="1" applyAlignment="1">
      <alignment horizontal="center" vertical="center" shrinkToFit="1"/>
    </xf>
    <xf numFmtId="49" fontId="110" fillId="0" borderId="0" xfId="13018" applyNumberFormat="1" applyFont="1" applyFill="1" applyBorder="1" applyAlignment="1">
      <alignment horizontal="center" vertical="center" shrinkToFit="1"/>
    </xf>
    <xf numFmtId="184" fontId="110" fillId="0" borderId="0" xfId="13018" applyNumberFormat="1" applyFont="1" applyFill="1" applyBorder="1" applyAlignment="1">
      <alignment horizontal="center" vertical="center" shrinkToFit="1"/>
    </xf>
    <xf numFmtId="0" fontId="105" fillId="0" borderId="0" xfId="13018" applyFont="1" applyBorder="1"/>
    <xf numFmtId="0" fontId="109" fillId="15" borderId="58" xfId="13018" applyFont="1" applyFill="1" applyBorder="1" applyAlignment="1">
      <alignment horizontal="left" vertical="center"/>
    </xf>
    <xf numFmtId="0" fontId="105" fillId="0" borderId="0" xfId="13018" applyFont="1" applyAlignment="1"/>
    <xf numFmtId="0" fontId="117" fillId="0" borderId="0" xfId="13018" applyFont="1" applyAlignment="1"/>
    <xf numFmtId="182" fontId="105" fillId="36" borderId="32" xfId="13018" applyNumberFormat="1" applyFont="1" applyFill="1" applyBorder="1" applyAlignment="1">
      <alignment horizontal="center"/>
    </xf>
    <xf numFmtId="0" fontId="105" fillId="0" borderId="32" xfId="13018" applyFont="1" applyFill="1" applyBorder="1" applyAlignment="1">
      <alignment horizontal="center" vertical="center"/>
    </xf>
    <xf numFmtId="0" fontId="105" fillId="0" borderId="32" xfId="13279" applyFont="1" applyFill="1" applyBorder="1" applyAlignment="1">
      <alignment horizontal="center"/>
    </xf>
    <xf numFmtId="0" fontId="109" fillId="16" borderId="0" xfId="13018" applyFont="1" applyFill="1" applyBorder="1" applyAlignment="1">
      <alignment horizontal="left" vertical="center" wrapText="1" shrinkToFit="1"/>
    </xf>
    <xf numFmtId="0" fontId="105" fillId="16" borderId="32" xfId="13018" applyFont="1" applyFill="1" applyBorder="1" applyAlignment="1">
      <alignment horizontal="center" vertical="center" wrapText="1"/>
    </xf>
    <xf numFmtId="0" fontId="105" fillId="0" borderId="32" xfId="13018" applyFont="1" applyBorder="1" applyAlignment="1">
      <alignment horizontal="center" vertical="center" wrapText="1"/>
    </xf>
    <xf numFmtId="0" fontId="105" fillId="0" borderId="0" xfId="13018" applyFont="1" applyFill="1" applyAlignment="1"/>
    <xf numFmtId="0" fontId="105" fillId="0" borderId="32" xfId="13279" applyFont="1" applyFill="1" applyBorder="1" applyAlignment="1">
      <alignment horizontal="center" vertical="center" wrapText="1"/>
    </xf>
    <xf numFmtId="0" fontId="105" fillId="36" borderId="32" xfId="13018" applyFont="1" applyFill="1" applyBorder="1" applyAlignment="1">
      <alignment horizontal="center" vertical="center"/>
    </xf>
    <xf numFmtId="0" fontId="105" fillId="0" borderId="32" xfId="13279" applyFont="1" applyFill="1" applyBorder="1" applyAlignment="1">
      <alignment horizontal="center" vertical="center"/>
    </xf>
    <xf numFmtId="0" fontId="105" fillId="36" borderId="32" xfId="13018" applyFont="1" applyFill="1" applyBorder="1" applyAlignment="1">
      <alignment horizontal="center" vertical="center" wrapText="1"/>
    </xf>
    <xf numFmtId="0" fontId="109" fillId="36" borderId="0" xfId="13018" applyFont="1" applyFill="1" applyBorder="1" applyAlignment="1">
      <alignment horizontal="left" vertical="center" shrinkToFit="1"/>
    </xf>
    <xf numFmtId="182" fontId="105" fillId="0" borderId="37" xfId="13018" applyNumberFormat="1" applyFont="1" applyFill="1" applyBorder="1" applyAlignment="1">
      <alignment horizontal="center" vertical="center"/>
    </xf>
    <xf numFmtId="0" fontId="109" fillId="0" borderId="0" xfId="13018" applyFont="1" applyFill="1" applyBorder="1" applyAlignment="1">
      <alignment horizontal="left" vertical="center" shrinkToFit="1"/>
    </xf>
    <xf numFmtId="182" fontId="105" fillId="0" borderId="37" xfId="13018" applyNumberFormat="1" applyFont="1" applyBorder="1" applyAlignment="1">
      <alignment horizontal="center" vertical="center"/>
    </xf>
    <xf numFmtId="0" fontId="105" fillId="36" borderId="61" xfId="13018" applyFont="1" applyFill="1" applyBorder="1" applyAlignment="1">
      <alignment horizontal="center" vertical="center"/>
    </xf>
    <xf numFmtId="0" fontId="105" fillId="36" borderId="53" xfId="13018" applyFont="1" applyFill="1" applyBorder="1" applyAlignment="1">
      <alignment horizontal="center" vertical="center"/>
    </xf>
    <xf numFmtId="182" fontId="105" fillId="36" borderId="32" xfId="13018" applyNumberFormat="1" applyFont="1" applyFill="1" applyBorder="1" applyAlignment="1">
      <alignment horizontal="center" vertical="center"/>
    </xf>
    <xf numFmtId="0" fontId="105" fillId="36" borderId="64" xfId="13018" applyFont="1" applyFill="1" applyBorder="1" applyAlignment="1">
      <alignment horizontal="center" vertical="center"/>
    </xf>
    <xf numFmtId="0" fontId="105" fillId="16" borderId="53" xfId="13018" applyFont="1" applyFill="1" applyBorder="1" applyAlignment="1">
      <alignment horizontal="center" vertical="center"/>
    </xf>
    <xf numFmtId="0" fontId="110" fillId="0" borderId="32" xfId="13018" applyFont="1" applyBorder="1" applyAlignment="1">
      <alignment horizontal="center" wrapText="1"/>
    </xf>
    <xf numFmtId="0" fontId="105" fillId="0" borderId="0" xfId="13018" applyFont="1" applyFill="1" applyBorder="1" applyAlignment="1"/>
    <xf numFmtId="182" fontId="105" fillId="16" borderId="32" xfId="13018" applyNumberFormat="1" applyFont="1" applyFill="1" applyBorder="1" applyAlignment="1">
      <alignment horizontal="center"/>
    </xf>
    <xf numFmtId="0" fontId="109" fillId="36" borderId="0" xfId="13018" applyFont="1" applyFill="1" applyBorder="1" applyAlignment="1">
      <alignment horizontal="center" vertical="center" shrinkToFit="1"/>
    </xf>
    <xf numFmtId="0" fontId="108" fillId="0" borderId="0" xfId="13018" applyFont="1" applyBorder="1" applyAlignment="1"/>
    <xf numFmtId="0" fontId="105" fillId="0" borderId="61" xfId="13018" applyFont="1" applyBorder="1" applyAlignment="1">
      <alignment horizontal="center" vertical="center"/>
    </xf>
    <xf numFmtId="0" fontId="105" fillId="0" borderId="34" xfId="13018" applyFont="1" applyFill="1" applyBorder="1" applyAlignment="1">
      <alignment horizontal="center"/>
    </xf>
    <xf numFmtId="0" fontId="105" fillId="0" borderId="32" xfId="13279" applyFont="1" applyFill="1" applyBorder="1" applyAlignment="1">
      <alignment horizontal="center" wrapText="1"/>
    </xf>
    <xf numFmtId="0" fontId="108" fillId="0" borderId="0" xfId="13018" applyFont="1" applyFill="1" applyBorder="1" applyAlignment="1"/>
    <xf numFmtId="182" fontId="105" fillId="0" borderId="0" xfId="13018" applyNumberFormat="1" applyFont="1" applyFill="1" applyBorder="1" applyAlignment="1">
      <alignment horizontal="center" wrapText="1"/>
    </xf>
    <xf numFmtId="0" fontId="105" fillId="0" borderId="0" xfId="13018" applyFont="1" applyFill="1" applyBorder="1" applyAlignment="1">
      <alignment horizontal="center" vertical="center" wrapText="1"/>
    </xf>
    <xf numFmtId="206" fontId="105" fillId="0" borderId="0" xfId="13018" applyNumberFormat="1" applyFont="1" applyFill="1" applyBorder="1" applyAlignment="1" applyProtection="1">
      <alignment horizontal="center" wrapText="1"/>
      <protection locked="0"/>
    </xf>
    <xf numFmtId="182" fontId="110" fillId="0" borderId="32" xfId="13018" applyNumberFormat="1" applyFont="1" applyFill="1" applyBorder="1" applyAlignment="1">
      <alignment horizontal="center" wrapText="1"/>
    </xf>
    <xf numFmtId="0" fontId="108" fillId="0" borderId="0" xfId="13018" applyFont="1" applyBorder="1"/>
    <xf numFmtId="0" fontId="105" fillId="0" borderId="80" xfId="13018" applyFont="1" applyBorder="1" applyAlignment="1">
      <alignment horizontal="center" vertical="center"/>
    </xf>
    <xf numFmtId="0" fontId="105" fillId="0" borderId="81" xfId="13018" applyFont="1" applyBorder="1" applyAlignment="1">
      <alignment horizontal="center" vertical="center"/>
    </xf>
    <xf numFmtId="182" fontId="110" fillId="0" borderId="0" xfId="13018" applyNumberFormat="1" applyFont="1" applyFill="1" applyBorder="1" applyAlignment="1">
      <alignment horizontal="center" wrapText="1"/>
    </xf>
    <xf numFmtId="0" fontId="105" fillId="0" borderId="0" xfId="13018" applyFont="1" applyBorder="1" applyAlignment="1">
      <alignment horizontal="center" vertical="center" wrapText="1"/>
    </xf>
    <xf numFmtId="0" fontId="105" fillId="0" borderId="0" xfId="13018" applyFont="1" applyBorder="1" applyAlignment="1">
      <alignment horizontal="center" wrapText="1"/>
    </xf>
    <xf numFmtId="182" fontId="110" fillId="0" borderId="32" xfId="13018" applyNumberFormat="1" applyFont="1" applyFill="1" applyBorder="1" applyAlignment="1">
      <alignment horizontal="center" vertical="center" wrapText="1"/>
    </xf>
    <xf numFmtId="0" fontId="108" fillId="0" borderId="0" xfId="13018" applyFont="1" applyFill="1" applyBorder="1"/>
    <xf numFmtId="0" fontId="119" fillId="0" borderId="0" xfId="13018" applyFont="1" applyBorder="1"/>
    <xf numFmtId="0" fontId="110" fillId="0" borderId="0" xfId="13018" applyFont="1" applyBorder="1" applyAlignment="1"/>
    <xf numFmtId="0" fontId="105" fillId="0" borderId="0" xfId="13018" applyFont="1" applyBorder="1" applyAlignment="1"/>
    <xf numFmtId="0" fontId="105" fillId="0" borderId="79" xfId="13018" applyFont="1" applyBorder="1" applyAlignment="1">
      <alignment horizontal="center" vertical="center"/>
    </xf>
    <xf numFmtId="0" fontId="105" fillId="0" borderId="71" xfId="13018" applyFont="1" applyBorder="1" applyAlignment="1">
      <alignment horizontal="center" vertical="center"/>
    </xf>
    <xf numFmtId="0" fontId="119" fillId="0" borderId="0" xfId="13018" applyFont="1" applyFill="1" applyBorder="1"/>
    <xf numFmtId="0" fontId="119" fillId="0" borderId="0" xfId="13018" applyFont="1" applyFill="1" applyBorder="1" applyAlignment="1"/>
    <xf numFmtId="182" fontId="105" fillId="0" borderId="58" xfId="13018" applyNumberFormat="1" applyFont="1" applyFill="1" applyBorder="1" applyAlignment="1">
      <alignment horizontal="center" wrapText="1"/>
    </xf>
    <xf numFmtId="0" fontId="110" fillId="0" borderId="0" xfId="13018" applyFont="1" applyAlignment="1">
      <alignment horizontal="center" wrapText="1"/>
    </xf>
    <xf numFmtId="182" fontId="105" fillId="0" borderId="32" xfId="13018" applyNumberFormat="1" applyFont="1" applyFill="1" applyBorder="1" applyAlignment="1">
      <alignment horizontal="center" wrapText="1"/>
    </xf>
    <xf numFmtId="0" fontId="105" fillId="0" borderId="0" xfId="13018" applyFont="1" applyFill="1" applyBorder="1" applyAlignment="1">
      <alignment horizontal="left" vertical="center" shrinkToFit="1"/>
    </xf>
    <xf numFmtId="0" fontId="110" fillId="0" borderId="0" xfId="13018" applyFont="1" applyFill="1" applyAlignment="1">
      <alignment horizontal="center" wrapText="1"/>
    </xf>
    <xf numFmtId="0" fontId="105" fillId="0" borderId="79" xfId="13018" applyFont="1" applyFill="1" applyBorder="1" applyAlignment="1">
      <alignment horizontal="center"/>
    </xf>
    <xf numFmtId="0" fontId="105" fillId="0" borderId="58" xfId="13018" applyFont="1" applyFill="1" applyBorder="1" applyAlignment="1">
      <alignment horizontal="center" vertical="center"/>
    </xf>
    <xf numFmtId="0" fontId="105" fillId="0" borderId="58" xfId="13281" applyFont="1" applyFill="1" applyBorder="1" applyAlignment="1">
      <alignment horizontal="center" vertical="center" wrapText="1"/>
    </xf>
    <xf numFmtId="0" fontId="105" fillId="0" borderId="32" xfId="13018" applyFont="1" applyFill="1" applyBorder="1" applyAlignment="1">
      <alignment horizontal="center" vertical="center" wrapText="1"/>
    </xf>
    <xf numFmtId="0" fontId="105" fillId="0" borderId="32" xfId="13281" applyFont="1" applyFill="1" applyBorder="1" applyAlignment="1">
      <alignment horizontal="center" vertical="center" wrapText="1"/>
    </xf>
    <xf numFmtId="0" fontId="120" fillId="0" borderId="0" xfId="13018" applyFont="1" applyFill="1" applyBorder="1"/>
    <xf numFmtId="0" fontId="119" fillId="0" borderId="0" xfId="13018" applyFont="1" applyFill="1" applyBorder="1" applyAlignment="1">
      <alignment horizontal="center"/>
    </xf>
    <xf numFmtId="0" fontId="108" fillId="0" borderId="0" xfId="13018" applyFont="1" applyBorder="1" applyAlignment="1">
      <alignment horizontal="center"/>
    </xf>
    <xf numFmtId="0" fontId="108" fillId="0" borderId="0" xfId="13018" applyFont="1" applyFill="1" applyBorder="1" applyAlignment="1">
      <alignment horizontal="center"/>
    </xf>
    <xf numFmtId="182" fontId="105" fillId="0" borderId="70" xfId="13018" applyNumberFormat="1" applyFont="1" applyFill="1" applyBorder="1" applyAlignment="1">
      <alignment horizontal="center" vertical="center" wrapText="1"/>
    </xf>
    <xf numFmtId="0" fontId="105" fillId="0" borderId="70" xfId="13279" applyFont="1" applyFill="1" applyBorder="1" applyAlignment="1">
      <alignment horizontal="center"/>
    </xf>
    <xf numFmtId="182" fontId="105" fillId="0" borderId="32" xfId="13018" applyNumberFormat="1" applyFont="1" applyFill="1" applyBorder="1" applyAlignment="1">
      <alignment horizontal="center" vertical="center" wrapText="1"/>
    </xf>
    <xf numFmtId="0" fontId="13" fillId="0" borderId="0" xfId="13018" applyFont="1" applyBorder="1" applyAlignment="1">
      <alignment horizontal="center" vertical="center"/>
    </xf>
    <xf numFmtId="0" fontId="105" fillId="36" borderId="0" xfId="13018" applyFont="1" applyFill="1" applyBorder="1" applyAlignment="1">
      <alignment horizontal="center" vertical="center"/>
    </xf>
    <xf numFmtId="0" fontId="110" fillId="0" borderId="32" xfId="13018" applyFont="1" applyBorder="1" applyAlignment="1">
      <alignment horizontal="center" vertical="center"/>
    </xf>
    <xf numFmtId="0" fontId="119" fillId="0" borderId="0" xfId="13018" applyFont="1" applyBorder="1" applyAlignment="1">
      <alignment horizontal="center"/>
    </xf>
    <xf numFmtId="0" fontId="109" fillId="0" borderId="0" xfId="13280" applyFont="1" applyFill="1" applyBorder="1" applyAlignment="1">
      <alignment horizontal="left" vertical="center" shrinkToFit="1"/>
    </xf>
    <xf numFmtId="182" fontId="105" fillId="0" borderId="32" xfId="13279" applyNumberFormat="1" applyFont="1" applyFill="1" applyBorder="1" applyAlignment="1">
      <alignment horizontal="center" wrapText="1"/>
    </xf>
    <xf numFmtId="0" fontId="105" fillId="0" borderId="0" xfId="12933" applyFont="1" applyBorder="1" applyAlignment="1">
      <alignment horizontal="center" vertical="center"/>
    </xf>
    <xf numFmtId="0" fontId="105" fillId="0" borderId="32" xfId="12933" applyFont="1" applyBorder="1" applyAlignment="1">
      <alignment horizontal="center" vertical="center"/>
    </xf>
    <xf numFmtId="0" fontId="105" fillId="0" borderId="32" xfId="12933" applyFont="1" applyFill="1" applyBorder="1" applyAlignment="1">
      <alignment horizontal="center" vertical="center"/>
    </xf>
    <xf numFmtId="0" fontId="105" fillId="0" borderId="0" xfId="13280" applyFont="1" applyFill="1" applyBorder="1" applyAlignment="1">
      <alignment horizontal="center" vertical="center" shrinkToFit="1"/>
    </xf>
    <xf numFmtId="49" fontId="105" fillId="0" borderId="0" xfId="13280" applyNumberFormat="1" applyFont="1" applyFill="1" applyBorder="1" applyAlignment="1">
      <alignment horizontal="center" vertical="center" shrinkToFit="1"/>
    </xf>
    <xf numFmtId="0" fontId="105" fillId="0" borderId="0" xfId="13280" applyNumberFormat="1" applyFont="1" applyFill="1" applyBorder="1" applyAlignment="1">
      <alignment horizontal="center" vertical="center" shrinkToFit="1"/>
    </xf>
    <xf numFmtId="0" fontId="105" fillId="0" borderId="9" xfId="13279" applyFont="1" applyFill="1" applyBorder="1" applyAlignment="1">
      <alignment horizontal="center" vertical="center" wrapText="1"/>
    </xf>
    <xf numFmtId="0" fontId="105" fillId="0" borderId="32" xfId="13018" applyFont="1" applyFill="1" applyBorder="1" applyAlignment="1">
      <alignment horizontal="center" wrapText="1"/>
    </xf>
    <xf numFmtId="182" fontId="105" fillId="0" borderId="32" xfId="12933" applyNumberFormat="1" applyFont="1" applyBorder="1" applyAlignment="1">
      <alignment horizontal="center"/>
    </xf>
    <xf numFmtId="182" fontId="105" fillId="0" borderId="32" xfId="12933" applyNumberFormat="1" applyFont="1" applyFill="1" applyBorder="1" applyAlignment="1">
      <alignment horizontal="center" vertical="center" wrapText="1"/>
    </xf>
    <xf numFmtId="182" fontId="105" fillId="0" borderId="32" xfId="13281" applyNumberFormat="1" applyFont="1" applyFill="1" applyBorder="1" applyAlignment="1">
      <alignment horizontal="center"/>
    </xf>
    <xf numFmtId="0" fontId="105" fillId="0" borderId="71" xfId="12933" applyFont="1" applyFill="1" applyBorder="1" applyAlignment="1">
      <alignment horizontal="center" vertical="center"/>
    </xf>
    <xf numFmtId="0" fontId="105" fillId="0" borderId="79" xfId="12933" applyFont="1" applyBorder="1" applyAlignment="1">
      <alignment horizontal="center" vertical="center"/>
    </xf>
    <xf numFmtId="184" fontId="105" fillId="0" borderId="0" xfId="13280" applyNumberFormat="1" applyFont="1" applyFill="1" applyBorder="1" applyAlignment="1">
      <alignment horizontal="center" vertical="center" shrinkToFit="1"/>
    </xf>
    <xf numFmtId="0" fontId="105" fillId="0" borderId="58" xfId="12933" applyFont="1" applyBorder="1" applyAlignment="1">
      <alignment horizontal="center" vertical="center"/>
    </xf>
    <xf numFmtId="182" fontId="105" fillId="0" borderId="0" xfId="12933" applyNumberFormat="1" applyFont="1" applyFill="1" applyBorder="1" applyAlignment="1">
      <alignment horizontal="center"/>
    </xf>
    <xf numFmtId="182" fontId="105" fillId="0" borderId="32" xfId="13018" applyNumberFormat="1" applyFont="1" applyBorder="1" applyAlignment="1">
      <alignment horizontal="center" vertical="center"/>
    </xf>
    <xf numFmtId="0" fontId="105" fillId="0" borderId="79" xfId="12933" applyFont="1" applyFill="1" applyBorder="1" applyAlignment="1">
      <alignment horizontal="center" vertical="center"/>
    </xf>
    <xf numFmtId="182" fontId="105" fillId="0" borderId="37" xfId="13018" applyNumberFormat="1" applyFont="1" applyBorder="1" applyAlignment="1">
      <alignment horizontal="center"/>
    </xf>
    <xf numFmtId="182" fontId="105" fillId="0" borderId="9" xfId="12933" applyNumberFormat="1" applyFont="1" applyFill="1" applyBorder="1" applyAlignment="1">
      <alignment horizontal="center"/>
    </xf>
    <xf numFmtId="0" fontId="109" fillId="0" borderId="0" xfId="13018" applyFont="1" applyBorder="1" applyAlignment="1">
      <alignment vertical="center"/>
    </xf>
    <xf numFmtId="0" fontId="105" fillId="0" borderId="0" xfId="13018" applyFont="1" applyFill="1" applyBorder="1" applyAlignment="1">
      <alignment vertical="center"/>
    </xf>
    <xf numFmtId="0" fontId="108" fillId="0" borderId="70" xfId="13018" applyFont="1" applyBorder="1"/>
    <xf numFmtId="0" fontId="105" fillId="0" borderId="58" xfId="12933" applyFont="1" applyFill="1" applyBorder="1" applyAlignment="1">
      <alignment horizontal="center" vertical="center"/>
    </xf>
    <xf numFmtId="182" fontId="105" fillId="0" borderId="32" xfId="13281" applyNumberFormat="1" applyFont="1" applyFill="1" applyBorder="1" applyAlignment="1">
      <alignment horizontal="center" vertical="center" wrapText="1"/>
    </xf>
    <xf numFmtId="0" fontId="110" fillId="0" borderId="0" xfId="13280" applyFont="1" applyFill="1" applyBorder="1" applyAlignment="1">
      <alignment horizontal="center" vertical="center" shrinkToFit="1"/>
    </xf>
    <xf numFmtId="49" fontId="110" fillId="0" borderId="0" xfId="13280" applyNumberFormat="1" applyFont="1" applyFill="1" applyBorder="1" applyAlignment="1">
      <alignment horizontal="center" vertical="center" shrinkToFit="1"/>
    </xf>
    <xf numFmtId="184" fontId="110" fillId="0" borderId="0" xfId="13280" applyNumberFormat="1" applyFont="1" applyFill="1" applyBorder="1" applyAlignment="1">
      <alignment horizontal="center" vertical="center" shrinkToFit="1"/>
    </xf>
    <xf numFmtId="0" fontId="109" fillId="15" borderId="0" xfId="13280" applyFont="1" applyFill="1" applyBorder="1" applyAlignment="1">
      <alignment horizontal="left" vertical="center"/>
    </xf>
    <xf numFmtId="0" fontId="109" fillId="0" borderId="0" xfId="13018" applyFont="1" applyAlignment="1">
      <alignment vertical="center"/>
    </xf>
    <xf numFmtId="208" fontId="121" fillId="0" borderId="0" xfId="13018" applyNumberFormat="1" applyFont="1" applyFill="1" applyAlignment="1">
      <alignment horizontal="center" vertical="center"/>
    </xf>
    <xf numFmtId="0" fontId="106" fillId="0" borderId="0" xfId="13279" applyFont="1" applyBorder="1" applyAlignment="1">
      <alignment horizontal="center" vertical="center"/>
    </xf>
    <xf numFmtId="0" fontId="109" fillId="0" borderId="0" xfId="13279" applyFont="1" applyBorder="1" applyAlignment="1">
      <alignment horizontal="center" vertical="center"/>
    </xf>
    <xf numFmtId="183" fontId="69" fillId="0" borderId="0" xfId="15044" applyNumberFormat="1" applyFont="1">
      <alignment vertical="center"/>
    </xf>
    <xf numFmtId="49" fontId="69" fillId="0" borderId="0" xfId="15044" applyNumberFormat="1" applyFont="1">
      <alignment vertical="center"/>
    </xf>
    <xf numFmtId="183" fontId="69" fillId="0" borderId="0" xfId="15044" applyNumberFormat="1" applyFont="1" applyFill="1">
      <alignment vertical="center"/>
    </xf>
    <xf numFmtId="182" fontId="49" fillId="0" borderId="32" xfId="15045" applyNumberFormat="1" applyFont="1" applyFill="1" applyBorder="1" applyAlignment="1">
      <alignment horizontal="left"/>
    </xf>
    <xf numFmtId="182" fontId="69" fillId="0" borderId="32" xfId="15045" applyNumberFormat="1" applyFont="1" applyFill="1" applyBorder="1" applyAlignment="1">
      <alignment horizontal="left"/>
    </xf>
    <xf numFmtId="176" fontId="69" fillId="0" borderId="32" xfId="15046" applyNumberFormat="1" applyFont="1" applyFill="1" applyBorder="1" applyAlignment="1">
      <alignment horizontal="left"/>
    </xf>
    <xf numFmtId="183" fontId="69" fillId="0" borderId="32" xfId="15045" applyNumberFormat="1" applyFont="1" applyFill="1" applyBorder="1" applyAlignment="1">
      <alignment horizontal="left" vertical="center"/>
    </xf>
    <xf numFmtId="49" fontId="69" fillId="0" borderId="0" xfId="15044" applyNumberFormat="1" applyFont="1" applyFill="1">
      <alignment vertical="center"/>
    </xf>
    <xf numFmtId="183" fontId="5" fillId="0" borderId="0" xfId="15048" applyNumberFormat="1" applyFont="1" applyFill="1" applyBorder="1" applyAlignment="1">
      <alignment horizontal="left" vertical="center" shrinkToFit="1"/>
    </xf>
    <xf numFmtId="183" fontId="69" fillId="0" borderId="0" xfId="15044" applyNumberFormat="1" applyFont="1" applyFill="1" applyBorder="1">
      <alignment vertical="center"/>
    </xf>
    <xf numFmtId="183" fontId="69" fillId="0" borderId="0" xfId="15044" applyNumberFormat="1" applyFont="1" applyFill="1" applyBorder="1" applyAlignment="1">
      <alignment horizontal="center" vertical="center"/>
    </xf>
    <xf numFmtId="49" fontId="69" fillId="0" borderId="0" xfId="15044" applyNumberFormat="1" applyFont="1" applyFill="1" applyBorder="1">
      <alignment vertical="center"/>
    </xf>
    <xf numFmtId="183" fontId="69" fillId="0" borderId="0" xfId="15044" applyNumberFormat="1" applyFont="1" applyFill="1" applyBorder="1" applyAlignment="1">
      <alignment horizontal="left" vertical="top" wrapText="1"/>
    </xf>
    <xf numFmtId="183" fontId="69" fillId="0" borderId="0" xfId="15044" applyNumberFormat="1" applyFont="1" applyFill="1" applyBorder="1" applyAlignment="1">
      <alignment horizontal="left" vertical="center"/>
    </xf>
    <xf numFmtId="49" fontId="5" fillId="0" borderId="0" xfId="15048" applyNumberFormat="1" applyFont="1" applyFill="1" applyBorder="1" applyAlignment="1">
      <alignment horizontal="left" vertical="center" shrinkToFit="1"/>
    </xf>
    <xf numFmtId="184" fontId="5" fillId="0" borderId="0" xfId="15048" applyNumberFormat="1" applyFont="1" applyFill="1" applyBorder="1" applyAlignment="1">
      <alignment horizontal="left" vertical="center" shrinkToFit="1"/>
    </xf>
    <xf numFmtId="183" fontId="69" fillId="0" borderId="0" xfId="15044" applyNumberFormat="1" applyFont="1" applyFill="1" applyBorder="1" applyAlignment="1">
      <alignment horizontal="left"/>
    </xf>
    <xf numFmtId="183" fontId="69" fillId="0" borderId="0" xfId="15044" applyNumberFormat="1" applyFont="1" applyFill="1" applyAlignment="1"/>
    <xf numFmtId="182" fontId="69" fillId="0" borderId="0" xfId="15045" applyNumberFormat="1" applyFont="1" applyFill="1" applyBorder="1" applyAlignment="1">
      <alignment horizontal="left"/>
    </xf>
    <xf numFmtId="183" fontId="69" fillId="0" borderId="0" xfId="15045" applyNumberFormat="1" applyFont="1" applyFill="1" applyBorder="1" applyAlignment="1">
      <alignment horizontal="center" wrapText="1"/>
    </xf>
    <xf numFmtId="49" fontId="69" fillId="0" borderId="0" xfId="15045" applyNumberFormat="1" applyFont="1" applyFill="1" applyBorder="1" applyAlignment="1">
      <alignment horizontal="left"/>
    </xf>
    <xf numFmtId="183" fontId="69" fillId="0" borderId="0" xfId="15049" applyNumberFormat="1" applyFont="1" applyFill="1" applyBorder="1" applyAlignment="1">
      <alignment horizontal="left" vertical="center"/>
    </xf>
    <xf numFmtId="183" fontId="69" fillId="0" borderId="0" xfId="15044" applyNumberFormat="1" applyFont="1" applyAlignment="1"/>
    <xf numFmtId="183" fontId="69" fillId="15" borderId="0" xfId="15044" applyNumberFormat="1" applyFont="1" applyFill="1" applyBorder="1" applyAlignment="1">
      <alignment horizontal="left" vertical="center"/>
    </xf>
    <xf numFmtId="183" fontId="69" fillId="0" borderId="0" xfId="15045" applyNumberFormat="1" applyFont="1" applyFill="1" applyBorder="1" applyAlignment="1">
      <alignment horizontal="left" wrapText="1"/>
    </xf>
    <xf numFmtId="49" fontId="69" fillId="0" borderId="0" xfId="15050" applyNumberFormat="1" applyFont="1" applyFill="1" applyBorder="1" applyAlignment="1">
      <alignment horizontal="left"/>
    </xf>
    <xf numFmtId="16" fontId="69" fillId="0" borderId="0" xfId="15050" applyNumberFormat="1" applyFont="1" applyFill="1" applyBorder="1" applyAlignment="1">
      <alignment horizontal="left"/>
    </xf>
    <xf numFmtId="49" fontId="69" fillId="0" borderId="32" xfId="15046" applyNumberFormat="1" applyFont="1" applyFill="1" applyBorder="1" applyAlignment="1">
      <alignment horizontal="left"/>
    </xf>
    <xf numFmtId="183" fontId="5" fillId="17" borderId="0" xfId="15048" applyNumberFormat="1" applyFont="1" applyFill="1" applyBorder="1" applyAlignment="1">
      <alignment horizontal="left" vertical="center" shrinkToFit="1"/>
    </xf>
    <xf numFmtId="183" fontId="69" fillId="0" borderId="0" xfId="15044" applyNumberFormat="1" applyFont="1" applyBorder="1">
      <alignment vertical="center"/>
    </xf>
    <xf numFmtId="0" fontId="69" fillId="0" borderId="32" xfId="14709" applyNumberFormat="1" applyFont="1" applyFill="1" applyBorder="1" applyAlignment="1" applyProtection="1">
      <alignment horizontal="left"/>
    </xf>
    <xf numFmtId="183" fontId="5" fillId="15" borderId="0" xfId="15048" applyNumberFormat="1" applyFont="1" applyFill="1" applyBorder="1" applyAlignment="1">
      <alignment horizontal="left" vertical="center"/>
    </xf>
    <xf numFmtId="49" fontId="5" fillId="15" borderId="0" xfId="15048" applyNumberFormat="1" applyFont="1" applyFill="1" applyBorder="1" applyAlignment="1">
      <alignment horizontal="left" vertical="center"/>
    </xf>
    <xf numFmtId="0" fontId="69" fillId="0" borderId="0" xfId="15044" applyNumberFormat="1" applyFont="1" applyAlignment="1"/>
    <xf numFmtId="16" fontId="69" fillId="16" borderId="0" xfId="15044" applyNumberFormat="1" applyFont="1" applyFill="1" applyBorder="1" applyAlignment="1">
      <alignment horizontal="center"/>
    </xf>
    <xf numFmtId="0" fontId="69" fillId="16" borderId="0" xfId="15044" applyNumberFormat="1" applyFont="1" applyFill="1" applyBorder="1" applyAlignment="1">
      <alignment horizontal="center"/>
    </xf>
    <xf numFmtId="183" fontId="69" fillId="0" borderId="0" xfId="15044" applyNumberFormat="1" applyFont="1" applyBorder="1" applyAlignment="1">
      <alignment horizontal="center" vertical="center"/>
    </xf>
    <xf numFmtId="49" fontId="69" fillId="0" borderId="0" xfId="15044" applyNumberFormat="1" applyFont="1" applyBorder="1">
      <alignment vertical="center"/>
    </xf>
    <xf numFmtId="183" fontId="5" fillId="0" borderId="0" xfId="15048" applyNumberFormat="1" applyFont="1" applyFill="1" applyBorder="1" applyAlignment="1">
      <alignment vertical="center" shrinkToFit="1"/>
    </xf>
    <xf numFmtId="183" fontId="5" fillId="0" borderId="0" xfId="15047" applyNumberFormat="1" applyFont="1" applyBorder="1" applyAlignment="1">
      <alignment horizontal="center" vertical="center"/>
    </xf>
    <xf numFmtId="183" fontId="5" fillId="0" borderId="0" xfId="15044" applyNumberFormat="1" applyFont="1" applyAlignment="1">
      <alignment vertical="center"/>
    </xf>
    <xf numFmtId="183" fontId="69" fillId="0" borderId="0" xfId="15044" applyNumberFormat="1" applyFont="1" applyBorder="1" applyAlignment="1">
      <alignment horizontal="left" vertical="center"/>
    </xf>
    <xf numFmtId="17" fontId="71" fillId="0" borderId="0" xfId="15044" applyNumberFormat="1" applyFont="1" applyAlignment="1">
      <alignment horizontal="center" vertical="center"/>
    </xf>
    <xf numFmtId="183" fontId="70" fillId="0" borderId="0" xfId="15047" applyNumberFormat="1" applyFont="1" applyBorder="1" applyAlignment="1">
      <alignment horizontal="center" vertical="center"/>
    </xf>
    <xf numFmtId="49" fontId="70" fillId="0" borderId="0" xfId="15047" applyNumberFormat="1" applyFont="1" applyBorder="1" applyAlignment="1">
      <alignment horizontal="center" vertical="center"/>
    </xf>
    <xf numFmtId="180" fontId="4" fillId="0" borderId="0" xfId="15052" applyNumberFormat="1" applyFont="1"/>
    <xf numFmtId="180" fontId="4" fillId="0" borderId="0" xfId="15052" applyNumberFormat="1" applyFont="1" applyAlignment="1">
      <alignment horizontal="center"/>
    </xf>
    <xf numFmtId="180" fontId="41" fillId="0" borderId="0" xfId="15052" applyNumberFormat="1" applyFont="1"/>
    <xf numFmtId="220" fontId="175" fillId="0" borderId="0" xfId="15053" applyNumberFormat="1" applyFont="1" applyFill="1" applyBorder="1" applyAlignment="1">
      <alignment horizontal="center" vertical="center" wrapText="1"/>
    </xf>
    <xf numFmtId="180" fontId="175" fillId="0" borderId="0" xfId="15053" applyNumberFormat="1" applyFont="1" applyBorder="1" applyAlignment="1">
      <alignment horizontal="center" vertical="center" wrapText="1"/>
    </xf>
    <xf numFmtId="180" fontId="175" fillId="0" borderId="0" xfId="15053" applyNumberFormat="1" applyFont="1" applyBorder="1" applyAlignment="1">
      <alignment horizontal="center" vertical="center"/>
    </xf>
    <xf numFmtId="180" fontId="176" fillId="0" borderId="0" xfId="15052" applyNumberFormat="1" applyFont="1"/>
    <xf numFmtId="220" fontId="177" fillId="0" borderId="37" xfId="15053" applyNumberFormat="1" applyFont="1" applyFill="1" applyBorder="1" applyAlignment="1">
      <alignment horizontal="center" vertical="center" wrapText="1"/>
    </xf>
    <xf numFmtId="221" fontId="178" fillId="0" borderId="32" xfId="15054" applyNumberFormat="1" applyFont="1" applyFill="1" applyBorder="1" applyAlignment="1">
      <alignment horizontal="center"/>
    </xf>
    <xf numFmtId="180" fontId="175" fillId="0" borderId="32" xfId="15053" applyNumberFormat="1" applyFont="1" applyBorder="1" applyAlignment="1">
      <alignment horizontal="center" vertical="center"/>
    </xf>
    <xf numFmtId="180" fontId="176" fillId="0" borderId="0" xfId="15055" applyNumberFormat="1" applyFont="1" applyFill="1" applyBorder="1" applyAlignment="1">
      <alignment horizontal="left" vertical="center" shrinkToFit="1"/>
    </xf>
    <xf numFmtId="180" fontId="4" fillId="17" borderId="0" xfId="15052" applyNumberFormat="1" applyFont="1" applyFill="1"/>
    <xf numFmtId="180" fontId="175" fillId="0" borderId="32" xfId="15053" applyNumberFormat="1" applyFont="1" applyFill="1" applyBorder="1" applyAlignment="1">
      <alignment horizontal="center" vertical="center"/>
    </xf>
    <xf numFmtId="180" fontId="4" fillId="0" borderId="32" xfId="15052" applyNumberFormat="1" applyFont="1" applyBorder="1"/>
    <xf numFmtId="180" fontId="175" fillId="0" borderId="90" xfId="15053" applyNumberFormat="1" applyFont="1" applyFill="1" applyBorder="1" applyAlignment="1">
      <alignment horizontal="center" vertical="center"/>
    </xf>
    <xf numFmtId="180" fontId="4" fillId="85" borderId="0" xfId="15052" applyNumberFormat="1" applyFont="1" applyFill="1"/>
    <xf numFmtId="180" fontId="13" fillId="0" borderId="0" xfId="15052" applyNumberFormat="1" applyFont="1"/>
    <xf numFmtId="221" fontId="178" fillId="85" borderId="32" xfId="15054" applyNumberFormat="1" applyFont="1" applyFill="1" applyBorder="1" applyAlignment="1">
      <alignment horizontal="center"/>
    </xf>
    <xf numFmtId="180" fontId="181" fillId="85" borderId="0" xfId="15057" applyNumberFormat="1" applyFont="1" applyFill="1" applyBorder="1" applyAlignment="1">
      <alignment horizontal="left" vertical="center"/>
    </xf>
    <xf numFmtId="180" fontId="182" fillId="17" borderId="0" xfId="15058" applyNumberFormat="1" applyFont="1" applyFill="1" applyAlignment="1"/>
    <xf numFmtId="180" fontId="182" fillId="17" borderId="0" xfId="15058" applyNumberFormat="1" applyFont="1" applyFill="1" applyBorder="1" applyAlignment="1">
      <alignment horizontal="left" vertical="center"/>
    </xf>
    <xf numFmtId="220" fontId="175" fillId="85" borderId="0" xfId="15053" applyNumberFormat="1" applyFont="1" applyFill="1" applyBorder="1" applyAlignment="1">
      <alignment horizontal="center" vertical="center" wrapText="1"/>
    </xf>
    <xf numFmtId="180" fontId="182" fillId="0" borderId="0" xfId="15058" applyNumberFormat="1" applyFont="1" applyAlignment="1"/>
    <xf numFmtId="220" fontId="175" fillId="0" borderId="32" xfId="15053" applyNumberFormat="1" applyFont="1" applyFill="1" applyBorder="1" applyAlignment="1">
      <alignment horizontal="center" vertical="center" wrapText="1"/>
    </xf>
    <xf numFmtId="220" fontId="175" fillId="0" borderId="37" xfId="15053" applyNumberFormat="1" applyFont="1" applyFill="1" applyBorder="1" applyAlignment="1">
      <alignment horizontal="center" vertical="center" wrapText="1"/>
    </xf>
    <xf numFmtId="183" fontId="183" fillId="0" borderId="91" xfId="15054" applyNumberFormat="1" applyFont="1" applyBorder="1" applyAlignment="1">
      <alignment horizontal="center" vertical="center" wrapText="1"/>
    </xf>
    <xf numFmtId="183" fontId="183" fillId="0" borderId="92" xfId="15054" applyNumberFormat="1" applyFont="1" applyBorder="1" applyAlignment="1">
      <alignment horizontal="center" vertical="center" wrapText="1"/>
    </xf>
    <xf numFmtId="220" fontId="175" fillId="0" borderId="32" xfId="15053" applyNumberFormat="1" applyFont="1" applyFill="1" applyBorder="1" applyAlignment="1">
      <alignment horizontal="center" vertical="center"/>
    </xf>
    <xf numFmtId="220" fontId="175" fillId="0" borderId="71" xfId="15053" applyNumberFormat="1" applyFont="1" applyFill="1" applyBorder="1" applyAlignment="1">
      <alignment horizontal="center" vertical="center"/>
    </xf>
    <xf numFmtId="180" fontId="175" fillId="0" borderId="58" xfId="15053" applyNumberFormat="1" applyFont="1" applyBorder="1" applyAlignment="1">
      <alignment vertical="center"/>
    </xf>
    <xf numFmtId="220" fontId="175" fillId="0" borderId="34" xfId="15053" applyNumberFormat="1" applyFont="1" applyBorder="1" applyAlignment="1">
      <alignment horizontal="center" vertical="center"/>
    </xf>
    <xf numFmtId="220" fontId="175" fillId="0" borderId="90" xfId="15053" applyNumberFormat="1" applyFont="1" applyFill="1" applyBorder="1" applyAlignment="1">
      <alignment horizontal="center" vertical="center"/>
    </xf>
    <xf numFmtId="180" fontId="175" fillId="0" borderId="34" xfId="15053" applyNumberFormat="1" applyFont="1" applyBorder="1" applyAlignment="1">
      <alignment vertical="center"/>
    </xf>
    <xf numFmtId="180" fontId="13" fillId="17" borderId="0" xfId="15052" applyNumberFormat="1" applyFont="1" applyFill="1"/>
    <xf numFmtId="220" fontId="175" fillId="85" borderId="0" xfId="15052" applyNumberFormat="1" applyFont="1" applyFill="1" applyAlignment="1">
      <alignment horizontal="center"/>
    </xf>
    <xf numFmtId="180" fontId="175" fillId="85" borderId="0" xfId="15052" applyNumberFormat="1" applyFont="1" applyFill="1"/>
    <xf numFmtId="180" fontId="175" fillId="85" borderId="0" xfId="15052" applyNumberFormat="1" applyFont="1" applyFill="1" applyAlignment="1">
      <alignment horizontal="center"/>
    </xf>
    <xf numFmtId="0" fontId="37" fillId="85" borderId="0" xfId="15054" applyNumberFormat="1" applyFill="1">
      <alignment vertical="center"/>
    </xf>
    <xf numFmtId="180" fontId="176" fillId="85" borderId="0" xfId="15052" applyNumberFormat="1" applyFont="1" applyFill="1"/>
    <xf numFmtId="183" fontId="183" fillId="0" borderId="0" xfId="15054" applyNumberFormat="1" applyFont="1" applyBorder="1" applyAlignment="1">
      <alignment horizontal="center" vertical="center" wrapText="1"/>
    </xf>
    <xf numFmtId="0" fontId="184" fillId="0" borderId="93" xfId="15054" applyNumberFormat="1" applyFont="1" applyBorder="1" applyAlignment="1">
      <alignment horizontal="center" vertical="center" wrapText="1"/>
    </xf>
    <xf numFmtId="0" fontId="184" fillId="0" borderId="94" xfId="15054" applyNumberFormat="1" applyFont="1" applyBorder="1" applyAlignment="1">
      <alignment horizontal="center" vertical="center" wrapText="1"/>
    </xf>
    <xf numFmtId="180" fontId="175" fillId="0" borderId="34" xfId="15053" applyNumberFormat="1" applyFont="1" applyBorder="1" applyAlignment="1">
      <alignment horizontal="center" vertical="center"/>
    </xf>
    <xf numFmtId="49" fontId="175" fillId="85" borderId="0" xfId="15055" applyNumberFormat="1" applyFont="1" applyFill="1" applyBorder="1" applyAlignment="1">
      <alignment horizontal="center" vertical="center" shrinkToFit="1"/>
    </xf>
    <xf numFmtId="180" fontId="175" fillId="85" borderId="0" xfId="15059" applyNumberFormat="1" applyFont="1" applyFill="1" applyBorder="1" applyAlignment="1">
      <alignment horizontal="center" vertical="center" wrapText="1"/>
    </xf>
    <xf numFmtId="180" fontId="182" fillId="0" borderId="0" xfId="15058" applyNumberFormat="1" applyFont="1" applyFill="1" applyAlignment="1"/>
    <xf numFmtId="180" fontId="181" fillId="17" borderId="0" xfId="15057" applyNumberFormat="1" applyFont="1" applyFill="1" applyBorder="1" applyAlignment="1">
      <alignment horizontal="left" vertical="center"/>
    </xf>
    <xf numFmtId="49" fontId="181" fillId="85" borderId="0" xfId="15057" applyNumberFormat="1" applyFont="1" applyFill="1" applyBorder="1" applyAlignment="1">
      <alignment horizontal="left" vertical="center"/>
    </xf>
    <xf numFmtId="180" fontId="175" fillId="0" borderId="71" xfId="15053" applyNumberFormat="1" applyFont="1" applyFill="1" applyBorder="1" applyAlignment="1">
      <alignment horizontal="center" vertical="center"/>
    </xf>
    <xf numFmtId="184" fontId="175" fillId="85" borderId="0" xfId="15055" applyNumberFormat="1" applyFont="1" applyFill="1" applyBorder="1" applyAlignment="1">
      <alignment horizontal="center" vertical="center" shrinkToFit="1"/>
    </xf>
    <xf numFmtId="180" fontId="37" fillId="0" borderId="0" xfId="15054" applyNumberFormat="1">
      <alignment vertical="center"/>
    </xf>
    <xf numFmtId="49" fontId="38" fillId="17" borderId="32" xfId="15054" applyNumberFormat="1" applyFont="1" applyFill="1" applyBorder="1" applyAlignment="1">
      <alignment horizontal="center" vertical="center"/>
    </xf>
    <xf numFmtId="183" fontId="185" fillId="0" borderId="91" xfId="15054" applyNumberFormat="1" applyFont="1" applyFill="1" applyBorder="1" applyAlignment="1">
      <alignment horizontal="center" vertical="center" wrapText="1"/>
    </xf>
    <xf numFmtId="180" fontId="176" fillId="17" borderId="0" xfId="15055" applyNumberFormat="1" applyFont="1" applyFill="1" applyBorder="1" applyAlignment="1">
      <alignment horizontal="left" vertical="center" shrinkToFit="1"/>
    </xf>
    <xf numFmtId="49" fontId="8" fillId="17" borderId="32" xfId="15054" applyNumberFormat="1" applyFont="1" applyFill="1" applyBorder="1" applyAlignment="1">
      <alignment horizontal="center" vertical="center"/>
    </xf>
    <xf numFmtId="0" fontId="37" fillId="0" borderId="0" xfId="15054" applyNumberFormat="1">
      <alignment vertical="center"/>
    </xf>
    <xf numFmtId="183" fontId="185" fillId="0" borderId="92" xfId="15054" applyNumberFormat="1" applyFont="1" applyFill="1" applyBorder="1" applyAlignment="1">
      <alignment horizontal="center" vertical="center" wrapText="1"/>
    </xf>
    <xf numFmtId="0" fontId="186" fillId="17" borderId="0" xfId="15054" applyNumberFormat="1" applyFont="1" applyFill="1" applyBorder="1" applyAlignment="1"/>
    <xf numFmtId="16" fontId="38" fillId="17" borderId="0" xfId="15060" applyNumberFormat="1" applyFont="1" applyFill="1" applyBorder="1" applyAlignment="1">
      <alignment horizontal="center"/>
    </xf>
    <xf numFmtId="0" fontId="187" fillId="17" borderId="0" xfId="15060" applyFont="1" applyFill="1"/>
    <xf numFmtId="0" fontId="38" fillId="17" borderId="0" xfId="15060" applyFont="1" applyFill="1"/>
    <xf numFmtId="0" fontId="188" fillId="17" borderId="0" xfId="15054" applyNumberFormat="1" applyFont="1" applyFill="1" applyBorder="1" applyAlignment="1"/>
    <xf numFmtId="0" fontId="38" fillId="0" borderId="0" xfId="15060" applyFont="1" applyBorder="1" applyAlignment="1">
      <alignment horizontal="center"/>
    </xf>
    <xf numFmtId="49" fontId="187" fillId="17" borderId="0" xfId="15061" applyNumberFormat="1" applyFont="1" applyFill="1" applyBorder="1" applyAlignment="1"/>
    <xf numFmtId="0" fontId="187" fillId="17" borderId="0" xfId="15054" applyNumberFormat="1" applyFont="1" applyFill="1" applyBorder="1" applyAlignment="1"/>
    <xf numFmtId="0" fontId="38" fillId="0" borderId="0" xfId="15060" applyFont="1" applyBorder="1"/>
    <xf numFmtId="0" fontId="189" fillId="0" borderId="0" xfId="15060" applyFont="1" applyBorder="1"/>
    <xf numFmtId="16" fontId="187" fillId="17" borderId="0" xfId="15054" applyNumberFormat="1" applyFont="1" applyFill="1" applyBorder="1" applyAlignment="1">
      <alignment horizontal="center"/>
    </xf>
    <xf numFmtId="16" fontId="184" fillId="17" borderId="0" xfId="15054" applyNumberFormat="1" applyFont="1" applyFill="1" applyBorder="1" applyAlignment="1">
      <alignment horizontal="center"/>
    </xf>
    <xf numFmtId="16" fontId="184" fillId="17" borderId="0" xfId="15054" applyNumberFormat="1" applyFont="1" applyFill="1" applyBorder="1" applyAlignment="1">
      <alignment horizontal="center" vertical="center"/>
    </xf>
    <xf numFmtId="49" fontId="38" fillId="17" borderId="0" xfId="15054" applyNumberFormat="1" applyFont="1" applyFill="1" applyBorder="1" applyAlignment="1">
      <alignment horizontal="center" vertical="center"/>
    </xf>
    <xf numFmtId="0" fontId="38" fillId="17" borderId="0" xfId="15054" applyNumberFormat="1" applyFont="1" applyFill="1" applyBorder="1" applyAlignment="1">
      <alignment vertical="center"/>
    </xf>
    <xf numFmtId="16" fontId="190" fillId="17" borderId="0" xfId="15054" applyNumberFormat="1" applyFont="1" applyFill="1" applyBorder="1" applyAlignment="1">
      <alignment horizontal="center"/>
    </xf>
    <xf numFmtId="49" fontId="184" fillId="17" borderId="0" xfId="15054" applyNumberFormat="1" applyFont="1" applyFill="1" applyBorder="1" applyAlignment="1">
      <alignment horizontal="center" vertical="center"/>
    </xf>
    <xf numFmtId="0" fontId="184" fillId="17" borderId="0" xfId="15054" applyNumberFormat="1" applyFont="1" applyFill="1" applyBorder="1" applyAlignment="1">
      <alignment vertical="center"/>
    </xf>
    <xf numFmtId="0" fontId="184" fillId="17" borderId="0" xfId="15054" applyNumberFormat="1" applyFont="1" applyFill="1" applyBorder="1" applyAlignment="1">
      <alignment vertical="center" wrapText="1"/>
    </xf>
    <xf numFmtId="0" fontId="191" fillId="17" borderId="0" xfId="15062" applyFont="1" applyFill="1" applyBorder="1" applyAlignment="1">
      <alignment horizontal="left" vertical="center" wrapText="1"/>
    </xf>
    <xf numFmtId="16" fontId="191" fillId="17" borderId="0" xfId="15062" applyNumberFormat="1" applyFont="1" applyFill="1" applyBorder="1" applyAlignment="1">
      <alignment horizontal="left" vertical="center" wrapText="1"/>
    </xf>
    <xf numFmtId="0" fontId="191" fillId="17" borderId="0" xfId="15063" applyFont="1" applyFill="1" applyBorder="1" applyAlignment="1" applyProtection="1">
      <alignment horizontal="left" vertical="center" wrapText="1"/>
    </xf>
    <xf numFmtId="0" fontId="191" fillId="17" borderId="0" xfId="15063" applyFont="1" applyFill="1" applyBorder="1" applyAlignment="1" applyProtection="1">
      <alignment horizontal="left" vertical="center"/>
    </xf>
    <xf numFmtId="0" fontId="37" fillId="0" borderId="0" xfId="15054" applyNumberFormat="1" applyFont="1">
      <alignment vertical="center"/>
    </xf>
    <xf numFmtId="180" fontId="175" fillId="0" borderId="32" xfId="15053" applyNumberFormat="1" applyFont="1" applyFill="1" applyBorder="1" applyAlignment="1">
      <alignment horizontal="center" vertical="center" wrapText="1"/>
    </xf>
    <xf numFmtId="180" fontId="4" fillId="0" borderId="0" xfId="15052" applyNumberFormat="1" applyFont="1" applyBorder="1"/>
    <xf numFmtId="180" fontId="176" fillId="85" borderId="0" xfId="15055" applyNumberFormat="1" applyFont="1" applyFill="1" applyBorder="1" applyAlignment="1">
      <alignment horizontal="left" vertical="center" shrinkToFit="1"/>
    </xf>
    <xf numFmtId="180" fontId="182" fillId="0" borderId="0" xfId="15058" applyNumberFormat="1" applyFont="1">
      <alignment vertical="center"/>
    </xf>
    <xf numFmtId="180" fontId="176" fillId="16" borderId="0" xfId="15055" applyNumberFormat="1" applyFont="1" applyFill="1" applyBorder="1" applyAlignment="1">
      <alignment vertical="center"/>
    </xf>
    <xf numFmtId="220" fontId="177" fillId="85" borderId="96" xfId="15053" applyNumberFormat="1" applyFont="1" applyFill="1" applyBorder="1" applyAlignment="1">
      <alignment horizontal="center" vertical="center" wrapText="1"/>
    </xf>
    <xf numFmtId="180" fontId="176" fillId="85" borderId="0" xfId="15055" applyNumberFormat="1" applyFont="1" applyFill="1" applyBorder="1" applyAlignment="1">
      <alignment vertical="center"/>
    </xf>
    <xf numFmtId="180" fontId="176" fillId="85" borderId="0" xfId="15055" applyNumberFormat="1" applyFont="1" applyFill="1" applyBorder="1" applyAlignment="1">
      <alignment horizontal="center" vertical="center"/>
    </xf>
    <xf numFmtId="220" fontId="177" fillId="0" borderId="32" xfId="15053" applyNumberFormat="1" applyFont="1" applyFill="1" applyBorder="1" applyAlignment="1">
      <alignment horizontal="center" vertical="center" wrapText="1"/>
    </xf>
    <xf numFmtId="180" fontId="175" fillId="0" borderId="0" xfId="15053" applyNumberFormat="1" applyFont="1" applyFill="1" applyBorder="1" applyAlignment="1">
      <alignment horizontal="center" vertical="center" wrapText="1"/>
    </xf>
    <xf numFmtId="183" fontId="185" fillId="17" borderId="32" xfId="15054" applyNumberFormat="1" applyFont="1" applyFill="1" applyBorder="1" applyAlignment="1">
      <alignment horizontal="center" vertical="center"/>
    </xf>
    <xf numFmtId="180" fontId="175" fillId="85" borderId="0" xfId="15055" applyNumberFormat="1" applyFont="1" applyFill="1" applyBorder="1" applyAlignment="1">
      <alignment horizontal="center" vertical="center" shrinkToFit="1"/>
    </xf>
    <xf numFmtId="180" fontId="175" fillId="0" borderId="34" xfId="15053" applyNumberFormat="1" applyFont="1" applyFill="1" applyBorder="1" applyAlignment="1">
      <alignment horizontal="center" vertical="center"/>
    </xf>
    <xf numFmtId="180" fontId="176" fillId="0" borderId="0" xfId="15052" applyNumberFormat="1" applyFont="1" applyBorder="1" applyAlignment="1">
      <alignment vertical="center"/>
    </xf>
    <xf numFmtId="180" fontId="175" fillId="85" borderId="0" xfId="15052" applyNumberFormat="1" applyFont="1" applyFill="1" applyBorder="1" applyAlignment="1">
      <alignment horizontal="center" vertical="center"/>
    </xf>
    <xf numFmtId="180" fontId="175" fillId="15" borderId="0" xfId="15055" applyNumberFormat="1" applyFont="1" applyFill="1" applyBorder="1" applyAlignment="1">
      <alignment horizontal="center" vertical="center"/>
    </xf>
    <xf numFmtId="49" fontId="175" fillId="15" borderId="0" xfId="15055" applyNumberFormat="1" applyFont="1" applyFill="1" applyBorder="1" applyAlignment="1">
      <alignment horizontal="center" vertical="center" shrinkToFit="1"/>
    </xf>
    <xf numFmtId="180" fontId="175" fillId="15" borderId="0" xfId="15059" applyNumberFormat="1" applyFont="1" applyFill="1" applyBorder="1" applyAlignment="1">
      <alignment horizontal="center" vertical="center" wrapText="1"/>
    </xf>
    <xf numFmtId="180" fontId="41" fillId="0" borderId="0" xfId="15052" applyNumberFormat="1" applyFont="1" applyAlignment="1">
      <alignment vertical="center"/>
    </xf>
    <xf numFmtId="222" fontId="6" fillId="0" borderId="0" xfId="15052" applyNumberFormat="1" applyFont="1" applyFill="1" applyBorder="1" applyAlignment="1">
      <alignment horizontal="center"/>
    </xf>
    <xf numFmtId="0" fontId="4" fillId="16" borderId="34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4" fillId="16" borderId="26" xfId="12933" applyFont="1" applyFill="1" applyBorder="1" applyAlignment="1">
      <alignment horizontal="center" vertical="center" wrapText="1"/>
    </xf>
    <xf numFmtId="0" fontId="4" fillId="16" borderId="34" xfId="12933" applyFont="1" applyFill="1" applyBorder="1" applyAlignment="1">
      <alignment horizontal="center" vertical="center"/>
    </xf>
    <xf numFmtId="0" fontId="4" fillId="16" borderId="26" xfId="12933" applyFont="1" applyFill="1" applyBorder="1" applyAlignment="1">
      <alignment horizontal="center" vertical="center"/>
    </xf>
    <xf numFmtId="0" fontId="4" fillId="16" borderId="32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9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7" borderId="6" xfId="12933" applyFont="1" applyFill="1" applyBorder="1" applyAlignment="1">
      <alignment horizontal="center" vertical="center"/>
    </xf>
    <xf numFmtId="0" fontId="4" fillId="17" borderId="8" xfId="12933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" fillId="16" borderId="23" xfId="12933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0" borderId="6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 wrapText="1"/>
    </xf>
    <xf numFmtId="0" fontId="45" fillId="15" borderId="0" xfId="6447" applyFont="1" applyFill="1" applyBorder="1" applyAlignment="1">
      <alignment horizontal="center" vertical="center"/>
    </xf>
    <xf numFmtId="0" fontId="44" fillId="0" borderId="3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" fillId="16" borderId="29" xfId="12933" applyFont="1" applyFill="1" applyBorder="1" applyAlignment="1">
      <alignment horizontal="center" vertical="center" wrapText="1"/>
    </xf>
    <xf numFmtId="0" fontId="4" fillId="17" borderId="7" xfId="12933" applyFont="1" applyFill="1" applyBorder="1" applyAlignment="1">
      <alignment horizontal="center" vertical="center"/>
    </xf>
    <xf numFmtId="0" fontId="4" fillId="0" borderId="23" xfId="12933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16" borderId="24" xfId="12933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16" borderId="23" xfId="12933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16" borderId="22" xfId="12933" applyFont="1" applyFill="1" applyBorder="1" applyAlignment="1">
      <alignment horizontal="center" vertical="center"/>
    </xf>
    <xf numFmtId="0" fontId="4" fillId="16" borderId="29" xfId="12933" applyFont="1" applyFill="1" applyBorder="1" applyAlignment="1">
      <alignment horizontal="center" vertical="center"/>
    </xf>
    <xf numFmtId="0" fontId="43" fillId="16" borderId="34" xfId="12933" applyFont="1" applyFill="1" applyBorder="1" applyAlignment="1">
      <alignment horizontal="center" vertical="center"/>
    </xf>
    <xf numFmtId="0" fontId="43" fillId="16" borderId="26" xfId="12933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32" xfId="12933" applyFont="1" applyFill="1" applyBorder="1" applyAlignment="1">
      <alignment horizontal="center" vertical="center" wrapText="1"/>
    </xf>
    <xf numFmtId="0" fontId="4" fillId="16" borderId="32" xfId="12933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85" fontId="4" fillId="0" borderId="34" xfId="0" applyNumberFormat="1" applyFont="1" applyFill="1" applyBorder="1" applyAlignment="1">
      <alignment horizontal="center" vertical="center"/>
    </xf>
    <xf numFmtId="185" fontId="4" fillId="0" borderId="26" xfId="0" applyNumberFormat="1" applyFont="1" applyFill="1" applyBorder="1" applyAlignment="1">
      <alignment horizontal="center" vertical="center"/>
    </xf>
    <xf numFmtId="0" fontId="4" fillId="17" borderId="34" xfId="12933" applyFont="1" applyFill="1" applyBorder="1" applyAlignment="1">
      <alignment horizontal="center" vertical="center"/>
    </xf>
    <xf numFmtId="0" fontId="4" fillId="17" borderId="9" xfId="12933" applyFont="1" applyFill="1" applyBorder="1" applyAlignment="1">
      <alignment horizontal="center" vertical="center"/>
    </xf>
    <xf numFmtId="0" fontId="4" fillId="17" borderId="26" xfId="12933" applyFont="1" applyFill="1" applyBorder="1" applyAlignment="1">
      <alignment horizontal="center" vertical="center"/>
    </xf>
    <xf numFmtId="0" fontId="4" fillId="16" borderId="33" xfId="12933" applyFont="1" applyFill="1" applyBorder="1" applyAlignment="1">
      <alignment horizontal="center" vertical="center" wrapText="1"/>
    </xf>
    <xf numFmtId="0" fontId="4" fillId="16" borderId="21" xfId="12933" applyFont="1" applyFill="1" applyBorder="1" applyAlignment="1">
      <alignment horizontal="center" vertical="center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17" borderId="22" xfId="12933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" fillId="0" borderId="28" xfId="12933" applyFont="1" applyFill="1" applyBorder="1" applyAlignment="1">
      <alignment horizontal="center" vertical="center" wrapText="1"/>
    </xf>
    <xf numFmtId="0" fontId="45" fillId="16" borderId="0" xfId="6447" applyFont="1" applyFill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 wrapText="1"/>
    </xf>
    <xf numFmtId="0" fontId="4" fillId="0" borderId="6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182" fontId="4" fillId="16" borderId="23" xfId="12933" applyNumberFormat="1" applyFont="1" applyFill="1" applyBorder="1" applyAlignment="1">
      <alignment horizontal="center" vertical="center" wrapText="1"/>
    </xf>
    <xf numFmtId="182" fontId="4" fillId="16" borderId="9" xfId="12933" applyNumberFormat="1" applyFont="1" applyFill="1" applyBorder="1" applyAlignment="1">
      <alignment horizontal="center" vertical="center" wrapText="1"/>
    </xf>
    <xf numFmtId="182" fontId="4" fillId="16" borderId="8" xfId="12933" applyNumberFormat="1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182" fontId="4" fillId="16" borderId="32" xfId="12933" applyNumberFormat="1" applyFont="1" applyFill="1" applyBorder="1" applyAlignment="1">
      <alignment horizontal="center" vertical="center" wrapText="1"/>
    </xf>
    <xf numFmtId="0" fontId="4" fillId="16" borderId="18" xfId="12933" applyFont="1" applyFill="1" applyBorder="1" applyAlignment="1">
      <alignment horizontal="center" vertical="center"/>
    </xf>
    <xf numFmtId="49" fontId="4" fillId="0" borderId="23" xfId="12933" applyNumberFormat="1" applyFont="1" applyFill="1" applyBorder="1" applyAlignment="1">
      <alignment horizontal="center" vertical="center" wrapText="1"/>
    </xf>
    <xf numFmtId="49" fontId="4" fillId="0" borderId="9" xfId="12933" applyNumberFormat="1" applyFont="1" applyFill="1" applyBorder="1" applyAlignment="1">
      <alignment horizontal="center" vertical="center" wrapText="1"/>
    </xf>
    <xf numFmtId="49" fontId="4" fillId="0" borderId="8" xfId="12933" applyNumberFormat="1" applyFont="1" applyFill="1" applyBorder="1" applyAlignment="1">
      <alignment horizontal="center" vertical="center" wrapText="1"/>
    </xf>
    <xf numFmtId="0" fontId="45" fillId="0" borderId="0" xfId="6447" applyFont="1" applyFill="1" applyBorder="1" applyAlignment="1">
      <alignment vertical="center" shrinkToFit="1"/>
    </xf>
    <xf numFmtId="0" fontId="45" fillId="15" borderId="0" xfId="6447" applyFont="1" applyFill="1" applyBorder="1" applyAlignment="1">
      <alignment vertical="center"/>
    </xf>
    <xf numFmtId="0" fontId="44" fillId="0" borderId="0" xfId="6447" applyFont="1" applyFill="1" applyBorder="1" applyAlignment="1">
      <alignment horizontal="center" vertical="center" shrinkToFit="1"/>
    </xf>
    <xf numFmtId="0" fontId="44" fillId="16" borderId="0" xfId="6447" applyFont="1" applyFill="1" applyBorder="1" applyAlignment="1">
      <alignment horizontal="center" vertical="center" shrinkToFit="1"/>
    </xf>
    <xf numFmtId="0" fontId="44" fillId="0" borderId="35" xfId="12933" applyFont="1" applyFill="1" applyBorder="1" applyAlignment="1">
      <alignment horizontal="center"/>
    </xf>
    <xf numFmtId="0" fontId="4" fillId="0" borderId="34" xfId="12933" applyFont="1" applyFill="1" applyBorder="1" applyAlignment="1">
      <alignment horizontal="center" vertical="center" wrapText="1"/>
    </xf>
    <xf numFmtId="0" fontId="4" fillId="0" borderId="26" xfId="12933" applyFont="1" applyFill="1" applyBorder="1" applyAlignment="1">
      <alignment horizontal="center" vertical="center" wrapText="1"/>
    </xf>
    <xf numFmtId="14" fontId="4" fillId="0" borderId="34" xfId="12933" applyNumberFormat="1" applyFont="1" applyFill="1" applyBorder="1" applyAlignment="1">
      <alignment horizontal="center" vertical="center" wrapText="1"/>
    </xf>
    <xf numFmtId="0" fontId="44" fillId="16" borderId="15" xfId="6447" applyFont="1" applyFill="1" applyBorder="1" applyAlignment="1">
      <alignment horizontal="center" vertical="center" shrinkToFit="1"/>
    </xf>
    <xf numFmtId="0" fontId="4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0" borderId="0" xfId="6447" applyFont="1" applyFill="1" applyBorder="1" applyAlignment="1">
      <alignment vertical="center" shrinkToFit="1"/>
    </xf>
    <xf numFmtId="0" fontId="4" fillId="0" borderId="29" xfId="12933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82" fontId="4" fillId="0" borderId="32" xfId="12933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1" fillId="16" borderId="0" xfId="6447" applyFont="1" applyFill="1" applyBorder="1" applyAlignment="1">
      <alignment vertical="center" shrinkToFit="1"/>
    </xf>
    <xf numFmtId="0" fontId="4" fillId="0" borderId="26" xfId="0" applyFont="1" applyBorder="1" applyAlignment="1">
      <alignment horizontal="center" vertical="center"/>
    </xf>
    <xf numFmtId="0" fontId="4" fillId="17" borderId="6" xfId="12933" applyFont="1" applyFill="1" applyBorder="1" applyAlignment="1">
      <alignment horizontal="center" vertical="center" wrapText="1"/>
    </xf>
    <xf numFmtId="0" fontId="4" fillId="17" borderId="9" xfId="12933" applyFont="1" applyFill="1" applyBorder="1" applyAlignment="1">
      <alignment horizontal="center" vertical="center" wrapText="1"/>
    </xf>
    <xf numFmtId="0" fontId="4" fillId="17" borderId="8" xfId="12933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9" fontId="4" fillId="0" borderId="34" xfId="12933" applyNumberFormat="1" applyFont="1" applyFill="1" applyBorder="1" applyAlignment="1">
      <alignment horizontal="center" vertical="center"/>
    </xf>
    <xf numFmtId="49" fontId="4" fillId="0" borderId="9" xfId="12933" applyNumberFormat="1" applyFont="1" applyFill="1" applyBorder="1" applyAlignment="1">
      <alignment horizontal="center" vertical="center"/>
    </xf>
    <xf numFmtId="49" fontId="4" fillId="0" borderId="26" xfId="12933" applyNumberFormat="1" applyFont="1" applyFill="1" applyBorder="1" applyAlignment="1">
      <alignment horizontal="center" vertical="center"/>
    </xf>
    <xf numFmtId="49" fontId="4" fillId="0" borderId="34" xfId="12933" applyNumberFormat="1" applyFont="1" applyFill="1" applyBorder="1" applyAlignment="1">
      <alignment horizontal="center" vertical="center" wrapText="1"/>
    </xf>
    <xf numFmtId="49" fontId="4" fillId="0" borderId="26" xfId="12933" applyNumberFormat="1" applyFont="1" applyFill="1" applyBorder="1" applyAlignment="1">
      <alignment horizontal="center" vertical="center" wrapText="1"/>
    </xf>
    <xf numFmtId="0" fontId="4" fillId="16" borderId="28" xfId="12933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83" fontId="49" fillId="17" borderId="39" xfId="13032" applyNumberFormat="1" applyFont="1" applyFill="1" applyBorder="1" applyAlignment="1">
      <alignment horizontal="center" wrapText="1"/>
    </xf>
    <xf numFmtId="183" fontId="49" fillId="17" borderId="38" xfId="13032" applyNumberFormat="1" applyFont="1" applyFill="1" applyBorder="1" applyAlignment="1">
      <alignment horizontal="center" wrapText="1"/>
    </xf>
    <xf numFmtId="183" fontId="49" fillId="17" borderId="26" xfId="13032" applyNumberFormat="1" applyFont="1" applyFill="1" applyBorder="1" applyAlignment="1">
      <alignment horizontal="center" wrapText="1"/>
    </xf>
    <xf numFmtId="49" fontId="49" fillId="17" borderId="39" xfId="13033" applyNumberFormat="1" applyFont="1" applyFill="1" applyBorder="1" applyAlignment="1">
      <alignment horizontal="left" vertical="center"/>
    </xf>
    <xf numFmtId="49" fontId="49" fillId="17" borderId="26" xfId="13033" applyNumberFormat="1" applyFont="1" applyFill="1" applyBorder="1" applyAlignment="1">
      <alignment horizontal="left" vertical="center"/>
    </xf>
    <xf numFmtId="183" fontId="49" fillId="17" borderId="39" xfId="13033" applyNumberFormat="1" applyFont="1" applyFill="1" applyBorder="1" applyAlignment="1">
      <alignment horizontal="left" vertical="center"/>
    </xf>
    <xf numFmtId="183" fontId="49" fillId="17" borderId="26" xfId="13033" applyNumberFormat="1" applyFont="1" applyFill="1" applyBorder="1" applyAlignment="1">
      <alignment horizontal="left" vertical="center"/>
    </xf>
    <xf numFmtId="49" fontId="49" fillId="17" borderId="39" xfId="13036" applyNumberFormat="1" applyFont="1" applyFill="1" applyBorder="1" applyAlignment="1">
      <alignment horizontal="center" wrapText="1"/>
    </xf>
    <xf numFmtId="49" fontId="49" fillId="17" borderId="38" xfId="13036" applyNumberFormat="1" applyFont="1" applyFill="1" applyBorder="1" applyAlignment="1">
      <alignment horizontal="center" wrapText="1"/>
    </xf>
    <xf numFmtId="49" fontId="49" fillId="17" borderId="26" xfId="13036" applyNumberFormat="1" applyFont="1" applyFill="1" applyBorder="1" applyAlignment="1">
      <alignment horizontal="center" wrapText="1"/>
    </xf>
    <xf numFmtId="183" fontId="49" fillId="17" borderId="39" xfId="13032" applyNumberFormat="1" applyFont="1" applyFill="1" applyBorder="1" applyAlignment="1">
      <alignment horizontal="left" wrapText="1"/>
    </xf>
    <xf numFmtId="183" fontId="49" fillId="17" borderId="38" xfId="13032" applyNumberFormat="1" applyFont="1" applyFill="1" applyBorder="1" applyAlignment="1">
      <alignment horizontal="left" wrapText="1"/>
    </xf>
    <xf numFmtId="183" fontId="49" fillId="17" borderId="26" xfId="13032" applyNumberFormat="1" applyFont="1" applyFill="1" applyBorder="1" applyAlignment="1">
      <alignment horizontal="left" wrapText="1"/>
    </xf>
    <xf numFmtId="183" fontId="52" fillId="17" borderId="0" xfId="13035" applyNumberFormat="1" applyFont="1" applyFill="1" applyBorder="1" applyAlignment="1">
      <alignment horizontal="left" vertical="center"/>
    </xf>
    <xf numFmtId="183" fontId="49" fillId="17" borderId="40" xfId="13032" applyNumberFormat="1" applyFont="1" applyFill="1" applyBorder="1" applyAlignment="1">
      <alignment horizontal="left" wrapText="1"/>
    </xf>
    <xf numFmtId="183" fontId="52" fillId="17" borderId="0" xfId="13035" applyNumberFormat="1" applyFont="1" applyFill="1" applyBorder="1" applyAlignment="1">
      <alignment horizontal="left" vertical="center" shrinkToFit="1"/>
    </xf>
    <xf numFmtId="183" fontId="52" fillId="17" borderId="0" xfId="13033" applyNumberFormat="1" applyFont="1" applyFill="1" applyBorder="1" applyAlignment="1">
      <alignment horizontal="center" vertical="center"/>
    </xf>
    <xf numFmtId="183" fontId="70" fillId="0" borderId="0" xfId="13033" applyNumberFormat="1" applyFont="1" applyAlignment="1">
      <alignment horizontal="center" vertical="center"/>
    </xf>
    <xf numFmtId="183" fontId="70" fillId="0" borderId="0" xfId="13031" applyNumberFormat="1" applyFont="1" applyAlignment="1">
      <alignment horizontal="left" vertical="center"/>
    </xf>
    <xf numFmtId="176" fontId="48" fillId="17" borderId="39" xfId="13048" applyNumberFormat="1" applyFont="1" applyFill="1" applyBorder="1" applyAlignment="1">
      <alignment horizontal="center" vertical="center" wrapText="1"/>
    </xf>
    <xf numFmtId="176" fontId="48" fillId="17" borderId="26" xfId="13048" applyNumberFormat="1" applyFont="1" applyFill="1" applyBorder="1" applyAlignment="1">
      <alignment horizontal="center" vertical="center" wrapText="1"/>
    </xf>
    <xf numFmtId="176" fontId="8" fillId="17" borderId="39" xfId="13048" applyNumberFormat="1" applyFont="1" applyFill="1" applyBorder="1" applyAlignment="1">
      <alignment horizontal="center" vertical="center"/>
    </xf>
    <xf numFmtId="176" fontId="8" fillId="17" borderId="38" xfId="13048" applyNumberFormat="1" applyFont="1" applyFill="1" applyBorder="1" applyAlignment="1">
      <alignment horizontal="center" vertical="center"/>
    </xf>
    <xf numFmtId="176" fontId="8" fillId="17" borderId="26" xfId="13048" applyNumberFormat="1" applyFont="1" applyFill="1" applyBorder="1" applyAlignment="1">
      <alignment horizontal="center" vertical="center"/>
    </xf>
    <xf numFmtId="176" fontId="48" fillId="17" borderId="40" xfId="13048" applyNumberFormat="1" applyFont="1" applyFill="1" applyBorder="1" applyAlignment="1">
      <alignment horizontal="center" vertical="center" wrapText="1"/>
    </xf>
    <xf numFmtId="176" fontId="72" fillId="0" borderId="39" xfId="13048" applyNumberFormat="1" applyFont="1" applyFill="1" applyBorder="1" applyAlignment="1">
      <alignment horizontal="center" vertical="center" wrapText="1"/>
    </xf>
    <xf numFmtId="176" fontId="72" fillId="0" borderId="26" xfId="13048" applyNumberFormat="1" applyFont="1" applyFill="1" applyBorder="1" applyAlignment="1">
      <alignment horizontal="center" vertical="center" wrapText="1"/>
    </xf>
    <xf numFmtId="176" fontId="72" fillId="0" borderId="40" xfId="13048" applyNumberFormat="1" applyFont="1" applyFill="1" applyBorder="1" applyAlignment="1">
      <alignment horizontal="center" vertical="center" wrapText="1"/>
    </xf>
    <xf numFmtId="176" fontId="72" fillId="17" borderId="39" xfId="13048" applyNumberFormat="1" applyFont="1" applyFill="1" applyBorder="1" applyAlignment="1">
      <alignment horizontal="center" vertical="center" wrapText="1"/>
    </xf>
    <xf numFmtId="176" fontId="72" fillId="17" borderId="26" xfId="13048" applyNumberFormat="1" applyFont="1" applyFill="1" applyBorder="1" applyAlignment="1">
      <alignment horizontal="center" vertical="center" wrapText="1"/>
    </xf>
    <xf numFmtId="202" fontId="8" fillId="17" borderId="39" xfId="13049" applyNumberFormat="1" applyFont="1" applyFill="1" applyBorder="1" applyAlignment="1">
      <alignment horizontal="center" vertical="center" wrapText="1"/>
    </xf>
    <xf numFmtId="202" fontId="8" fillId="17" borderId="26" xfId="13049" applyNumberFormat="1" applyFont="1" applyFill="1" applyBorder="1" applyAlignment="1">
      <alignment horizontal="center" vertical="center" wrapText="1"/>
    </xf>
    <xf numFmtId="176" fontId="72" fillId="17" borderId="40" xfId="13048" applyNumberFormat="1" applyFont="1" applyFill="1" applyBorder="1" applyAlignment="1">
      <alignment horizontal="center" vertical="center" wrapText="1"/>
    </xf>
    <xf numFmtId="176" fontId="48" fillId="0" borderId="39" xfId="13048" applyNumberFormat="1" applyFont="1" applyFill="1" applyBorder="1" applyAlignment="1">
      <alignment horizontal="center" vertical="center" wrapText="1"/>
    </xf>
    <xf numFmtId="176" fontId="48" fillId="0" borderId="26" xfId="13048" applyNumberFormat="1" applyFont="1" applyFill="1" applyBorder="1" applyAlignment="1">
      <alignment horizontal="center" vertical="center" wrapText="1"/>
    </xf>
    <xf numFmtId="202" fontId="8" fillId="17" borderId="38" xfId="13049" applyNumberFormat="1" applyFont="1" applyFill="1" applyBorder="1" applyAlignment="1">
      <alignment horizontal="center" vertical="center" wrapText="1"/>
    </xf>
    <xf numFmtId="176" fontId="8" fillId="17" borderId="40" xfId="13048" applyNumberFormat="1" applyFont="1" applyFill="1" applyBorder="1" applyAlignment="1">
      <alignment horizontal="center" vertical="center" wrapText="1"/>
    </xf>
    <xf numFmtId="176" fontId="8" fillId="0" borderId="39" xfId="13049" applyNumberFormat="1" applyFont="1" applyFill="1" applyBorder="1" applyAlignment="1">
      <alignment horizontal="center" vertical="center"/>
    </xf>
    <xf numFmtId="176" fontId="8" fillId="0" borderId="38" xfId="13049" applyNumberFormat="1" applyFont="1" applyFill="1" applyBorder="1" applyAlignment="1">
      <alignment horizontal="center" vertical="center"/>
    </xf>
    <xf numFmtId="176" fontId="8" fillId="0" borderId="26" xfId="13049" applyNumberFormat="1" applyFont="1" applyFill="1" applyBorder="1" applyAlignment="1">
      <alignment horizontal="center" vertical="center"/>
    </xf>
    <xf numFmtId="176" fontId="8" fillId="17" borderId="39" xfId="13049" applyNumberFormat="1" applyFont="1" applyFill="1" applyBorder="1" applyAlignment="1">
      <alignment horizontal="center" vertical="center" wrapText="1"/>
    </xf>
    <xf numFmtId="176" fontId="8" fillId="17" borderId="38" xfId="13049" applyNumberFormat="1" applyFont="1" applyFill="1" applyBorder="1" applyAlignment="1">
      <alignment horizontal="center" vertical="center" wrapText="1"/>
    </xf>
    <xf numFmtId="176" fontId="8" fillId="17" borderId="26" xfId="13049" applyNumberFormat="1" applyFont="1" applyFill="1" applyBorder="1" applyAlignment="1">
      <alignment horizontal="center" vertical="center" wrapText="1"/>
    </xf>
    <xf numFmtId="202" fontId="8" fillId="17" borderId="39" xfId="13049" applyNumberFormat="1" applyFont="1" applyFill="1" applyBorder="1" applyAlignment="1">
      <alignment horizontal="center" vertical="center"/>
    </xf>
    <xf numFmtId="202" fontId="8" fillId="17" borderId="26" xfId="13049" applyNumberFormat="1" applyFont="1" applyFill="1" applyBorder="1" applyAlignment="1">
      <alignment horizontal="center" vertical="center"/>
    </xf>
    <xf numFmtId="176" fontId="8" fillId="17" borderId="39" xfId="13049" applyNumberFormat="1" applyFont="1" applyFill="1" applyBorder="1" applyAlignment="1">
      <alignment horizontal="center" vertical="center"/>
    </xf>
    <xf numFmtId="176" fontId="8" fillId="17" borderId="26" xfId="13049" applyNumberFormat="1" applyFont="1" applyFill="1" applyBorder="1" applyAlignment="1">
      <alignment horizontal="center" vertical="center"/>
    </xf>
    <xf numFmtId="176" fontId="8" fillId="0" borderId="39" xfId="13049" applyNumberFormat="1" applyFont="1" applyFill="1" applyBorder="1" applyAlignment="1">
      <alignment horizontal="center" vertical="center" wrapText="1"/>
    </xf>
    <xf numFmtId="176" fontId="8" fillId="0" borderId="38" xfId="13049" applyNumberFormat="1" applyFont="1" applyFill="1" applyBorder="1" applyAlignment="1">
      <alignment horizontal="center" vertical="center" wrapText="1"/>
    </xf>
    <xf numFmtId="176" fontId="8" fillId="0" borderId="26" xfId="13049" applyNumberFormat="1" applyFont="1" applyFill="1" applyBorder="1" applyAlignment="1">
      <alignment horizontal="center" vertical="center" wrapText="1"/>
    </xf>
    <xf numFmtId="202" fontId="8" fillId="0" borderId="39" xfId="13049" applyNumberFormat="1" applyFont="1" applyFill="1" applyBorder="1" applyAlignment="1">
      <alignment horizontal="center" vertical="center"/>
    </xf>
    <xf numFmtId="202" fontId="8" fillId="0" borderId="26" xfId="13049" applyNumberFormat="1" applyFont="1" applyFill="1" applyBorder="1" applyAlignment="1">
      <alignment horizontal="center" vertical="center"/>
    </xf>
    <xf numFmtId="176" fontId="34" fillId="0" borderId="0" xfId="13058" applyNumberFormat="1" applyFont="1" applyBorder="1" applyAlignment="1">
      <alignment horizontal="center" vertical="center"/>
    </xf>
    <xf numFmtId="176" fontId="41" fillId="15" borderId="0" xfId="13052" applyNumberFormat="1" applyFont="1" applyFill="1" applyBorder="1" applyAlignment="1">
      <alignment horizontal="left" vertical="center"/>
    </xf>
    <xf numFmtId="176" fontId="48" fillId="0" borderId="39" xfId="13049" applyNumberFormat="1" applyFont="1" applyFill="1" applyBorder="1" applyAlignment="1">
      <alignment horizontal="center" vertical="center" wrapText="1"/>
    </xf>
    <xf numFmtId="176" fontId="48" fillId="0" borderId="38" xfId="13049" applyNumberFormat="1" applyFont="1" applyFill="1" applyBorder="1" applyAlignment="1">
      <alignment horizontal="center" vertical="center" wrapText="1"/>
    </xf>
    <xf numFmtId="176" fontId="48" fillId="0" borderId="26" xfId="13049" applyNumberFormat="1" applyFont="1" applyFill="1" applyBorder="1" applyAlignment="1">
      <alignment horizontal="center" vertical="center" wrapText="1"/>
    </xf>
    <xf numFmtId="176" fontId="48" fillId="17" borderId="39" xfId="13049" applyNumberFormat="1" applyFont="1" applyFill="1" applyBorder="1" applyAlignment="1">
      <alignment horizontal="center" vertical="center" wrapText="1"/>
    </xf>
    <xf numFmtId="176" fontId="48" fillId="17" borderId="38" xfId="13049" applyNumberFormat="1" applyFont="1" applyFill="1" applyBorder="1" applyAlignment="1">
      <alignment horizontal="center" vertical="center" wrapText="1"/>
    </xf>
    <xf numFmtId="176" fontId="48" fillId="17" borderId="26" xfId="13049" applyNumberFormat="1" applyFont="1" applyFill="1" applyBorder="1" applyAlignment="1">
      <alignment horizontal="center" vertical="center" wrapText="1"/>
    </xf>
    <xf numFmtId="176" fontId="8" fillId="17" borderId="38" xfId="13049" applyNumberFormat="1" applyFont="1" applyFill="1" applyBorder="1" applyAlignment="1">
      <alignment horizontal="center" vertical="center"/>
    </xf>
    <xf numFmtId="176" fontId="8" fillId="0" borderId="39" xfId="13048" applyNumberFormat="1" applyFont="1" applyFill="1" applyBorder="1" applyAlignment="1">
      <alignment horizontal="center" vertical="center"/>
    </xf>
    <xf numFmtId="176" fontId="8" fillId="0" borderId="38" xfId="13048" applyNumberFormat="1" applyFont="1" applyFill="1" applyBorder="1" applyAlignment="1">
      <alignment horizontal="center" vertical="center"/>
    </xf>
    <xf numFmtId="176" fontId="8" fillId="0" borderId="26" xfId="13048" applyNumberFormat="1" applyFont="1" applyFill="1" applyBorder="1" applyAlignment="1">
      <alignment horizontal="center" vertical="center"/>
    </xf>
    <xf numFmtId="176" fontId="8" fillId="17" borderId="39" xfId="13048" applyNumberFormat="1" applyFont="1" applyFill="1" applyBorder="1" applyAlignment="1">
      <alignment horizontal="center" vertical="center" wrapText="1"/>
    </xf>
    <xf numFmtId="176" fontId="8" fillId="17" borderId="38" xfId="13048" applyNumberFormat="1" applyFont="1" applyFill="1" applyBorder="1" applyAlignment="1">
      <alignment horizontal="center" vertical="center" wrapText="1"/>
    </xf>
    <xf numFmtId="176" fontId="8" fillId="17" borderId="26" xfId="13048" applyNumberFormat="1" applyFont="1" applyFill="1" applyBorder="1" applyAlignment="1">
      <alignment horizontal="center" vertical="center" wrapText="1"/>
    </xf>
    <xf numFmtId="0" fontId="105" fillId="0" borderId="34" xfId="13018" applyFont="1" applyFill="1" applyBorder="1" applyAlignment="1">
      <alignment horizontal="center" vertical="center"/>
    </xf>
    <xf numFmtId="0" fontId="105" fillId="0" borderId="9" xfId="13018" applyFont="1" applyFill="1" applyBorder="1" applyAlignment="1">
      <alignment horizontal="center" vertical="center"/>
    </xf>
    <xf numFmtId="0" fontId="105" fillId="0" borderId="58" xfId="13018" applyFont="1" applyFill="1" applyBorder="1" applyAlignment="1">
      <alignment horizontal="center" vertical="center"/>
    </xf>
    <xf numFmtId="0" fontId="105" fillId="0" borderId="51" xfId="13018" applyFont="1" applyBorder="1" applyAlignment="1">
      <alignment horizontal="center" vertical="center"/>
    </xf>
    <xf numFmtId="0" fontId="105" fillId="0" borderId="64" xfId="13018" applyFont="1" applyBorder="1" applyAlignment="1"/>
    <xf numFmtId="0" fontId="109" fillId="0" borderId="0" xfId="13018" applyFont="1" applyFill="1" applyBorder="1" applyAlignment="1">
      <alignment horizontal="left" vertical="center" shrinkToFit="1"/>
    </xf>
    <xf numFmtId="0" fontId="105" fillId="0" borderId="0" xfId="13018" applyFont="1" applyFill="1" applyBorder="1" applyAlignment="1"/>
    <xf numFmtId="0" fontId="105" fillId="35" borderId="51" xfId="13018" applyFont="1" applyFill="1" applyBorder="1" applyAlignment="1">
      <alignment horizontal="center" vertical="center"/>
    </xf>
    <xf numFmtId="0" fontId="105" fillId="35" borderId="64" xfId="13018" applyFont="1" applyFill="1" applyBorder="1" applyAlignment="1"/>
    <xf numFmtId="0" fontId="105" fillId="36" borderId="32" xfId="13018" applyFont="1" applyFill="1" applyBorder="1" applyAlignment="1">
      <alignment horizontal="center" vertical="center"/>
    </xf>
    <xf numFmtId="0" fontId="105" fillId="0" borderId="32" xfId="13018" applyFont="1" applyBorder="1" applyAlignment="1"/>
    <xf numFmtId="0" fontId="105" fillId="22" borderId="32" xfId="13018" applyFont="1" applyFill="1" applyBorder="1" applyAlignment="1">
      <alignment horizontal="center" vertical="center"/>
    </xf>
    <xf numFmtId="0" fontId="105" fillId="22" borderId="32" xfId="13018" applyFont="1" applyFill="1" applyBorder="1" applyAlignment="1"/>
    <xf numFmtId="0" fontId="105" fillId="0" borderId="79" xfId="13018" applyFont="1" applyBorder="1" applyAlignment="1">
      <alignment horizontal="center" vertical="center" wrapText="1"/>
    </xf>
    <xf numFmtId="0" fontId="105" fillId="0" borderId="9" xfId="13018" applyFont="1" applyBorder="1" applyAlignment="1">
      <alignment horizontal="center" vertical="center" wrapText="1"/>
    </xf>
    <xf numFmtId="0" fontId="105" fillId="0" borderId="58" xfId="13018" applyFont="1" applyBorder="1" applyAlignment="1">
      <alignment horizontal="center" vertical="center" wrapText="1"/>
    </xf>
    <xf numFmtId="0" fontId="105" fillId="0" borderId="32" xfId="13018" applyFont="1" applyBorder="1" applyAlignment="1">
      <alignment horizontal="center" vertical="center"/>
    </xf>
    <xf numFmtId="0" fontId="105" fillId="0" borderId="32" xfId="13018" applyFont="1" applyFill="1" applyBorder="1" applyAlignment="1">
      <alignment horizontal="center" vertical="center"/>
    </xf>
    <xf numFmtId="0" fontId="105" fillId="0" borderId="32" xfId="13281" applyFont="1" applyFill="1" applyBorder="1" applyAlignment="1">
      <alignment horizontal="center" vertical="center" wrapText="1"/>
    </xf>
    <xf numFmtId="0" fontId="105" fillId="36" borderId="76" xfId="13018" applyFont="1" applyFill="1" applyBorder="1" applyAlignment="1">
      <alignment horizontal="center" vertical="center"/>
    </xf>
    <xf numFmtId="0" fontId="105" fillId="0" borderId="0" xfId="13018" applyFont="1" applyBorder="1" applyAlignment="1"/>
    <xf numFmtId="0" fontId="105" fillId="0" borderId="79" xfId="13018" applyFont="1" applyBorder="1" applyAlignment="1">
      <alignment horizontal="center"/>
    </xf>
    <xf numFmtId="0" fontId="105" fillId="36" borderId="67" xfId="13018" applyFont="1" applyFill="1" applyBorder="1" applyAlignment="1">
      <alignment horizontal="center" vertical="center"/>
    </xf>
    <xf numFmtId="0" fontId="105" fillId="36" borderId="65" xfId="13018" applyFont="1" applyFill="1" applyBorder="1" applyAlignment="1">
      <alignment horizontal="center" vertical="center"/>
    </xf>
    <xf numFmtId="0" fontId="110" fillId="0" borderId="34" xfId="13018" applyFont="1" applyFill="1" applyBorder="1" applyAlignment="1">
      <alignment horizontal="center" vertical="center"/>
    </xf>
    <xf numFmtId="0" fontId="110" fillId="0" borderId="9" xfId="13018" applyFont="1" applyFill="1" applyBorder="1" applyAlignment="1">
      <alignment horizontal="center" vertical="center"/>
    </xf>
    <xf numFmtId="0" fontId="110" fillId="0" borderId="58" xfId="13018" applyFont="1" applyFill="1" applyBorder="1" applyAlignment="1">
      <alignment horizontal="center" vertical="center"/>
    </xf>
    <xf numFmtId="0" fontId="105" fillId="0" borderId="32" xfId="13018" applyFont="1" applyBorder="1" applyAlignment="1">
      <alignment horizontal="center"/>
    </xf>
    <xf numFmtId="0" fontId="105" fillId="35" borderId="32" xfId="13018" applyFont="1" applyFill="1" applyBorder="1" applyAlignment="1">
      <alignment horizontal="center" vertical="center"/>
    </xf>
    <xf numFmtId="0" fontId="105" fillId="35" borderId="32" xfId="13018" applyFont="1" applyFill="1" applyBorder="1" applyAlignment="1"/>
    <xf numFmtId="0" fontId="105" fillId="0" borderId="79" xfId="13281" applyFont="1" applyFill="1" applyBorder="1" applyAlignment="1">
      <alignment horizontal="center" vertical="center" wrapText="1"/>
    </xf>
    <xf numFmtId="0" fontId="105" fillId="0" borderId="9" xfId="13281" applyFont="1" applyFill="1" applyBorder="1" applyAlignment="1">
      <alignment horizontal="center" vertical="center" wrapText="1"/>
    </xf>
    <xf numFmtId="0" fontId="105" fillId="0" borderId="58" xfId="13281" applyFont="1" applyFill="1" applyBorder="1" applyAlignment="1">
      <alignment horizontal="center" vertical="center" wrapText="1"/>
    </xf>
    <xf numFmtId="0" fontId="105" fillId="35" borderId="79" xfId="13018" applyFont="1" applyFill="1" applyBorder="1" applyAlignment="1">
      <alignment horizontal="center" vertical="center"/>
    </xf>
    <xf numFmtId="0" fontId="105" fillId="35" borderId="58" xfId="13018" applyFont="1" applyFill="1" applyBorder="1" applyAlignment="1">
      <alignment horizontal="center" vertical="center"/>
    </xf>
    <xf numFmtId="0" fontId="110" fillId="0" borderId="79" xfId="13018" applyFont="1" applyFill="1" applyBorder="1" applyAlignment="1">
      <alignment horizontal="center" vertical="center" wrapText="1"/>
    </xf>
    <xf numFmtId="0" fontId="110" fillId="0" borderId="9" xfId="13018" applyFont="1" applyFill="1" applyBorder="1" applyAlignment="1">
      <alignment horizontal="center" vertical="center" wrapText="1"/>
    </xf>
    <xf numFmtId="0" fontId="110" fillId="0" borderId="58" xfId="13018" applyFont="1" applyFill="1" applyBorder="1" applyAlignment="1">
      <alignment horizontal="center" vertical="center" wrapText="1"/>
    </xf>
    <xf numFmtId="0" fontId="105" fillId="0" borderId="79" xfId="13018" applyFont="1" applyBorder="1" applyAlignment="1">
      <alignment horizontal="center" vertical="center"/>
    </xf>
    <xf numFmtId="0" fontId="105" fillId="0" borderId="58" xfId="13018" applyFont="1" applyBorder="1" applyAlignment="1">
      <alignment horizontal="center" vertical="center"/>
    </xf>
    <xf numFmtId="0" fontId="105" fillId="0" borderId="32" xfId="13018" applyFont="1" applyFill="1" applyBorder="1"/>
    <xf numFmtId="0" fontId="105" fillId="37" borderId="32" xfId="13018" applyFont="1" applyFill="1" applyBorder="1" applyAlignment="1">
      <alignment horizontal="center" vertical="center"/>
    </xf>
    <xf numFmtId="0" fontId="105" fillId="37" borderId="32" xfId="13018" applyFont="1" applyFill="1" applyBorder="1"/>
    <xf numFmtId="0" fontId="105" fillId="0" borderId="34" xfId="13018" applyFont="1" applyBorder="1" applyAlignment="1">
      <alignment horizontal="center" vertical="center"/>
    </xf>
    <xf numFmtId="0" fontId="105" fillId="36" borderId="30" xfId="13018" applyFont="1" applyFill="1" applyBorder="1" applyAlignment="1">
      <alignment horizontal="center" vertical="center"/>
    </xf>
    <xf numFmtId="0" fontId="105" fillId="36" borderId="66" xfId="13018" applyFont="1" applyFill="1" applyBorder="1" applyAlignment="1">
      <alignment horizontal="center" vertical="center"/>
    </xf>
    <xf numFmtId="0" fontId="105" fillId="37" borderId="32" xfId="13018" applyFont="1" applyFill="1" applyBorder="1" applyAlignment="1"/>
    <xf numFmtId="0" fontId="105" fillId="36" borderId="53" xfId="13018" applyFont="1" applyFill="1" applyBorder="1" applyAlignment="1">
      <alignment horizontal="center" vertical="center"/>
    </xf>
    <xf numFmtId="0" fontId="105" fillId="0" borderId="61" xfId="13018" applyFont="1" applyBorder="1" applyAlignment="1"/>
    <xf numFmtId="0" fontId="105" fillId="35" borderId="34" xfId="13018" applyFont="1" applyFill="1" applyBorder="1" applyAlignment="1">
      <alignment horizontal="center" vertical="center"/>
    </xf>
    <xf numFmtId="0" fontId="113" fillId="0" borderId="0" xfId="13018" applyFont="1" applyFill="1" applyBorder="1" applyAlignment="1">
      <alignment horizontal="left" vertical="center" shrinkToFit="1"/>
    </xf>
    <xf numFmtId="0" fontId="105" fillId="35" borderId="30" xfId="13018" applyFont="1" applyFill="1" applyBorder="1" applyAlignment="1">
      <alignment horizontal="center" vertical="center" wrapText="1"/>
    </xf>
    <xf numFmtId="0" fontId="105" fillId="35" borderId="64" xfId="13018" applyFont="1" applyFill="1" applyBorder="1" applyAlignment="1">
      <alignment horizontal="center" vertical="center" wrapText="1"/>
    </xf>
    <xf numFmtId="0" fontId="105" fillId="37" borderId="30" xfId="13018" applyFont="1" applyFill="1" applyBorder="1" applyAlignment="1">
      <alignment horizontal="center" vertical="center" wrapText="1"/>
    </xf>
    <xf numFmtId="0" fontId="105" fillId="37" borderId="64" xfId="13018" applyFont="1" applyFill="1" applyBorder="1" applyAlignment="1">
      <alignment horizontal="center" vertical="center" wrapText="1"/>
    </xf>
    <xf numFmtId="0" fontId="105" fillId="0" borderId="57" xfId="13018" applyFont="1" applyBorder="1" applyAlignment="1">
      <alignment horizontal="center" vertical="center" wrapText="1"/>
    </xf>
    <xf numFmtId="0" fontId="105" fillId="0" borderId="66" xfId="13018" applyFont="1" applyBorder="1" applyAlignment="1">
      <alignment horizontal="center" vertical="center" wrapText="1"/>
    </xf>
    <xf numFmtId="0" fontId="105" fillId="0" borderId="32" xfId="13018" applyFont="1" applyBorder="1" applyAlignment="1">
      <alignment horizontal="center" vertical="center" wrapText="1"/>
    </xf>
    <xf numFmtId="0" fontId="109" fillId="0" borderId="70" xfId="13018" applyFont="1" applyFill="1" applyBorder="1" applyAlignment="1">
      <alignment horizontal="left"/>
    </xf>
    <xf numFmtId="0" fontId="105" fillId="35" borderId="32" xfId="13018" applyFont="1" applyFill="1" applyBorder="1" applyAlignment="1">
      <alignment horizontal="center"/>
    </xf>
    <xf numFmtId="0" fontId="105" fillId="0" borderId="32" xfId="13018" applyFont="1" applyFill="1" applyBorder="1" applyAlignment="1">
      <alignment horizontal="center"/>
    </xf>
    <xf numFmtId="0" fontId="105" fillId="0" borderId="34" xfId="13018" applyFont="1" applyBorder="1" applyAlignment="1">
      <alignment horizontal="center" vertical="center" wrapText="1"/>
    </xf>
    <xf numFmtId="0" fontId="105" fillId="0" borderId="34" xfId="13018" applyFont="1" applyBorder="1" applyAlignment="1">
      <alignment horizontal="center"/>
    </xf>
    <xf numFmtId="0" fontId="105" fillId="0" borderId="69" xfId="13018" applyFont="1" applyBorder="1" applyAlignment="1">
      <alignment horizontal="center" vertical="center"/>
    </xf>
    <xf numFmtId="0" fontId="105" fillId="0" borderId="66" xfId="13018" applyFont="1" applyBorder="1" applyAlignment="1"/>
    <xf numFmtId="0" fontId="105" fillId="22" borderId="79" xfId="13018" applyFont="1" applyFill="1" applyBorder="1" applyAlignment="1">
      <alignment horizontal="center"/>
    </xf>
    <xf numFmtId="0" fontId="105" fillId="37" borderId="32" xfId="13018" applyFont="1" applyFill="1" applyBorder="1" applyAlignment="1">
      <alignment horizontal="center"/>
    </xf>
    <xf numFmtId="0" fontId="109" fillId="0" borderId="0" xfId="13280" applyFont="1" applyFill="1" applyBorder="1" applyAlignment="1">
      <alignment horizontal="left" vertical="center" shrinkToFit="1"/>
    </xf>
    <xf numFmtId="0" fontId="105" fillId="0" borderId="79" xfId="12933" applyFont="1" applyBorder="1" applyAlignment="1">
      <alignment horizontal="center" vertical="center"/>
    </xf>
    <xf numFmtId="0" fontId="105" fillId="0" borderId="58" xfId="12933" applyFont="1" applyBorder="1" applyAlignment="1">
      <alignment horizontal="center" vertical="center"/>
    </xf>
    <xf numFmtId="0" fontId="105" fillId="22" borderId="32" xfId="13018" applyFont="1" applyFill="1" applyBorder="1"/>
    <xf numFmtId="0" fontId="105" fillId="8" borderId="32" xfId="13018" applyFont="1" applyFill="1" applyBorder="1" applyAlignment="1">
      <alignment horizontal="center" vertical="center"/>
    </xf>
    <xf numFmtId="0" fontId="105" fillId="8" borderId="32" xfId="13018" applyFont="1" applyFill="1" applyBorder="1" applyAlignment="1">
      <alignment horizontal="center"/>
    </xf>
    <xf numFmtId="0" fontId="110" fillId="0" borderId="79" xfId="13018" applyFont="1" applyFill="1" applyBorder="1" applyAlignment="1">
      <alignment horizontal="center" vertical="center"/>
    </xf>
    <xf numFmtId="0" fontId="109" fillId="15" borderId="0" xfId="13280" applyFont="1" applyFill="1" applyBorder="1" applyAlignment="1">
      <alignment horizontal="left" vertical="center"/>
    </xf>
    <xf numFmtId="0" fontId="105" fillId="35" borderId="79" xfId="12933" applyFont="1" applyFill="1" applyBorder="1" applyAlignment="1">
      <alignment horizontal="center" vertical="center"/>
    </xf>
    <xf numFmtId="0" fontId="105" fillId="35" borderId="58" xfId="12933" applyFont="1" applyFill="1" applyBorder="1" applyAlignment="1">
      <alignment horizontal="center" vertical="center"/>
    </xf>
    <xf numFmtId="0" fontId="105" fillId="0" borderId="79" xfId="13018" applyFont="1" applyBorder="1"/>
    <xf numFmtId="0" fontId="105" fillId="35" borderId="32" xfId="12933" applyFont="1" applyFill="1" applyBorder="1" applyAlignment="1">
      <alignment horizontal="center" vertical="center"/>
    </xf>
    <xf numFmtId="0" fontId="105" fillId="0" borderId="79" xfId="13018" applyFont="1" applyFill="1" applyBorder="1" applyAlignment="1">
      <alignment horizontal="center" vertical="center"/>
    </xf>
    <xf numFmtId="0" fontId="105" fillId="0" borderId="32" xfId="13279" applyFont="1" applyFill="1" applyBorder="1" applyAlignment="1">
      <alignment horizontal="center" vertical="center" wrapText="1"/>
    </xf>
    <xf numFmtId="0" fontId="105" fillId="0" borderId="32" xfId="12933" applyFont="1" applyBorder="1" applyAlignment="1">
      <alignment horizontal="center" vertical="center"/>
    </xf>
    <xf numFmtId="0" fontId="105" fillId="0" borderId="79" xfId="13279" applyFont="1" applyFill="1" applyBorder="1" applyAlignment="1">
      <alignment horizontal="center" vertical="center" wrapText="1"/>
    </xf>
    <xf numFmtId="0" fontId="105" fillId="0" borderId="9" xfId="13279" applyFont="1" applyFill="1" applyBorder="1" applyAlignment="1">
      <alignment horizontal="center" vertical="center" wrapText="1"/>
    </xf>
    <xf numFmtId="0" fontId="105" fillId="0" borderId="58" xfId="13279" applyFont="1" applyFill="1" applyBorder="1" applyAlignment="1">
      <alignment horizontal="center" vertical="center" wrapText="1"/>
    </xf>
    <xf numFmtId="0" fontId="105" fillId="0" borderId="9" xfId="12933" applyFont="1" applyBorder="1" applyAlignment="1">
      <alignment horizontal="center" vertical="center"/>
    </xf>
    <xf numFmtId="0" fontId="105" fillId="8" borderId="79" xfId="12933" applyFont="1" applyFill="1" applyBorder="1" applyAlignment="1">
      <alignment horizontal="center" vertical="center"/>
    </xf>
    <xf numFmtId="0" fontId="105" fillId="8" borderId="58" xfId="12933" applyFont="1" applyFill="1" applyBorder="1" applyAlignment="1">
      <alignment horizontal="center" vertical="center"/>
    </xf>
    <xf numFmtId="0" fontId="105" fillId="37" borderId="58" xfId="12933" applyFont="1" applyFill="1" applyBorder="1" applyAlignment="1">
      <alignment horizontal="center" vertical="center"/>
    </xf>
    <xf numFmtId="0" fontId="105" fillId="37" borderId="32" xfId="12933" applyFont="1" applyFill="1" applyBorder="1" applyAlignment="1">
      <alignment horizontal="center" vertical="center"/>
    </xf>
    <xf numFmtId="0" fontId="105" fillId="22" borderId="32" xfId="12933" applyFont="1" applyFill="1" applyBorder="1" applyAlignment="1">
      <alignment horizontal="center" vertical="center"/>
    </xf>
    <xf numFmtId="0" fontId="110" fillId="35" borderId="79" xfId="12933" applyFont="1" applyFill="1" applyBorder="1" applyAlignment="1">
      <alignment horizontal="center" vertical="center"/>
    </xf>
    <xf numFmtId="0" fontId="110" fillId="35" borderId="58" xfId="12933" applyFont="1" applyFill="1" applyBorder="1" applyAlignment="1">
      <alignment horizontal="center" vertical="center"/>
    </xf>
    <xf numFmtId="0" fontId="105" fillId="0" borderId="32" xfId="13281" applyFont="1" applyFill="1" applyBorder="1" applyAlignment="1">
      <alignment horizontal="center" vertical="center"/>
    </xf>
    <xf numFmtId="0" fontId="105" fillId="8" borderId="32" xfId="12933" applyFont="1" applyFill="1" applyBorder="1" applyAlignment="1">
      <alignment horizontal="center" vertical="center"/>
    </xf>
    <xf numFmtId="0" fontId="122" fillId="0" borderId="0" xfId="13279" applyFont="1" applyBorder="1" applyAlignment="1">
      <alignment horizontal="center" vertical="center"/>
    </xf>
    <xf numFmtId="0" fontId="122" fillId="0" borderId="0" xfId="13279" applyFont="1" applyFill="1" applyBorder="1" applyAlignment="1">
      <alignment horizontal="center" vertical="center"/>
    </xf>
    <xf numFmtId="0" fontId="106" fillId="0" borderId="0" xfId="13018" applyFont="1" applyAlignment="1">
      <alignment horizontal="center" vertical="center"/>
    </xf>
    <xf numFmtId="0" fontId="106" fillId="0" borderId="0" xfId="13018" applyFont="1" applyFill="1" applyAlignment="1">
      <alignment horizontal="center" vertical="center"/>
    </xf>
    <xf numFmtId="0" fontId="109" fillId="0" borderId="0" xfId="13279" applyFont="1" applyFill="1" applyBorder="1" applyAlignment="1">
      <alignment horizontal="center" vertical="center"/>
    </xf>
    <xf numFmtId="0" fontId="109" fillId="0" borderId="0" xfId="13279" applyFont="1" applyBorder="1" applyAlignment="1">
      <alignment horizontal="center" vertical="center"/>
    </xf>
    <xf numFmtId="0" fontId="113" fillId="0" borderId="0" xfId="13280" applyFont="1" applyFill="1" applyBorder="1" applyAlignment="1">
      <alignment horizontal="left" vertical="center" shrinkToFit="1"/>
    </xf>
    <xf numFmtId="0" fontId="105" fillId="0" borderId="30" xfId="13018" applyFont="1" applyBorder="1" applyAlignment="1">
      <alignment horizontal="center" vertical="center" wrapText="1"/>
    </xf>
    <xf numFmtId="0" fontId="105" fillId="0" borderId="64" xfId="13018" applyFont="1" applyBorder="1" applyAlignment="1">
      <alignment horizontal="center" vertical="center" wrapText="1"/>
    </xf>
    <xf numFmtId="0" fontId="113" fillId="0" borderId="0" xfId="13018" applyFont="1" applyFill="1" applyAlignment="1">
      <alignment horizontal="left"/>
    </xf>
    <xf numFmtId="0" fontId="105" fillId="35" borderId="30" xfId="13277" applyFont="1" applyFill="1" applyBorder="1" applyAlignment="1">
      <alignment horizontal="center" vertical="center" wrapText="1"/>
    </xf>
    <xf numFmtId="0" fontId="105" fillId="35" borderId="55" xfId="13277" applyFont="1" applyFill="1" applyBorder="1" applyAlignment="1">
      <alignment horizontal="center" vertical="center" wrapText="1"/>
    </xf>
    <xf numFmtId="0" fontId="109" fillId="15" borderId="0" xfId="13018" applyFont="1" applyFill="1" applyAlignment="1">
      <alignment horizontal="left" vertical="center" wrapText="1"/>
    </xf>
    <xf numFmtId="0" fontId="109" fillId="0" borderId="0" xfId="13018" applyFont="1" applyFill="1" applyAlignment="1">
      <alignment horizontal="left" vertical="center" wrapText="1"/>
    </xf>
    <xf numFmtId="0" fontId="109" fillId="0" borderId="0" xfId="13018" applyFont="1" applyFill="1" applyAlignment="1">
      <alignment horizontal="left"/>
    </xf>
    <xf numFmtId="0" fontId="105" fillId="35" borderId="57" xfId="13277" applyFont="1" applyFill="1" applyBorder="1" applyAlignment="1">
      <alignment horizontal="center" vertical="center" wrapText="1"/>
    </xf>
    <xf numFmtId="0" fontId="105" fillId="22" borderId="30" xfId="13018" applyFont="1" applyFill="1" applyBorder="1" applyAlignment="1">
      <alignment horizontal="center" vertical="center" wrapText="1"/>
    </xf>
    <xf numFmtId="0" fontId="105" fillId="22" borderId="64" xfId="13018" applyFont="1" applyFill="1" applyBorder="1" applyAlignment="1">
      <alignment horizontal="center" vertical="center" wrapText="1"/>
    </xf>
    <xf numFmtId="0" fontId="109" fillId="0" borderId="0" xfId="13018" applyFont="1" applyFill="1" applyBorder="1" applyAlignment="1">
      <alignment horizontal="left" vertical="center" wrapText="1" shrinkToFit="1"/>
    </xf>
    <xf numFmtId="0" fontId="105" fillId="0" borderId="56" xfId="13277" applyFont="1" applyBorder="1" applyAlignment="1">
      <alignment horizontal="center" vertical="center" wrapText="1"/>
    </xf>
    <xf numFmtId="0" fontId="105" fillId="0" borderId="54" xfId="13277" applyFont="1" applyBorder="1" applyAlignment="1">
      <alignment horizontal="center" vertical="center" wrapText="1"/>
    </xf>
    <xf numFmtId="0" fontId="105" fillId="0" borderId="55" xfId="13018" applyFont="1" applyBorder="1" applyAlignment="1">
      <alignment horizontal="center" vertical="center" wrapText="1"/>
    </xf>
    <xf numFmtId="0" fontId="105" fillId="0" borderId="30" xfId="13277" applyFont="1" applyBorder="1" applyAlignment="1">
      <alignment horizontal="center" vertical="center" wrapText="1"/>
    </xf>
    <xf numFmtId="0" fontId="105" fillId="0" borderId="55" xfId="13277" applyFont="1" applyBorder="1" applyAlignment="1">
      <alignment horizontal="center" vertical="center" wrapText="1"/>
    </xf>
    <xf numFmtId="0" fontId="110" fillId="35" borderId="30" xfId="13018" applyFont="1" applyFill="1" applyBorder="1" applyAlignment="1">
      <alignment horizontal="center" vertical="center" wrapText="1"/>
    </xf>
    <xf numFmtId="0" fontId="110" fillId="35" borderId="55" xfId="13018" applyFont="1" applyFill="1" applyBorder="1" applyAlignment="1">
      <alignment horizontal="center" vertical="center" wrapText="1"/>
    </xf>
    <xf numFmtId="0" fontId="109" fillId="0" borderId="0" xfId="13018" applyFont="1" applyFill="1" applyAlignment="1">
      <alignment horizontal="left" vertical="center" wrapText="1" shrinkToFit="1"/>
    </xf>
    <xf numFmtId="0" fontId="105" fillId="35" borderId="66" xfId="13018" applyFont="1" applyFill="1" applyBorder="1" applyAlignment="1">
      <alignment horizontal="center" vertical="center" wrapText="1"/>
    </xf>
    <xf numFmtId="0" fontId="113" fillId="0" borderId="15" xfId="13018" applyFont="1" applyFill="1" applyBorder="1" applyAlignment="1">
      <alignment horizontal="left"/>
    </xf>
    <xf numFmtId="0" fontId="109" fillId="0" borderId="0" xfId="13018" applyFont="1" applyFill="1" applyBorder="1" applyAlignment="1">
      <alignment horizontal="left"/>
    </xf>
    <xf numFmtId="0" fontId="105" fillId="35" borderId="57" xfId="13018" applyFont="1" applyFill="1" applyBorder="1" applyAlignment="1">
      <alignment horizontal="center" vertical="center" wrapText="1"/>
    </xf>
    <xf numFmtId="0" fontId="105" fillId="22" borderId="57" xfId="13018" applyFont="1" applyFill="1" applyBorder="1" applyAlignment="1">
      <alignment horizontal="center" vertical="center" wrapText="1"/>
    </xf>
    <xf numFmtId="0" fontId="105" fillId="22" borderId="66" xfId="13018" applyFont="1" applyFill="1" applyBorder="1" applyAlignment="1">
      <alignment horizontal="center" vertical="center" wrapText="1"/>
    </xf>
    <xf numFmtId="0" fontId="109" fillId="16" borderId="15" xfId="13018" applyFont="1" applyFill="1" applyBorder="1" applyAlignment="1">
      <alignment horizontal="left" vertical="center" wrapText="1" shrinkToFit="1"/>
    </xf>
    <xf numFmtId="0" fontId="109" fillId="16" borderId="0" xfId="13018" applyFont="1" applyFill="1" applyBorder="1" applyAlignment="1">
      <alignment horizontal="left" vertical="center" wrapText="1" shrinkToFit="1"/>
    </xf>
    <xf numFmtId="0" fontId="105" fillId="36" borderId="34" xfId="13018" applyFont="1" applyFill="1" applyBorder="1" applyAlignment="1">
      <alignment horizontal="center" vertical="center"/>
    </xf>
    <xf numFmtId="0" fontId="105" fillId="36" borderId="9" xfId="13018" applyFont="1" applyFill="1" applyBorder="1" applyAlignment="1">
      <alignment horizontal="center" vertical="center"/>
    </xf>
    <xf numFmtId="0" fontId="105" fillId="36" borderId="51" xfId="13018" applyFont="1" applyFill="1" applyBorder="1" applyAlignment="1">
      <alignment horizontal="center" vertical="center"/>
    </xf>
    <xf numFmtId="0" fontId="105" fillId="36" borderId="31" xfId="13018" applyFont="1" applyFill="1" applyBorder="1" applyAlignment="1">
      <alignment horizontal="center" vertical="center"/>
    </xf>
    <xf numFmtId="0" fontId="105" fillId="16" borderId="34" xfId="13018" applyFont="1" applyFill="1" applyBorder="1" applyAlignment="1">
      <alignment horizontal="center" vertical="center" wrapText="1"/>
    </xf>
    <xf numFmtId="0" fontId="105" fillId="16" borderId="58" xfId="13018" applyFont="1" applyFill="1" applyBorder="1" applyAlignment="1">
      <alignment horizontal="center" vertical="center" wrapText="1"/>
    </xf>
    <xf numFmtId="0" fontId="109" fillId="0" borderId="75" xfId="13018" applyFont="1" applyFill="1" applyBorder="1" applyAlignment="1">
      <alignment horizontal="left" vertical="center" shrinkToFit="1"/>
    </xf>
    <xf numFmtId="0" fontId="109" fillId="0" borderId="15" xfId="13018" applyFont="1" applyFill="1" applyBorder="1" applyAlignment="1">
      <alignment horizontal="left" vertical="center" shrinkToFit="1"/>
    </xf>
    <xf numFmtId="184" fontId="109" fillId="0" borderId="58" xfId="13018" applyNumberFormat="1" applyFont="1" applyFill="1" applyBorder="1" applyAlignment="1">
      <alignment horizontal="left" vertical="center" shrinkToFit="1"/>
    </xf>
    <xf numFmtId="49" fontId="109" fillId="0" borderId="58" xfId="13018" applyNumberFormat="1" applyFont="1" applyFill="1" applyBorder="1" applyAlignment="1">
      <alignment horizontal="left" vertical="center" shrinkToFit="1"/>
    </xf>
    <xf numFmtId="0" fontId="109" fillId="0" borderId="58" xfId="13018" applyFont="1" applyFill="1" applyBorder="1" applyAlignment="1">
      <alignment horizontal="left" vertical="center" shrinkToFit="1"/>
    </xf>
    <xf numFmtId="0" fontId="105" fillId="16" borderId="32" xfId="13018" applyFont="1" applyFill="1" applyBorder="1" applyAlignment="1">
      <alignment horizontal="center" vertical="center" wrapText="1"/>
    </xf>
    <xf numFmtId="0" fontId="110" fillId="0" borderId="32" xfId="13018" applyFont="1" applyFill="1" applyBorder="1" applyAlignment="1">
      <alignment horizontal="center" vertical="center"/>
    </xf>
    <xf numFmtId="0" fontId="105" fillId="0" borderId="62" xfId="13018" applyFont="1" applyBorder="1" applyAlignment="1"/>
    <xf numFmtId="0" fontId="105" fillId="37" borderId="51" xfId="13018" applyFont="1" applyFill="1" applyBorder="1" applyAlignment="1">
      <alignment horizontal="center" vertical="center"/>
    </xf>
    <xf numFmtId="0" fontId="105" fillId="37" borderId="64" xfId="13018" applyFont="1" applyFill="1" applyBorder="1" applyAlignment="1"/>
    <xf numFmtId="0" fontId="105" fillId="0" borderId="53" xfId="13018" applyFont="1" applyBorder="1" applyAlignment="1">
      <alignment horizontal="center" vertical="center"/>
    </xf>
    <xf numFmtId="0" fontId="105" fillId="0" borderId="78" xfId="13018" applyFont="1" applyBorder="1" applyAlignment="1">
      <alignment horizontal="center" vertical="center"/>
    </xf>
    <xf numFmtId="0" fontId="105" fillId="0" borderId="77" xfId="13018" applyFont="1" applyBorder="1" applyAlignment="1">
      <alignment horizontal="center" vertical="center"/>
    </xf>
    <xf numFmtId="0" fontId="105" fillId="8" borderId="79" xfId="13018" applyFont="1" applyFill="1" applyBorder="1" applyAlignment="1">
      <alignment horizontal="center" vertical="center"/>
    </xf>
    <xf numFmtId="0" fontId="105" fillId="8" borderId="58" xfId="13018" applyFont="1" applyFill="1" applyBorder="1" applyAlignment="1">
      <alignment horizontal="center" vertical="center"/>
    </xf>
    <xf numFmtId="0" fontId="105" fillId="0" borderId="74" xfId="13018" applyFont="1" applyBorder="1" applyAlignment="1">
      <alignment horizontal="center" vertical="center"/>
    </xf>
    <xf numFmtId="0" fontId="105" fillId="0" borderId="0" xfId="13018" applyFont="1" applyBorder="1" applyAlignment="1">
      <alignment horizontal="center" vertical="center"/>
    </xf>
    <xf numFmtId="0" fontId="105" fillId="35" borderId="63" xfId="13018" applyFont="1" applyFill="1" applyBorder="1" applyAlignment="1">
      <alignment horizontal="center" vertical="center"/>
    </xf>
    <xf numFmtId="0" fontId="105" fillId="35" borderId="62" xfId="13018" applyFont="1" applyFill="1" applyBorder="1" applyAlignment="1">
      <alignment horizontal="center" vertical="center"/>
    </xf>
    <xf numFmtId="0" fontId="105" fillId="0" borderId="34" xfId="13276" applyFont="1" applyFill="1" applyBorder="1" applyAlignment="1">
      <alignment horizontal="center" vertical="center" wrapText="1"/>
    </xf>
    <xf numFmtId="0" fontId="105" fillId="0" borderId="38" xfId="13276" applyFont="1" applyFill="1" applyBorder="1" applyAlignment="1">
      <alignment horizontal="center" vertical="center" wrapText="1"/>
    </xf>
    <xf numFmtId="0" fontId="13" fillId="0" borderId="58" xfId="13018" applyFont="1" applyFill="1" applyBorder="1" applyAlignment="1">
      <alignment horizontal="center" vertical="center" wrapText="1"/>
    </xf>
    <xf numFmtId="0" fontId="105" fillId="0" borderId="67" xfId="13018" applyFont="1" applyBorder="1" applyAlignment="1">
      <alignment horizontal="center" vertical="center" wrapText="1"/>
    </xf>
    <xf numFmtId="0" fontId="105" fillId="0" borderId="65" xfId="13018" applyFont="1" applyBorder="1" applyAlignment="1">
      <alignment horizontal="center" vertical="center" wrapText="1"/>
    </xf>
    <xf numFmtId="0" fontId="105" fillId="36" borderId="58" xfId="13018" applyFont="1" applyFill="1" applyBorder="1" applyAlignment="1">
      <alignment horizontal="center" vertical="center"/>
    </xf>
    <xf numFmtId="0" fontId="105" fillId="0" borderId="32" xfId="13277" applyFont="1" applyBorder="1" applyAlignment="1">
      <alignment horizontal="center" vertical="center" wrapText="1"/>
    </xf>
    <xf numFmtId="0" fontId="105" fillId="0" borderId="63" xfId="13277" applyFont="1" applyBorder="1" applyAlignment="1">
      <alignment horizontal="center" vertical="center" wrapText="1"/>
    </xf>
    <xf numFmtId="0" fontId="105" fillId="0" borderId="62" xfId="13277" applyFont="1" applyBorder="1" applyAlignment="1">
      <alignment horizontal="center" vertical="center" wrapText="1"/>
    </xf>
    <xf numFmtId="0" fontId="105" fillId="0" borderId="60" xfId="13276" applyFont="1" applyFill="1" applyBorder="1" applyAlignment="1">
      <alignment horizontal="center" vertical="center" wrapText="1"/>
    </xf>
    <xf numFmtId="0" fontId="105" fillId="0" borderId="72" xfId="13018" applyFont="1" applyBorder="1" applyAlignment="1">
      <alignment horizontal="center" vertical="center" wrapText="1"/>
    </xf>
    <xf numFmtId="0" fontId="105" fillId="0" borderId="61" xfId="13018" applyFont="1" applyBorder="1" applyAlignment="1">
      <alignment horizontal="center" vertical="center" wrapText="1"/>
    </xf>
    <xf numFmtId="0" fontId="105" fillId="0" borderId="71" xfId="13018" applyFont="1" applyBorder="1" applyAlignment="1">
      <alignment horizontal="center" vertical="center" wrapText="1"/>
    </xf>
    <xf numFmtId="0" fontId="105" fillId="0" borderId="9" xfId="13018" applyFont="1" applyBorder="1" applyAlignment="1">
      <alignment horizontal="center" vertical="center"/>
    </xf>
    <xf numFmtId="0" fontId="105" fillId="0" borderId="30" xfId="13018" applyFont="1" applyBorder="1" applyAlignment="1">
      <alignment horizontal="center" vertical="center"/>
    </xf>
    <xf numFmtId="0" fontId="105" fillId="0" borderId="66" xfId="13018" applyFont="1" applyBorder="1" applyAlignment="1">
      <alignment horizontal="center" vertical="center"/>
    </xf>
    <xf numFmtId="0" fontId="110" fillId="0" borderId="73" xfId="13018" applyFont="1" applyFill="1" applyBorder="1" applyAlignment="1">
      <alignment horizontal="center" vertical="center"/>
    </xf>
    <xf numFmtId="0" fontId="110" fillId="0" borderId="15" xfId="13018" applyFont="1" applyFill="1" applyBorder="1" applyAlignment="1">
      <alignment horizontal="center" vertical="center"/>
    </xf>
    <xf numFmtId="0" fontId="105" fillId="22" borderId="30" xfId="13018" applyFont="1" applyFill="1" applyBorder="1" applyAlignment="1">
      <alignment horizontal="center" vertical="center"/>
    </xf>
    <xf numFmtId="0" fontId="105" fillId="22" borderId="66" xfId="13018" applyFont="1" applyFill="1" applyBorder="1" applyAlignment="1">
      <alignment horizontal="center" vertical="center"/>
    </xf>
    <xf numFmtId="0" fontId="105" fillId="0" borderId="32" xfId="13276" applyFont="1" applyFill="1" applyBorder="1" applyAlignment="1">
      <alignment horizontal="center" vertical="center" wrapText="1"/>
    </xf>
    <xf numFmtId="0" fontId="105" fillId="22" borderId="32" xfId="13018" applyFont="1" applyFill="1" applyBorder="1" applyAlignment="1">
      <alignment horizontal="center"/>
    </xf>
    <xf numFmtId="0" fontId="105" fillId="37" borderId="30" xfId="13018" applyFont="1" applyFill="1" applyBorder="1" applyAlignment="1">
      <alignment horizontal="center" vertical="center"/>
    </xf>
    <xf numFmtId="0" fontId="105" fillId="37" borderId="66" xfId="13018" applyFont="1" applyFill="1" applyBorder="1" applyAlignment="1">
      <alignment horizontal="center" vertical="center"/>
    </xf>
    <xf numFmtId="0" fontId="105" fillId="35" borderId="30" xfId="13018" applyFont="1" applyFill="1" applyBorder="1" applyAlignment="1">
      <alignment horizontal="center" vertical="center"/>
    </xf>
    <xf numFmtId="0" fontId="105" fillId="35" borderId="66" xfId="13018" applyFont="1" applyFill="1" applyBorder="1" applyAlignment="1">
      <alignment horizontal="center" vertical="center"/>
    </xf>
    <xf numFmtId="0" fontId="105" fillId="22" borderId="79" xfId="13018" applyFont="1" applyFill="1" applyBorder="1" applyAlignment="1">
      <alignment horizontal="center" vertical="center"/>
    </xf>
    <xf numFmtId="0" fontId="105" fillId="22" borderId="58" xfId="13018" applyFont="1" applyFill="1" applyBorder="1" applyAlignment="1">
      <alignment horizontal="center" vertical="center"/>
    </xf>
    <xf numFmtId="0" fontId="105" fillId="8" borderId="34" xfId="13018" applyFont="1" applyFill="1" applyBorder="1" applyAlignment="1">
      <alignment horizontal="center"/>
    </xf>
    <xf numFmtId="0" fontId="105" fillId="37" borderId="58" xfId="13018" applyFont="1" applyFill="1" applyBorder="1" applyAlignment="1">
      <alignment horizontal="center" vertical="center"/>
    </xf>
    <xf numFmtId="0" fontId="105" fillId="22" borderId="79" xfId="12933" applyFont="1" applyFill="1" applyBorder="1" applyAlignment="1">
      <alignment horizontal="center" vertical="center"/>
    </xf>
    <xf numFmtId="0" fontId="105" fillId="37" borderId="79" xfId="12933" applyFont="1" applyFill="1" applyBorder="1" applyAlignment="1">
      <alignment horizontal="center" vertical="center"/>
    </xf>
    <xf numFmtId="0" fontId="105" fillId="35" borderId="79" xfId="13018" applyFont="1" applyFill="1" applyBorder="1"/>
    <xf numFmtId="0" fontId="105" fillId="35" borderId="32" xfId="13018" applyFont="1" applyFill="1" applyBorder="1"/>
    <xf numFmtId="0" fontId="105" fillId="22" borderId="58" xfId="12933" applyFont="1" applyFill="1" applyBorder="1" applyAlignment="1">
      <alignment horizontal="center" vertical="center"/>
    </xf>
    <xf numFmtId="0" fontId="105" fillId="8" borderId="79" xfId="13018" applyFont="1" applyFill="1" applyBorder="1" applyAlignment="1">
      <alignment horizontal="center"/>
    </xf>
    <xf numFmtId="0" fontId="105" fillId="37" borderId="79" xfId="13018" applyFont="1" applyFill="1" applyBorder="1" applyAlignment="1">
      <alignment horizontal="center" vertical="center"/>
    </xf>
    <xf numFmtId="0" fontId="110" fillId="0" borderId="0" xfId="13018" applyFont="1" applyFill="1" applyBorder="1"/>
    <xf numFmtId="0" fontId="109" fillId="0" borderId="36" xfId="13018" applyFont="1" applyFill="1" applyBorder="1" applyAlignment="1">
      <alignment horizontal="left" vertical="center" shrinkToFit="1"/>
    </xf>
    <xf numFmtId="0" fontId="105" fillId="8" borderId="79" xfId="13018" applyFont="1" applyFill="1" applyBorder="1"/>
    <xf numFmtId="0" fontId="105" fillId="37" borderId="66" xfId="13018" applyFont="1" applyFill="1" applyBorder="1" applyAlignment="1">
      <alignment horizontal="center" vertical="center" wrapText="1"/>
    </xf>
    <xf numFmtId="49" fontId="69" fillId="0" borderId="34" xfId="15047" applyNumberFormat="1" applyFont="1" applyBorder="1" applyAlignment="1">
      <alignment horizontal="left" vertical="center"/>
    </xf>
    <xf numFmtId="49" fontId="69" fillId="0" borderId="58" xfId="15047" applyNumberFormat="1" applyFont="1" applyBorder="1" applyAlignment="1">
      <alignment horizontal="left" vertical="center"/>
    </xf>
    <xf numFmtId="183" fontId="69" fillId="0" borderId="34" xfId="15047" applyNumberFormat="1" applyFont="1" applyBorder="1" applyAlignment="1">
      <alignment horizontal="left" vertical="center"/>
    </xf>
    <xf numFmtId="183" fontId="69" fillId="0" borderId="58" xfId="15047" applyNumberFormat="1" applyFont="1" applyBorder="1" applyAlignment="1">
      <alignment horizontal="left" vertical="center"/>
    </xf>
    <xf numFmtId="183" fontId="49" fillId="0" borderId="34" xfId="15045" applyNumberFormat="1" applyFont="1" applyFill="1" applyBorder="1" applyAlignment="1">
      <alignment horizontal="left" wrapText="1"/>
    </xf>
    <xf numFmtId="183" fontId="49" fillId="0" borderId="9" xfId="15045" applyNumberFormat="1" applyFont="1" applyFill="1" applyBorder="1" applyAlignment="1">
      <alignment horizontal="left" wrapText="1"/>
    </xf>
    <xf numFmtId="183" fontId="49" fillId="0" borderId="58" xfId="15045" applyNumberFormat="1" applyFont="1" applyFill="1" applyBorder="1" applyAlignment="1">
      <alignment horizontal="left" wrapText="1"/>
    </xf>
    <xf numFmtId="183" fontId="5" fillId="0" borderId="0" xfId="15047" applyNumberFormat="1" applyFont="1" applyBorder="1" applyAlignment="1">
      <alignment horizontal="center" vertical="center"/>
    </xf>
    <xf numFmtId="183" fontId="70" fillId="0" borderId="0" xfId="15047" applyNumberFormat="1" applyFont="1" applyBorder="1" applyAlignment="1">
      <alignment horizontal="center" vertical="center"/>
    </xf>
    <xf numFmtId="183" fontId="70" fillId="0" borderId="0" xfId="15047" applyNumberFormat="1" applyFont="1" applyFill="1" applyBorder="1" applyAlignment="1">
      <alignment horizontal="center" vertical="center"/>
    </xf>
    <xf numFmtId="183" fontId="70" fillId="0" borderId="0" xfId="15044" applyNumberFormat="1" applyFont="1" applyAlignment="1">
      <alignment horizontal="left" vertical="center"/>
    </xf>
    <xf numFmtId="49" fontId="69" fillId="0" borderId="34" xfId="15047" applyNumberFormat="1" applyFont="1" applyFill="1" applyBorder="1" applyAlignment="1">
      <alignment horizontal="left" vertical="center"/>
    </xf>
    <xf numFmtId="49" fontId="69" fillId="0" borderId="58" xfId="15047" applyNumberFormat="1" applyFont="1" applyFill="1" applyBorder="1" applyAlignment="1">
      <alignment horizontal="left" vertical="center"/>
    </xf>
    <xf numFmtId="183" fontId="69" fillId="0" borderId="34" xfId="15047" applyNumberFormat="1" applyFont="1" applyFill="1" applyBorder="1" applyAlignment="1">
      <alignment horizontal="left" vertical="center"/>
    </xf>
    <xf numFmtId="183" fontId="69" fillId="0" borderId="58" xfId="15047" applyNumberFormat="1" applyFont="1" applyFill="1" applyBorder="1" applyAlignment="1">
      <alignment horizontal="left" vertical="center"/>
    </xf>
    <xf numFmtId="183" fontId="5" fillId="15" borderId="0" xfId="15048" applyNumberFormat="1" applyFont="1" applyFill="1" applyBorder="1" applyAlignment="1">
      <alignment horizontal="left" vertical="center"/>
    </xf>
    <xf numFmtId="180" fontId="176" fillId="85" borderId="0" xfId="15055" applyNumberFormat="1" applyFont="1" applyFill="1" applyBorder="1" applyAlignment="1">
      <alignment horizontal="left" vertical="center" shrinkToFit="1"/>
    </xf>
    <xf numFmtId="180" fontId="175" fillId="0" borderId="32" xfId="15053" applyNumberFormat="1" applyFont="1" applyBorder="1" applyAlignment="1">
      <alignment horizontal="center" vertical="center"/>
    </xf>
    <xf numFmtId="180" fontId="175" fillId="0" borderId="34" xfId="15053" applyNumberFormat="1" applyFont="1" applyFill="1" applyBorder="1" applyAlignment="1">
      <alignment horizontal="center" vertical="center" wrapText="1"/>
    </xf>
    <xf numFmtId="180" fontId="175" fillId="0" borderId="58" xfId="15053" applyNumberFormat="1" applyFont="1" applyFill="1" applyBorder="1" applyAlignment="1">
      <alignment horizontal="center" vertical="center" wrapText="1"/>
    </xf>
    <xf numFmtId="180" fontId="194" fillId="0" borderId="0" xfId="15059" applyNumberFormat="1" applyFont="1" applyBorder="1" applyAlignment="1">
      <alignment horizontal="center" vertical="center"/>
    </xf>
    <xf numFmtId="180" fontId="193" fillId="0" borderId="0" xfId="15059" applyNumberFormat="1" applyFont="1" applyBorder="1" applyAlignment="1">
      <alignment horizontal="left" vertical="center"/>
    </xf>
    <xf numFmtId="180" fontId="6" fillId="0" borderId="0" xfId="15059" applyNumberFormat="1" applyFont="1" applyBorder="1" applyAlignment="1">
      <alignment horizontal="left" vertical="center" wrapText="1"/>
    </xf>
    <xf numFmtId="180" fontId="6" fillId="0" borderId="0" xfId="15059" applyNumberFormat="1" applyFont="1" applyBorder="1" applyAlignment="1">
      <alignment horizontal="left" vertical="center"/>
    </xf>
    <xf numFmtId="180" fontId="181" fillId="85" borderId="0" xfId="15057" applyNumberFormat="1" applyFont="1" applyFill="1" applyBorder="1" applyAlignment="1">
      <alignment horizontal="left" vertical="center"/>
    </xf>
    <xf numFmtId="180" fontId="176" fillId="85" borderId="0" xfId="15055" applyNumberFormat="1" applyFont="1" applyFill="1" applyBorder="1" applyAlignment="1">
      <alignment horizontal="left" vertical="center"/>
    </xf>
    <xf numFmtId="180" fontId="175" fillId="0" borderId="32" xfId="15053" applyNumberFormat="1" applyFont="1" applyFill="1" applyBorder="1" applyAlignment="1">
      <alignment horizontal="center" vertical="center"/>
    </xf>
    <xf numFmtId="180" fontId="175" fillId="0" borderId="34" xfId="15053" applyNumberFormat="1" applyFont="1" applyFill="1" applyBorder="1" applyAlignment="1">
      <alignment horizontal="center" vertical="center"/>
    </xf>
    <xf numFmtId="180" fontId="176" fillId="85" borderId="0" xfId="15055" applyNumberFormat="1" applyFont="1" applyFill="1" applyBorder="1" applyAlignment="1">
      <alignment horizontal="center" vertical="center"/>
    </xf>
    <xf numFmtId="49" fontId="180" fillId="0" borderId="34" xfId="15056" applyNumberFormat="1" applyFont="1" applyFill="1" applyBorder="1" applyAlignment="1">
      <alignment horizontal="center" vertical="center"/>
    </xf>
    <xf numFmtId="49" fontId="180" fillId="0" borderId="58" xfId="15056" applyNumberFormat="1" applyFont="1" applyFill="1" applyBorder="1" applyAlignment="1">
      <alignment horizontal="center" vertical="center"/>
    </xf>
    <xf numFmtId="49" fontId="180" fillId="0" borderId="32" xfId="15056" applyNumberFormat="1" applyFont="1" applyFill="1" applyBorder="1" applyAlignment="1">
      <alignment horizontal="center" vertical="center"/>
    </xf>
    <xf numFmtId="180" fontId="175" fillId="0" borderId="58" xfId="15053" applyNumberFormat="1" applyFont="1" applyFill="1" applyBorder="1" applyAlignment="1">
      <alignment horizontal="center" vertical="center"/>
    </xf>
    <xf numFmtId="180" fontId="175" fillId="0" borderId="34" xfId="15053" applyNumberFormat="1" applyFont="1" applyBorder="1" applyAlignment="1">
      <alignment horizontal="center" vertical="center"/>
    </xf>
    <xf numFmtId="180" fontId="175" fillId="0" borderId="58" xfId="15053" applyNumberFormat="1" applyFont="1" applyBorder="1" applyAlignment="1">
      <alignment horizontal="center" vertical="center"/>
    </xf>
    <xf numFmtId="180" fontId="175" fillId="0" borderId="32" xfId="15053" applyNumberFormat="1" applyFont="1" applyFill="1" applyBorder="1" applyAlignment="1">
      <alignment horizontal="center" vertical="center" wrapText="1"/>
    </xf>
    <xf numFmtId="180" fontId="175" fillId="0" borderId="68" xfId="15053" applyNumberFormat="1" applyFont="1" applyFill="1" applyBorder="1" applyAlignment="1">
      <alignment horizontal="center" vertical="center" wrapText="1"/>
    </xf>
    <xf numFmtId="180" fontId="175" fillId="0" borderId="0" xfId="15053" applyNumberFormat="1" applyFont="1" applyFill="1" applyAlignment="1">
      <alignment horizontal="center" vertical="center" wrapText="1"/>
    </xf>
    <xf numFmtId="180" fontId="175" fillId="0" borderId="68" xfId="15053" applyNumberFormat="1" applyFont="1" applyBorder="1" applyAlignment="1">
      <alignment horizontal="center" vertical="center"/>
    </xf>
    <xf numFmtId="180" fontId="175" fillId="0" borderId="0" xfId="15053" applyNumberFormat="1" applyFont="1" applyAlignment="1">
      <alignment horizontal="center" vertical="center"/>
    </xf>
    <xf numFmtId="180" fontId="175" fillId="0" borderId="9" xfId="15053" applyNumberFormat="1" applyFont="1" applyFill="1" applyBorder="1" applyAlignment="1">
      <alignment horizontal="center" vertical="center"/>
    </xf>
    <xf numFmtId="180" fontId="179" fillId="0" borderId="32" xfId="15053" applyNumberFormat="1" applyFont="1" applyFill="1" applyBorder="1" applyAlignment="1">
      <alignment horizontal="center" vertical="center" wrapText="1"/>
    </xf>
    <xf numFmtId="180" fontId="175" fillId="17" borderId="68" xfId="15053" applyNumberFormat="1" applyFont="1" applyFill="1" applyBorder="1" applyAlignment="1">
      <alignment horizontal="center" vertical="center" wrapText="1"/>
    </xf>
    <xf numFmtId="180" fontId="175" fillId="17" borderId="0" xfId="15053" applyNumberFormat="1" applyFont="1" applyFill="1" applyAlignment="1">
      <alignment horizontal="center" vertical="center" wrapText="1"/>
    </xf>
    <xf numFmtId="180" fontId="175" fillId="0" borderId="90" xfId="15053" applyNumberFormat="1" applyFont="1" applyBorder="1" applyAlignment="1">
      <alignment horizontal="center" vertical="center"/>
    </xf>
    <xf numFmtId="180" fontId="175" fillId="0" borderId="75" xfId="15053" applyNumberFormat="1" applyFont="1" applyBorder="1" applyAlignment="1">
      <alignment horizontal="center" vertical="center"/>
    </xf>
    <xf numFmtId="0" fontId="192" fillId="17" borderId="0" xfId="15054" applyNumberFormat="1" applyFont="1" applyFill="1" applyBorder="1" applyAlignment="1">
      <alignment horizontal="center"/>
    </xf>
    <xf numFmtId="0" fontId="188" fillId="17" borderId="0" xfId="15054" applyNumberFormat="1" applyFont="1" applyFill="1" applyBorder="1" applyAlignment="1">
      <alignment horizontal="center"/>
    </xf>
    <xf numFmtId="0" fontId="191" fillId="17" borderId="0" xfId="15063" applyFont="1" applyFill="1" applyBorder="1" applyAlignment="1" applyProtection="1">
      <alignment horizontal="left" vertical="center"/>
    </xf>
    <xf numFmtId="0" fontId="184" fillId="0" borderId="95" xfId="15054" applyNumberFormat="1" applyFont="1" applyBorder="1" applyAlignment="1">
      <alignment horizontal="center" vertical="center" wrapText="1"/>
    </xf>
    <xf numFmtId="0" fontId="184" fillId="0" borderId="93" xfId="15054" applyNumberFormat="1" applyFont="1" applyBorder="1" applyAlignment="1">
      <alignment horizontal="center" vertical="center" wrapText="1"/>
    </xf>
    <xf numFmtId="180" fontId="175" fillId="0" borderId="32" xfId="15053" applyNumberFormat="1" applyFont="1" applyBorder="1" applyAlignment="1">
      <alignment horizontal="center" vertical="center" wrapText="1"/>
    </xf>
    <xf numFmtId="0" fontId="37" fillId="0" borderId="0" xfId="15054" applyNumberFormat="1" applyFont="1" applyAlignment="1">
      <alignment vertical="center" wrapText="1"/>
    </xf>
    <xf numFmtId="0" fontId="37" fillId="0" borderId="0" xfId="15054" applyNumberFormat="1">
      <alignment vertical="center"/>
    </xf>
    <xf numFmtId="0" fontId="191" fillId="17" borderId="0" xfId="15063" applyFont="1" applyFill="1" applyBorder="1" applyAlignment="1" applyProtection="1">
      <alignment horizontal="left" vertical="center" wrapText="1"/>
    </xf>
    <xf numFmtId="0" fontId="8" fillId="17" borderId="0" xfId="15064" applyFill="1" applyBorder="1" applyAlignment="1">
      <alignment horizontal="left" vertical="center" wrapText="1"/>
    </xf>
    <xf numFmtId="16" fontId="191" fillId="17" borderId="0" xfId="15062" applyNumberFormat="1" applyFont="1" applyFill="1" applyBorder="1" applyAlignment="1">
      <alignment horizontal="left" vertical="center" wrapText="1"/>
    </xf>
    <xf numFmtId="0" fontId="191" fillId="17" borderId="0" xfId="15062" applyFont="1" applyFill="1" applyBorder="1" applyAlignment="1">
      <alignment horizontal="left" vertical="center" wrapText="1"/>
    </xf>
    <xf numFmtId="0" fontId="195" fillId="0" borderId="0" xfId="13280" applyFont="1"/>
    <xf numFmtId="0" fontId="195" fillId="0" borderId="0" xfId="13280" applyFont="1" applyAlignment="1">
      <alignment horizontal="center"/>
    </xf>
    <xf numFmtId="0" fontId="196" fillId="0" borderId="0" xfId="13280" applyFont="1"/>
    <xf numFmtId="182" fontId="195" fillId="16" borderId="40" xfId="13280" applyNumberFormat="1" applyFont="1" applyFill="1" applyBorder="1" applyAlignment="1">
      <alignment horizontal="center"/>
    </xf>
    <xf numFmtId="0" fontId="195" fillId="0" borderId="40" xfId="12933" applyFont="1" applyFill="1" applyBorder="1" applyAlignment="1">
      <alignment horizontal="center" vertical="center" wrapText="1"/>
    </xf>
    <xf numFmtId="0" fontId="195" fillId="0" borderId="97" xfId="13280" applyFont="1" applyBorder="1" applyAlignment="1">
      <alignment horizontal="center"/>
    </xf>
    <xf numFmtId="0" fontId="195" fillId="0" borderId="40" xfId="12933" applyFont="1" applyFill="1" applyBorder="1" applyAlignment="1">
      <alignment horizontal="center" vertical="center" wrapText="1"/>
    </xf>
    <xf numFmtId="49" fontId="195" fillId="0" borderId="97" xfId="13280" applyNumberFormat="1" applyFont="1" applyFill="1" applyBorder="1" applyAlignment="1">
      <alignment horizontal="center"/>
    </xf>
    <xf numFmtId="0" fontId="195" fillId="0" borderId="40" xfId="13280" applyFont="1" applyFill="1" applyBorder="1" applyAlignment="1">
      <alignment horizontal="center"/>
    </xf>
    <xf numFmtId="0" fontId="196" fillId="0" borderId="0" xfId="13280" applyFont="1" applyFill="1"/>
    <xf numFmtId="0" fontId="195" fillId="0" borderId="97" xfId="12933" applyFont="1" applyFill="1" applyBorder="1" applyAlignment="1">
      <alignment horizontal="center" vertical="center" wrapText="1"/>
    </xf>
    <xf numFmtId="0" fontId="195" fillId="0" borderId="11" xfId="12933" applyFont="1" applyFill="1" applyBorder="1" applyAlignment="1">
      <alignment horizontal="center" vertical="center" wrapText="1"/>
    </xf>
    <xf numFmtId="0" fontId="195" fillId="0" borderId="98" xfId="12933" applyFont="1" applyFill="1" applyBorder="1" applyAlignment="1">
      <alignment horizontal="center" vertical="center" wrapText="1"/>
    </xf>
    <xf numFmtId="0" fontId="195" fillId="0" borderId="40" xfId="12933" applyNumberFormat="1" applyFont="1" applyFill="1" applyBorder="1" applyAlignment="1">
      <alignment horizontal="center" vertical="center"/>
    </xf>
    <xf numFmtId="0" fontId="195" fillId="0" borderId="97" xfId="12933" applyFont="1" applyFill="1" applyBorder="1" applyAlignment="1">
      <alignment horizontal="center" vertical="center"/>
    </xf>
    <xf numFmtId="0" fontId="195" fillId="0" borderId="99" xfId="12933" applyFont="1" applyFill="1" applyBorder="1" applyAlignment="1">
      <alignment horizontal="center" vertical="center"/>
    </xf>
    <xf numFmtId="49" fontId="195" fillId="0" borderId="99" xfId="12933" applyNumberFormat="1" applyFont="1" applyFill="1" applyBorder="1" applyAlignment="1">
      <alignment horizontal="center" vertical="center"/>
    </xf>
    <xf numFmtId="0" fontId="195" fillId="0" borderId="39" xfId="12933" applyFont="1" applyFill="1" applyBorder="1" applyAlignment="1">
      <alignment horizontal="center" vertical="center"/>
    </xf>
    <xf numFmtId="0" fontId="195" fillId="0" borderId="40" xfId="12933" applyFont="1" applyFill="1" applyBorder="1" applyAlignment="1">
      <alignment horizontal="center" vertical="center"/>
    </xf>
    <xf numFmtId="0" fontId="195" fillId="0" borderId="39" xfId="12933" applyFont="1" applyFill="1" applyBorder="1" applyAlignment="1">
      <alignment horizontal="center" vertical="center"/>
    </xf>
    <xf numFmtId="49" fontId="195" fillId="0" borderId="39" xfId="12933" applyNumberFormat="1" applyFont="1" applyFill="1" applyBorder="1" applyAlignment="1">
      <alignment horizontal="center" vertical="center"/>
    </xf>
    <xf numFmtId="0" fontId="196" fillId="85" borderId="0" xfId="13280" applyFont="1" applyFill="1" applyBorder="1" applyAlignment="1">
      <alignment horizontal="left" vertical="center"/>
    </xf>
    <xf numFmtId="182" fontId="195" fillId="16" borderId="0" xfId="13280" applyNumberFormat="1" applyFont="1" applyFill="1" applyBorder="1" applyAlignment="1">
      <alignment horizontal="center"/>
    </xf>
    <xf numFmtId="0" fontId="195" fillId="0" borderId="0" xfId="12933" applyFont="1" applyFill="1" applyBorder="1" applyAlignment="1">
      <alignment horizontal="center" vertical="center"/>
    </xf>
    <xf numFmtId="49" fontId="195" fillId="0" borderId="0" xfId="12933" applyNumberFormat="1" applyFont="1" applyFill="1" applyBorder="1" applyAlignment="1">
      <alignment horizontal="center" vertical="center" wrapText="1"/>
    </xf>
    <xf numFmtId="0" fontId="195" fillId="0" borderId="0" xfId="12933" applyFont="1" applyFill="1" applyBorder="1" applyAlignment="1">
      <alignment horizontal="center" vertical="center" wrapText="1"/>
    </xf>
    <xf numFmtId="0" fontId="195" fillId="0" borderId="40" xfId="13280" applyFont="1" applyBorder="1" applyAlignment="1">
      <alignment horizontal="center"/>
    </xf>
    <xf numFmtId="0" fontId="196" fillId="0" borderId="0" xfId="13280" applyFont="1" applyFill="1" applyBorder="1" applyAlignment="1">
      <alignment horizontal="left" vertical="center" shrinkToFit="1"/>
    </xf>
    <xf numFmtId="0" fontId="195" fillId="0" borderId="0" xfId="13280" applyFont="1" applyFill="1"/>
    <xf numFmtId="0" fontId="196" fillId="0" borderId="0" xfId="13280" applyFont="1" applyFill="1" applyBorder="1" applyAlignment="1">
      <alignment horizontal="left" vertical="center"/>
    </xf>
    <xf numFmtId="0" fontId="195" fillId="16" borderId="0" xfId="12933" applyFont="1" applyFill="1" applyBorder="1" applyAlignment="1">
      <alignment horizontal="center" vertical="center" wrapText="1"/>
    </xf>
    <xf numFmtId="0" fontId="195" fillId="16" borderId="0" xfId="13280" applyFont="1" applyFill="1" applyBorder="1" applyAlignment="1">
      <alignment horizontal="center" vertical="center" wrapText="1"/>
    </xf>
    <xf numFmtId="0" fontId="196" fillId="0" borderId="0" xfId="13280" applyFont="1" applyFill="1" applyBorder="1" applyAlignment="1">
      <alignment horizontal="left" vertical="center" shrinkToFit="1"/>
    </xf>
    <xf numFmtId="0" fontId="195" fillId="0" borderId="40" xfId="12933" applyFont="1" applyFill="1" applyBorder="1" applyAlignment="1">
      <alignment horizontal="center" vertical="center"/>
    </xf>
    <xf numFmtId="0" fontId="195" fillId="16" borderId="40" xfId="13280" applyFont="1" applyFill="1" applyBorder="1" applyAlignment="1">
      <alignment horizontal="center" vertical="center" wrapText="1"/>
    </xf>
    <xf numFmtId="58" fontId="151" fillId="16" borderId="40" xfId="13280" applyNumberFormat="1" applyFont="1" applyFill="1" applyBorder="1" applyAlignment="1">
      <alignment horizontal="center" vertical="center" wrapText="1"/>
    </xf>
    <xf numFmtId="0" fontId="151" fillId="16" borderId="40" xfId="13280" applyFont="1" applyFill="1" applyBorder="1" applyAlignment="1">
      <alignment horizontal="center" vertical="center" wrapText="1"/>
    </xf>
    <xf numFmtId="0" fontId="195" fillId="0" borderId="99" xfId="13280" applyFont="1" applyBorder="1" applyAlignment="1">
      <alignment horizontal="center"/>
    </xf>
    <xf numFmtId="182" fontId="151" fillId="16" borderId="40" xfId="13280" applyNumberFormat="1" applyFont="1" applyFill="1" applyBorder="1" applyAlignment="1">
      <alignment horizontal="center"/>
    </xf>
    <xf numFmtId="182" fontId="151" fillId="16" borderId="37" xfId="13280" applyNumberFormat="1" applyFont="1" applyFill="1" applyBorder="1" applyAlignment="1">
      <alignment horizontal="center"/>
    </xf>
    <xf numFmtId="0" fontId="151" fillId="0" borderId="40" xfId="13280" applyFont="1" applyBorder="1" applyAlignment="1">
      <alignment horizontal="center"/>
    </xf>
    <xf numFmtId="0" fontId="151" fillId="16" borderId="40" xfId="13280" applyFont="1" applyFill="1" applyBorder="1" applyAlignment="1">
      <alignment horizontal="center"/>
    </xf>
    <xf numFmtId="0" fontId="151" fillId="0" borderId="40" xfId="13280" applyFont="1" applyBorder="1" applyAlignment="1">
      <alignment horizontal="center"/>
    </xf>
    <xf numFmtId="58" fontId="196" fillId="0" borderId="0" xfId="13280" applyNumberFormat="1" applyFont="1" applyFill="1" applyBorder="1" applyAlignment="1">
      <alignment horizontal="left" vertical="center" shrinkToFit="1"/>
    </xf>
    <xf numFmtId="58" fontId="151" fillId="0" borderId="96" xfId="12933" applyNumberFormat="1" applyFont="1" applyFill="1" applyBorder="1" applyAlignment="1">
      <alignment horizontal="center" vertical="center"/>
    </xf>
    <xf numFmtId="58" fontId="151" fillId="0" borderId="11" xfId="12933" applyNumberFormat="1" applyFont="1" applyFill="1" applyBorder="1" applyAlignment="1">
      <alignment horizontal="center" vertical="center"/>
    </xf>
    <xf numFmtId="58" fontId="151" fillId="0" borderId="40" xfId="12933" applyNumberFormat="1" applyFont="1" applyFill="1" applyBorder="1" applyAlignment="1">
      <alignment horizontal="center" vertical="center"/>
    </xf>
    <xf numFmtId="0" fontId="151" fillId="0" borderId="40" xfId="12933" applyFont="1" applyFill="1" applyBorder="1" applyAlignment="1">
      <alignment horizontal="center" vertical="center"/>
    </xf>
    <xf numFmtId="0" fontId="195" fillId="0" borderId="0" xfId="12933" applyFont="1" applyBorder="1" applyAlignment="1">
      <alignment vertical="center" wrapText="1"/>
    </xf>
    <xf numFmtId="0" fontId="195" fillId="16" borderId="99" xfId="13280" applyFont="1" applyFill="1" applyBorder="1" applyAlignment="1">
      <alignment horizontal="center"/>
    </xf>
    <xf numFmtId="0" fontId="195" fillId="16" borderId="38" xfId="13280" applyFont="1" applyFill="1" applyBorder="1" applyAlignment="1">
      <alignment horizontal="center"/>
    </xf>
    <xf numFmtId="0" fontId="195" fillId="16" borderId="40" xfId="13280" applyFont="1" applyFill="1" applyBorder="1" applyAlignment="1">
      <alignment horizontal="center"/>
    </xf>
    <xf numFmtId="0" fontId="195" fillId="16" borderId="39" xfId="13280" applyFont="1" applyFill="1" applyBorder="1" applyAlignment="1">
      <alignment horizontal="center"/>
    </xf>
    <xf numFmtId="0" fontId="195" fillId="0" borderId="99" xfId="12933" applyFont="1" applyFill="1" applyBorder="1" applyAlignment="1">
      <alignment horizontal="center" vertical="center" wrapText="1"/>
    </xf>
    <xf numFmtId="0" fontId="195" fillId="0" borderId="39" xfId="12933" applyFont="1" applyFill="1" applyBorder="1" applyAlignment="1">
      <alignment horizontal="center" vertical="center" wrapText="1"/>
    </xf>
    <xf numFmtId="182" fontId="195" fillId="0" borderId="0" xfId="12933" applyNumberFormat="1" applyFont="1" applyFill="1" applyBorder="1" applyAlignment="1">
      <alignment horizontal="center" vertical="center"/>
    </xf>
    <xf numFmtId="0" fontId="195" fillId="0" borderId="0" xfId="13280" applyNumberFormat="1" applyFont="1" applyBorder="1" applyAlignment="1">
      <alignment horizontal="center" vertical="center"/>
    </xf>
    <xf numFmtId="0" fontId="195" fillId="16" borderId="0" xfId="13280" applyFont="1" applyFill="1" applyBorder="1" applyAlignment="1">
      <alignment horizontal="center"/>
    </xf>
    <xf numFmtId="0" fontId="195" fillId="0" borderId="0" xfId="13280" applyFont="1" applyBorder="1" applyAlignment="1">
      <alignment horizontal="center"/>
    </xf>
    <xf numFmtId="182" fontId="195" fillId="0" borderId="40" xfId="12933" applyNumberFormat="1" applyFont="1" applyFill="1" applyBorder="1" applyAlignment="1">
      <alignment horizontal="center" vertical="center"/>
    </xf>
    <xf numFmtId="0" fontId="151" fillId="0" borderId="40" xfId="12933" applyFont="1" applyFill="1" applyBorder="1" applyAlignment="1">
      <alignment horizontal="center" vertical="center"/>
    </xf>
    <xf numFmtId="49" fontId="197" fillId="0" borderId="40" xfId="15065" applyNumberFormat="1" applyFont="1" applyFill="1" applyBorder="1" applyAlignment="1">
      <alignment horizontal="center" vertical="center"/>
    </xf>
    <xf numFmtId="0" fontId="195" fillId="0" borderId="0" xfId="12933" applyNumberFormat="1" applyFont="1" applyFill="1" applyBorder="1" applyAlignment="1">
      <alignment horizontal="center" vertical="center" wrapText="1"/>
    </xf>
    <xf numFmtId="49" fontId="197" fillId="0" borderId="0" xfId="15065" applyNumberFormat="1" applyFont="1" applyFill="1" applyBorder="1" applyAlignment="1">
      <alignment horizontal="center"/>
    </xf>
    <xf numFmtId="0" fontId="195" fillId="0" borderId="96" xfId="12933" applyFont="1" applyFill="1" applyBorder="1" applyAlignment="1">
      <alignment horizontal="center" vertical="center"/>
    </xf>
    <xf numFmtId="0" fontId="195" fillId="0" borderId="100" xfId="12933" applyFont="1" applyFill="1" applyBorder="1" applyAlignment="1">
      <alignment horizontal="center" vertical="center"/>
    </xf>
    <xf numFmtId="0" fontId="195" fillId="0" borderId="101" xfId="12933" applyFont="1" applyFill="1" applyBorder="1" applyAlignment="1">
      <alignment horizontal="center" vertical="center"/>
    </xf>
    <xf numFmtId="0" fontId="195" fillId="0" borderId="11" xfId="12933" applyFont="1" applyFill="1" applyBorder="1" applyAlignment="1">
      <alignment horizontal="center" vertical="center"/>
    </xf>
    <xf numFmtId="0" fontId="195" fillId="0" borderId="98" xfId="12933" applyFont="1" applyFill="1" applyBorder="1" applyAlignment="1">
      <alignment horizontal="center" vertical="center"/>
    </xf>
    <xf numFmtId="0" fontId="195" fillId="0" borderId="39" xfId="13280" applyFont="1" applyBorder="1" applyAlignment="1">
      <alignment horizontal="center"/>
    </xf>
    <xf numFmtId="0" fontId="196" fillId="0" borderId="0" xfId="13280" applyFont="1" applyAlignment="1">
      <alignment horizontal="left"/>
    </xf>
    <xf numFmtId="182" fontId="151" fillId="0" borderId="40" xfId="12933" applyNumberFormat="1" applyFont="1" applyFill="1" applyBorder="1" applyAlignment="1">
      <alignment horizontal="center" vertical="center"/>
    </xf>
    <xf numFmtId="0" fontId="195" fillId="0" borderId="40" xfId="12933" applyFont="1" applyBorder="1" applyAlignment="1">
      <alignment horizontal="center" vertical="center"/>
    </xf>
    <xf numFmtId="0" fontId="195" fillId="0" borderId="37" xfId="12933" applyFont="1" applyFill="1" applyBorder="1" applyAlignment="1">
      <alignment horizontal="center" vertical="center"/>
    </xf>
    <xf numFmtId="0" fontId="195" fillId="0" borderId="99" xfId="12933" applyFont="1" applyBorder="1" applyAlignment="1">
      <alignment horizontal="center" vertical="center"/>
    </xf>
    <xf numFmtId="49" fontId="197" fillId="0" borderId="99" xfId="15065" applyNumberFormat="1" applyFont="1" applyBorder="1" applyAlignment="1">
      <alignment horizontal="center" vertical="center"/>
    </xf>
    <xf numFmtId="0" fontId="195" fillId="0" borderId="39" xfId="12933" applyFont="1" applyBorder="1" applyAlignment="1">
      <alignment horizontal="center" vertical="center"/>
    </xf>
    <xf numFmtId="49" fontId="197" fillId="0" borderId="39" xfId="15065" applyNumberFormat="1" applyFont="1" applyBorder="1" applyAlignment="1">
      <alignment horizontal="center" vertical="center"/>
    </xf>
    <xf numFmtId="16" fontId="195" fillId="0" borderId="0" xfId="12933" applyNumberFormat="1" applyFont="1" applyFill="1" applyBorder="1" applyAlignment="1">
      <alignment horizontal="center" vertical="center"/>
    </xf>
    <xf numFmtId="0" fontId="195" fillId="0" borderId="38" xfId="12933" applyFont="1" applyFill="1" applyBorder="1" applyAlignment="1">
      <alignment horizontal="center" vertical="center"/>
    </xf>
    <xf numFmtId="0" fontId="196" fillId="85" borderId="0" xfId="13280" applyFont="1" applyFill="1" applyBorder="1" applyAlignment="1">
      <alignment horizontal="left" vertical="center" shrinkToFit="1"/>
    </xf>
    <xf numFmtId="0" fontId="196" fillId="85" borderId="41" xfId="13280" applyFont="1" applyFill="1" applyBorder="1" applyAlignment="1">
      <alignment horizontal="left" vertical="center" shrinkToFit="1"/>
    </xf>
    <xf numFmtId="182" fontId="195" fillId="0" borderId="99" xfId="12933" applyNumberFormat="1" applyFont="1" applyFill="1" applyBorder="1" applyAlignment="1">
      <alignment horizontal="center" vertical="center"/>
    </xf>
    <xf numFmtId="0" fontId="195" fillId="17" borderId="40" xfId="12933" applyFont="1" applyFill="1" applyBorder="1" applyAlignment="1">
      <alignment horizontal="center" vertical="center"/>
    </xf>
    <xf numFmtId="0" fontId="195" fillId="17" borderId="40" xfId="12933" applyFont="1" applyFill="1" applyBorder="1" applyAlignment="1">
      <alignment horizontal="center" vertical="center"/>
    </xf>
    <xf numFmtId="182" fontId="195" fillId="0" borderId="0" xfId="12933" applyNumberFormat="1" applyFont="1" applyFill="1" applyBorder="1" applyAlignment="1">
      <alignment horizontal="center"/>
    </xf>
    <xf numFmtId="0" fontId="195" fillId="0" borderId="0" xfId="13280" applyFont="1" applyFill="1" applyAlignment="1">
      <alignment horizontal="center"/>
    </xf>
    <xf numFmtId="0" fontId="195" fillId="0" borderId="0" xfId="12933" applyFont="1" applyFill="1" applyBorder="1" applyAlignment="1">
      <alignment horizontal="center"/>
    </xf>
    <xf numFmtId="0" fontId="195" fillId="0" borderId="40" xfId="13280" applyFont="1" applyBorder="1" applyAlignment="1">
      <alignment horizontal="center" shrinkToFit="1"/>
    </xf>
    <xf numFmtId="0" fontId="195" fillId="0" borderId="40" xfId="13280" applyFont="1" applyBorder="1" applyAlignment="1">
      <alignment horizontal="center" shrinkToFit="1"/>
    </xf>
    <xf numFmtId="0" fontId="196" fillId="0" borderId="0" xfId="13280" applyFont="1" applyBorder="1" applyAlignment="1">
      <alignment vertical="center"/>
    </xf>
    <xf numFmtId="0" fontId="198" fillId="0" borderId="0" xfId="13280" applyFont="1" applyFill="1" applyBorder="1" applyAlignment="1">
      <alignment horizontal="left" vertical="center" shrinkToFit="1"/>
    </xf>
    <xf numFmtId="0" fontId="195" fillId="0" borderId="96" xfId="12933" applyFont="1" applyFill="1" applyBorder="1" applyAlignment="1">
      <alignment horizontal="center" vertical="center" wrapText="1"/>
    </xf>
    <xf numFmtId="0" fontId="195" fillId="0" borderId="100" xfId="12933" applyFont="1" applyFill="1" applyBorder="1" applyAlignment="1">
      <alignment horizontal="center" vertical="center" wrapText="1"/>
    </xf>
    <xf numFmtId="0" fontId="195" fillId="0" borderId="101" xfId="12933" applyFont="1" applyFill="1" applyBorder="1" applyAlignment="1">
      <alignment horizontal="center" vertical="center" wrapText="1"/>
    </xf>
    <xf numFmtId="0" fontId="195" fillId="0" borderId="0" xfId="12933" applyNumberFormat="1" applyFont="1" applyFill="1" applyBorder="1" applyAlignment="1">
      <alignment horizontal="center" vertical="center"/>
    </xf>
    <xf numFmtId="0" fontId="195" fillId="0" borderId="0" xfId="12933" applyFont="1" applyBorder="1" applyAlignment="1">
      <alignment horizontal="center" vertical="center" wrapText="1"/>
    </xf>
    <xf numFmtId="0" fontId="195" fillId="0" borderId="0" xfId="13280" applyFont="1" applyFill="1" applyBorder="1" applyAlignment="1">
      <alignment horizontal="center"/>
    </xf>
    <xf numFmtId="0" fontId="195" fillId="16" borderId="40" xfId="13280" applyFont="1" applyFill="1" applyBorder="1" applyAlignment="1">
      <alignment horizontal="center"/>
    </xf>
    <xf numFmtId="0" fontId="195" fillId="0" borderId="39" xfId="12933" applyFont="1" applyBorder="1" applyAlignment="1">
      <alignment horizontal="center" vertical="center"/>
    </xf>
    <xf numFmtId="0" fontId="195" fillId="0" borderId="39" xfId="12933" applyFont="1" applyFill="1" applyBorder="1" applyAlignment="1">
      <alignment horizontal="center" vertical="center" wrapText="1"/>
    </xf>
    <xf numFmtId="0" fontId="195" fillId="0" borderId="0" xfId="14769" applyFont="1" applyBorder="1" applyAlignment="1" applyProtection="1">
      <alignment horizontal="center"/>
    </xf>
    <xf numFmtId="0" fontId="195" fillId="17" borderId="99" xfId="12933" applyNumberFormat="1" applyFont="1" applyFill="1" applyBorder="1" applyAlignment="1">
      <alignment horizontal="center" vertical="center" wrapText="1"/>
    </xf>
    <xf numFmtId="0" fontId="195" fillId="17" borderId="40" xfId="12933" applyNumberFormat="1" applyFont="1" applyFill="1" applyBorder="1" applyAlignment="1">
      <alignment horizontal="center" vertical="center" wrapText="1"/>
    </xf>
    <xf numFmtId="0" fontId="195" fillId="17" borderId="38" xfId="12933" applyNumberFormat="1" applyFont="1" applyFill="1" applyBorder="1" applyAlignment="1">
      <alignment horizontal="center" vertical="center" wrapText="1"/>
    </xf>
    <xf numFmtId="0" fontId="195" fillId="17" borderId="39" xfId="12933" applyNumberFormat="1" applyFont="1" applyFill="1" applyBorder="1" applyAlignment="1">
      <alignment horizontal="center" vertical="center" wrapText="1"/>
    </xf>
    <xf numFmtId="0" fontId="195" fillId="0" borderId="40" xfId="12933" applyNumberFormat="1" applyFont="1" applyFill="1" applyBorder="1" applyAlignment="1">
      <alignment horizontal="center" vertical="center" wrapText="1"/>
    </xf>
    <xf numFmtId="0" fontId="195" fillId="0" borderId="99" xfId="12933" applyNumberFormat="1" applyFont="1" applyFill="1" applyBorder="1" applyAlignment="1">
      <alignment horizontal="center" vertical="center" wrapText="1"/>
    </xf>
    <xf numFmtId="0" fontId="195" fillId="0" borderId="0" xfId="13280" applyFont="1" applyBorder="1"/>
    <xf numFmtId="0" fontId="195" fillId="0" borderId="39" xfId="12933" applyNumberFormat="1" applyFont="1" applyFill="1" applyBorder="1" applyAlignment="1">
      <alignment horizontal="center" vertical="center" wrapText="1"/>
    </xf>
    <xf numFmtId="58" fontId="195" fillId="0" borderId="0" xfId="13280" applyNumberFormat="1" applyFont="1"/>
    <xf numFmtId="0" fontId="195" fillId="0" borderId="0" xfId="12933" applyFont="1" applyFill="1" applyBorder="1" applyAlignment="1">
      <alignment vertical="center"/>
    </xf>
    <xf numFmtId="0" fontId="195" fillId="0" borderId="40" xfId="13280" applyFont="1" applyBorder="1" applyAlignment="1">
      <alignment horizontal="center"/>
    </xf>
    <xf numFmtId="0" fontId="195" fillId="17" borderId="40" xfId="13280" applyFont="1" applyFill="1" applyBorder="1" applyAlignment="1">
      <alignment horizontal="center"/>
    </xf>
    <xf numFmtId="0" fontId="195" fillId="0" borderId="0" xfId="12933" applyFont="1" applyFill="1" applyBorder="1" applyAlignment="1">
      <alignment horizontal="left" vertical="center"/>
    </xf>
    <xf numFmtId="0" fontId="196" fillId="16" borderId="0" xfId="13280" applyFont="1" applyFill="1" applyBorder="1" applyAlignment="1">
      <alignment vertical="center"/>
    </xf>
    <xf numFmtId="0" fontId="199" fillId="85" borderId="0" xfId="13280" applyFont="1" applyFill="1" applyBorder="1" applyAlignment="1">
      <alignment horizontal="left" vertical="center"/>
    </xf>
    <xf numFmtId="0" fontId="195" fillId="0" borderId="90" xfId="12933" applyFont="1" applyFill="1" applyBorder="1" applyAlignment="1">
      <alignment horizontal="center" vertical="center"/>
    </xf>
    <xf numFmtId="0" fontId="195" fillId="0" borderId="38" xfId="12933" applyFont="1" applyFill="1" applyBorder="1" applyAlignment="1">
      <alignment horizontal="center" vertical="center" wrapText="1"/>
    </xf>
    <xf numFmtId="0" fontId="195" fillId="0" borderId="38" xfId="13280" applyFont="1" applyBorder="1" applyAlignment="1">
      <alignment horizontal="center"/>
    </xf>
    <xf numFmtId="0" fontId="196" fillId="0" borderId="0" xfId="15066" applyFont="1" applyBorder="1" applyAlignment="1">
      <alignment horizontal="center" vertical="center" wrapText="1"/>
    </xf>
    <xf numFmtId="0" fontId="196" fillId="0" borderId="0" xfId="15066" applyFont="1" applyBorder="1" applyAlignment="1">
      <alignment horizontal="left" vertical="center" wrapText="1"/>
    </xf>
    <xf numFmtId="0" fontId="196" fillId="0" borderId="0" xfId="15066" applyFont="1" applyBorder="1" applyAlignment="1">
      <alignment horizontal="center" vertical="center" wrapText="1"/>
    </xf>
    <xf numFmtId="0" fontId="196" fillId="0" borderId="0" xfId="13280" applyFont="1" applyAlignment="1">
      <alignment vertical="center"/>
    </xf>
    <xf numFmtId="222" fontId="196" fillId="0" borderId="0" xfId="13280" applyNumberFormat="1" applyFont="1" applyFill="1" applyBorder="1" applyAlignment="1">
      <alignment horizontal="center"/>
    </xf>
    <xf numFmtId="0" fontId="196" fillId="0" borderId="0" xfId="15066" applyFont="1" applyBorder="1" applyAlignment="1">
      <alignment horizontal="center" vertical="center"/>
    </xf>
    <xf numFmtId="0" fontId="201" fillId="0" borderId="0" xfId="15066" applyFont="1" applyBorder="1" applyAlignment="1">
      <alignment horizontal="center" vertical="center"/>
    </xf>
    <xf numFmtId="0" fontId="202" fillId="0" borderId="0" xfId="15066" applyFont="1" applyBorder="1" applyAlignment="1">
      <alignment horizontal="center" vertical="center"/>
    </xf>
  </cellXfs>
  <cellStyles count="15067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9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82"/>
    <cellStyle name="20% - Accent1 2 2 2 3" xfId="2678"/>
    <cellStyle name="20% - Accent1 2 2 2 3 2" xfId="13283"/>
    <cellStyle name="20% - Accent1 2 2 2 4" xfId="13284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85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86"/>
    <cellStyle name="20% - Accent1 3 2 3" xfId="2707"/>
    <cellStyle name="20% - Accent1 3 2 3 2" xfId="13287"/>
    <cellStyle name="20% - Accent1 3 2 4" xfId="13288"/>
    <cellStyle name="20% - Accent1 3 3" xfId="2708"/>
    <cellStyle name="20% - Accent1 3 3 2" xfId="2709"/>
    <cellStyle name="20% - Accent1 3 3 3" xfId="2710"/>
    <cellStyle name="20% - Accent1 3 4" xfId="2711"/>
    <cellStyle name="20% - Accent1 3 4 2" xfId="13289"/>
    <cellStyle name="20% - Accent1 3 5" xfId="2712"/>
    <cellStyle name="20% - Accent1 4" xfId="2713"/>
    <cellStyle name="20% - Accent1 4 2" xfId="2714"/>
    <cellStyle name="20% - Accent1 4 2 2" xfId="13290"/>
    <cellStyle name="20% - Accent1 4 2 2 2" xfId="13291"/>
    <cellStyle name="20% - Accent1 4 2 3" xfId="13292"/>
    <cellStyle name="20% - Accent1 4 2 3 2" xfId="13293"/>
    <cellStyle name="20% - Accent1 4 2 4" xfId="13294"/>
    <cellStyle name="20% - Accent1 4 3" xfId="2715"/>
    <cellStyle name="20% - Accent1 4 3 2" xfId="13295"/>
    <cellStyle name="20% - Accent1 4 4" xfId="13296"/>
    <cellStyle name="20% - Accent1 4 4 2" xfId="13297"/>
    <cellStyle name="20% - Accent1 4 5" xfId="13298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99"/>
    <cellStyle name="20% - Accent2 2 2 2 3" xfId="2730"/>
    <cellStyle name="20% - Accent2 2 2 2 3 2" xfId="13300"/>
    <cellStyle name="20% - Accent2 2 2 2 4" xfId="13301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302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303"/>
    <cellStyle name="20% - Accent2 3 2 3" xfId="2759"/>
    <cellStyle name="20% - Accent2 3 2 3 2" xfId="13304"/>
    <cellStyle name="20% - Accent2 3 2 4" xfId="13305"/>
    <cellStyle name="20% - Accent2 3 3" xfId="2760"/>
    <cellStyle name="20% - Accent2 3 3 2" xfId="2761"/>
    <cellStyle name="20% - Accent2 3 3 3" xfId="2762"/>
    <cellStyle name="20% - Accent2 3 4" xfId="2763"/>
    <cellStyle name="20% - Accent2 3 4 2" xfId="13306"/>
    <cellStyle name="20% - Accent2 3 5" xfId="2764"/>
    <cellStyle name="20% - Accent2 4" xfId="2765"/>
    <cellStyle name="20% - Accent2 4 2" xfId="2766"/>
    <cellStyle name="20% - Accent2 4 2 2" xfId="13307"/>
    <cellStyle name="20% - Accent2 4 2 2 2" xfId="13308"/>
    <cellStyle name="20% - Accent2 4 2 3" xfId="13309"/>
    <cellStyle name="20% - Accent2 4 2 3 2" xfId="13310"/>
    <cellStyle name="20% - Accent2 4 2 4" xfId="13311"/>
    <cellStyle name="20% - Accent2 4 3" xfId="2767"/>
    <cellStyle name="20% - Accent2 4 3 2" xfId="13312"/>
    <cellStyle name="20% - Accent2 4 4" xfId="13313"/>
    <cellStyle name="20% - Accent2 4 4 2" xfId="13314"/>
    <cellStyle name="20% - Accent2 4 5" xfId="13315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316"/>
    <cellStyle name="20% - Accent3 2 2 2 3" xfId="2782"/>
    <cellStyle name="20% - Accent3 2 2 2 3 2" xfId="13317"/>
    <cellStyle name="20% - Accent3 2 2 2 4" xfId="13318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319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320"/>
    <cellStyle name="20% - Accent3 3 2 3" xfId="2811"/>
    <cellStyle name="20% - Accent3 3 2 3 2" xfId="13321"/>
    <cellStyle name="20% - Accent3 3 2 4" xfId="13322"/>
    <cellStyle name="20% - Accent3 3 3" xfId="2812"/>
    <cellStyle name="20% - Accent3 3 3 2" xfId="2813"/>
    <cellStyle name="20% - Accent3 3 3 3" xfId="2814"/>
    <cellStyle name="20% - Accent3 3 4" xfId="2815"/>
    <cellStyle name="20% - Accent3 3 4 2" xfId="13323"/>
    <cellStyle name="20% - Accent3 3 5" xfId="2816"/>
    <cellStyle name="20% - Accent3 4" xfId="2817"/>
    <cellStyle name="20% - Accent3 4 2" xfId="2818"/>
    <cellStyle name="20% - Accent3 4 2 2" xfId="13324"/>
    <cellStyle name="20% - Accent3 4 2 2 2" xfId="13325"/>
    <cellStyle name="20% - Accent3 4 2 3" xfId="13326"/>
    <cellStyle name="20% - Accent3 4 2 3 2" xfId="13327"/>
    <cellStyle name="20% - Accent3 4 2 4" xfId="13328"/>
    <cellStyle name="20% - Accent3 4 3" xfId="2819"/>
    <cellStyle name="20% - Accent3 4 3 2" xfId="13329"/>
    <cellStyle name="20% - Accent3 4 4" xfId="13330"/>
    <cellStyle name="20% - Accent3 4 4 2" xfId="13331"/>
    <cellStyle name="20% - Accent3 4 5" xfId="13332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333"/>
    <cellStyle name="20% - Accent4 2 2 2 3" xfId="2834"/>
    <cellStyle name="20% - Accent4 2 2 2 3 2" xfId="13334"/>
    <cellStyle name="20% - Accent4 2 2 2 4" xfId="13335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336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337"/>
    <cellStyle name="20% - Accent4 3 2 3" xfId="2863"/>
    <cellStyle name="20% - Accent4 3 2 3 2" xfId="13338"/>
    <cellStyle name="20% - Accent4 3 2 4" xfId="13339"/>
    <cellStyle name="20% - Accent4 3 3" xfId="2864"/>
    <cellStyle name="20% - Accent4 3 3 2" xfId="2865"/>
    <cellStyle name="20% - Accent4 3 3 3" xfId="2866"/>
    <cellStyle name="20% - Accent4 3 4" xfId="2867"/>
    <cellStyle name="20% - Accent4 3 4 2" xfId="13340"/>
    <cellStyle name="20% - Accent4 3 5" xfId="2868"/>
    <cellStyle name="20% - Accent4 4" xfId="2869"/>
    <cellStyle name="20% - Accent4 4 2" xfId="2870"/>
    <cellStyle name="20% - Accent4 4 2 2" xfId="13341"/>
    <cellStyle name="20% - Accent4 4 2 2 2" xfId="13342"/>
    <cellStyle name="20% - Accent4 4 2 3" xfId="13343"/>
    <cellStyle name="20% - Accent4 4 2 3 2" xfId="13344"/>
    <cellStyle name="20% - Accent4 4 2 4" xfId="13345"/>
    <cellStyle name="20% - Accent4 4 3" xfId="2871"/>
    <cellStyle name="20% - Accent4 4 3 2" xfId="13346"/>
    <cellStyle name="20% - Accent4 4 4" xfId="13347"/>
    <cellStyle name="20% - Accent4 4 4 2" xfId="13348"/>
    <cellStyle name="20% - Accent4 4 5" xfId="13349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350"/>
    <cellStyle name="20% - Accent5 2 2 2 3" xfId="2886"/>
    <cellStyle name="20% - Accent5 2 2 2 3 2" xfId="13351"/>
    <cellStyle name="20% - Accent5 2 2 2 4" xfId="13352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353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354"/>
    <cellStyle name="20% - Accent5 3 2 3" xfId="2915"/>
    <cellStyle name="20% - Accent5 3 2 3 2" xfId="13355"/>
    <cellStyle name="20% - Accent5 3 2 4" xfId="13356"/>
    <cellStyle name="20% - Accent5 3 3" xfId="2916"/>
    <cellStyle name="20% - Accent5 3 3 2" xfId="2917"/>
    <cellStyle name="20% - Accent5 3 3 3" xfId="2918"/>
    <cellStyle name="20% - Accent5 3 4" xfId="2919"/>
    <cellStyle name="20% - Accent5 3 4 2" xfId="13357"/>
    <cellStyle name="20% - Accent5 3 5" xfId="2920"/>
    <cellStyle name="20% - Accent5 4" xfId="2921"/>
    <cellStyle name="20% - Accent5 4 2" xfId="2922"/>
    <cellStyle name="20% - Accent5 4 2 2" xfId="13358"/>
    <cellStyle name="20% - Accent5 4 2 2 2" xfId="13359"/>
    <cellStyle name="20% - Accent5 4 2 3" xfId="13360"/>
    <cellStyle name="20% - Accent5 4 2 3 2" xfId="13361"/>
    <cellStyle name="20% - Accent5 4 2 4" xfId="13362"/>
    <cellStyle name="20% - Accent5 4 3" xfId="2923"/>
    <cellStyle name="20% - Accent5 4 3 2" xfId="13363"/>
    <cellStyle name="20% - Accent5 4 4" xfId="13364"/>
    <cellStyle name="20% - Accent5 4 4 2" xfId="13365"/>
    <cellStyle name="20% - Accent5 4 5" xfId="13366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67"/>
    <cellStyle name="20% - Accent6 2 2 2 3" xfId="2938"/>
    <cellStyle name="20% - Accent6 2 2 2 3 2" xfId="13368"/>
    <cellStyle name="20% - Accent6 2 2 2 4" xfId="13369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70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71"/>
    <cellStyle name="20% - Accent6 3 2 3" xfId="2967"/>
    <cellStyle name="20% - Accent6 3 2 3 2" xfId="13372"/>
    <cellStyle name="20% - Accent6 3 2 4" xfId="13373"/>
    <cellStyle name="20% - Accent6 3 3" xfId="2968"/>
    <cellStyle name="20% - Accent6 3 3 2" xfId="2969"/>
    <cellStyle name="20% - Accent6 3 3 3" xfId="2970"/>
    <cellStyle name="20% - Accent6 3 4" xfId="2971"/>
    <cellStyle name="20% - Accent6 3 4 2" xfId="13374"/>
    <cellStyle name="20% - Accent6 3 5" xfId="2972"/>
    <cellStyle name="20% - Accent6 4" xfId="2973"/>
    <cellStyle name="20% - Accent6 4 2" xfId="2974"/>
    <cellStyle name="20% - Accent6 4 2 2" xfId="13375"/>
    <cellStyle name="20% - Accent6 4 2 2 2" xfId="13376"/>
    <cellStyle name="20% - Accent6 4 2 3" xfId="13377"/>
    <cellStyle name="20% - Accent6 4 2 3 2" xfId="13378"/>
    <cellStyle name="20% - Accent6 4 2 4" xfId="13379"/>
    <cellStyle name="20% - Accent6 4 3" xfId="2975"/>
    <cellStyle name="20% - Accent6 4 3 2" xfId="13380"/>
    <cellStyle name="20% - Accent6 4 4" xfId="13381"/>
    <cellStyle name="20% - Accent6 4 4 2" xfId="13382"/>
    <cellStyle name="20% - Accent6 4 5" xfId="13383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60"/>
    <cellStyle name="20% - 强调文字颜色 1 4" xfId="13061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2"/>
    <cellStyle name="20% - 强调文字颜色 2 4" xfId="13063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4"/>
    <cellStyle name="20% - 强调文字颜色 3 4" xfId="13065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6"/>
    <cellStyle name="20% - 强调文字颜色 4 4" xfId="13067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8"/>
    <cellStyle name="20% - 强调文字颜色 5 4" xfId="13069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70"/>
    <cellStyle name="20% - 强调文字颜色 6 4" xfId="13071"/>
    <cellStyle name="20% - 着色 1 2" xfId="13384"/>
    <cellStyle name="20% - 着色 1 2 2" xfId="13385"/>
    <cellStyle name="20% - 着色 2 2" xfId="13386"/>
    <cellStyle name="20% - 着色 2 2 2" xfId="13387"/>
    <cellStyle name="20% - 着色 3 2" xfId="13388"/>
    <cellStyle name="20% - 着色 3 2 2" xfId="13389"/>
    <cellStyle name="20% - 着色 4 2" xfId="13390"/>
    <cellStyle name="20% - 着色 4 2 2" xfId="13391"/>
    <cellStyle name="20% - 着色 5 2" xfId="13392"/>
    <cellStyle name="20% - 着色 5 2 2" xfId="13393"/>
    <cellStyle name="20% - 着色 6 2" xfId="13394"/>
    <cellStyle name="20% - 着色 6 2 2" xfId="13395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96"/>
    <cellStyle name="40% - Accent1 2 2 2 3" xfId="3500"/>
    <cellStyle name="40% - Accent1 2 2 2 3 2" xfId="13397"/>
    <cellStyle name="40% - Accent1 2 2 2 4" xfId="13398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99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400"/>
    <cellStyle name="40% - Accent1 3 2 3" xfId="3529"/>
    <cellStyle name="40% - Accent1 3 2 3 2" xfId="13401"/>
    <cellStyle name="40% - Accent1 3 2 4" xfId="13402"/>
    <cellStyle name="40% - Accent1 3 3" xfId="3530"/>
    <cellStyle name="40% - Accent1 3 3 2" xfId="3531"/>
    <cellStyle name="40% - Accent1 3 3 3" xfId="3532"/>
    <cellStyle name="40% - Accent1 3 4" xfId="3533"/>
    <cellStyle name="40% - Accent1 3 4 2" xfId="13403"/>
    <cellStyle name="40% - Accent1 3 5" xfId="3534"/>
    <cellStyle name="40% - Accent1 4" xfId="3535"/>
    <cellStyle name="40% - Accent1 4 2" xfId="3536"/>
    <cellStyle name="40% - Accent1 4 2 2" xfId="13404"/>
    <cellStyle name="40% - Accent1 4 2 2 2" xfId="13405"/>
    <cellStyle name="40% - Accent1 4 2 3" xfId="13406"/>
    <cellStyle name="40% - Accent1 4 2 3 2" xfId="13407"/>
    <cellStyle name="40% - Accent1 4 2 4" xfId="13408"/>
    <cellStyle name="40% - Accent1 4 3" xfId="3537"/>
    <cellStyle name="40% - Accent1 4 3 2" xfId="13409"/>
    <cellStyle name="40% - Accent1 4 4" xfId="13410"/>
    <cellStyle name="40% - Accent1 4 4 2" xfId="13411"/>
    <cellStyle name="40% - Accent1 4 5" xfId="13412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413"/>
    <cellStyle name="40% - Accent2 2 2 2 3" xfId="3552"/>
    <cellStyle name="40% - Accent2 2 2 2 3 2" xfId="13414"/>
    <cellStyle name="40% - Accent2 2 2 2 4" xfId="13415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41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417"/>
    <cellStyle name="40% - Accent2 3 2 3" xfId="3581"/>
    <cellStyle name="40% - Accent2 3 2 3 2" xfId="13418"/>
    <cellStyle name="40% - Accent2 3 2 4" xfId="13419"/>
    <cellStyle name="40% - Accent2 3 3" xfId="3582"/>
    <cellStyle name="40% - Accent2 3 3 2" xfId="3583"/>
    <cellStyle name="40% - Accent2 3 3 3" xfId="3584"/>
    <cellStyle name="40% - Accent2 3 4" xfId="3585"/>
    <cellStyle name="40% - Accent2 3 4 2" xfId="13420"/>
    <cellStyle name="40% - Accent2 3 5" xfId="3586"/>
    <cellStyle name="40% - Accent2 4" xfId="3587"/>
    <cellStyle name="40% - Accent2 4 2" xfId="3588"/>
    <cellStyle name="40% - Accent2 4 2 2" xfId="13421"/>
    <cellStyle name="40% - Accent2 4 2 2 2" xfId="13422"/>
    <cellStyle name="40% - Accent2 4 2 3" xfId="13423"/>
    <cellStyle name="40% - Accent2 4 2 3 2" xfId="13424"/>
    <cellStyle name="40% - Accent2 4 2 4" xfId="13425"/>
    <cellStyle name="40% - Accent2 4 3" xfId="3589"/>
    <cellStyle name="40% - Accent2 4 3 2" xfId="13426"/>
    <cellStyle name="40% - Accent2 4 4" xfId="13427"/>
    <cellStyle name="40% - Accent2 4 4 2" xfId="13428"/>
    <cellStyle name="40% - Accent2 4 5" xfId="1342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430"/>
    <cellStyle name="40% - Accent3 2 2 2 3" xfId="3604"/>
    <cellStyle name="40% - Accent3 2 2 2 3 2" xfId="13431"/>
    <cellStyle name="40% - Accent3 2 2 2 4" xfId="13432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433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434"/>
    <cellStyle name="40% - Accent3 3 2 3" xfId="3633"/>
    <cellStyle name="40% - Accent3 3 2 3 2" xfId="13435"/>
    <cellStyle name="40% - Accent3 3 2 4" xfId="13436"/>
    <cellStyle name="40% - Accent3 3 3" xfId="3634"/>
    <cellStyle name="40% - Accent3 3 3 2" xfId="3635"/>
    <cellStyle name="40% - Accent3 3 3 3" xfId="3636"/>
    <cellStyle name="40% - Accent3 3 4" xfId="3637"/>
    <cellStyle name="40% - Accent3 3 4 2" xfId="13437"/>
    <cellStyle name="40% - Accent3 3 5" xfId="3638"/>
    <cellStyle name="40% - Accent3 4" xfId="3639"/>
    <cellStyle name="40% - Accent3 4 2" xfId="3640"/>
    <cellStyle name="40% - Accent3 4 2 2" xfId="13438"/>
    <cellStyle name="40% - Accent3 4 2 2 2" xfId="13439"/>
    <cellStyle name="40% - Accent3 4 2 3" xfId="13440"/>
    <cellStyle name="40% - Accent3 4 2 3 2" xfId="13441"/>
    <cellStyle name="40% - Accent3 4 2 4" xfId="13442"/>
    <cellStyle name="40% - Accent3 4 3" xfId="3641"/>
    <cellStyle name="40% - Accent3 4 3 2" xfId="13443"/>
    <cellStyle name="40% - Accent3 4 4" xfId="13444"/>
    <cellStyle name="40% - Accent3 4 4 2" xfId="13445"/>
    <cellStyle name="40% - Accent3 4 5" xfId="13446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447"/>
    <cellStyle name="40% - Accent4 2 2 2 3" xfId="3656"/>
    <cellStyle name="40% - Accent4 2 2 2 3 2" xfId="13448"/>
    <cellStyle name="40% - Accent4 2 2 2 4" xfId="13449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45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451"/>
    <cellStyle name="40% - Accent4 3 2 3" xfId="3685"/>
    <cellStyle name="40% - Accent4 3 2 3 2" xfId="13452"/>
    <cellStyle name="40% - Accent4 3 2 4" xfId="13453"/>
    <cellStyle name="40% - Accent4 3 3" xfId="3686"/>
    <cellStyle name="40% - Accent4 3 3 2" xfId="3687"/>
    <cellStyle name="40% - Accent4 3 3 3" xfId="3688"/>
    <cellStyle name="40% - Accent4 3 4" xfId="3689"/>
    <cellStyle name="40% - Accent4 3 4 2" xfId="13454"/>
    <cellStyle name="40% - Accent4 3 5" xfId="3690"/>
    <cellStyle name="40% - Accent4 4" xfId="3691"/>
    <cellStyle name="40% - Accent4 4 2" xfId="3692"/>
    <cellStyle name="40% - Accent4 4 2 2" xfId="13455"/>
    <cellStyle name="40% - Accent4 4 2 2 2" xfId="13456"/>
    <cellStyle name="40% - Accent4 4 2 3" xfId="13457"/>
    <cellStyle name="40% - Accent4 4 2 3 2" xfId="13458"/>
    <cellStyle name="40% - Accent4 4 2 4" xfId="13459"/>
    <cellStyle name="40% - Accent4 4 3" xfId="3693"/>
    <cellStyle name="40% - Accent4 4 3 2" xfId="13460"/>
    <cellStyle name="40% - Accent4 4 4" xfId="13461"/>
    <cellStyle name="40% - Accent4 4 4 2" xfId="13462"/>
    <cellStyle name="40% - Accent4 4 5" xfId="1346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464"/>
    <cellStyle name="40% - Accent5 2 2 2 3" xfId="3708"/>
    <cellStyle name="40% - Accent5 2 2 2 3 2" xfId="13465"/>
    <cellStyle name="40% - Accent5 2 2 2 4" xfId="13466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67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68"/>
    <cellStyle name="40% - Accent5 3 2 3" xfId="3737"/>
    <cellStyle name="40% - Accent5 3 2 3 2" xfId="13469"/>
    <cellStyle name="40% - Accent5 3 2 4" xfId="13470"/>
    <cellStyle name="40% - Accent5 3 3" xfId="3738"/>
    <cellStyle name="40% - Accent5 3 3 2" xfId="3739"/>
    <cellStyle name="40% - Accent5 3 3 3" xfId="3740"/>
    <cellStyle name="40% - Accent5 3 4" xfId="3741"/>
    <cellStyle name="40% - Accent5 3 4 2" xfId="13471"/>
    <cellStyle name="40% - Accent5 3 5" xfId="3742"/>
    <cellStyle name="40% - Accent5 4" xfId="3743"/>
    <cellStyle name="40% - Accent5 4 2" xfId="3744"/>
    <cellStyle name="40% - Accent5 4 2 2" xfId="13472"/>
    <cellStyle name="40% - Accent5 4 2 2 2" xfId="13473"/>
    <cellStyle name="40% - Accent5 4 2 3" xfId="13474"/>
    <cellStyle name="40% - Accent5 4 2 3 2" xfId="13475"/>
    <cellStyle name="40% - Accent5 4 2 4" xfId="13476"/>
    <cellStyle name="40% - Accent5 4 3" xfId="3745"/>
    <cellStyle name="40% - Accent5 4 3 2" xfId="13477"/>
    <cellStyle name="40% - Accent5 4 4" xfId="13478"/>
    <cellStyle name="40% - Accent5 4 4 2" xfId="13479"/>
    <cellStyle name="40% - Accent5 4 5" xfId="13480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81"/>
    <cellStyle name="40% - Accent6 2 2 2 3" xfId="3760"/>
    <cellStyle name="40% - Accent6 2 2 2 3 2" xfId="13482"/>
    <cellStyle name="40% - Accent6 2 2 2 4" xfId="13483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8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85"/>
    <cellStyle name="40% - Accent6 3 2 3" xfId="3789"/>
    <cellStyle name="40% - Accent6 3 2 3 2" xfId="13486"/>
    <cellStyle name="40% - Accent6 3 2 4" xfId="13487"/>
    <cellStyle name="40% - Accent6 3 3" xfId="3790"/>
    <cellStyle name="40% - Accent6 3 3 2" xfId="3791"/>
    <cellStyle name="40% - Accent6 3 3 3" xfId="3792"/>
    <cellStyle name="40% - Accent6 3 4" xfId="3793"/>
    <cellStyle name="40% - Accent6 3 4 2" xfId="13488"/>
    <cellStyle name="40% - Accent6 3 5" xfId="3794"/>
    <cellStyle name="40% - Accent6 4" xfId="3795"/>
    <cellStyle name="40% - Accent6 4 2" xfId="3796"/>
    <cellStyle name="40% - Accent6 4 2 2" xfId="13489"/>
    <cellStyle name="40% - Accent6 4 2 2 2" xfId="13490"/>
    <cellStyle name="40% - Accent6 4 2 3" xfId="13491"/>
    <cellStyle name="40% - Accent6 4 2 3 2" xfId="13492"/>
    <cellStyle name="40% - Accent6 4 2 4" xfId="13493"/>
    <cellStyle name="40% - Accent6 4 3" xfId="3797"/>
    <cellStyle name="40% - Accent6 4 3 2" xfId="13494"/>
    <cellStyle name="40% - Accent6 4 4" xfId="13495"/>
    <cellStyle name="40% - Accent6 4 4 2" xfId="13496"/>
    <cellStyle name="40% - Accent6 4 5" xfId="134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2"/>
    <cellStyle name="40% - 强调文字颜色 1 4" xfId="13073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4"/>
    <cellStyle name="40% - 强调文字颜色 2 4" xfId="13075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6"/>
    <cellStyle name="40% - 强调文字颜色 3 4" xfId="13077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8"/>
    <cellStyle name="40% - 强调文字颜色 4 4" xfId="13079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80"/>
    <cellStyle name="40% - 强调文字颜色 5 4" xfId="13081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2"/>
    <cellStyle name="40% - 强调文字颜色 6 4" xfId="13083"/>
    <cellStyle name="40% - 着色 1 2" xfId="13498"/>
    <cellStyle name="40% - 着色 1 2 2" xfId="13499"/>
    <cellStyle name="40% - 着色 2 2" xfId="13500"/>
    <cellStyle name="40% - 着色 2 2 2" xfId="13501"/>
    <cellStyle name="40% - 着色 3 2" xfId="13502"/>
    <cellStyle name="40% - 着色 3 2 2" xfId="13503"/>
    <cellStyle name="40% - 着色 4 2" xfId="13504"/>
    <cellStyle name="40% - 着色 4 2 2" xfId="13505"/>
    <cellStyle name="40% - 着色 5 2" xfId="13506"/>
    <cellStyle name="40% - 着色 5 2 2" xfId="13507"/>
    <cellStyle name="40% - 着色 6 2" xfId="13508"/>
    <cellStyle name="40% - 着色 6 2 2" xfId="13509"/>
    <cellStyle name="60% - Accent1" xfId="4317"/>
    <cellStyle name="60% - Accent1 2" xfId="4318"/>
    <cellStyle name="60% - Accent1 2 2" xfId="4319"/>
    <cellStyle name="60% - Accent1 2 2 2" xfId="13510"/>
    <cellStyle name="60% - Accent1 2 2 2 2" xfId="13511"/>
    <cellStyle name="60% - Accent1 2 2 2 2 2" xfId="13512"/>
    <cellStyle name="60% - Accent1 2 2 2 3" xfId="13513"/>
    <cellStyle name="60% - Accent1 2 2 2 3 2" xfId="13514"/>
    <cellStyle name="60% - Accent1 2 2 2 4" xfId="13515"/>
    <cellStyle name="60% - Accent1 2 2 3" xfId="13516"/>
    <cellStyle name="60% - Accent1 2 2 3 2" xfId="13517"/>
    <cellStyle name="60% - Accent1 2 2 4" xfId="13518"/>
    <cellStyle name="60% - Accent1 2 2 4 2" xfId="13519"/>
    <cellStyle name="60% - Accent1 2 2 5" xfId="13520"/>
    <cellStyle name="60% - Accent1 2 3" xfId="4320"/>
    <cellStyle name="60% - Accent1 2 3 2" xfId="13521"/>
    <cellStyle name="60% - Accent1 2 4" xfId="13522"/>
    <cellStyle name="60% - Accent1 2 4 2" xfId="13523"/>
    <cellStyle name="60% - Accent1 2 5" xfId="13524"/>
    <cellStyle name="60% - Accent1 3" xfId="4321"/>
    <cellStyle name="60% - Accent1 3 2" xfId="4322"/>
    <cellStyle name="60% - Accent1 3 2 2" xfId="13525"/>
    <cellStyle name="60% - Accent1 3 3" xfId="4323"/>
    <cellStyle name="60% - Accent1 3 3 2" xfId="13526"/>
    <cellStyle name="60% - Accent1 3 4" xfId="13527"/>
    <cellStyle name="60% - Accent1 4" xfId="4324"/>
    <cellStyle name="60% - Accent1 4 2" xfId="4325"/>
    <cellStyle name="60% - Accent1 4 2 2" xfId="13528"/>
    <cellStyle name="60% - Accent1 4 2 2 2" xfId="13529"/>
    <cellStyle name="60% - Accent1 4 2 3" xfId="13530"/>
    <cellStyle name="60% - Accent1 4 2 3 2" xfId="13531"/>
    <cellStyle name="60% - Accent1 4 2 4" xfId="13532"/>
    <cellStyle name="60% - Accent1 4 3" xfId="4326"/>
    <cellStyle name="60% - Accent1 4 3 2" xfId="13533"/>
    <cellStyle name="60% - Accent1 4 4" xfId="13534"/>
    <cellStyle name="60% - Accent1 4 4 2" xfId="13535"/>
    <cellStyle name="60% - Accent1 4 5" xfId="1353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537"/>
    <cellStyle name="60% - Accent2 2 2 2 2" xfId="13538"/>
    <cellStyle name="60% - Accent2 2 2 2 2 2" xfId="13539"/>
    <cellStyle name="60% - Accent2 2 2 2 3" xfId="13540"/>
    <cellStyle name="60% - Accent2 2 2 2 3 2" xfId="13541"/>
    <cellStyle name="60% - Accent2 2 2 2 4" xfId="13542"/>
    <cellStyle name="60% - Accent2 2 2 3" xfId="13543"/>
    <cellStyle name="60% - Accent2 2 2 3 2" xfId="13544"/>
    <cellStyle name="60% - Accent2 2 2 4" xfId="13545"/>
    <cellStyle name="60% - Accent2 2 2 4 2" xfId="13546"/>
    <cellStyle name="60% - Accent2 2 2 5" xfId="13547"/>
    <cellStyle name="60% - Accent2 2 3" xfId="4336"/>
    <cellStyle name="60% - Accent2 2 3 2" xfId="13548"/>
    <cellStyle name="60% - Accent2 2 4" xfId="13549"/>
    <cellStyle name="60% - Accent2 2 4 2" xfId="13550"/>
    <cellStyle name="60% - Accent2 2 5" xfId="13551"/>
    <cellStyle name="60% - Accent2 3" xfId="4337"/>
    <cellStyle name="60% - Accent2 3 2" xfId="4338"/>
    <cellStyle name="60% - Accent2 3 2 2" xfId="13552"/>
    <cellStyle name="60% - Accent2 3 3" xfId="4339"/>
    <cellStyle name="60% - Accent2 3 3 2" xfId="13553"/>
    <cellStyle name="60% - Accent2 3 4" xfId="13554"/>
    <cellStyle name="60% - Accent2 4" xfId="4340"/>
    <cellStyle name="60% - Accent2 4 2" xfId="4341"/>
    <cellStyle name="60% - Accent2 4 2 2" xfId="13555"/>
    <cellStyle name="60% - Accent2 4 2 2 2" xfId="13556"/>
    <cellStyle name="60% - Accent2 4 2 3" xfId="13557"/>
    <cellStyle name="60% - Accent2 4 2 3 2" xfId="13558"/>
    <cellStyle name="60% - Accent2 4 2 4" xfId="13559"/>
    <cellStyle name="60% - Accent2 4 3" xfId="4342"/>
    <cellStyle name="60% - Accent2 4 3 2" xfId="13560"/>
    <cellStyle name="60% - Accent2 4 4" xfId="13561"/>
    <cellStyle name="60% - Accent2 4 4 2" xfId="13562"/>
    <cellStyle name="60% - Accent2 4 5" xfId="13563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564"/>
    <cellStyle name="60% - Accent3 2 2 2 2" xfId="13565"/>
    <cellStyle name="60% - Accent3 2 2 2 2 2" xfId="13566"/>
    <cellStyle name="60% - Accent3 2 2 2 3" xfId="13567"/>
    <cellStyle name="60% - Accent3 2 2 2 3 2" xfId="13568"/>
    <cellStyle name="60% - Accent3 2 2 2 4" xfId="13569"/>
    <cellStyle name="60% - Accent3 2 2 3" xfId="13570"/>
    <cellStyle name="60% - Accent3 2 2 3 2" xfId="13571"/>
    <cellStyle name="60% - Accent3 2 2 4" xfId="13572"/>
    <cellStyle name="60% - Accent3 2 2 4 2" xfId="13573"/>
    <cellStyle name="60% - Accent3 2 2 5" xfId="13574"/>
    <cellStyle name="60% - Accent3 2 3" xfId="4352"/>
    <cellStyle name="60% - Accent3 2 3 2" xfId="13575"/>
    <cellStyle name="60% - Accent3 2 4" xfId="13576"/>
    <cellStyle name="60% - Accent3 2 4 2" xfId="13577"/>
    <cellStyle name="60% - Accent3 2 5" xfId="13578"/>
    <cellStyle name="60% - Accent3 3" xfId="4353"/>
    <cellStyle name="60% - Accent3 3 2" xfId="4354"/>
    <cellStyle name="60% - Accent3 3 2 2" xfId="13579"/>
    <cellStyle name="60% - Accent3 3 3" xfId="4355"/>
    <cellStyle name="60% - Accent3 3 3 2" xfId="13580"/>
    <cellStyle name="60% - Accent3 3 4" xfId="13581"/>
    <cellStyle name="60% - Accent3 4" xfId="4356"/>
    <cellStyle name="60% - Accent3 4 2" xfId="4357"/>
    <cellStyle name="60% - Accent3 4 2 2" xfId="13582"/>
    <cellStyle name="60% - Accent3 4 2 2 2" xfId="13583"/>
    <cellStyle name="60% - Accent3 4 2 3" xfId="13584"/>
    <cellStyle name="60% - Accent3 4 2 3 2" xfId="13585"/>
    <cellStyle name="60% - Accent3 4 2 4" xfId="13586"/>
    <cellStyle name="60% - Accent3 4 3" xfId="4358"/>
    <cellStyle name="60% - Accent3 4 3 2" xfId="13587"/>
    <cellStyle name="60% - Accent3 4 4" xfId="13588"/>
    <cellStyle name="60% - Accent3 4 4 2" xfId="13589"/>
    <cellStyle name="60% - Accent3 4 5" xfId="13590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91"/>
    <cellStyle name="60% - Accent4 2 2 2 2" xfId="13592"/>
    <cellStyle name="60% - Accent4 2 2 2 2 2" xfId="13593"/>
    <cellStyle name="60% - Accent4 2 2 2 3" xfId="13594"/>
    <cellStyle name="60% - Accent4 2 2 2 3 2" xfId="13595"/>
    <cellStyle name="60% - Accent4 2 2 2 4" xfId="13596"/>
    <cellStyle name="60% - Accent4 2 2 3" xfId="13597"/>
    <cellStyle name="60% - Accent4 2 2 3 2" xfId="13598"/>
    <cellStyle name="60% - Accent4 2 2 4" xfId="13599"/>
    <cellStyle name="60% - Accent4 2 2 4 2" xfId="13600"/>
    <cellStyle name="60% - Accent4 2 2 5" xfId="13601"/>
    <cellStyle name="60% - Accent4 2 3" xfId="4368"/>
    <cellStyle name="60% - Accent4 2 3 2" xfId="13602"/>
    <cellStyle name="60% - Accent4 2 4" xfId="13603"/>
    <cellStyle name="60% - Accent4 2 4 2" xfId="13604"/>
    <cellStyle name="60% - Accent4 2 5" xfId="13605"/>
    <cellStyle name="60% - Accent4 3" xfId="4369"/>
    <cellStyle name="60% - Accent4 3 2" xfId="4370"/>
    <cellStyle name="60% - Accent4 3 2 2" xfId="13606"/>
    <cellStyle name="60% - Accent4 3 3" xfId="4371"/>
    <cellStyle name="60% - Accent4 3 3 2" xfId="13607"/>
    <cellStyle name="60% - Accent4 3 4" xfId="13608"/>
    <cellStyle name="60% - Accent4 4" xfId="4372"/>
    <cellStyle name="60% - Accent4 4 2" xfId="4373"/>
    <cellStyle name="60% - Accent4 4 2 2" xfId="13609"/>
    <cellStyle name="60% - Accent4 4 2 2 2" xfId="13610"/>
    <cellStyle name="60% - Accent4 4 2 3" xfId="13611"/>
    <cellStyle name="60% - Accent4 4 2 3 2" xfId="13612"/>
    <cellStyle name="60% - Accent4 4 2 4" xfId="13613"/>
    <cellStyle name="60% - Accent4 4 3" xfId="4374"/>
    <cellStyle name="60% - Accent4 4 3 2" xfId="13614"/>
    <cellStyle name="60% - Accent4 4 4" xfId="13615"/>
    <cellStyle name="60% - Accent4 4 4 2" xfId="13616"/>
    <cellStyle name="60% - Accent4 4 5" xfId="13617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618"/>
    <cellStyle name="60% - Accent5 2 2 2 2" xfId="13619"/>
    <cellStyle name="60% - Accent5 2 2 2 2 2" xfId="13620"/>
    <cellStyle name="60% - Accent5 2 2 2 3" xfId="13621"/>
    <cellStyle name="60% - Accent5 2 2 2 3 2" xfId="13622"/>
    <cellStyle name="60% - Accent5 2 2 2 4" xfId="13623"/>
    <cellStyle name="60% - Accent5 2 2 3" xfId="13624"/>
    <cellStyle name="60% - Accent5 2 2 3 2" xfId="13625"/>
    <cellStyle name="60% - Accent5 2 2 4" xfId="13626"/>
    <cellStyle name="60% - Accent5 2 2 4 2" xfId="13627"/>
    <cellStyle name="60% - Accent5 2 2 5" xfId="13628"/>
    <cellStyle name="60% - Accent5 2 3" xfId="4384"/>
    <cellStyle name="60% - Accent5 2 3 2" xfId="13629"/>
    <cellStyle name="60% - Accent5 2 4" xfId="13630"/>
    <cellStyle name="60% - Accent5 2 4 2" xfId="13631"/>
    <cellStyle name="60% - Accent5 2 5" xfId="13632"/>
    <cellStyle name="60% - Accent5 3" xfId="4385"/>
    <cellStyle name="60% - Accent5 3 2" xfId="4386"/>
    <cellStyle name="60% - Accent5 3 2 2" xfId="13633"/>
    <cellStyle name="60% - Accent5 3 3" xfId="4387"/>
    <cellStyle name="60% - Accent5 3 3 2" xfId="13634"/>
    <cellStyle name="60% - Accent5 3 4" xfId="13635"/>
    <cellStyle name="60% - Accent5 4" xfId="4388"/>
    <cellStyle name="60% - Accent5 4 2" xfId="4389"/>
    <cellStyle name="60% - Accent5 4 2 2" xfId="13636"/>
    <cellStyle name="60% - Accent5 4 2 2 2" xfId="13637"/>
    <cellStyle name="60% - Accent5 4 2 3" xfId="13638"/>
    <cellStyle name="60% - Accent5 4 2 3 2" xfId="13639"/>
    <cellStyle name="60% - Accent5 4 2 4" xfId="13640"/>
    <cellStyle name="60% - Accent5 4 3" xfId="4390"/>
    <cellStyle name="60% - Accent5 4 3 2" xfId="13641"/>
    <cellStyle name="60% - Accent5 4 4" xfId="13642"/>
    <cellStyle name="60% - Accent5 4 4 2" xfId="13643"/>
    <cellStyle name="60% - Accent5 4 5" xfId="13644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645"/>
    <cellStyle name="60% - Accent6 2 2 2 2" xfId="13646"/>
    <cellStyle name="60% - Accent6 2 2 2 2 2" xfId="13647"/>
    <cellStyle name="60% - Accent6 2 2 2 3" xfId="13648"/>
    <cellStyle name="60% - Accent6 2 2 2 3 2" xfId="13649"/>
    <cellStyle name="60% - Accent6 2 2 2 4" xfId="13650"/>
    <cellStyle name="60% - Accent6 2 2 3" xfId="13651"/>
    <cellStyle name="60% - Accent6 2 2 3 2" xfId="13652"/>
    <cellStyle name="60% - Accent6 2 2 4" xfId="13653"/>
    <cellStyle name="60% - Accent6 2 2 4 2" xfId="13654"/>
    <cellStyle name="60% - Accent6 2 2 5" xfId="13655"/>
    <cellStyle name="60% - Accent6 2 3" xfId="4400"/>
    <cellStyle name="60% - Accent6 2 3 2" xfId="13656"/>
    <cellStyle name="60% - Accent6 2 4" xfId="13657"/>
    <cellStyle name="60% - Accent6 2 4 2" xfId="13658"/>
    <cellStyle name="60% - Accent6 2 5" xfId="13659"/>
    <cellStyle name="60% - Accent6 3" xfId="4401"/>
    <cellStyle name="60% - Accent6 3 2" xfId="4402"/>
    <cellStyle name="60% - Accent6 3 2 2" xfId="13660"/>
    <cellStyle name="60% - Accent6 3 3" xfId="4403"/>
    <cellStyle name="60% - Accent6 3 3 2" xfId="13661"/>
    <cellStyle name="60% - Accent6 3 4" xfId="13662"/>
    <cellStyle name="60% - Accent6 4" xfId="4404"/>
    <cellStyle name="60% - Accent6 4 2" xfId="4405"/>
    <cellStyle name="60% - Accent6 4 2 2" xfId="13663"/>
    <cellStyle name="60% - Accent6 4 2 2 2" xfId="13664"/>
    <cellStyle name="60% - Accent6 4 2 3" xfId="13665"/>
    <cellStyle name="60% - Accent6 4 2 3 2" xfId="13666"/>
    <cellStyle name="60% - Accent6 4 2 4" xfId="13667"/>
    <cellStyle name="60% - Accent6 4 3" xfId="4406"/>
    <cellStyle name="60% - Accent6 4 3 2" xfId="13668"/>
    <cellStyle name="60% - Accent6 4 4" xfId="13669"/>
    <cellStyle name="60% - Accent6 4 4 2" xfId="13670"/>
    <cellStyle name="60% - Accent6 4 5" xfId="13671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4"/>
    <cellStyle name="60% - 强调文字颜色 1 4" xfId="13085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6"/>
    <cellStyle name="60% - 强调文字颜色 2 4" xfId="13087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8"/>
    <cellStyle name="60% - 强调文字颜色 3 4" xfId="13089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90"/>
    <cellStyle name="60% - 强调文字颜色 4 4" xfId="13091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2"/>
    <cellStyle name="60% - 强调文字颜色 5 4" xfId="13093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4"/>
    <cellStyle name="60% - 强调文字颜色 6 4" xfId="13095"/>
    <cellStyle name="60% - 着色 1 2" xfId="13672"/>
    <cellStyle name="60% - 着色 1 2 2" xfId="13673"/>
    <cellStyle name="60% - 着色 2 2" xfId="13674"/>
    <cellStyle name="60% - 着色 2 2 2" xfId="13675"/>
    <cellStyle name="60% - 着色 3 2" xfId="13676"/>
    <cellStyle name="60% - 着色 3 2 2" xfId="13677"/>
    <cellStyle name="60% - 着色 4 2" xfId="13678"/>
    <cellStyle name="60% - 着色 4 2 2" xfId="13679"/>
    <cellStyle name="60% - 着色 5 2" xfId="13680"/>
    <cellStyle name="60% - 着色 5 2 2" xfId="13681"/>
    <cellStyle name="60% - 着色 6 2" xfId="13682"/>
    <cellStyle name="60% - 着色 6 2 2" xfId="13683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84"/>
    <cellStyle name="Accent1 2 2 2 2" xfId="13685"/>
    <cellStyle name="Accent1 2 2 2 2 2" xfId="13686"/>
    <cellStyle name="Accent1 2 2 2 3" xfId="13687"/>
    <cellStyle name="Accent1 2 2 2 3 2" xfId="13688"/>
    <cellStyle name="Accent1 2 2 2 4" xfId="13689"/>
    <cellStyle name="Accent1 2 2 3" xfId="13690"/>
    <cellStyle name="Accent1 2 2 3 2" xfId="13691"/>
    <cellStyle name="Accent1 2 2 4" xfId="13692"/>
    <cellStyle name="Accent1 2 2 4 2" xfId="13693"/>
    <cellStyle name="Accent1 2 2 5" xfId="13694"/>
    <cellStyle name="Accent1 2 3" xfId="4822"/>
    <cellStyle name="Accent1 2 3 2" xfId="13695"/>
    <cellStyle name="Accent1 2 4" xfId="13696"/>
    <cellStyle name="Accent1 2 4 2" xfId="13697"/>
    <cellStyle name="Accent1 2 5" xfId="13698"/>
    <cellStyle name="Accent1 3" xfId="4823"/>
    <cellStyle name="Accent1 3 2" xfId="4824"/>
    <cellStyle name="Accent1 3 2 2" xfId="13699"/>
    <cellStyle name="Accent1 3 3" xfId="4825"/>
    <cellStyle name="Accent1 3 3 2" xfId="13700"/>
    <cellStyle name="Accent1 3 4" xfId="13701"/>
    <cellStyle name="Accent1 4" xfId="4826"/>
    <cellStyle name="Accent1 4 2" xfId="4827"/>
    <cellStyle name="Accent1 4 2 2" xfId="13702"/>
    <cellStyle name="Accent1 4 2 2 2" xfId="13703"/>
    <cellStyle name="Accent1 4 2 3" xfId="13704"/>
    <cellStyle name="Accent1 4 2 3 2" xfId="13705"/>
    <cellStyle name="Accent1 4 2 4" xfId="13706"/>
    <cellStyle name="Accent1 4 3" xfId="4828"/>
    <cellStyle name="Accent1 4 3 2" xfId="13707"/>
    <cellStyle name="Accent1 4 4" xfId="13708"/>
    <cellStyle name="Accent1 4 4 2" xfId="13709"/>
    <cellStyle name="Accent1 4 5" xfId="13710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711"/>
    <cellStyle name="Accent2 2 2 2 2" xfId="13712"/>
    <cellStyle name="Accent2 2 2 2 2 2" xfId="13713"/>
    <cellStyle name="Accent2 2 2 2 3" xfId="13714"/>
    <cellStyle name="Accent2 2 2 2 3 2" xfId="13715"/>
    <cellStyle name="Accent2 2 2 2 4" xfId="13716"/>
    <cellStyle name="Accent2 2 2 3" xfId="13717"/>
    <cellStyle name="Accent2 2 2 3 2" xfId="13718"/>
    <cellStyle name="Accent2 2 2 4" xfId="13719"/>
    <cellStyle name="Accent2 2 2 4 2" xfId="13720"/>
    <cellStyle name="Accent2 2 2 5" xfId="13721"/>
    <cellStyle name="Accent2 2 3" xfId="4838"/>
    <cellStyle name="Accent2 2 3 2" xfId="13722"/>
    <cellStyle name="Accent2 2 4" xfId="13723"/>
    <cellStyle name="Accent2 2 4 2" xfId="13724"/>
    <cellStyle name="Accent2 2 5" xfId="13725"/>
    <cellStyle name="Accent2 3" xfId="4839"/>
    <cellStyle name="Accent2 3 2" xfId="4840"/>
    <cellStyle name="Accent2 3 2 2" xfId="13726"/>
    <cellStyle name="Accent2 3 3" xfId="4841"/>
    <cellStyle name="Accent2 3 3 2" xfId="13727"/>
    <cellStyle name="Accent2 3 4" xfId="13728"/>
    <cellStyle name="Accent2 4" xfId="4842"/>
    <cellStyle name="Accent2 4 2" xfId="4843"/>
    <cellStyle name="Accent2 4 2 2" xfId="13729"/>
    <cellStyle name="Accent2 4 2 2 2" xfId="13730"/>
    <cellStyle name="Accent2 4 2 3" xfId="13731"/>
    <cellStyle name="Accent2 4 2 3 2" xfId="13732"/>
    <cellStyle name="Accent2 4 2 4" xfId="13733"/>
    <cellStyle name="Accent2 4 3" xfId="4844"/>
    <cellStyle name="Accent2 4 3 2" xfId="13734"/>
    <cellStyle name="Accent2 4 4" xfId="13735"/>
    <cellStyle name="Accent2 4 4 2" xfId="13736"/>
    <cellStyle name="Accent2 4 5" xfId="13737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738"/>
    <cellStyle name="Accent3 2 2 2 2" xfId="13739"/>
    <cellStyle name="Accent3 2 2 2 2 2" xfId="13740"/>
    <cellStyle name="Accent3 2 2 2 3" xfId="13741"/>
    <cellStyle name="Accent3 2 2 2 3 2" xfId="13742"/>
    <cellStyle name="Accent3 2 2 2 4" xfId="13743"/>
    <cellStyle name="Accent3 2 2 3" xfId="13744"/>
    <cellStyle name="Accent3 2 2 3 2" xfId="13745"/>
    <cellStyle name="Accent3 2 2 4" xfId="13746"/>
    <cellStyle name="Accent3 2 2 4 2" xfId="13747"/>
    <cellStyle name="Accent3 2 2 5" xfId="13748"/>
    <cellStyle name="Accent3 2 3" xfId="4854"/>
    <cellStyle name="Accent3 2 3 2" xfId="13749"/>
    <cellStyle name="Accent3 2 4" xfId="13750"/>
    <cellStyle name="Accent3 2 4 2" xfId="13751"/>
    <cellStyle name="Accent3 2 5" xfId="13752"/>
    <cellStyle name="Accent3 3" xfId="4855"/>
    <cellStyle name="Accent3 3 2" xfId="4856"/>
    <cellStyle name="Accent3 3 2 2" xfId="13753"/>
    <cellStyle name="Accent3 3 3" xfId="4857"/>
    <cellStyle name="Accent3 3 3 2" xfId="13754"/>
    <cellStyle name="Accent3 3 4" xfId="13755"/>
    <cellStyle name="Accent3 4" xfId="4858"/>
    <cellStyle name="Accent3 4 2" xfId="4859"/>
    <cellStyle name="Accent3 4 2 2" xfId="13756"/>
    <cellStyle name="Accent3 4 2 2 2" xfId="13757"/>
    <cellStyle name="Accent3 4 2 3" xfId="13758"/>
    <cellStyle name="Accent3 4 2 3 2" xfId="13759"/>
    <cellStyle name="Accent3 4 2 4" xfId="13760"/>
    <cellStyle name="Accent3 4 3" xfId="4860"/>
    <cellStyle name="Accent3 4 3 2" xfId="13761"/>
    <cellStyle name="Accent3 4 4" xfId="13762"/>
    <cellStyle name="Accent3 4 4 2" xfId="13763"/>
    <cellStyle name="Accent3 4 5" xfId="13764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765"/>
    <cellStyle name="Accent4 2 2 2 2" xfId="13766"/>
    <cellStyle name="Accent4 2 2 2 2 2" xfId="13767"/>
    <cellStyle name="Accent4 2 2 2 3" xfId="13768"/>
    <cellStyle name="Accent4 2 2 2 3 2" xfId="13769"/>
    <cellStyle name="Accent4 2 2 2 4" xfId="13770"/>
    <cellStyle name="Accent4 2 2 3" xfId="13771"/>
    <cellStyle name="Accent4 2 2 3 2" xfId="13772"/>
    <cellStyle name="Accent4 2 2 4" xfId="13773"/>
    <cellStyle name="Accent4 2 2 4 2" xfId="13774"/>
    <cellStyle name="Accent4 2 2 5" xfId="13775"/>
    <cellStyle name="Accent4 2 3" xfId="4870"/>
    <cellStyle name="Accent4 2 3 2" xfId="13776"/>
    <cellStyle name="Accent4 2 4" xfId="13777"/>
    <cellStyle name="Accent4 2 4 2" xfId="13778"/>
    <cellStyle name="Accent4 2 5" xfId="13779"/>
    <cellStyle name="Accent4 3" xfId="4871"/>
    <cellStyle name="Accent4 3 2" xfId="4872"/>
    <cellStyle name="Accent4 3 2 2" xfId="13780"/>
    <cellStyle name="Accent4 3 3" xfId="4873"/>
    <cellStyle name="Accent4 3 3 2" xfId="13781"/>
    <cellStyle name="Accent4 3 4" xfId="13782"/>
    <cellStyle name="Accent4 4" xfId="4874"/>
    <cellStyle name="Accent4 4 2" xfId="4875"/>
    <cellStyle name="Accent4 4 2 2" xfId="13783"/>
    <cellStyle name="Accent4 4 2 2 2" xfId="13784"/>
    <cellStyle name="Accent4 4 2 3" xfId="13785"/>
    <cellStyle name="Accent4 4 2 3 2" xfId="13786"/>
    <cellStyle name="Accent4 4 2 4" xfId="13787"/>
    <cellStyle name="Accent4 4 3" xfId="4876"/>
    <cellStyle name="Accent4 4 3 2" xfId="13788"/>
    <cellStyle name="Accent4 4 4" xfId="13789"/>
    <cellStyle name="Accent4 4 4 2" xfId="13790"/>
    <cellStyle name="Accent4 4 5" xfId="13791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92"/>
    <cellStyle name="Accent5 2 2 2 2" xfId="13793"/>
    <cellStyle name="Accent5 2 2 2 2 2" xfId="13794"/>
    <cellStyle name="Accent5 2 2 2 3" xfId="13795"/>
    <cellStyle name="Accent5 2 2 2 3 2" xfId="13796"/>
    <cellStyle name="Accent5 2 2 2 4" xfId="13797"/>
    <cellStyle name="Accent5 2 2 3" xfId="13798"/>
    <cellStyle name="Accent5 2 2 3 2" xfId="13799"/>
    <cellStyle name="Accent5 2 2 4" xfId="13800"/>
    <cellStyle name="Accent5 2 2 4 2" xfId="13801"/>
    <cellStyle name="Accent5 2 2 5" xfId="13802"/>
    <cellStyle name="Accent5 2 3" xfId="4886"/>
    <cellStyle name="Accent5 2 3 2" xfId="13803"/>
    <cellStyle name="Accent5 2 4" xfId="13804"/>
    <cellStyle name="Accent5 2 4 2" xfId="13805"/>
    <cellStyle name="Accent5 2 5" xfId="13806"/>
    <cellStyle name="Accent5 3" xfId="4887"/>
    <cellStyle name="Accent5 3 2" xfId="4888"/>
    <cellStyle name="Accent5 3 2 2" xfId="13807"/>
    <cellStyle name="Accent5 3 3" xfId="4889"/>
    <cellStyle name="Accent5 3 3 2" xfId="13808"/>
    <cellStyle name="Accent5 3 4" xfId="13809"/>
    <cellStyle name="Accent5 4" xfId="4890"/>
    <cellStyle name="Accent5 4 2" xfId="4891"/>
    <cellStyle name="Accent5 4 2 2" xfId="13810"/>
    <cellStyle name="Accent5 4 2 2 2" xfId="13811"/>
    <cellStyle name="Accent5 4 2 3" xfId="13812"/>
    <cellStyle name="Accent5 4 2 3 2" xfId="13813"/>
    <cellStyle name="Accent5 4 2 4" xfId="13814"/>
    <cellStyle name="Accent5 4 3" xfId="4892"/>
    <cellStyle name="Accent5 4 3 2" xfId="13815"/>
    <cellStyle name="Accent5 4 4" xfId="13816"/>
    <cellStyle name="Accent5 4 4 2" xfId="13817"/>
    <cellStyle name="Accent5 4 5" xfId="13818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819"/>
    <cellStyle name="Accent6 2 2 2 2" xfId="13820"/>
    <cellStyle name="Accent6 2 2 2 2 2" xfId="13821"/>
    <cellStyle name="Accent6 2 2 2 3" xfId="13822"/>
    <cellStyle name="Accent6 2 2 2 3 2" xfId="13823"/>
    <cellStyle name="Accent6 2 2 2 4" xfId="13824"/>
    <cellStyle name="Accent6 2 2 3" xfId="13825"/>
    <cellStyle name="Accent6 2 2 3 2" xfId="13826"/>
    <cellStyle name="Accent6 2 2 4" xfId="13827"/>
    <cellStyle name="Accent6 2 2 4 2" xfId="13828"/>
    <cellStyle name="Accent6 2 2 5" xfId="13829"/>
    <cellStyle name="Accent6 2 3" xfId="4902"/>
    <cellStyle name="Accent6 2 3 2" xfId="13830"/>
    <cellStyle name="Accent6 2 4" xfId="13831"/>
    <cellStyle name="Accent6 2 4 2" xfId="13832"/>
    <cellStyle name="Accent6 2 5" xfId="13833"/>
    <cellStyle name="Accent6 3" xfId="4903"/>
    <cellStyle name="Accent6 3 2" xfId="4904"/>
    <cellStyle name="Accent6 3 2 2" xfId="13834"/>
    <cellStyle name="Accent6 3 3" xfId="4905"/>
    <cellStyle name="Accent6 3 3 2" xfId="13835"/>
    <cellStyle name="Accent6 3 4" xfId="13836"/>
    <cellStyle name="Accent6 4" xfId="4906"/>
    <cellStyle name="Accent6 4 2" xfId="4907"/>
    <cellStyle name="Accent6 4 2 2" xfId="13837"/>
    <cellStyle name="Accent6 4 2 2 2" xfId="13838"/>
    <cellStyle name="Accent6 4 2 3" xfId="13839"/>
    <cellStyle name="Accent6 4 2 3 2" xfId="13840"/>
    <cellStyle name="Accent6 4 2 4" xfId="13841"/>
    <cellStyle name="Accent6 4 3" xfId="4908"/>
    <cellStyle name="Accent6 4 3 2" xfId="13842"/>
    <cellStyle name="Accent6 4 4" xfId="13843"/>
    <cellStyle name="Accent6 4 4 2" xfId="13844"/>
    <cellStyle name="Accent6 4 5" xfId="13845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846"/>
    <cellStyle name="Bad 2 2 2 2" xfId="13847"/>
    <cellStyle name="Bad 2 2 2 2 2" xfId="13848"/>
    <cellStyle name="Bad 2 2 2 3" xfId="13849"/>
    <cellStyle name="Bad 2 2 2 3 2" xfId="13850"/>
    <cellStyle name="Bad 2 2 2 4" xfId="13851"/>
    <cellStyle name="Bad 2 2 3" xfId="13852"/>
    <cellStyle name="Bad 2 2 3 2" xfId="13853"/>
    <cellStyle name="Bad 2 2 4" xfId="13854"/>
    <cellStyle name="Bad 2 2 4 2" xfId="13855"/>
    <cellStyle name="Bad 2 2 5" xfId="13856"/>
    <cellStyle name="Bad 2 3" xfId="4942"/>
    <cellStyle name="Bad 2 3 2" xfId="13857"/>
    <cellStyle name="Bad 2 4" xfId="13858"/>
    <cellStyle name="Bad 2 4 2" xfId="13859"/>
    <cellStyle name="Bad 2 5" xfId="13860"/>
    <cellStyle name="Bad 3" xfId="4943"/>
    <cellStyle name="Bad 3 2" xfId="4944"/>
    <cellStyle name="Bad 3 2 2" xfId="13861"/>
    <cellStyle name="Bad 3 3" xfId="4945"/>
    <cellStyle name="Bad 3 3 2" xfId="13862"/>
    <cellStyle name="Bad 3 4" xfId="13863"/>
    <cellStyle name="Bad 4" xfId="4946"/>
    <cellStyle name="Bad 4 2" xfId="4947"/>
    <cellStyle name="Bad 4 2 2" xfId="13864"/>
    <cellStyle name="Bad 4 2 2 2" xfId="13865"/>
    <cellStyle name="Bad 4 2 3" xfId="13866"/>
    <cellStyle name="Bad 4 2 3 2" xfId="13867"/>
    <cellStyle name="Bad 4 2 4" xfId="13868"/>
    <cellStyle name="Bad 4 3" xfId="4948"/>
    <cellStyle name="Bad 4 3 2" xfId="13869"/>
    <cellStyle name="Bad 4 4" xfId="13870"/>
    <cellStyle name="Bad 4 4 2" xfId="13871"/>
    <cellStyle name="Bad 4 5" xfId="13872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73"/>
    <cellStyle name="Calc Currency (0) 2 3" xfId="13874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75"/>
    <cellStyle name="Calculation 2 2 2 2" xfId="13876"/>
    <cellStyle name="Calculation 2 2 2 2 2" xfId="13877"/>
    <cellStyle name="Calculation 2 2 2 3" xfId="13878"/>
    <cellStyle name="Calculation 2 2 2 3 2" xfId="13879"/>
    <cellStyle name="Calculation 2 2 2 4" xfId="13880"/>
    <cellStyle name="Calculation 2 2 3" xfId="13881"/>
    <cellStyle name="Calculation 2 2 3 2" xfId="13882"/>
    <cellStyle name="Calculation 2 2 4" xfId="13883"/>
    <cellStyle name="Calculation 2 2 4 2" xfId="13884"/>
    <cellStyle name="Calculation 2 2 5" xfId="13885"/>
    <cellStyle name="Calculation 2 3" xfId="4987"/>
    <cellStyle name="Calculation 2 3 2" xfId="13886"/>
    <cellStyle name="Calculation 2 4" xfId="13887"/>
    <cellStyle name="Calculation 2 4 2" xfId="13888"/>
    <cellStyle name="Calculation 2 5" xfId="13889"/>
    <cellStyle name="Calculation 3" xfId="4988"/>
    <cellStyle name="Calculation 3 2" xfId="4989"/>
    <cellStyle name="Calculation 3 2 2" xfId="13890"/>
    <cellStyle name="Calculation 3 3" xfId="4990"/>
    <cellStyle name="Calculation 3 3 2" xfId="13891"/>
    <cellStyle name="Calculation 3 4" xfId="13892"/>
    <cellStyle name="Calculation 4" xfId="4991"/>
    <cellStyle name="Calculation 4 2" xfId="4992"/>
    <cellStyle name="Calculation 4 2 2" xfId="13893"/>
    <cellStyle name="Calculation 4 2 2 2" xfId="13894"/>
    <cellStyle name="Calculation 4 2 3" xfId="13895"/>
    <cellStyle name="Calculation 4 2 3 2" xfId="13896"/>
    <cellStyle name="Calculation 4 2 4" xfId="13897"/>
    <cellStyle name="Calculation 4 3" xfId="4993"/>
    <cellStyle name="Calculation 4 3 2" xfId="13898"/>
    <cellStyle name="Calculation 4 4" xfId="13899"/>
    <cellStyle name="Calculation 4 4 2" xfId="13900"/>
    <cellStyle name="Calculation 4 5" xfId="13901"/>
    <cellStyle name="Calculation 5" xfId="4994"/>
    <cellStyle name="Calculation 5 2" xfId="4995"/>
    <cellStyle name="Calculation 5 3" xfId="4996"/>
    <cellStyle name="Calculation 6" xfId="4997"/>
    <cellStyle name="Calculation 6 2" xfId="13096"/>
    <cellStyle name="Calculation 7" xfId="4998"/>
    <cellStyle name="Calculation 7 2" xfId="13097"/>
    <cellStyle name="Calculation 8" xfId="130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902"/>
    <cellStyle name="Check Cell 2 2 2 2" xfId="13903"/>
    <cellStyle name="Check Cell 2 2 2 2 2" xfId="13904"/>
    <cellStyle name="Check Cell 2 2 2 3" xfId="13905"/>
    <cellStyle name="Check Cell 2 2 2 3 2" xfId="13906"/>
    <cellStyle name="Check Cell 2 2 2 4" xfId="13907"/>
    <cellStyle name="Check Cell 2 2 3" xfId="13908"/>
    <cellStyle name="Check Cell 2 2 3 2" xfId="13909"/>
    <cellStyle name="Check Cell 2 2 4" xfId="13910"/>
    <cellStyle name="Check Cell 2 2 4 2" xfId="13911"/>
    <cellStyle name="Check Cell 2 2 5" xfId="13912"/>
    <cellStyle name="Check Cell 2 3" xfId="5003"/>
    <cellStyle name="Check Cell 2 3 2" xfId="13913"/>
    <cellStyle name="Check Cell 2 4" xfId="13914"/>
    <cellStyle name="Check Cell 2 4 2" xfId="13915"/>
    <cellStyle name="Check Cell 2 5" xfId="13916"/>
    <cellStyle name="Check Cell 3" xfId="5004"/>
    <cellStyle name="Check Cell 3 2" xfId="5005"/>
    <cellStyle name="Check Cell 3 2 2" xfId="13917"/>
    <cellStyle name="Check Cell 3 3" xfId="5006"/>
    <cellStyle name="Check Cell 3 3 2" xfId="13918"/>
    <cellStyle name="Check Cell 3 4" xfId="13919"/>
    <cellStyle name="Check Cell 4" xfId="5007"/>
    <cellStyle name="Check Cell 4 2" xfId="5008"/>
    <cellStyle name="Check Cell 4 2 2" xfId="13920"/>
    <cellStyle name="Check Cell 4 2 2 2" xfId="13921"/>
    <cellStyle name="Check Cell 4 2 3" xfId="13922"/>
    <cellStyle name="Check Cell 4 2 3 2" xfId="13923"/>
    <cellStyle name="Check Cell 4 2 4" xfId="13924"/>
    <cellStyle name="Check Cell 4 3" xfId="5009"/>
    <cellStyle name="Check Cell 4 3 2" xfId="13925"/>
    <cellStyle name="Check Cell 4 4" xfId="13926"/>
    <cellStyle name="Check Cell 4 4 2" xfId="13927"/>
    <cellStyle name="Check Cell 4 5" xfId="13928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929"/>
    <cellStyle name="Comma 2 3" xfId="13930"/>
    <cellStyle name="Comma 2 4" xfId="13931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932"/>
    <cellStyle name="Comma0 2 3" xfId="13933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934"/>
    <cellStyle name="Currency0 2 3" xfId="13935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2 2" xfId="13936"/>
    <cellStyle name="Explanatory Text 2 2 2 2" xfId="13937"/>
    <cellStyle name="Explanatory Text 2 2 2 2 2" xfId="13938"/>
    <cellStyle name="Explanatory Text 2 2 2 3" xfId="13939"/>
    <cellStyle name="Explanatory Text 2 2 2 3 2" xfId="13940"/>
    <cellStyle name="Explanatory Text 2 2 2 4" xfId="13941"/>
    <cellStyle name="Explanatory Text 2 2 3" xfId="13942"/>
    <cellStyle name="Explanatory Text 2 2 3 2" xfId="13943"/>
    <cellStyle name="Explanatory Text 2 2 4" xfId="13944"/>
    <cellStyle name="Explanatory Text 2 2 4 2" xfId="13945"/>
    <cellStyle name="Explanatory Text 2 2 5" xfId="13946"/>
    <cellStyle name="Explanatory Text 2 3" xfId="5138"/>
    <cellStyle name="Explanatory Text 2 3 2" xfId="13947"/>
    <cellStyle name="Explanatory Text 2 4" xfId="13948"/>
    <cellStyle name="Explanatory Text 2 4 2" xfId="13949"/>
    <cellStyle name="Explanatory Text 2 5" xfId="13950"/>
    <cellStyle name="Explanatory Text 3" xfId="5139"/>
    <cellStyle name="Explanatory Text 3 2" xfId="5140"/>
    <cellStyle name="Explanatory Text 3 2 2" xfId="13951"/>
    <cellStyle name="Explanatory Text 3 3" xfId="5141"/>
    <cellStyle name="Explanatory Text 3 3 2" xfId="13952"/>
    <cellStyle name="Explanatory Text 3 4" xfId="13953"/>
    <cellStyle name="Explanatory Text 4" xfId="5142"/>
    <cellStyle name="Explanatory Text 4 2" xfId="5143"/>
    <cellStyle name="Explanatory Text 4 2 2" xfId="13954"/>
    <cellStyle name="Explanatory Text 4 2 2 2" xfId="13955"/>
    <cellStyle name="Explanatory Text 4 2 3" xfId="13956"/>
    <cellStyle name="Explanatory Text 4 2 3 2" xfId="13957"/>
    <cellStyle name="Explanatory Text 4 2 4" xfId="13958"/>
    <cellStyle name="Explanatory Text 4 3" xfId="5144"/>
    <cellStyle name="Explanatory Text 4 3 2" xfId="13959"/>
    <cellStyle name="Explanatory Text 4 4" xfId="13960"/>
    <cellStyle name="Explanatory Text 4 4 2" xfId="13961"/>
    <cellStyle name="Explanatory Text 4 5" xfId="13962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963"/>
    <cellStyle name="Fixed 3 3" xfId="13964"/>
    <cellStyle name="Fixed_012-(KMX) BTL Schedules for KHH_Cebu" xfId="5154"/>
    <cellStyle name="Good" xfId="5155"/>
    <cellStyle name="Good 2" xfId="5156"/>
    <cellStyle name="Good 2 2" xfId="5157"/>
    <cellStyle name="Good 2 2 2" xfId="13965"/>
    <cellStyle name="Good 2 2 2 2" xfId="13966"/>
    <cellStyle name="Good 2 2 2 2 2" xfId="13967"/>
    <cellStyle name="Good 2 2 2 3" xfId="13968"/>
    <cellStyle name="Good 2 2 2 3 2" xfId="13969"/>
    <cellStyle name="Good 2 2 2 4" xfId="13970"/>
    <cellStyle name="Good 2 2 3" xfId="13971"/>
    <cellStyle name="Good 2 2 3 2" xfId="13972"/>
    <cellStyle name="Good 2 2 4" xfId="13973"/>
    <cellStyle name="Good 2 2 4 2" xfId="13974"/>
    <cellStyle name="Good 2 2 5" xfId="13975"/>
    <cellStyle name="Good 2 3" xfId="5158"/>
    <cellStyle name="Good 2 3 2" xfId="13976"/>
    <cellStyle name="Good 2 4" xfId="13977"/>
    <cellStyle name="Good 2 4 2" xfId="13978"/>
    <cellStyle name="Good 2 5" xfId="13979"/>
    <cellStyle name="Good 3" xfId="5159"/>
    <cellStyle name="Good 3 2" xfId="5160"/>
    <cellStyle name="Good 3 2 2" xfId="13980"/>
    <cellStyle name="Good 3 3" xfId="5161"/>
    <cellStyle name="Good 3 3 2" xfId="13981"/>
    <cellStyle name="Good 3 4" xfId="13982"/>
    <cellStyle name="Good 4" xfId="5162"/>
    <cellStyle name="Good 4 2" xfId="5163"/>
    <cellStyle name="Good 4 2 2" xfId="13983"/>
    <cellStyle name="Good 4 2 2 2" xfId="13984"/>
    <cellStyle name="Good 4 2 3" xfId="13985"/>
    <cellStyle name="Good 4 2 3 2" xfId="13986"/>
    <cellStyle name="Good 4 2 4" xfId="13987"/>
    <cellStyle name="Good 4 3" xfId="5164"/>
    <cellStyle name="Good 4 3 2" xfId="13988"/>
    <cellStyle name="Good 4 4" xfId="13989"/>
    <cellStyle name="Good 4 4 2" xfId="13990"/>
    <cellStyle name="Good 4 5" xfId="13991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Grey 2 2" xfId="13992"/>
    <cellStyle name="Grey 2 3" xfId="13993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94"/>
    <cellStyle name="Heading 1 2 2 2 2" xfId="13995"/>
    <cellStyle name="Heading 1 2 2 2 2 2" xfId="13996"/>
    <cellStyle name="Heading 1 2 2 2 3" xfId="13997"/>
    <cellStyle name="Heading 1 2 2 2 3 2" xfId="13998"/>
    <cellStyle name="Heading 1 2 2 2 4" xfId="13999"/>
    <cellStyle name="Heading 1 2 2 3" xfId="14000"/>
    <cellStyle name="Heading 1 2 2 3 2" xfId="14001"/>
    <cellStyle name="Heading 1 2 2 4" xfId="14002"/>
    <cellStyle name="Heading 1 2 2 4 2" xfId="14003"/>
    <cellStyle name="Heading 1 2 2 5" xfId="14004"/>
    <cellStyle name="Heading 1 2 3" xfId="5207"/>
    <cellStyle name="Heading 1 2 3 2" xfId="14005"/>
    <cellStyle name="Heading 1 2 4" xfId="14006"/>
    <cellStyle name="Heading 1 2 4 2" xfId="14007"/>
    <cellStyle name="Heading 1 2 5" xfId="14008"/>
    <cellStyle name="Heading 1 2 5 2" xfId="14009"/>
    <cellStyle name="Heading 1 3" xfId="5208"/>
    <cellStyle name="Heading 1 3 2" xfId="5209"/>
    <cellStyle name="Heading 1 3 2 2" xfId="14010"/>
    <cellStyle name="Heading 1 3 2 3" xfId="14011"/>
    <cellStyle name="Heading 1 3 3" xfId="5210"/>
    <cellStyle name="Heading 1 3 3 2" xfId="14012"/>
    <cellStyle name="Heading 1 3 4" xfId="14013"/>
    <cellStyle name="Heading 1 3 4 2" xfId="14014"/>
    <cellStyle name="Heading 1 3 5" xfId="14015"/>
    <cellStyle name="Heading 1 4" xfId="5211"/>
    <cellStyle name="Heading 1 4 2" xfId="5212"/>
    <cellStyle name="Heading 1 4 2 2" xfId="14016"/>
    <cellStyle name="Heading 1 4 2 2 2" xfId="14017"/>
    <cellStyle name="Heading 1 4 2 3" xfId="14018"/>
    <cellStyle name="Heading 1 4 2 3 2" xfId="14019"/>
    <cellStyle name="Heading 1 4 2 4" xfId="14020"/>
    <cellStyle name="Heading 1 4 3" xfId="5213"/>
    <cellStyle name="Heading 1 4 3 2" xfId="14021"/>
    <cellStyle name="Heading 1 4 4" xfId="14022"/>
    <cellStyle name="Heading 1 4 4 2" xfId="14023"/>
    <cellStyle name="Heading 1 4 5" xfId="14024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4025"/>
    <cellStyle name="Heading 2 2 2 2 2" xfId="14026"/>
    <cellStyle name="Heading 2 2 2 2 2 2" xfId="14027"/>
    <cellStyle name="Heading 2 2 2 2 3" xfId="14028"/>
    <cellStyle name="Heading 2 2 2 2 3 2" xfId="14029"/>
    <cellStyle name="Heading 2 2 2 2 4" xfId="14030"/>
    <cellStyle name="Heading 2 2 2 3" xfId="14031"/>
    <cellStyle name="Heading 2 2 2 3 2" xfId="14032"/>
    <cellStyle name="Heading 2 2 2 4" xfId="14033"/>
    <cellStyle name="Heading 2 2 2 4 2" xfId="14034"/>
    <cellStyle name="Heading 2 2 2 5" xfId="14035"/>
    <cellStyle name="Heading 2 2 3" xfId="5221"/>
    <cellStyle name="Heading 2 2 3 2" xfId="14036"/>
    <cellStyle name="Heading 2 2 4" xfId="14037"/>
    <cellStyle name="Heading 2 2 4 2" xfId="14038"/>
    <cellStyle name="Heading 2 2 5" xfId="14039"/>
    <cellStyle name="Heading 2 2 5 2" xfId="14040"/>
    <cellStyle name="Heading 2 3" xfId="5222"/>
    <cellStyle name="Heading 2 3 2" xfId="5223"/>
    <cellStyle name="Heading 2 3 2 2" xfId="14041"/>
    <cellStyle name="Heading 2 3 2 3" xfId="14042"/>
    <cellStyle name="Heading 2 3 3" xfId="5224"/>
    <cellStyle name="Heading 2 3 3 2" xfId="14043"/>
    <cellStyle name="Heading 2 3 4" xfId="14044"/>
    <cellStyle name="Heading 2 3 4 2" xfId="14045"/>
    <cellStyle name="Heading 2 3 5" xfId="14046"/>
    <cellStyle name="Heading 2 4" xfId="5225"/>
    <cellStyle name="Heading 2 4 2" xfId="5226"/>
    <cellStyle name="Heading 2 4 2 2" xfId="14047"/>
    <cellStyle name="Heading 2 4 2 2 2" xfId="14048"/>
    <cellStyle name="Heading 2 4 2 3" xfId="14049"/>
    <cellStyle name="Heading 2 4 2 3 2" xfId="14050"/>
    <cellStyle name="Heading 2 4 2 4" xfId="14051"/>
    <cellStyle name="Heading 2 4 3" xfId="5227"/>
    <cellStyle name="Heading 2 4 3 2" xfId="14052"/>
    <cellStyle name="Heading 2 4 4" xfId="14053"/>
    <cellStyle name="Heading 2 4 4 2" xfId="14054"/>
    <cellStyle name="Heading 2 4 5" xfId="14055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4056"/>
    <cellStyle name="Heading 3 2 2 2 2" xfId="14057"/>
    <cellStyle name="Heading 3 2 2 2 2 2" xfId="14058"/>
    <cellStyle name="Heading 3 2 2 2 3" xfId="14059"/>
    <cellStyle name="Heading 3 2 2 2 3 2" xfId="14060"/>
    <cellStyle name="Heading 3 2 2 2 4" xfId="14061"/>
    <cellStyle name="Heading 3 2 2 3" xfId="14062"/>
    <cellStyle name="Heading 3 2 2 3 2" xfId="14063"/>
    <cellStyle name="Heading 3 2 2 4" xfId="14064"/>
    <cellStyle name="Heading 3 2 2 4 2" xfId="14065"/>
    <cellStyle name="Heading 3 2 2 5" xfId="14066"/>
    <cellStyle name="Heading 3 2 3" xfId="5233"/>
    <cellStyle name="Heading 3 2 3 2" xfId="14067"/>
    <cellStyle name="Heading 3 2 4" xfId="14068"/>
    <cellStyle name="Heading 3 2 4 2" xfId="14069"/>
    <cellStyle name="Heading 3 2 5" xfId="14070"/>
    <cellStyle name="Heading 3 3" xfId="5234"/>
    <cellStyle name="Heading 3 3 2" xfId="5235"/>
    <cellStyle name="Heading 3 3 2 2" xfId="14071"/>
    <cellStyle name="Heading 3 3 3" xfId="5236"/>
    <cellStyle name="Heading 3 3 3 2" xfId="14072"/>
    <cellStyle name="Heading 3 3 4" xfId="14073"/>
    <cellStyle name="Heading 3 4" xfId="5237"/>
    <cellStyle name="Heading 3 4 2" xfId="5238"/>
    <cellStyle name="Heading 3 4 2 2" xfId="14074"/>
    <cellStyle name="Heading 3 4 2 2 2" xfId="14075"/>
    <cellStyle name="Heading 3 4 2 3" xfId="14076"/>
    <cellStyle name="Heading 3 4 2 3 2" xfId="14077"/>
    <cellStyle name="Heading 3 4 2 4" xfId="14078"/>
    <cellStyle name="Heading 3 4 3" xfId="5239"/>
    <cellStyle name="Heading 3 4 3 2" xfId="14079"/>
    <cellStyle name="Heading 3 4 4" xfId="14080"/>
    <cellStyle name="Heading 3 4 4 2" xfId="14081"/>
    <cellStyle name="Heading 3 4 5" xfId="14082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83"/>
    <cellStyle name="Heading 4 2 2 2 2" xfId="14084"/>
    <cellStyle name="Heading 4 2 2 2 2 2" xfId="14085"/>
    <cellStyle name="Heading 4 2 2 2 3" xfId="14086"/>
    <cellStyle name="Heading 4 2 2 2 3 2" xfId="14087"/>
    <cellStyle name="Heading 4 2 2 2 4" xfId="14088"/>
    <cellStyle name="Heading 4 2 2 3" xfId="14089"/>
    <cellStyle name="Heading 4 2 2 3 2" xfId="14090"/>
    <cellStyle name="Heading 4 2 2 4" xfId="14091"/>
    <cellStyle name="Heading 4 2 2 4 2" xfId="14092"/>
    <cellStyle name="Heading 4 2 2 5" xfId="14093"/>
    <cellStyle name="Heading 4 2 3" xfId="5249"/>
    <cellStyle name="Heading 4 2 3 2" xfId="14094"/>
    <cellStyle name="Heading 4 2 4" xfId="14095"/>
    <cellStyle name="Heading 4 2 4 2" xfId="14096"/>
    <cellStyle name="Heading 4 2 5" xfId="14097"/>
    <cellStyle name="Heading 4 3" xfId="5250"/>
    <cellStyle name="Heading 4 3 2" xfId="5251"/>
    <cellStyle name="Heading 4 3 2 2" xfId="14098"/>
    <cellStyle name="Heading 4 3 3" xfId="5252"/>
    <cellStyle name="Heading 4 3 3 2" xfId="14099"/>
    <cellStyle name="Heading 4 3 4" xfId="14100"/>
    <cellStyle name="Heading 4 4" xfId="5253"/>
    <cellStyle name="Heading 4 4 2" xfId="5254"/>
    <cellStyle name="Heading 4 4 2 2" xfId="14101"/>
    <cellStyle name="Heading 4 4 2 2 2" xfId="14102"/>
    <cellStyle name="Heading 4 4 2 3" xfId="14103"/>
    <cellStyle name="Heading 4 4 2 3 2" xfId="14104"/>
    <cellStyle name="Heading 4 4 2 4" xfId="14105"/>
    <cellStyle name="Heading 4 4 3" xfId="5255"/>
    <cellStyle name="Heading 4 4 3 2" xfId="14106"/>
    <cellStyle name="Heading 4 4 4" xfId="14107"/>
    <cellStyle name="Heading 4 4 4 2" xfId="14108"/>
    <cellStyle name="Heading 4 4 5" xfId="14109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110"/>
    <cellStyle name="Heading1 2 2" xfId="14111"/>
    <cellStyle name="Heading1 2 3" xfId="14112"/>
    <cellStyle name="Heading1_(RVS)中東線運價獲利分析-2013預估" xfId="5282"/>
    <cellStyle name="Heading2" xfId="5283"/>
    <cellStyle name="Heading2 2" xfId="14113"/>
    <cellStyle name="Heading2 2 2" xfId="14114"/>
    <cellStyle name="Heading2 2 3" xfId="14115"/>
    <cellStyle name="Hyperlink 2" xfId="14116"/>
    <cellStyle name="Hyperlink 2 2" xfId="14117"/>
    <cellStyle name="Hyperlink 2 2 2" xfId="14118"/>
    <cellStyle name="Hyperlink 2 2 2 2" xfId="14119"/>
    <cellStyle name="Hyperlink 2 2 2 3" xfId="14120"/>
    <cellStyle name="Hyperlink 2 2 3" xfId="14121"/>
    <cellStyle name="Hyperlink 2 2 3 2" xfId="14122"/>
    <cellStyle name="Hyperlink 2 2 3 3" xfId="14123"/>
    <cellStyle name="Hyperlink 2 2 4" xfId="14124"/>
    <cellStyle name="Hyperlink 2 2 5" xfId="14125"/>
    <cellStyle name="Hyperlink 2 3" xfId="14126"/>
    <cellStyle name="Hyperlink 2 3 2" xfId="14127"/>
    <cellStyle name="Hyperlink 2 3 2 2" xfId="14128"/>
    <cellStyle name="Hyperlink 2 3 3" xfId="14129"/>
    <cellStyle name="Hyperlink 2 3 3 2" xfId="14130"/>
    <cellStyle name="Hyperlink 2 3 4" xfId="14131"/>
    <cellStyle name="Hyperlink 2 4" xfId="14132"/>
    <cellStyle name="Hyperlink 2 4 2" xfId="14133"/>
    <cellStyle name="Hyperlink 2 5" xfId="14134"/>
    <cellStyle name="Hyperlink 2 5 2" xfId="14135"/>
    <cellStyle name="Hyperlink 2 6" xfId="14136"/>
    <cellStyle name="Hyperlink 2 6 2" xfId="14137"/>
    <cellStyle name="Hyperlink 2 7" xfId="14138"/>
    <cellStyle name="Hyperlink 3" xfId="14139"/>
    <cellStyle name="Hyperlink 3 2" xfId="14140"/>
    <cellStyle name="Hyperlink 3 2 2" xfId="14141"/>
    <cellStyle name="Hyperlink 3 2 2 2" xfId="14142"/>
    <cellStyle name="Hyperlink 3 2 3" xfId="14143"/>
    <cellStyle name="Hyperlink 3 2 3 2" xfId="14144"/>
    <cellStyle name="Hyperlink 3 2 4" xfId="14145"/>
    <cellStyle name="Hyperlink 3 3" xfId="14146"/>
    <cellStyle name="Hyperlink 3 3 2" xfId="14147"/>
    <cellStyle name="Hyperlink 3 4" xfId="14148"/>
    <cellStyle name="Hyperlink 3 4 2" xfId="14149"/>
    <cellStyle name="Hyperlink 3 5" xfId="14150"/>
    <cellStyle name="Hyperlink 4" xfId="14151"/>
    <cellStyle name="Hyperlink 4 2" xfId="14152"/>
    <cellStyle name="Hyperlink 4 2 2" xfId="14153"/>
    <cellStyle name="Hyperlink 4 3" xfId="14154"/>
    <cellStyle name="Hyperlink 4 3 2" xfId="14155"/>
    <cellStyle name="Hyperlink 4 4" xfId="14156"/>
    <cellStyle name="Hyperlink 5" xfId="14157"/>
    <cellStyle name="Hyperlink 5 2" xfId="14158"/>
    <cellStyle name="Hyperlink 5 2 2" xfId="14159"/>
    <cellStyle name="Hyperlink 5 2 2 2" xfId="14160"/>
    <cellStyle name="Hyperlink 5 2 3" xfId="14161"/>
    <cellStyle name="Hyperlink 5 2 3 2" xfId="14162"/>
    <cellStyle name="Hyperlink 5 2 4" xfId="14163"/>
    <cellStyle name="Hyperlink 5 3" xfId="14164"/>
    <cellStyle name="Hyperlink 5 3 2" xfId="14165"/>
    <cellStyle name="Hyperlink 5 4" xfId="14166"/>
    <cellStyle name="Hyperlink 5 4 2" xfId="14167"/>
    <cellStyle name="Hyperlink 5 5" xfId="14168"/>
    <cellStyle name="Hyperlink 6" xfId="14169"/>
    <cellStyle name="Hyperlink 6 2" xfId="14170"/>
    <cellStyle name="Hyperlink 6 2 2" xfId="14171"/>
    <cellStyle name="Hyperlink 6 2 2 2" xfId="14172"/>
    <cellStyle name="Hyperlink 6 2 3" xfId="14173"/>
    <cellStyle name="Hyperlink 6 2 3 2" xfId="14174"/>
    <cellStyle name="Hyperlink 6 2 4" xfId="14175"/>
    <cellStyle name="Hyperlink 6 3" xfId="14176"/>
    <cellStyle name="Hyperlink 6 3 2" xfId="14177"/>
    <cellStyle name="Hyperlink 6 4" xfId="14178"/>
    <cellStyle name="Hyperlink 6 4 2" xfId="14179"/>
    <cellStyle name="Hyperlink 6 5" xfId="14180"/>
    <cellStyle name="Hyperlink 7" xfId="14181"/>
    <cellStyle name="Hyperlink 7 2" xfId="14182"/>
    <cellStyle name="Hyperlink 7 2 2" xfId="14183"/>
    <cellStyle name="Hyperlink 7 3" xfId="14184"/>
    <cellStyle name="Hyperlink 7 3 2" xfId="14185"/>
    <cellStyle name="Hyperlink 7 4" xfId="14186"/>
    <cellStyle name="Hyperlink 8" xfId="14187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88"/>
    <cellStyle name="Input [yellow] 2 3" xfId="14189"/>
    <cellStyle name="Input [yellow] 3" xfId="5293"/>
    <cellStyle name="Input [yellow] 4" xfId="5294"/>
    <cellStyle name="Input [yellow] 5" xfId="13007"/>
    <cellStyle name="Input 10" xfId="14190"/>
    <cellStyle name="Input 11" xfId="14191"/>
    <cellStyle name="Input 12" xfId="14192"/>
    <cellStyle name="Input 13" xfId="14193"/>
    <cellStyle name="Input 14" xfId="14194"/>
    <cellStyle name="Input 15" xfId="14195"/>
    <cellStyle name="Input 16" xfId="14196"/>
    <cellStyle name="Input 17" xfId="14197"/>
    <cellStyle name="Input 2" xfId="5295"/>
    <cellStyle name="Input 2 2" xfId="5296"/>
    <cellStyle name="Input 2 2 2" xfId="14198"/>
    <cellStyle name="Input 2 2 2 2" xfId="14199"/>
    <cellStyle name="Input 2 2 2 2 2" xfId="14200"/>
    <cellStyle name="Input 2 2 2 3" xfId="14201"/>
    <cellStyle name="Input 2 2 2 3 2" xfId="14202"/>
    <cellStyle name="Input 2 2 2 4" xfId="14203"/>
    <cellStyle name="Input 2 2 3" xfId="14204"/>
    <cellStyle name="Input 2 2 3 2" xfId="14205"/>
    <cellStyle name="Input 2 2 4" xfId="14206"/>
    <cellStyle name="Input 2 2 4 2" xfId="14207"/>
    <cellStyle name="Input 2 2 5" xfId="14208"/>
    <cellStyle name="Input 2 3" xfId="5297"/>
    <cellStyle name="Input 2 3 2" xfId="14209"/>
    <cellStyle name="Input 2 4" xfId="14210"/>
    <cellStyle name="Input 2 4 2" xfId="14211"/>
    <cellStyle name="Input 2 5" xfId="14212"/>
    <cellStyle name="Input 3" xfId="5298"/>
    <cellStyle name="Input 3 2" xfId="5299"/>
    <cellStyle name="Input 3 2 2" xfId="14213"/>
    <cellStyle name="Input 3 3" xfId="5300"/>
    <cellStyle name="Input 3 3 2" xfId="14214"/>
    <cellStyle name="Input 3 4" xfId="14215"/>
    <cellStyle name="Input 4" xfId="5301"/>
    <cellStyle name="Input 4 2" xfId="5302"/>
    <cellStyle name="Input 4 2 2" xfId="14216"/>
    <cellStyle name="Input 4 2 2 2" xfId="14217"/>
    <cellStyle name="Input 4 2 3" xfId="14218"/>
    <cellStyle name="Input 4 2 3 2" xfId="14219"/>
    <cellStyle name="Input 4 2 4" xfId="14220"/>
    <cellStyle name="Input 4 3" xfId="5303"/>
    <cellStyle name="Input 4 3 2" xfId="14221"/>
    <cellStyle name="Input 4 4" xfId="14222"/>
    <cellStyle name="Input 4 4 2" xfId="14223"/>
    <cellStyle name="Input 4 5" xfId="14224"/>
    <cellStyle name="Input 5" xfId="5304"/>
    <cellStyle name="Input 5 2" xfId="5305"/>
    <cellStyle name="Input 5 2 2" xfId="14225"/>
    <cellStyle name="Input 5 2 2 2" xfId="14226"/>
    <cellStyle name="Input 5 2 3" xfId="14227"/>
    <cellStyle name="Input 5 2 3 2" xfId="14228"/>
    <cellStyle name="Input 5 2 4" xfId="14229"/>
    <cellStyle name="Input 5 3" xfId="5306"/>
    <cellStyle name="Input 5 3 2" xfId="14230"/>
    <cellStyle name="Input 5 4" xfId="14231"/>
    <cellStyle name="Input 5 4 2" xfId="14232"/>
    <cellStyle name="Input 5 5" xfId="14233"/>
    <cellStyle name="Input 6" xfId="5307"/>
    <cellStyle name="Input 6 2" xfId="5308"/>
    <cellStyle name="Input 6 3" xfId="5309"/>
    <cellStyle name="Input 7" xfId="5310"/>
    <cellStyle name="Input 7 2" xfId="13099"/>
    <cellStyle name="Input 8" xfId="5311"/>
    <cellStyle name="Input 9" xfId="14234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235"/>
    <cellStyle name="Lien hypertexte visité 2" xfId="14236"/>
    <cellStyle name="Lien hypertexte visité 3" xfId="14237"/>
    <cellStyle name="Lien hypertexte_DAILYPOS" xfId="14238"/>
    <cellStyle name="LineTableCell" xfId="5334"/>
    <cellStyle name="Linked Cell" xfId="5335"/>
    <cellStyle name="Linked Cell 2" xfId="5336"/>
    <cellStyle name="Linked Cell 2 2" xfId="5337"/>
    <cellStyle name="Linked Cell 2 2 2" xfId="14239"/>
    <cellStyle name="Linked Cell 2 2 2 2" xfId="14240"/>
    <cellStyle name="Linked Cell 2 2 2 2 2" xfId="14241"/>
    <cellStyle name="Linked Cell 2 2 2 3" xfId="14242"/>
    <cellStyle name="Linked Cell 2 2 2 3 2" xfId="14243"/>
    <cellStyle name="Linked Cell 2 2 2 4" xfId="14244"/>
    <cellStyle name="Linked Cell 2 2 3" xfId="14245"/>
    <cellStyle name="Linked Cell 2 2 3 2" xfId="14246"/>
    <cellStyle name="Linked Cell 2 2 4" xfId="14247"/>
    <cellStyle name="Linked Cell 2 2 4 2" xfId="14248"/>
    <cellStyle name="Linked Cell 2 2 5" xfId="14249"/>
    <cellStyle name="Linked Cell 2 3" xfId="5338"/>
    <cellStyle name="Linked Cell 2 3 2" xfId="14250"/>
    <cellStyle name="Linked Cell 2 4" xfId="14251"/>
    <cellStyle name="Linked Cell 2 4 2" xfId="14252"/>
    <cellStyle name="Linked Cell 2 5" xfId="14253"/>
    <cellStyle name="Linked Cell 3" xfId="5339"/>
    <cellStyle name="Linked Cell 3 2" xfId="5340"/>
    <cellStyle name="Linked Cell 3 2 2" xfId="14254"/>
    <cellStyle name="Linked Cell 3 3" xfId="5341"/>
    <cellStyle name="Linked Cell 3 3 2" xfId="14255"/>
    <cellStyle name="Linked Cell 3 4" xfId="14256"/>
    <cellStyle name="Linked Cell 4" xfId="5342"/>
    <cellStyle name="Linked Cell 4 2" xfId="5343"/>
    <cellStyle name="Linked Cell 4 2 2" xfId="14257"/>
    <cellStyle name="Linked Cell 4 2 2 2" xfId="14258"/>
    <cellStyle name="Linked Cell 4 2 3" xfId="14259"/>
    <cellStyle name="Linked Cell 4 2 3 2" xfId="14260"/>
    <cellStyle name="Linked Cell 4 2 4" xfId="14261"/>
    <cellStyle name="Linked Cell 4 3" xfId="5344"/>
    <cellStyle name="Linked Cell 4 3 2" xfId="14262"/>
    <cellStyle name="Linked Cell 4 4" xfId="14263"/>
    <cellStyle name="Linked Cell 4 4 2" xfId="14264"/>
    <cellStyle name="Linked Cell 4 5" xfId="14265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66"/>
    <cellStyle name="Mon閠aire_AR1194" xfId="14267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68"/>
    <cellStyle name="Neutral 2 2 2 2" xfId="14269"/>
    <cellStyle name="Neutral 2 2 2 2 2" xfId="14270"/>
    <cellStyle name="Neutral 2 2 2 3" xfId="14271"/>
    <cellStyle name="Neutral 2 2 2 3 2" xfId="14272"/>
    <cellStyle name="Neutral 2 2 2 4" xfId="14273"/>
    <cellStyle name="Neutral 2 2 3" xfId="14274"/>
    <cellStyle name="Neutral 2 2 3 2" xfId="14275"/>
    <cellStyle name="Neutral 2 2 4" xfId="14276"/>
    <cellStyle name="Neutral 2 2 4 2" xfId="14277"/>
    <cellStyle name="Neutral 2 2 5" xfId="14278"/>
    <cellStyle name="Neutral 2 3" xfId="5395"/>
    <cellStyle name="Neutral 2 3 2" xfId="14279"/>
    <cellStyle name="Neutral 2 4" xfId="14280"/>
    <cellStyle name="Neutral 2 4 2" xfId="14281"/>
    <cellStyle name="Neutral 2 5" xfId="14282"/>
    <cellStyle name="Neutral 2 6" xfId="14283"/>
    <cellStyle name="Neutral 3" xfId="5396"/>
    <cellStyle name="Neutral 3 2" xfId="5397"/>
    <cellStyle name="Neutral 3 2 2" xfId="14284"/>
    <cellStyle name="Neutral 3 3" xfId="5398"/>
    <cellStyle name="Neutral 3 3 2" xfId="14285"/>
    <cellStyle name="Neutral 3 4" xfId="14286"/>
    <cellStyle name="Neutral 4" xfId="5399"/>
    <cellStyle name="Neutral 4 2" xfId="5400"/>
    <cellStyle name="Neutral 4 2 2" xfId="14287"/>
    <cellStyle name="Neutral 4 2 2 2" xfId="14288"/>
    <cellStyle name="Neutral 4 2 3" xfId="14289"/>
    <cellStyle name="Neutral 4 2 3 2" xfId="14290"/>
    <cellStyle name="Neutral 4 2 4" xfId="14291"/>
    <cellStyle name="Neutral 4 3" xfId="5401"/>
    <cellStyle name="Neutral 4 3 2" xfId="14292"/>
    <cellStyle name="Neutral 4 4" xfId="14293"/>
    <cellStyle name="Neutral 4 4 2" xfId="14294"/>
    <cellStyle name="Neutral 4 5" xfId="14295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96"/>
    <cellStyle name="Normal - Style1 3 3" xfId="14297"/>
    <cellStyle name="Normal - Style1 4" xfId="5413"/>
    <cellStyle name="Normal - Style1 5" xfId="5414"/>
    <cellStyle name="Normal - Style1 6" xfId="5415"/>
    <cellStyle name="Normal - Style1 7" xfId="13008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98"/>
    <cellStyle name="Normal 10 2" xfId="14299"/>
    <cellStyle name="Normal 10 3" xfId="14300"/>
    <cellStyle name="Normal 11" xfId="14301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302"/>
    <cellStyle name="Normal 12" xfId="5465"/>
    <cellStyle name="Normal 12 2" xfId="12940"/>
    <cellStyle name="Normal 12 3" xfId="12973"/>
    <cellStyle name="Normal 13" xfId="14303"/>
    <cellStyle name="Normal 13 2" xfId="14304"/>
    <cellStyle name="Normal 13 3" xfId="14305"/>
    <cellStyle name="Normal 14" xfId="5466"/>
    <cellStyle name="Normal 14 2" xfId="12941"/>
    <cellStyle name="Normal 14 3" xfId="12974"/>
    <cellStyle name="Normal 15" xfId="14306"/>
    <cellStyle name="Normal 15 2" xfId="14307"/>
    <cellStyle name="Normal 15 2 2" xfId="14308"/>
    <cellStyle name="Normal 15 3" xfId="14309"/>
    <cellStyle name="Normal 15 3 2" xfId="14310"/>
    <cellStyle name="Normal 15 4" xfId="14311"/>
    <cellStyle name="Normal 16" xfId="14312"/>
    <cellStyle name="Normal 16 2" xfId="14313"/>
    <cellStyle name="Normal 16 2 2" xfId="14314"/>
    <cellStyle name="Normal 16 3" xfId="14315"/>
    <cellStyle name="Normal 17" xfId="14316"/>
    <cellStyle name="Normal 17 2" xfId="14317"/>
    <cellStyle name="Normal 18" xfId="14318"/>
    <cellStyle name="Normal 18 2" xfId="14319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0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09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5051"/>
    <cellStyle name="Normal 3" xfId="5544"/>
    <cellStyle name="Normal 3 10" xfId="14320"/>
    <cellStyle name="Normal 3 11" xfId="14321"/>
    <cellStyle name="Normal 3 12" xfId="14322"/>
    <cellStyle name="Normal 3 2" xfId="5545"/>
    <cellStyle name="Normal 3 2 2" xfId="5546"/>
    <cellStyle name="Normal 3 2 2 2" xfId="14323"/>
    <cellStyle name="Normal 3 2 2 2 2" xfId="14324"/>
    <cellStyle name="Normal 3 2 2 3" xfId="14325"/>
    <cellStyle name="Normal 3 2 2 3 2" xfId="14326"/>
    <cellStyle name="Normal 3 2 2 4" xfId="14327"/>
    <cellStyle name="Normal 3 2 3" xfId="5547"/>
    <cellStyle name="Normal 3 2 3 2" xfId="14328"/>
    <cellStyle name="Normal 3 2 4" xfId="5548"/>
    <cellStyle name="Normal 3 2 4 2" xfId="14329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2 2" xfId="14330"/>
    <cellStyle name="Normal 3 3 2 2 2" xfId="14331"/>
    <cellStyle name="Normal 3 3 2 3" xfId="14332"/>
    <cellStyle name="Normal 3 3 2 3 2" xfId="14333"/>
    <cellStyle name="Normal 3 3 2 4" xfId="14334"/>
    <cellStyle name="Normal 3 3 3" xfId="5552"/>
    <cellStyle name="Normal 3 3 3 2" xfId="14335"/>
    <cellStyle name="Normal 3 3 4" xfId="5553"/>
    <cellStyle name="Normal 3 3 4 2" xfId="14336"/>
    <cellStyle name="Normal 3 3 5" xfId="5554"/>
    <cellStyle name="Normal 3 4" xfId="5555"/>
    <cellStyle name="Normal 3 4 2" xfId="14337"/>
    <cellStyle name="Normal 3 4 2 2" xfId="14338"/>
    <cellStyle name="Normal 3 4 2 2 2" xfId="14339"/>
    <cellStyle name="Normal 3 4 2 3" xfId="14340"/>
    <cellStyle name="Normal 3 4 2 3 2" xfId="14341"/>
    <cellStyle name="Normal 3 4 2 4" xfId="14342"/>
    <cellStyle name="Normal 3 4 3" xfId="14343"/>
    <cellStyle name="Normal 3 4 3 2" xfId="14344"/>
    <cellStyle name="Normal 3 4 4" xfId="14345"/>
    <cellStyle name="Normal 3 4 4 2" xfId="14346"/>
    <cellStyle name="Normal 3 4 5" xfId="14347"/>
    <cellStyle name="Normal 3 5" xfId="5556"/>
    <cellStyle name="Normal 3 5 2" xfId="14348"/>
    <cellStyle name="Normal 3 5 2 2" xfId="14349"/>
    <cellStyle name="Normal 3 5 2 3" xfId="14350"/>
    <cellStyle name="Normal 3 5 3" xfId="14351"/>
    <cellStyle name="Normal 3 5 3 2" xfId="14352"/>
    <cellStyle name="Normal 3 5 3 3" xfId="14353"/>
    <cellStyle name="Normal 3 5 4" xfId="14354"/>
    <cellStyle name="Normal 3 5 5" xfId="14355"/>
    <cellStyle name="Normal 3 6" xfId="5557"/>
    <cellStyle name="Normal 3 6 2" xfId="14356"/>
    <cellStyle name="Normal 3 6 2 2" xfId="14357"/>
    <cellStyle name="Normal 3 6 2 2 2" xfId="14358"/>
    <cellStyle name="Normal 3 6 2 3" xfId="14359"/>
    <cellStyle name="Normal 3 6 2 3 2" xfId="14360"/>
    <cellStyle name="Normal 3 6 2 4" xfId="14361"/>
    <cellStyle name="Normal 3 6 3" xfId="14362"/>
    <cellStyle name="Normal 3 6 3 2" xfId="14363"/>
    <cellStyle name="Normal 3 6 4" xfId="14364"/>
    <cellStyle name="Normal 3 6 4 2" xfId="14365"/>
    <cellStyle name="Normal 3 6 5" xfId="14366"/>
    <cellStyle name="Normal 3 7" xfId="12944"/>
    <cellStyle name="Normal 3 7 2" xfId="14367"/>
    <cellStyle name="Normal 3 7 2 2" xfId="14368"/>
    <cellStyle name="Normal 3 7 2 2 2" xfId="14369"/>
    <cellStyle name="Normal 3 7 2 3" xfId="14370"/>
    <cellStyle name="Normal 3 7 2 3 2" xfId="14371"/>
    <cellStyle name="Normal 3 7 2 4" xfId="14372"/>
    <cellStyle name="Normal 3 7 3" xfId="14373"/>
    <cellStyle name="Normal 3 7 3 2" xfId="14374"/>
    <cellStyle name="Normal 3 7 4" xfId="14375"/>
    <cellStyle name="Normal 3 7 4 2" xfId="14376"/>
    <cellStyle name="Normal 3 7 5" xfId="14377"/>
    <cellStyle name="Normal 3 8" xfId="12977"/>
    <cellStyle name="Normal 3 9" xfId="13011"/>
    <cellStyle name="Normal 34" xfId="14378"/>
    <cellStyle name="Normal 34 2" xfId="14379"/>
    <cellStyle name="Normal 34 3" xfId="14380"/>
    <cellStyle name="Normal 4" xfId="5558"/>
    <cellStyle name="Normal 4 10" xfId="14381"/>
    <cellStyle name="Normal 4 11" xfId="14382"/>
    <cellStyle name="Normal 4 12" xfId="14383"/>
    <cellStyle name="Normal 4 13" xfId="14384"/>
    <cellStyle name="Normal 4 2" xfId="5559"/>
    <cellStyle name="Normal 4 2 2" xfId="14385"/>
    <cellStyle name="Normal 4 2 3" xfId="14386"/>
    <cellStyle name="Normal 4 3" xfId="5560"/>
    <cellStyle name="Normal 4 3 2" xfId="14387"/>
    <cellStyle name="Normal 4 3 3" xfId="14388"/>
    <cellStyle name="Normal 4 4" xfId="5561"/>
    <cellStyle name="Normal 4 4 2" xfId="14389"/>
    <cellStyle name="Normal 4 4 2 2" xfId="14390"/>
    <cellStyle name="Normal 4 4 3" xfId="14391"/>
    <cellStyle name="Normal 4 4 3 2" xfId="14392"/>
    <cellStyle name="Normal 4 4 4" xfId="14393"/>
    <cellStyle name="Normal 4 5" xfId="5562"/>
    <cellStyle name="Normal 4 5 2" xfId="14394"/>
    <cellStyle name="Normal 4 5 2 2" xfId="14395"/>
    <cellStyle name="Normal 4 5 3" xfId="14396"/>
    <cellStyle name="Normal 4 5 3 2" xfId="14397"/>
    <cellStyle name="Normal 4 5 4" xfId="14398"/>
    <cellStyle name="Normal 4 6" xfId="12946"/>
    <cellStyle name="Normal 4 6 2" xfId="14399"/>
    <cellStyle name="Normal 4 6 2 2" xfId="14400"/>
    <cellStyle name="Normal 4 6 2 3" xfId="14401"/>
    <cellStyle name="Normal 4 6 3" xfId="14402"/>
    <cellStyle name="Normal 4 6 3 2" xfId="14403"/>
    <cellStyle name="Normal 4 6 3 3" xfId="14404"/>
    <cellStyle name="Normal 4 6 4" xfId="14405"/>
    <cellStyle name="Normal 4 6 5" xfId="14406"/>
    <cellStyle name="Normal 4 7" xfId="12979"/>
    <cellStyle name="Normal 4 7 2" xfId="14407"/>
    <cellStyle name="Normal 4 7 2 2" xfId="14408"/>
    <cellStyle name="Normal 4 7 3" xfId="14409"/>
    <cellStyle name="Normal 4 7 3 2" xfId="14410"/>
    <cellStyle name="Normal 4 7 4" xfId="14411"/>
    <cellStyle name="Normal 4 8" xfId="13012"/>
    <cellStyle name="Normal 4 9" xfId="14412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3 2" xfId="14413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4 2" xfId="14414"/>
    <cellStyle name="Normal 5 5" xfId="12980"/>
    <cellStyle name="Normal 5 6" xfId="13013"/>
    <cellStyle name="Normal 6" xfId="5572"/>
    <cellStyle name="Normal 6 2" xfId="5573"/>
    <cellStyle name="Normal 6 2 2" xfId="5574"/>
    <cellStyle name="Normal 6 2 2 2" xfId="14415"/>
    <cellStyle name="Normal 6 2 3" xfId="5575"/>
    <cellStyle name="Normal 6 2 3 2" xfId="14416"/>
    <cellStyle name="Normal 6 2 4" xfId="14417"/>
    <cellStyle name="Normal 6 3" xfId="5576"/>
    <cellStyle name="Normal 6 3 2" xfId="5577"/>
    <cellStyle name="Normal 6 3 3" xfId="5578"/>
    <cellStyle name="Normal 6 4" xfId="5579"/>
    <cellStyle name="Normal 6 4 2" xfId="14418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2 2" xfId="14419"/>
    <cellStyle name="Normal 7 3" xfId="5584"/>
    <cellStyle name="Normal 7 3 2" xfId="14420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2 2" xfId="14421"/>
    <cellStyle name="Normal 8 3" xfId="12991"/>
    <cellStyle name="Normal 8 3 2" xfId="14422"/>
    <cellStyle name="Normal 8 4" xfId="14423"/>
    <cellStyle name="Normal 8 5" xfId="14424"/>
    <cellStyle name="Normal 9" xfId="5588"/>
    <cellStyle name="Normal 9 2" xfId="5589"/>
    <cellStyle name="Normal 9 2 2" xfId="14425"/>
    <cellStyle name="Normal 9 3" xfId="5590"/>
    <cellStyle name="Normal 9 3 2" xfId="14426"/>
    <cellStyle name="Normal 9 4" xfId="14427"/>
    <cellStyle name="Normal_#10-Headcount" xfId="5591"/>
    <cellStyle name="Normal_Book1_Phase in-out (01 09)" xfId="12934"/>
    <cellStyle name="Normal_SAS Feb'08" xfId="12935"/>
    <cellStyle name="Normal_Sheet1" xfId="15061"/>
    <cellStyle name="Normal_Sheet1_Sheet3" xfId="15063"/>
    <cellStyle name="Normal_Sheet2" xfId="15062"/>
    <cellStyle name="Normal_Sheet3" xfId="15064"/>
    <cellStyle name="Normal_Sheet4" xfId="15060"/>
    <cellStyle name="Normale_RESULTS" xfId="5592"/>
    <cellStyle name="Note" xfId="5593"/>
    <cellStyle name="Note 2" xfId="5594"/>
    <cellStyle name="Note 2 2" xfId="5595"/>
    <cellStyle name="Note 2 2 2" xfId="14428"/>
    <cellStyle name="Note 2 2 2 2" xfId="14429"/>
    <cellStyle name="Note 2 2 2 2 2" xfId="14430"/>
    <cellStyle name="Note 2 2 2 3" xfId="14431"/>
    <cellStyle name="Note 2 2 2 3 2" xfId="14432"/>
    <cellStyle name="Note 2 2 2 4" xfId="14433"/>
    <cellStyle name="Note 2 2 3" xfId="14434"/>
    <cellStyle name="Note 2 2 3 2" xfId="14435"/>
    <cellStyle name="Note 2 2 4" xfId="14436"/>
    <cellStyle name="Note 2 2 4 2" xfId="14437"/>
    <cellStyle name="Note 2 2 5" xfId="14438"/>
    <cellStyle name="Note 2 3" xfId="5596"/>
    <cellStyle name="Note 2 3 2" xfId="14439"/>
    <cellStyle name="Note 2 3 2 2" xfId="14440"/>
    <cellStyle name="Note 2 3 3" xfId="14441"/>
    <cellStyle name="Note 2 3 3 2" xfId="14442"/>
    <cellStyle name="Note 2 3 4" xfId="14443"/>
    <cellStyle name="Note 2 4" xfId="14444"/>
    <cellStyle name="Note 2 4 2" xfId="14445"/>
    <cellStyle name="Note 2 5" xfId="14446"/>
    <cellStyle name="Note 2 5 2" xfId="14447"/>
    <cellStyle name="Note 2 6" xfId="14448"/>
    <cellStyle name="Note 3" xfId="5597"/>
    <cellStyle name="Note 3 2" xfId="5598"/>
    <cellStyle name="Note 3 2 2" xfId="14449"/>
    <cellStyle name="Note 3 2 2 2" xfId="14450"/>
    <cellStyle name="Note 3 2 3" xfId="14451"/>
    <cellStyle name="Note 3 2 3 2" xfId="14452"/>
    <cellStyle name="Note 3 2 4" xfId="14453"/>
    <cellStyle name="Note 3 3" xfId="5599"/>
    <cellStyle name="Note 3 3 2" xfId="14454"/>
    <cellStyle name="Note 3 4" xfId="14455"/>
    <cellStyle name="Note 3 4 2" xfId="14456"/>
    <cellStyle name="Note 3 5" xfId="14457"/>
    <cellStyle name="Note 4" xfId="5600"/>
    <cellStyle name="Note 4 2" xfId="5601"/>
    <cellStyle name="Note 4 2 2" xfId="14458"/>
    <cellStyle name="Note 4 2 2 2" xfId="14459"/>
    <cellStyle name="Note 4 2 3" xfId="14460"/>
    <cellStyle name="Note 4 2 3 2" xfId="14461"/>
    <cellStyle name="Note 4 2 4" xfId="14462"/>
    <cellStyle name="Note 4 3" xfId="5602"/>
    <cellStyle name="Note 4 3 2" xfId="14463"/>
    <cellStyle name="Note 4 4" xfId="14464"/>
    <cellStyle name="Note 4 4 2" xfId="14465"/>
    <cellStyle name="Note 4 5" xfId="14466"/>
    <cellStyle name="Note 5" xfId="5603"/>
    <cellStyle name="Note 5 2" xfId="5604"/>
    <cellStyle name="Note 5 3" xfId="5605"/>
    <cellStyle name="Note 6" xfId="5606"/>
    <cellStyle name="Note 6 2" xfId="13100"/>
    <cellStyle name="Note 7" xfId="5607"/>
    <cellStyle name="Note 7 2" xfId="13101"/>
    <cellStyle name="Note 8" xfId="13102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467"/>
    <cellStyle name="Output 2 2 2 2" xfId="14468"/>
    <cellStyle name="Output 2 2 2 2 2" xfId="14469"/>
    <cellStyle name="Output 2 2 2 3" xfId="14470"/>
    <cellStyle name="Output 2 2 2 3 2" xfId="14471"/>
    <cellStyle name="Output 2 2 2 4" xfId="14472"/>
    <cellStyle name="Output 2 2 3" xfId="14473"/>
    <cellStyle name="Output 2 2 3 2" xfId="14474"/>
    <cellStyle name="Output 2 2 4" xfId="14475"/>
    <cellStyle name="Output 2 2 4 2" xfId="14476"/>
    <cellStyle name="Output 2 2 5" xfId="14477"/>
    <cellStyle name="Output 2 3" xfId="5613"/>
    <cellStyle name="Output 2 3 2" xfId="14478"/>
    <cellStyle name="Output 2 4" xfId="14479"/>
    <cellStyle name="Output 2 4 2" xfId="14480"/>
    <cellStyle name="Output 2 5" xfId="14481"/>
    <cellStyle name="Output 3" xfId="5614"/>
    <cellStyle name="Output 3 2" xfId="5615"/>
    <cellStyle name="Output 3 2 2" xfId="14482"/>
    <cellStyle name="Output 3 3" xfId="5616"/>
    <cellStyle name="Output 3 3 2" xfId="14483"/>
    <cellStyle name="Output 3 4" xfId="14484"/>
    <cellStyle name="Output 4" xfId="5617"/>
    <cellStyle name="Output 4 2" xfId="5618"/>
    <cellStyle name="Output 4 2 2" xfId="14485"/>
    <cellStyle name="Output 4 2 2 2" xfId="14486"/>
    <cellStyle name="Output 4 2 3" xfId="14487"/>
    <cellStyle name="Output 4 2 3 2" xfId="14488"/>
    <cellStyle name="Output 4 2 4" xfId="14489"/>
    <cellStyle name="Output 4 3" xfId="5619"/>
    <cellStyle name="Output 4 3 2" xfId="14490"/>
    <cellStyle name="Output 4 4" xfId="14491"/>
    <cellStyle name="Output 4 4 2" xfId="14492"/>
    <cellStyle name="Output 4 5" xfId="14493"/>
    <cellStyle name="Output 5" xfId="5620"/>
    <cellStyle name="Output 5 2" xfId="5621"/>
    <cellStyle name="Output 5 3" xfId="5622"/>
    <cellStyle name="Output 6" xfId="5623"/>
    <cellStyle name="Output 6 2" xfId="13103"/>
    <cellStyle name="Output 7" xfId="5624"/>
    <cellStyle name="Output 7 2" xfId="13104"/>
    <cellStyle name="Output 8" xfId="13105"/>
    <cellStyle name="Output_012-(KMX) BTL Schedules for KHH_Cebu" xfId="5625"/>
    <cellStyle name="per.style" xfId="5626"/>
    <cellStyle name="Percent [2]" xfId="5627"/>
    <cellStyle name="Percent [2] 2" xfId="13014"/>
    <cellStyle name="Percent [2] 2 2" xfId="14494"/>
    <cellStyle name="Percent [2] 2 3" xfId="14495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5"/>
    <cellStyle name="Pourcentage 2" xfId="13016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96"/>
    <cellStyle name="S3" xfId="14497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98"/>
    <cellStyle name="Subtotal" xfId="5693"/>
    <cellStyle name="Subtotal 2" xfId="5694"/>
    <cellStyle name="SUZ" xfId="14499"/>
    <cellStyle name="Title" xfId="5695"/>
    <cellStyle name="Title 2" xfId="5696"/>
    <cellStyle name="Title 2 2" xfId="5697"/>
    <cellStyle name="Title 2 2 2" xfId="14500"/>
    <cellStyle name="Title 2 2 2 2" xfId="14501"/>
    <cellStyle name="Title 2 2 2 2 2" xfId="14502"/>
    <cellStyle name="Title 2 2 2 3" xfId="14503"/>
    <cellStyle name="Title 2 2 2 3 2" xfId="14504"/>
    <cellStyle name="Title 2 2 2 4" xfId="14505"/>
    <cellStyle name="Title 2 2 3" xfId="14506"/>
    <cellStyle name="Title 2 2 3 2" xfId="14507"/>
    <cellStyle name="Title 2 2 4" xfId="14508"/>
    <cellStyle name="Title 2 2 4 2" xfId="14509"/>
    <cellStyle name="Title 2 2 5" xfId="14510"/>
    <cellStyle name="Title 2 3" xfId="5698"/>
    <cellStyle name="Title 2 3 2" xfId="14511"/>
    <cellStyle name="Title 2 4" xfId="14512"/>
    <cellStyle name="Title 2 4 2" xfId="14513"/>
    <cellStyle name="Title 2 5" xfId="14514"/>
    <cellStyle name="Title 3" xfId="5699"/>
    <cellStyle name="Title 3 2" xfId="5700"/>
    <cellStyle name="Title 3 2 2" xfId="14515"/>
    <cellStyle name="Title 3 3" xfId="5701"/>
    <cellStyle name="Title 3 3 2" xfId="14516"/>
    <cellStyle name="Title 3 4" xfId="14517"/>
    <cellStyle name="Title 4" xfId="5702"/>
    <cellStyle name="Title 4 2" xfId="5703"/>
    <cellStyle name="Title 4 2 2" xfId="14518"/>
    <cellStyle name="Title 4 2 2 2" xfId="14519"/>
    <cellStyle name="Title 4 2 3" xfId="14520"/>
    <cellStyle name="Title 4 2 3 2" xfId="14521"/>
    <cellStyle name="Title 4 2 4" xfId="14522"/>
    <cellStyle name="Title 4 3" xfId="5704"/>
    <cellStyle name="Title 4 3 2" xfId="14523"/>
    <cellStyle name="Title 4 4" xfId="14524"/>
    <cellStyle name="Title 4 4 2" xfId="14525"/>
    <cellStyle name="Title 4 5" xfId="14526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527"/>
    <cellStyle name="Total 2 2 2 2" xfId="14528"/>
    <cellStyle name="Total 2 2 2 2 2" xfId="14529"/>
    <cellStyle name="Total 2 2 2 3" xfId="14530"/>
    <cellStyle name="Total 2 2 2 3 2" xfId="14531"/>
    <cellStyle name="Total 2 2 2 4" xfId="14532"/>
    <cellStyle name="Total 2 2 3" xfId="14533"/>
    <cellStyle name="Total 2 2 3 2" xfId="14534"/>
    <cellStyle name="Total 2 2 4" xfId="14535"/>
    <cellStyle name="Total 2 2 4 2" xfId="14536"/>
    <cellStyle name="Total 2 2 5" xfId="14537"/>
    <cellStyle name="Total 2 3" xfId="5714"/>
    <cellStyle name="Total 2 3 2" xfId="14538"/>
    <cellStyle name="Total 2 4" xfId="14539"/>
    <cellStyle name="Total 2 4 2" xfId="14540"/>
    <cellStyle name="Total 2 5" xfId="14541"/>
    <cellStyle name="Total 2 5 2" xfId="14542"/>
    <cellStyle name="Total 3" xfId="5715"/>
    <cellStyle name="Total 3 2" xfId="5716"/>
    <cellStyle name="Total 3 2 2" xfId="14543"/>
    <cellStyle name="Total 3 2 3" xfId="14544"/>
    <cellStyle name="Total 3 3" xfId="5717"/>
    <cellStyle name="Total 3 3 2" xfId="14545"/>
    <cellStyle name="Total 3 4" xfId="14546"/>
    <cellStyle name="Total 3 4 2" xfId="14547"/>
    <cellStyle name="Total 3 5" xfId="14548"/>
    <cellStyle name="Total 4" xfId="5718"/>
    <cellStyle name="Total 4 2" xfId="5719"/>
    <cellStyle name="Total 4 2 2" xfId="14549"/>
    <cellStyle name="Total 4 2 2 2" xfId="14550"/>
    <cellStyle name="Total 4 2 3" xfId="14551"/>
    <cellStyle name="Total 4 2 3 2" xfId="14552"/>
    <cellStyle name="Total 4 2 4" xfId="14553"/>
    <cellStyle name="Total 4 3" xfId="5720"/>
    <cellStyle name="Total 4 3 2" xfId="14554"/>
    <cellStyle name="Total 4 4" xfId="14555"/>
    <cellStyle name="Total 4 4 2" xfId="14556"/>
    <cellStyle name="Total 4 5" xfId="14557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7 2" xfId="13106"/>
    <cellStyle name="Total 8" xfId="5728"/>
    <cellStyle name="Total 8 2" xfId="13107"/>
    <cellStyle name="Total 9" xfId="1310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558"/>
    <cellStyle name="Warning Text 2 2 2 2" xfId="14559"/>
    <cellStyle name="Warning Text 2 2 2 2 2" xfId="14560"/>
    <cellStyle name="Warning Text 2 2 2 3" xfId="14561"/>
    <cellStyle name="Warning Text 2 2 2 3 2" xfId="14562"/>
    <cellStyle name="Warning Text 2 2 2 4" xfId="14563"/>
    <cellStyle name="Warning Text 2 2 3" xfId="14564"/>
    <cellStyle name="Warning Text 2 2 3 2" xfId="14565"/>
    <cellStyle name="Warning Text 2 2 4" xfId="14566"/>
    <cellStyle name="Warning Text 2 2 4 2" xfId="14567"/>
    <cellStyle name="Warning Text 2 2 5" xfId="14568"/>
    <cellStyle name="Warning Text 2 3" xfId="5742"/>
    <cellStyle name="Warning Text 2 3 2" xfId="14569"/>
    <cellStyle name="Warning Text 2 4" xfId="14570"/>
    <cellStyle name="Warning Text 2 4 2" xfId="14571"/>
    <cellStyle name="Warning Text 2 5" xfId="14572"/>
    <cellStyle name="Warning Text 3" xfId="5743"/>
    <cellStyle name="Warning Text 3 2" xfId="5744"/>
    <cellStyle name="Warning Text 3 2 2" xfId="14573"/>
    <cellStyle name="Warning Text 3 3" xfId="5745"/>
    <cellStyle name="Warning Text 3 3 2" xfId="14574"/>
    <cellStyle name="Warning Text 3 4" xfId="14575"/>
    <cellStyle name="Warning Text 4" xfId="5746"/>
    <cellStyle name="Warning Text 4 2" xfId="5747"/>
    <cellStyle name="Warning Text 4 2 2" xfId="14576"/>
    <cellStyle name="Warning Text 4 2 2 2" xfId="14577"/>
    <cellStyle name="Warning Text 4 2 3" xfId="14578"/>
    <cellStyle name="Warning Text 4 2 3 2" xfId="14579"/>
    <cellStyle name="Warning Text 4 2 4" xfId="14580"/>
    <cellStyle name="Warning Text 4 3" xfId="5748"/>
    <cellStyle name="Warning Text 4 3 2" xfId="14581"/>
    <cellStyle name="Warning Text 4 4" xfId="14582"/>
    <cellStyle name="Warning Text 4 4 2" xfId="14583"/>
    <cellStyle name="Warning Text 4 5" xfId="14584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5 2" xfId="13109"/>
    <cellStyle name="備註 6" xfId="6176"/>
    <cellStyle name="備註 6 2" xfId="13110"/>
    <cellStyle name="備註 7" xfId="13111"/>
    <cellStyle name="備註 7 2" xfId="13112"/>
    <cellStyle name="備註 8" xfId="13113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114"/>
    <cellStyle name="标题 1 5" xfId="14585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115"/>
    <cellStyle name="标题 2 5" xfId="14586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116"/>
    <cellStyle name="标题 3 3 2" xfId="14587"/>
    <cellStyle name="标题 3 4" xfId="13117"/>
    <cellStyle name="标题 3 5" xfId="14588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118"/>
    <cellStyle name="标题 4 3 2" xfId="14589"/>
    <cellStyle name="标题 4 4" xfId="13119"/>
    <cellStyle name="标题 4 5" xfId="14590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20"/>
    <cellStyle name="标题 6 2" xfId="14591"/>
    <cellStyle name="标题 7" xfId="13121"/>
    <cellStyle name="标题 8" xfId="14592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22"/>
    <cellStyle name="差 3 2" xfId="14593"/>
    <cellStyle name="差 4" xfId="13123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24"/>
    <cellStyle name="差_BMX 1022" xfId="13125"/>
    <cellStyle name="差_BMX- CMA CGM" xfId="13126"/>
    <cellStyle name="差_Book2" xfId="13127"/>
    <cellStyle name="差_CAT joint venture" xfId="13128"/>
    <cellStyle name="差_CIX" xfId="13129"/>
    <cellStyle name="差_CIX2" xfId="13130"/>
    <cellStyle name="差_CIX2 &amp; CKI &amp; AGI" xfId="13131"/>
    <cellStyle name="差_CKA &amp; CAT 0429" xfId="13132"/>
    <cellStyle name="差_CVX" xfId="13133"/>
    <cellStyle name="差_FMX" xfId="13134"/>
    <cellStyle name="差_IA2" xfId="13135"/>
    <cellStyle name="差_IFX" xfId="13136"/>
    <cellStyle name="差_IHS 0302" xfId="13137"/>
    <cellStyle name="差_IHS-KMTC" xfId="13138"/>
    <cellStyle name="差_ISH 0427" xfId="13139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40"/>
    <cellStyle name="差_KHP 2-SINOKOR" xfId="13141"/>
    <cellStyle name="差_KHP2 0416" xfId="13142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43"/>
    <cellStyle name="差_NSC 1119" xfId="13144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45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46"/>
    <cellStyle name="差_VTS 0820" xfId="13147"/>
    <cellStyle name="差_WIN" xfId="13148"/>
    <cellStyle name="差_WIN-SEACON" xfId="13149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2"/>
    <cellStyle name="常规 10 2 2 5" xfId="15057"/>
    <cellStyle name="常规 10 2 3" xfId="6451"/>
    <cellStyle name="常规 10 2 3 2" xfId="13050"/>
    <cellStyle name="常规 10 2 4" xfId="6452"/>
    <cellStyle name="常规 10 2 4 2" xfId="15055"/>
    <cellStyle name="常规 10 2 5" xfId="6453"/>
    <cellStyle name="常规 10 2 6" xfId="13035"/>
    <cellStyle name="常规 10 2 7" xfId="13280"/>
    <cellStyle name="常规 10 2 8" xfId="15048"/>
    <cellStyle name="常规 10 2 9" xfId="15052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3150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1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4"/>
    <cellStyle name="常规 13 2" xfId="6543"/>
    <cellStyle name="常规 13 2 2" xfId="14594"/>
    <cellStyle name="常规 13 3" xfId="6544"/>
    <cellStyle name="常规 13 3 2" xfId="14595"/>
    <cellStyle name="常规 13 4" xfId="6545"/>
    <cellStyle name="常规 13 5" xfId="6546"/>
    <cellStyle name="常规 131" xfId="13151"/>
    <cellStyle name="常规 132" xfId="13152"/>
    <cellStyle name="常规 133" xfId="13055"/>
    <cellStyle name="常规 134" xfId="13153"/>
    <cellStyle name="常规 14" xfId="13054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96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97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54"/>
    <cellStyle name="常规 17" xfId="14598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99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600"/>
    <cellStyle name="常规 2 10 2 3" xfId="6860"/>
    <cellStyle name="常规 2 10 2 3 2" xfId="14601"/>
    <cellStyle name="常规 2 10 2 4" xfId="14602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603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604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605"/>
    <cellStyle name="常规 2 2 2 2 2 2 2 2" xfId="14606"/>
    <cellStyle name="常规 2 2 2 2 2 2 3" xfId="14607"/>
    <cellStyle name="常规 2 2 2 2 2 3" xfId="7082"/>
    <cellStyle name="常规 2 2 2 2 2 3 2" xfId="14608"/>
    <cellStyle name="常规 2 2 2 2 2 4" xfId="14609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278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610"/>
    <cellStyle name="常规 2 2 3 2 2 3" xfId="7153"/>
    <cellStyle name="常规 2 2 3 2 2 3 2" xfId="14611"/>
    <cellStyle name="常规 2 2 3 2 2 4" xfId="14612"/>
    <cellStyle name="常规 2 2 3 2 3" xfId="7154"/>
    <cellStyle name="常规 2 2 3 2 3 2" xfId="14613"/>
    <cellStyle name="常规 2 2 3 2 4" xfId="7155"/>
    <cellStyle name="常规 2 2 3 2 4 2" xfId="14614"/>
    <cellStyle name="常规 2 2 3 2 5" xfId="1461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76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0"/>
    <cellStyle name="常规 2 5 2" xfId="8405"/>
    <cellStyle name="常规 2 5 2 2" xfId="8406"/>
    <cellStyle name="常规 2 5 2 2 2" xfId="14616"/>
    <cellStyle name="常规 2 5 2 3" xfId="8407"/>
    <cellStyle name="常规 2 5 2 3 2" xfId="14617"/>
    <cellStyle name="常规 2 5 2 4" xfId="14618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18"/>
    <cellStyle name="常规 2 66" xfId="13057"/>
    <cellStyle name="常规 2 7" xfId="8670"/>
    <cellStyle name="常规 2 7 2" xfId="8671"/>
    <cellStyle name="常规 2 7 2 2" xfId="8672"/>
    <cellStyle name="常规 2 7 2 2 2" xfId="14619"/>
    <cellStyle name="常规 2 7 2 3" xfId="8673"/>
    <cellStyle name="常规 2 7 2 3 2" xfId="14620"/>
    <cellStyle name="常规 2 7 2 4" xfId="14621"/>
    <cellStyle name="常规 2 7 3" xfId="8674"/>
    <cellStyle name="常规 2 7 3 2" xfId="14622"/>
    <cellStyle name="常规 2 7 4" xfId="8675"/>
    <cellStyle name="常规 2 7 4 2" xfId="14623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624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625"/>
    <cellStyle name="常规 2 9 2 3" xfId="8690"/>
    <cellStyle name="常规 2 9 2 3 2" xfId="14626"/>
    <cellStyle name="常规 2 9 2 4" xfId="14627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628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629"/>
    <cellStyle name="常规 21 10 2" xfId="14630"/>
    <cellStyle name="常规 21 11" xfId="14631"/>
    <cellStyle name="常规 21 11 2" xfId="14632"/>
    <cellStyle name="常规 21 12" xfId="14633"/>
    <cellStyle name="常规 21 2" xfId="8750"/>
    <cellStyle name="常规 21 2 2" xfId="8751"/>
    <cellStyle name="常规 21 2 2 2" xfId="8752"/>
    <cellStyle name="常规 21 2 2 2 2" xfId="8753"/>
    <cellStyle name="常规 21 2 2 2 2 2" xfId="14634"/>
    <cellStyle name="常规 21 2 2 2 2 3" xfId="13027"/>
    <cellStyle name="常规 21 2 2 2 3" xfId="8754"/>
    <cellStyle name="常规 21 2 2 2 3 2" xfId="14635"/>
    <cellStyle name="常规 21 2 2 2 4" xfId="14636"/>
    <cellStyle name="常规 21 2 2 3" xfId="8755"/>
    <cellStyle name="常规 21 2 2 3 2" xfId="14637"/>
    <cellStyle name="常规 21 2 2 4" xfId="8756"/>
    <cellStyle name="常规 21 2 2 4 2" xfId="14638"/>
    <cellStyle name="常规 21 2 2 5" xfId="14639"/>
    <cellStyle name="常规 21 2 3" xfId="8757"/>
    <cellStyle name="常规 21 2 3 2" xfId="8758"/>
    <cellStyle name="常规 21 2 3 2 2" xfId="14640"/>
    <cellStyle name="常规 21 2 3 3" xfId="8759"/>
    <cellStyle name="常规 21 2 3 3 2" xfId="14641"/>
    <cellStyle name="常规 21 2 3 4" xfId="14642"/>
    <cellStyle name="常规 21 2 4" xfId="8760"/>
    <cellStyle name="常规 21 2 4 2" xfId="8761"/>
    <cellStyle name="常规 21 2 4 2 2" xfId="14643"/>
    <cellStyle name="常规 21 2 4 3" xfId="8762"/>
    <cellStyle name="常规 21 2 4 3 2" xfId="14644"/>
    <cellStyle name="常规 21 2 4 4" xfId="14645"/>
    <cellStyle name="常规 21 2 5" xfId="8763"/>
    <cellStyle name="常规 21 2 5 2" xfId="14646"/>
    <cellStyle name="常规 21 2 6" xfId="8764"/>
    <cellStyle name="常规 21 2 6 2" xfId="14647"/>
    <cellStyle name="常规 21 2 7" xfId="14648"/>
    <cellStyle name="常规 21 3" xfId="8765"/>
    <cellStyle name="常规 21 3 2" xfId="8766"/>
    <cellStyle name="常规 21 3 2 2" xfId="14649"/>
    <cellStyle name="常规 21 3 2 2 2" xfId="14650"/>
    <cellStyle name="常规 21 3 2 3" xfId="14651"/>
    <cellStyle name="常规 21 3 2 3 2" xfId="14652"/>
    <cellStyle name="常规 21 3 2 4" xfId="14653"/>
    <cellStyle name="常规 21 3 3" xfId="8767"/>
    <cellStyle name="常规 21 3 3 2" xfId="14654"/>
    <cellStyle name="常规 21 3 4" xfId="14655"/>
    <cellStyle name="常规 21 3 4 2" xfId="14656"/>
    <cellStyle name="常规 21 3 5" xfId="14657"/>
    <cellStyle name="常规 21 4" xfId="8768"/>
    <cellStyle name="常规 21 4 2" xfId="8769"/>
    <cellStyle name="常规 21 4 2 2" xfId="14658"/>
    <cellStyle name="常规 21 4 2 2 2" xfId="14659"/>
    <cellStyle name="常规 21 4 2 3" xfId="14660"/>
    <cellStyle name="常规 21 4 2 3 2" xfId="14661"/>
    <cellStyle name="常规 21 4 2 4" xfId="14662"/>
    <cellStyle name="常规 21 4 3" xfId="8770"/>
    <cellStyle name="常规 21 4 3 2" xfId="14663"/>
    <cellStyle name="常规 21 4 4" xfId="14664"/>
    <cellStyle name="常规 21 4 4 2" xfId="14665"/>
    <cellStyle name="常规 21 4 5" xfId="14666"/>
    <cellStyle name="常规 21 5" xfId="8771"/>
    <cellStyle name="常规 21 5 2" xfId="8772"/>
    <cellStyle name="常规 21 5 2 2" xfId="14667"/>
    <cellStyle name="常规 21 5 2 2 2" xfId="14668"/>
    <cellStyle name="常规 21 5 2 3" xfId="14669"/>
    <cellStyle name="常规 21 5 2 3 2" xfId="14670"/>
    <cellStyle name="常规 21 5 2 4" xfId="14671"/>
    <cellStyle name="常规 21 5 3" xfId="8773"/>
    <cellStyle name="常规 21 5 3 2" xfId="14672"/>
    <cellStyle name="常规 21 5 4" xfId="14673"/>
    <cellStyle name="常规 21 5 4 2" xfId="14674"/>
    <cellStyle name="常规 21 5 5" xfId="14675"/>
    <cellStyle name="常规 21 6" xfId="8774"/>
    <cellStyle name="常规 21 6 2" xfId="8775"/>
    <cellStyle name="常规 21 6 2 2" xfId="14676"/>
    <cellStyle name="常规 21 6 2 2 2" xfId="14677"/>
    <cellStyle name="常规 21 6 2 3" xfId="14678"/>
    <cellStyle name="常规 21 6 2 3 2" xfId="14679"/>
    <cellStyle name="常规 21 6 2 4" xfId="14680"/>
    <cellStyle name="常规 21 6 3" xfId="8776"/>
    <cellStyle name="常规 21 6 3 2" xfId="14681"/>
    <cellStyle name="常规 21 6 4" xfId="14682"/>
    <cellStyle name="常规 21 6 4 2" xfId="14683"/>
    <cellStyle name="常规 21 6 5" xfId="14684"/>
    <cellStyle name="常规 21 7" xfId="8777"/>
    <cellStyle name="常规 21 7 2" xfId="14685"/>
    <cellStyle name="常规 21 7 2 2" xfId="14686"/>
    <cellStyle name="常规 21 7 2 2 2" xfId="14687"/>
    <cellStyle name="常规 21 7 2 3" xfId="14688"/>
    <cellStyle name="常规 21 7 2 3 2" xfId="14689"/>
    <cellStyle name="常规 21 7 2 4" xfId="14690"/>
    <cellStyle name="常规 21 7 3" xfId="14691"/>
    <cellStyle name="常规 21 7 3 2" xfId="14692"/>
    <cellStyle name="常规 21 7 4" xfId="14693"/>
    <cellStyle name="常规 21 7 4 2" xfId="14694"/>
    <cellStyle name="常规 21 7 5" xfId="14695"/>
    <cellStyle name="常规 21 8" xfId="8778"/>
    <cellStyle name="常规 21 8 2" xfId="14696"/>
    <cellStyle name="常规 21 8 2 2" xfId="14697"/>
    <cellStyle name="常规 21 8 3" xfId="14698"/>
    <cellStyle name="常规 21 8 3 2" xfId="14699"/>
    <cellStyle name="常规 21 8 4" xfId="14700"/>
    <cellStyle name="常规 21 9" xfId="14701"/>
    <cellStyle name="常规 21 9 2" xfId="14702"/>
    <cellStyle name="常规 21 9 2 2" xfId="14703"/>
    <cellStyle name="常规 21 9 3" xfId="14704"/>
    <cellStyle name="常规 21 9 3 2" xfId="14705"/>
    <cellStyle name="常规 21 9 4" xfId="14706"/>
    <cellStyle name="常规 22" xfId="14707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708"/>
    <cellStyle name="常规 23 2" xfId="8788"/>
    <cellStyle name="常规 23 3" xfId="8789"/>
    <cellStyle name="常规 23 4" xfId="8790"/>
    <cellStyle name="常规 23 5" xfId="8791"/>
    <cellStyle name="常规 24" xfId="15044"/>
    <cellStyle name="常规 25" xfId="8792"/>
    <cellStyle name="常规 25 2" xfId="8793"/>
    <cellStyle name="常规 25 3" xfId="8794"/>
    <cellStyle name="常规 26" xfId="13023"/>
    <cellStyle name="常规 27" xfId="1505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2 2" xfId="14709"/>
    <cellStyle name="常规 3 2 2 2 3" xfId="9079"/>
    <cellStyle name="常规 3 2 2 2 3 2" xfId="14710"/>
    <cellStyle name="常规 3 2 2 2 4" xfId="9080"/>
    <cellStyle name="常规 3 2 2 2 5" xfId="9081"/>
    <cellStyle name="常规 3 2 2 3" xfId="9082"/>
    <cellStyle name="常规 3 2 2 3 2" xfId="14711"/>
    <cellStyle name="常规 3 2 2 4" xfId="9083"/>
    <cellStyle name="常规 3 2 2 4 2" xfId="14712"/>
    <cellStyle name="常规 3 2 2 5" xfId="14713"/>
    <cellStyle name="常规 3 2 3" xfId="9084"/>
    <cellStyle name="常规 3 2 3 2" xfId="9085"/>
    <cellStyle name="常规 3 2 3 2 2" xfId="14714"/>
    <cellStyle name="常规 3 2 3 3" xfId="9086"/>
    <cellStyle name="常规 3 2 3 3 2" xfId="14715"/>
    <cellStyle name="常规 3 2 3 4" xfId="1471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2 2" xfId="14717"/>
    <cellStyle name="常规 3 3 2 3" xfId="9141"/>
    <cellStyle name="常规 3 3 2 3 2" xfId="14718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2 2" xfId="14719"/>
    <cellStyle name="常规 3 4 2 3" xfId="9213"/>
    <cellStyle name="常规 3 4 2 3 2" xfId="14720"/>
    <cellStyle name="常规 3 4 2 4" xfId="14721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19"/>
    <cellStyle name="常规 3 48" xfId="13028"/>
    <cellStyle name="常规 3 48 2" xfId="13030"/>
    <cellStyle name="常规 3 49" xfId="13037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722"/>
    <cellStyle name="常规 3 5 2 3" xfId="9249"/>
    <cellStyle name="常规 3 5 2 3 2" xfId="14723"/>
    <cellStyle name="常规 3 5 2 4" xfId="14724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725"/>
    <cellStyle name="常规 3 6 2 3" xfId="9276"/>
    <cellStyle name="常规 3 6 2 3 2" xfId="14726"/>
    <cellStyle name="常规 3 6 2 4" xfId="14727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728"/>
    <cellStyle name="常规 3 7 2 3" xfId="9303"/>
    <cellStyle name="常规 3 7 2 3 2" xfId="14729"/>
    <cellStyle name="常规 3 7 2 4" xfId="14730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731"/>
    <cellStyle name="常规 3 9 2 2 2 2" xfId="14732"/>
    <cellStyle name="常规 3 9 2 2 3" xfId="14733"/>
    <cellStyle name="常规 3 9 2 2 3 2" xfId="14734"/>
    <cellStyle name="常规 3 9 2 2 4" xfId="14735"/>
    <cellStyle name="常规 3 9 2 3" xfId="9357"/>
    <cellStyle name="常规 3 9 2 3 2" xfId="14736"/>
    <cellStyle name="常规 3 9 2 4" xfId="14737"/>
    <cellStyle name="常规 3 9 2 4 2" xfId="14738"/>
    <cellStyle name="常规 3 9 2 5" xfId="14739"/>
    <cellStyle name="常规 3 9 3" xfId="9358"/>
    <cellStyle name="常规 3 9 3 2" xfId="9359"/>
    <cellStyle name="常规 3 9 3 2 2" xfId="14740"/>
    <cellStyle name="常规 3 9 3 3" xfId="9360"/>
    <cellStyle name="常规 3 9 3 3 2" xfId="14741"/>
    <cellStyle name="常规 3 9 3 4" xfId="14742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6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5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0"/>
    <cellStyle name="常规 4 18" xfId="13277"/>
    <cellStyle name="常规 4 19" xfId="15058"/>
    <cellStyle name="常规 4 2" xfId="9399"/>
    <cellStyle name="常规 4 2 2" xfId="9400"/>
    <cellStyle name="常规 4 2 2 2" xfId="13045"/>
    <cellStyle name="常规 4 2 2 2 2" xfId="14743"/>
    <cellStyle name="常规 4 2 2 2 2 2" xfId="14744"/>
    <cellStyle name="常规 4 2 2 2 3" xfId="14745"/>
    <cellStyle name="常规 4 2 2 3" xfId="14746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6"/>
    <cellStyle name="常规 49" xfId="13047"/>
    <cellStyle name="常规 49 2" xfId="13155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747"/>
    <cellStyle name="常规 5 3 2 3" xfId="9724"/>
    <cellStyle name="常规 5 3 2 3 2" xfId="14748"/>
    <cellStyle name="常规 5 3 2 4" xfId="14749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1"/>
    <cellStyle name="常规 5 38" xfId="13048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4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2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750"/>
    <cellStyle name="常规 7 2 2 2 2 2" xfId="14751"/>
    <cellStyle name="常规 7 2 2 2 3" xfId="14752"/>
    <cellStyle name="常规 7 2 2 3" xfId="10827"/>
    <cellStyle name="常规 7 2 2 3 2" xfId="14753"/>
    <cellStyle name="常规 7 2 2 4" xfId="14754"/>
    <cellStyle name="常规 7 2 2 4 2" xfId="14755"/>
    <cellStyle name="常规 7 2 2 5" xfId="14756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38"/>
    <cellStyle name="常规_schedule OCT(2012) - COLUMBUS(WB) (2) 2" xfId="13039"/>
    <cellStyle name="常规_Sheet1" xfId="12932"/>
    <cellStyle name="常规_Sheet1 2" xfId="13033"/>
    <cellStyle name="常规_Sheet1 2 2" xfId="13058"/>
    <cellStyle name="常规_Sheet1 3" xfId="13056"/>
    <cellStyle name="常规_Sheet1 4" xfId="13279"/>
    <cellStyle name="常规_Sheet1 5" xfId="15047"/>
    <cellStyle name="常规_Sheet1 5 2" xfId="15059"/>
    <cellStyle name="常规_Sheet1 6" xfId="15066"/>
    <cellStyle name="常规_Sheet1_1" xfId="12933"/>
    <cellStyle name="常规_Sheet1_1 2" xfId="13032"/>
    <cellStyle name="常规_Sheet1_1 3" xfId="13049"/>
    <cellStyle name="常规_Sheet1_1 4" xfId="15045"/>
    <cellStyle name="常规_Sheet1_1 5" xfId="15053"/>
    <cellStyle name="常规_Sheet1_16" xfId="12936"/>
    <cellStyle name="常规_Sheet1_2" xfId="13281"/>
    <cellStyle name="常规_Sheet1_35" xfId="12937"/>
    <cellStyle name="常规_Sheet1_44" xfId="12938"/>
    <cellStyle name="常规_Sheet1_47" xfId="12939"/>
    <cellStyle name="常规_Sheet1_73" xfId="13041"/>
    <cellStyle name="常规_Sheet1_73 2" xfId="15049"/>
    <cellStyle name="常规_上海口岸船期表_57" xfId="13034"/>
    <cellStyle name="常规_上海口岸船期表_63" xfId="13036"/>
    <cellStyle name="常规_上海口岸船期表_63 2" xfId="15050"/>
    <cellStyle name="常规_上海口岸船期表_64" xfId="13043"/>
    <cellStyle name="常规_上海口岸船期表_64 2" xfId="15046"/>
    <cellStyle name="常规_深圳口岸" xfId="13051"/>
    <cellStyle name="常规_万达运通2012年8月份拼箱船期表" xfId="15056"/>
    <cellStyle name="常规_万达运通2012年8月份拼箱船期表 2" xfId="15065"/>
    <cellStyle name="超連結 2" xfId="11629"/>
    <cellStyle name="超連結 2 2" xfId="11630"/>
    <cellStyle name="超連結 2 3" xfId="11631"/>
    <cellStyle name="超連結 6" xfId="14757"/>
    <cellStyle name="超連結 6 2" xfId="14758"/>
    <cellStyle name="超連結 6 2 2" xfId="14759"/>
    <cellStyle name="超連結 6 2 3" xfId="14760"/>
    <cellStyle name="超連結 6 3" xfId="14761"/>
    <cellStyle name="超連結 6 4" xfId="14762"/>
    <cellStyle name="超链接 2" xfId="13042"/>
    <cellStyle name="超链接 2 2" xfId="14763"/>
    <cellStyle name="超链接 2 3" xfId="14764"/>
    <cellStyle name="超链接 3" xfId="13053"/>
    <cellStyle name="超链接 3 2" xfId="14765"/>
    <cellStyle name="超链接 3 2 2" xfId="14766"/>
    <cellStyle name="超链接 3 2 2 2" xfId="14767"/>
    <cellStyle name="超链接 3 2 2 2 2" xfId="14768"/>
    <cellStyle name="超链接 3 2 2 3" xfId="14769"/>
    <cellStyle name="超链接 3 2 2 3 2" xfId="14770"/>
    <cellStyle name="超链接 3 2 2 4" xfId="14771"/>
    <cellStyle name="超链接 3 2 3" xfId="14772"/>
    <cellStyle name="超链接 3 2 3 2" xfId="14773"/>
    <cellStyle name="超链接 3 2 4" xfId="14774"/>
    <cellStyle name="超链接 3 2 4 2" xfId="14775"/>
    <cellStyle name="超链接 3 2 5" xfId="14776"/>
    <cellStyle name="超链接 3 3" xfId="14777"/>
    <cellStyle name="超链接 3 3 2" xfId="14778"/>
    <cellStyle name="超链接 3 3 2 2" xfId="14779"/>
    <cellStyle name="超链接 3 3 2 2 2" xfId="14780"/>
    <cellStyle name="超链接 3 3 2 3" xfId="14781"/>
    <cellStyle name="超链接 3 3 2 3 2" xfId="14782"/>
    <cellStyle name="超链接 3 3 2 4" xfId="14783"/>
    <cellStyle name="超链接 3 3 3" xfId="14784"/>
    <cellStyle name="超链接 3 3 3 2" xfId="14785"/>
    <cellStyle name="超链接 3 3 4" xfId="14786"/>
    <cellStyle name="超链接 3 3 4 2" xfId="14787"/>
    <cellStyle name="超链接 3 3 5" xfId="14788"/>
    <cellStyle name="超链接 3 4" xfId="14789"/>
    <cellStyle name="超链接 3 4 2" xfId="14790"/>
    <cellStyle name="超链接 3 4 2 2" xfId="14791"/>
    <cellStyle name="超链接 3 4 3" xfId="14792"/>
    <cellStyle name="超链接 3 4 3 2" xfId="14793"/>
    <cellStyle name="超链接 3 4 4" xfId="14794"/>
    <cellStyle name="超链接 3 5" xfId="14795"/>
    <cellStyle name="超链接 3 5 2" xfId="14796"/>
    <cellStyle name="超链接 3 6" xfId="14797"/>
    <cellStyle name="超链接 3 6 2" xfId="14798"/>
    <cellStyle name="超链接 3 7" xfId="14799"/>
    <cellStyle name="超链接 4" xfId="14800"/>
    <cellStyle name="超链接 4 2" xfId="14801"/>
    <cellStyle name="超链接 4 2 2" xfId="14802"/>
    <cellStyle name="超链接 4 2 2 2" xfId="14803"/>
    <cellStyle name="超链接 4 2 3" xfId="14804"/>
    <cellStyle name="超链接 4 2 3 2" xfId="14805"/>
    <cellStyle name="超链接 4 2 4" xfId="14806"/>
    <cellStyle name="超链接 4 3" xfId="14807"/>
    <cellStyle name="超链接 4 3 2" xfId="14808"/>
    <cellStyle name="超链接 4 4" xfId="14809"/>
    <cellStyle name="超链接 4 4 2" xfId="14810"/>
    <cellStyle name="超链接 4 5" xfId="14811"/>
    <cellStyle name="超链接 5" xfId="14812"/>
    <cellStyle name="超链接 5 2" xfId="11632"/>
    <cellStyle name="超链接 5 3" xfId="11633"/>
    <cellStyle name="超链接 5 4" xfId="11634"/>
    <cellStyle name="超链接 5 5" xfId="11635"/>
    <cellStyle name="超链接 6" xfId="14813"/>
    <cellStyle name="超链接 6 2" xfId="14814"/>
    <cellStyle name="超链接 7" xfId="1481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56"/>
    <cellStyle name="好 3 2" xfId="14816"/>
    <cellStyle name="好 4" xfId="13157"/>
    <cellStyle name="好_1004 MAL II線" xfId="11736"/>
    <cellStyle name="好_1004 MAL II線 2" xfId="11737"/>
    <cellStyle name="好_1004 MAL II線 3" xfId="11738"/>
    <cellStyle name="好_2015 TSL VSL'S +JOIN VENTURE LONGTERM SCHEDULE-5codes 0126" xfId="1315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59"/>
    <cellStyle name="好_BMX- CMA CGM" xfId="13160"/>
    <cellStyle name="好_Book2" xfId="13161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62"/>
    <cellStyle name="好_CC1 4000teu 201108" xfId="11769"/>
    <cellStyle name="好_CC1 4000teu 201108 2" xfId="11770"/>
    <cellStyle name="好_CC1 4000teu 201108 3" xfId="11771"/>
    <cellStyle name="好_CIX" xfId="13163"/>
    <cellStyle name="好_CIX2" xfId="13164"/>
    <cellStyle name="好_CIX2 &amp; CKI &amp; AGI" xfId="13165"/>
    <cellStyle name="好_CKA &amp; CAT 0429" xfId="13166"/>
    <cellStyle name="好_CVX" xfId="13167"/>
    <cellStyle name="好_Elsa_ 201202" xfId="11772"/>
    <cellStyle name="好_Elsa_ 201202 2" xfId="11773"/>
    <cellStyle name="好_Elsa_ 201202 3" xfId="11774"/>
    <cellStyle name="好_FMX" xfId="13168"/>
    <cellStyle name="好_forecast" xfId="11775"/>
    <cellStyle name="好_forecast 2" xfId="11776"/>
    <cellStyle name="好_forecast 3" xfId="11777"/>
    <cellStyle name="好_IA2" xfId="13169"/>
    <cellStyle name="好_IFX" xfId="13170"/>
    <cellStyle name="好_IHS 0302" xfId="13171"/>
    <cellStyle name="好_IHS-KMTC" xfId="13172"/>
    <cellStyle name="好_ISH 0427" xfId="13173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74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75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76"/>
    <cellStyle name="好_NSC 1119" xfId="13177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78"/>
    <cellStyle name="好_VTS 0820" xfId="13179"/>
    <cellStyle name="好_Weekly CB ver3" xfId="11904"/>
    <cellStyle name="好_Weekly CB ver3 2" xfId="11905"/>
    <cellStyle name="好_Weekly CB ver3 3" xfId="11906"/>
    <cellStyle name="好_WIN" xfId="13180"/>
    <cellStyle name="好_WIN-SEACON" xfId="13181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4 2" xfId="13182"/>
    <cellStyle name="合計 5" xfId="11930"/>
    <cellStyle name="合計 5 2" xfId="13183"/>
    <cellStyle name="合計 6" xfId="13184"/>
    <cellStyle name="合計 6 2" xfId="13185"/>
    <cellStyle name="合計 7" xfId="13186"/>
    <cellStyle name="合計 7 2" xfId="13187"/>
    <cellStyle name="合計 8" xfId="13188"/>
    <cellStyle name="桁区切り [0.00]_JPN BKG STATUS (JUL) " xfId="11931"/>
    <cellStyle name="桁区切り_JPN BKG STATUS (JUL) " xfId="11932"/>
    <cellStyle name="壞" xfId="13189"/>
    <cellStyle name="壞 2" xfId="14817"/>
    <cellStyle name="壞 2 2" xfId="14818"/>
    <cellStyle name="壞 2 3" xfId="14819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5 2" xfId="13190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91"/>
    <cellStyle name="汇总 4 2" xfId="13192"/>
    <cellStyle name="货币 2" xfId="14820"/>
    <cellStyle name="货币 2 2" xfId="11976"/>
    <cellStyle name="货币 2 2 2" xfId="11977"/>
    <cellStyle name="货币 2 2 3" xfId="14821"/>
    <cellStyle name="货币 2 3" xfId="14822"/>
    <cellStyle name="货币 2 4" xfId="14823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5 2" xfId="13193"/>
    <cellStyle name="计算 2 6" xfId="11995"/>
    <cellStyle name="计算 3" xfId="13194"/>
    <cellStyle name="计算 3 2" xfId="13195"/>
    <cellStyle name="计算 4" xfId="13196"/>
    <cellStyle name="计算 4 2" xfId="13197"/>
    <cellStyle name="計算" xfId="11996"/>
    <cellStyle name="計算 2" xfId="11997"/>
    <cellStyle name="計算 3" xfId="11998"/>
    <cellStyle name="計算方式" xfId="13198"/>
    <cellStyle name="計算方式 2" xfId="13199"/>
    <cellStyle name="計算方式 2 2" xfId="13200"/>
    <cellStyle name="計算方式 2 3" xfId="14824"/>
    <cellStyle name="計算方式 3" xfId="13201"/>
    <cellStyle name="計算方式 3 2" xfId="13202"/>
    <cellStyle name="計算方式 4" xfId="13203"/>
    <cellStyle name="計算方式 4 2" xfId="13204"/>
    <cellStyle name="計算方式 5" xfId="13205"/>
    <cellStyle name="計算方式 5 2" xfId="13206"/>
    <cellStyle name="計算方式 6" xfId="13207"/>
    <cellStyle name="計算方式 6 2" xfId="13208"/>
    <cellStyle name="計算方式 7" xfId="13209"/>
    <cellStyle name="計算方式 7 2" xfId="13210"/>
    <cellStyle name="計算方式 8" xfId="13211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212"/>
    <cellStyle name="检查单元格 3 2" xfId="14825"/>
    <cellStyle name="检查单元格 4" xfId="13213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214"/>
    <cellStyle name="解释性文本 3 2" xfId="14826"/>
    <cellStyle name="解释性文本 4" xfId="13215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216"/>
    <cellStyle name="警告文本 3 2" xfId="14827"/>
    <cellStyle name="警告文本 4" xfId="13217"/>
    <cellStyle name="警告文字" xfId="13218"/>
    <cellStyle name="警告文字 2" xfId="14828"/>
    <cellStyle name="警告文字 2 2" xfId="14829"/>
    <cellStyle name="警告文字 2 3" xfId="14830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219"/>
    <cellStyle name="链接单元格 3 2" xfId="14831"/>
    <cellStyle name="链接单元格 4" xfId="13220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832"/>
    <cellStyle name="千位分隔[0] 2 10 2" xfId="14833"/>
    <cellStyle name="千位分隔[0] 2 11" xfId="14834"/>
    <cellStyle name="千位分隔[0] 2 2" xfId="12157"/>
    <cellStyle name="千位分隔[0] 2 2 2" xfId="14835"/>
    <cellStyle name="千位分隔[0] 2 2 2 2" xfId="14836"/>
    <cellStyle name="千位分隔[0] 2 2 2 2 2" xfId="14837"/>
    <cellStyle name="千位分隔[0] 2 2 2 2 2 2" xfId="14838"/>
    <cellStyle name="千位分隔[0] 2 2 2 2 3" xfId="14839"/>
    <cellStyle name="千位分隔[0] 2 2 2 2 3 2" xfId="14840"/>
    <cellStyle name="千位分隔[0] 2 2 2 2 4" xfId="14841"/>
    <cellStyle name="千位分隔[0] 2 2 2 2 4 2" xfId="14842"/>
    <cellStyle name="千位分隔[0] 2 2 2 2 5" xfId="14843"/>
    <cellStyle name="千位分隔[0] 2 2 2 3" xfId="14844"/>
    <cellStyle name="千位分隔[0] 2 2 2 3 2" xfId="14845"/>
    <cellStyle name="千位分隔[0] 2 2 2 4" xfId="14846"/>
    <cellStyle name="千位分隔[0] 2 2 2 4 2" xfId="14847"/>
    <cellStyle name="千位分隔[0] 2 2 2 5" xfId="14848"/>
    <cellStyle name="千位分隔[0] 2 2 2 5 2" xfId="14849"/>
    <cellStyle name="千位分隔[0] 2 2 2 6" xfId="14850"/>
    <cellStyle name="千位分隔[0] 2 2 3" xfId="14851"/>
    <cellStyle name="千位分隔[0] 2 2 3 2" xfId="14852"/>
    <cellStyle name="千位分隔[0] 2 2 3 2 2" xfId="14853"/>
    <cellStyle name="千位分隔[0] 2 2 3 3" xfId="14854"/>
    <cellStyle name="千位分隔[0] 2 2 3 3 2" xfId="14855"/>
    <cellStyle name="千位分隔[0] 2 2 3 4" xfId="14856"/>
    <cellStyle name="千位分隔[0] 2 2 3 4 2" xfId="14857"/>
    <cellStyle name="千位分隔[0] 2 2 3 5" xfId="14858"/>
    <cellStyle name="千位分隔[0] 2 2 4" xfId="14859"/>
    <cellStyle name="千位分隔[0] 2 2 4 2" xfId="14860"/>
    <cellStyle name="千位分隔[0] 2 2 5" xfId="14861"/>
    <cellStyle name="千位分隔[0] 2 2 5 2" xfId="14862"/>
    <cellStyle name="千位分隔[0] 2 2 6" xfId="14863"/>
    <cellStyle name="千位分隔[0] 2 2 6 2" xfId="14864"/>
    <cellStyle name="千位分隔[0] 2 2 7" xfId="14865"/>
    <cellStyle name="千位分隔[0] 2 3" xfId="12158"/>
    <cellStyle name="千位分隔[0] 2 3 2" xfId="14866"/>
    <cellStyle name="千位分隔[0] 2 3 2 2" xfId="14867"/>
    <cellStyle name="千位分隔[0] 2 3 2 2 2" xfId="14868"/>
    <cellStyle name="千位分隔[0] 2 3 2 3" xfId="14869"/>
    <cellStyle name="千位分隔[0] 2 3 2 3 2" xfId="14870"/>
    <cellStyle name="千位分隔[0] 2 3 2 4" xfId="14871"/>
    <cellStyle name="千位分隔[0] 2 3 2 4 2" xfId="14872"/>
    <cellStyle name="千位分隔[0] 2 3 2 5" xfId="14873"/>
    <cellStyle name="千位分隔[0] 2 3 3" xfId="14874"/>
    <cellStyle name="千位分隔[0] 2 3 3 2" xfId="14875"/>
    <cellStyle name="千位分隔[0] 2 3 4" xfId="14876"/>
    <cellStyle name="千位分隔[0] 2 3 4 2" xfId="14877"/>
    <cellStyle name="千位分隔[0] 2 3 5" xfId="14878"/>
    <cellStyle name="千位分隔[0] 2 3 5 2" xfId="14879"/>
    <cellStyle name="千位分隔[0] 2 3 6" xfId="14880"/>
    <cellStyle name="千位分隔[0] 2 4" xfId="12159"/>
    <cellStyle name="千位分隔[0] 2 4 2" xfId="14881"/>
    <cellStyle name="千位分隔[0] 2 4 2 2" xfId="14882"/>
    <cellStyle name="千位分隔[0] 2 4 2 2 2" xfId="14883"/>
    <cellStyle name="千位分隔[0] 2 4 2 3" xfId="14884"/>
    <cellStyle name="千位分隔[0] 2 4 2 3 2" xfId="14885"/>
    <cellStyle name="千位分隔[0] 2 4 2 4" xfId="14886"/>
    <cellStyle name="千位分隔[0] 2 4 2 4 2" xfId="14887"/>
    <cellStyle name="千位分隔[0] 2 4 2 5" xfId="14888"/>
    <cellStyle name="千位分隔[0] 2 4 3" xfId="14889"/>
    <cellStyle name="千位分隔[0] 2 4 3 2" xfId="14890"/>
    <cellStyle name="千位分隔[0] 2 4 4" xfId="14891"/>
    <cellStyle name="千位分隔[0] 2 4 4 2" xfId="14892"/>
    <cellStyle name="千位分隔[0] 2 4 5" xfId="14893"/>
    <cellStyle name="千位分隔[0] 2 4 5 2" xfId="14894"/>
    <cellStyle name="千位分隔[0] 2 4 6" xfId="14895"/>
    <cellStyle name="千位分隔[0] 2 5" xfId="12160"/>
    <cellStyle name="千位分隔[0] 2 5 2" xfId="14896"/>
    <cellStyle name="千位分隔[0] 2 5 2 2" xfId="14897"/>
    <cellStyle name="千位分隔[0] 2 5 2 2 2" xfId="14898"/>
    <cellStyle name="千位分隔[0] 2 5 2 3" xfId="14899"/>
    <cellStyle name="千位分隔[0] 2 5 2 3 2" xfId="14900"/>
    <cellStyle name="千位分隔[0] 2 5 2 4" xfId="14901"/>
    <cellStyle name="千位分隔[0] 2 5 2 4 2" xfId="14902"/>
    <cellStyle name="千位分隔[0] 2 5 2 5" xfId="14903"/>
    <cellStyle name="千位分隔[0] 2 5 3" xfId="14904"/>
    <cellStyle name="千位分隔[0] 2 5 3 2" xfId="14905"/>
    <cellStyle name="千位分隔[0] 2 5 4" xfId="14906"/>
    <cellStyle name="千位分隔[0] 2 5 4 2" xfId="14907"/>
    <cellStyle name="千位分隔[0] 2 5 5" xfId="14908"/>
    <cellStyle name="千位分隔[0] 2 5 5 2" xfId="14909"/>
    <cellStyle name="千位分隔[0] 2 5 6" xfId="14910"/>
    <cellStyle name="千位分隔[0] 2 6" xfId="12161"/>
    <cellStyle name="千位分隔[0] 2 6 2" xfId="14911"/>
    <cellStyle name="千位分隔[0] 2 6 2 2" xfId="14912"/>
    <cellStyle name="千位分隔[0] 2 6 2 2 2" xfId="14913"/>
    <cellStyle name="千位分隔[0] 2 6 2 3" xfId="14914"/>
    <cellStyle name="千位分隔[0] 2 6 2 3 2" xfId="14915"/>
    <cellStyle name="千位分隔[0] 2 6 2 4" xfId="14916"/>
    <cellStyle name="千位分隔[0] 2 6 2 4 2" xfId="14917"/>
    <cellStyle name="千位分隔[0] 2 6 2 5" xfId="14918"/>
    <cellStyle name="千位分隔[0] 2 6 3" xfId="14919"/>
    <cellStyle name="千位分隔[0] 2 6 3 2" xfId="14920"/>
    <cellStyle name="千位分隔[0] 2 6 4" xfId="14921"/>
    <cellStyle name="千位分隔[0] 2 6 4 2" xfId="14922"/>
    <cellStyle name="千位分隔[0] 2 6 5" xfId="14923"/>
    <cellStyle name="千位分隔[0] 2 6 5 2" xfId="14924"/>
    <cellStyle name="千位分隔[0] 2 6 6" xfId="14925"/>
    <cellStyle name="千位分隔[0] 2 7" xfId="12162"/>
    <cellStyle name="千位分隔[0] 2 7 2" xfId="14926"/>
    <cellStyle name="千位分隔[0] 2 7 2 2" xfId="14927"/>
    <cellStyle name="千位分隔[0] 2 7 3" xfId="14928"/>
    <cellStyle name="千位分隔[0] 2 7 3 2" xfId="14929"/>
    <cellStyle name="千位分隔[0] 2 7 4" xfId="14930"/>
    <cellStyle name="千位分隔[0] 2 7 4 2" xfId="14931"/>
    <cellStyle name="千位分隔[0] 2 7 5" xfId="14932"/>
    <cellStyle name="千位分隔[0] 2 8" xfId="13017"/>
    <cellStyle name="千位分隔[0] 2 8 2" xfId="14933"/>
    <cellStyle name="千位分隔[0] 2 9" xfId="14934"/>
    <cellStyle name="千位分隔[0] 2 9 2" xfId="14935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221"/>
    <cellStyle name="强调文字颜色 1 4" xfId="13222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223"/>
    <cellStyle name="强调文字颜色 2 4" xfId="13224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225"/>
    <cellStyle name="强调文字颜色 3 4" xfId="13226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227"/>
    <cellStyle name="强调文字颜色 4 4" xfId="13228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229"/>
    <cellStyle name="强调文字颜色 5 4" xfId="13230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231"/>
    <cellStyle name="强调文字颜色 6 4" xfId="13232"/>
    <cellStyle name="日期描述" xfId="14936"/>
    <cellStyle name="日期描述 2" xfId="14937"/>
    <cellStyle name="日期描述 3" xfId="14938"/>
    <cellStyle name="日期描述 3 2" xfId="14939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233"/>
    <cellStyle name="适中 3 2" xfId="14940"/>
    <cellStyle name="适中 4" xfId="13234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5 2" xfId="13235"/>
    <cellStyle name="输出 2 6" xfId="12272"/>
    <cellStyle name="输出 3" xfId="13236"/>
    <cellStyle name="输出 3 2" xfId="13237"/>
    <cellStyle name="输出 4" xfId="13238"/>
    <cellStyle name="输出 4 2" xfId="13239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5 2" xfId="13240"/>
    <cellStyle name="输入 2 6" xfId="12285"/>
    <cellStyle name="输入 3" xfId="13241"/>
    <cellStyle name="输入 3 2" xfId="13242"/>
    <cellStyle name="输入 4" xfId="13243"/>
    <cellStyle name="输入 4 2" xfId="13244"/>
    <cellStyle name="输入右对齐的标签" xfId="14941"/>
    <cellStyle name="输入左对齐的标签" xfId="14942"/>
    <cellStyle name="輸出" xfId="13245"/>
    <cellStyle name="輸出 2" xfId="13246"/>
    <cellStyle name="輸出 2 2" xfId="13247"/>
    <cellStyle name="輸出 2 3" xfId="14943"/>
    <cellStyle name="輸出 3" xfId="13248"/>
    <cellStyle name="輸出 3 2" xfId="13249"/>
    <cellStyle name="輸出 4" xfId="13250"/>
    <cellStyle name="輸出 4 2" xfId="13251"/>
    <cellStyle name="輸出 5" xfId="13252"/>
    <cellStyle name="輸出 5 2" xfId="13253"/>
    <cellStyle name="輸出 6" xfId="13254"/>
    <cellStyle name="輸出 6 2" xfId="13255"/>
    <cellStyle name="輸出 7" xfId="13256"/>
    <cellStyle name="輸出 7 2" xfId="13257"/>
    <cellStyle name="輸出 8" xfId="13258"/>
    <cellStyle name="輸入" xfId="13259"/>
    <cellStyle name="輸入 2" xfId="13260"/>
    <cellStyle name="輸入 2 2" xfId="13261"/>
    <cellStyle name="輸入 2 3" xfId="14944"/>
    <cellStyle name="輸入 3" xfId="13262"/>
    <cellStyle name="輸入 3 2" xfId="13263"/>
    <cellStyle name="輸入 4" xfId="13264"/>
    <cellStyle name="輸入 4 2" xfId="13265"/>
    <cellStyle name="輸入 5" xfId="13266"/>
    <cellStyle name="輸入 5 2" xfId="13267"/>
    <cellStyle name="輸入 6" xfId="13268"/>
    <cellStyle name="輸入 6 2" xfId="13269"/>
    <cellStyle name="輸入 7" xfId="13270"/>
    <cellStyle name="輸入 7 2" xfId="13271"/>
    <cellStyle name="輸入 8" xfId="13272"/>
    <cellStyle name="說明文字" xfId="13273"/>
    <cellStyle name="說明文字 2" xfId="14945"/>
    <cellStyle name="說明文字 2 2" xfId="14946"/>
    <cellStyle name="說明文字 2 3" xfId="14947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29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948"/>
    <cellStyle name="一般 11 2 3" xfId="14949"/>
    <cellStyle name="一般 11 3" xfId="12372"/>
    <cellStyle name="一般 11 3 2" xfId="14950"/>
    <cellStyle name="一般 11 3 3" xfId="14951"/>
    <cellStyle name="一般 11 4" xfId="14952"/>
    <cellStyle name="一般 11 4 2" xfId="14953"/>
    <cellStyle name="一般 11 4 3" xfId="14954"/>
    <cellStyle name="一般 11 5" xfId="14955"/>
    <cellStyle name="一般 11 6" xfId="14956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957"/>
    <cellStyle name="一般 2 2 2 2" xfId="14958"/>
    <cellStyle name="一般 2 2 2 3" xfId="14959"/>
    <cellStyle name="一般 2 2 3" xfId="14960"/>
    <cellStyle name="一般 2 2 4" xfId="14961"/>
    <cellStyle name="一般 2 3" xfId="12399"/>
    <cellStyle name="一般 2 3 2" xfId="14962"/>
    <cellStyle name="一般 2 3 2 2" xfId="14963"/>
    <cellStyle name="一般 2 3 2 3" xfId="14964"/>
    <cellStyle name="一般 2 3 3" xfId="14965"/>
    <cellStyle name="一般 2 3 4" xfId="14966"/>
    <cellStyle name="一般 2 4" xfId="14967"/>
    <cellStyle name="一般 2 4 2" xfId="14968"/>
    <cellStyle name="一般 2 4 3" xfId="14969"/>
    <cellStyle name="一般 2 5" xfId="14970"/>
    <cellStyle name="一般 2 5 2" xfId="14971"/>
    <cellStyle name="一般 2 5 3" xfId="14972"/>
    <cellStyle name="一般 2 6" xfId="14973"/>
    <cellStyle name="一般 2 7" xfId="14974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75"/>
    <cellStyle name="一般 4 2 3" xfId="14976"/>
    <cellStyle name="一般 4 3" xfId="12408"/>
    <cellStyle name="一般 4 3 2" xfId="14977"/>
    <cellStyle name="一般 4 3 3" xfId="14978"/>
    <cellStyle name="一般 4 4" xfId="14979"/>
    <cellStyle name="一般 4 4 2" xfId="14980"/>
    <cellStyle name="一般 4 4 3" xfId="14981"/>
    <cellStyle name="一般 4 5" xfId="14982"/>
    <cellStyle name="一般 4 6" xfId="14983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84"/>
    <cellStyle name="一般 6 2 3" xfId="14985"/>
    <cellStyle name="一般 6 3" xfId="12414"/>
    <cellStyle name="一般 6 3 2" xfId="14986"/>
    <cellStyle name="一般 6 3 3" xfId="14987"/>
    <cellStyle name="一般 6 4" xfId="14988"/>
    <cellStyle name="一般 6 4 2" xfId="14989"/>
    <cellStyle name="一般 6 4 3" xfId="14990"/>
    <cellStyle name="一般 6 5" xfId="14991"/>
    <cellStyle name="一般 6 6" xfId="14992"/>
    <cellStyle name="一般 680" xfId="14993"/>
    <cellStyle name="一般 680 2" xfId="14994"/>
    <cellStyle name="一般 680 3" xfId="14995"/>
    <cellStyle name="一般 7" xfId="12415"/>
    <cellStyle name="一般 7 2" xfId="12416"/>
    <cellStyle name="一般 7 2 2" xfId="14996"/>
    <cellStyle name="一般 7 2 3" xfId="14997"/>
    <cellStyle name="一般 7 3" xfId="12417"/>
    <cellStyle name="一般 7 3 2" xfId="14998"/>
    <cellStyle name="一般 7 3 3" xfId="14999"/>
    <cellStyle name="一般 7 4" xfId="15000"/>
    <cellStyle name="一般 7 4 2" xfId="15001"/>
    <cellStyle name="一般 7 4 3" xfId="15002"/>
    <cellStyle name="一般 7 5" xfId="15003"/>
    <cellStyle name="一般 7 6" xfId="15004"/>
    <cellStyle name="一般 8" xfId="12418"/>
    <cellStyle name="一般 8 2" xfId="12419"/>
    <cellStyle name="一般 8 2 2" xfId="15005"/>
    <cellStyle name="一般 8 2 3" xfId="15006"/>
    <cellStyle name="一般 8 3" xfId="12420"/>
    <cellStyle name="一般 8 3 2" xfId="15007"/>
    <cellStyle name="一般 8 3 3" xfId="15008"/>
    <cellStyle name="一般 8 4" xfId="15009"/>
    <cellStyle name="一般 8 4 2" xfId="15010"/>
    <cellStyle name="一般 8 4 3" xfId="15011"/>
    <cellStyle name="一般 8 5" xfId="15012"/>
    <cellStyle name="一般 8 6" xfId="15013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5014"/>
    <cellStyle name="一般 9 2 3" xfId="15015"/>
    <cellStyle name="一般 9 3" xfId="12426"/>
    <cellStyle name="一般 9 3 2" xfId="15016"/>
    <cellStyle name="一般 9 3 3" xfId="15017"/>
    <cellStyle name="一般 9 4" xfId="15018"/>
    <cellStyle name="一般 9 4 2" xfId="15019"/>
    <cellStyle name="一般 9 4 3" xfId="15020"/>
    <cellStyle name="一般 9 5" xfId="15021"/>
    <cellStyle name="一般 9 6" xfId="15022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5023"/>
    <cellStyle name="着色 1 2 2" xfId="15024"/>
    <cellStyle name="着色 2 2" xfId="15025"/>
    <cellStyle name="着色 2 2 2" xfId="15026"/>
    <cellStyle name="着色 3 2" xfId="15027"/>
    <cellStyle name="着色 3 2 2" xfId="15028"/>
    <cellStyle name="着色 4 2" xfId="15029"/>
    <cellStyle name="着色 4 2 2" xfId="15030"/>
    <cellStyle name="着色 5 2" xfId="15031"/>
    <cellStyle name="着色 5 2 2" xfId="15032"/>
    <cellStyle name="着色 6 2" xfId="15033"/>
    <cellStyle name="着色 6 2 2" xfId="15034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74"/>
    <cellStyle name="注释 4 2" xfId="13275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5035"/>
    <cellStyle name="쉼표 [0] 2 2 3" xfId="15036"/>
    <cellStyle name="쉼표 [0] 2 2 4" xfId="15037"/>
    <cellStyle name="쉼표 [0] 2 3" xfId="12570"/>
    <cellStyle name="쉼표 [0] 2 4" xfId="15038"/>
    <cellStyle name="쉼표 [0] 2 5" xfId="15039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5040"/>
    <cellStyle name="표준 2 2 3" xfId="12908"/>
    <cellStyle name="표준 2 2 3 2" xfId="15041"/>
    <cellStyle name="표준 2 2 4" xfId="15042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50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304800</xdr:colOff>
      <xdr:row>716</xdr:row>
      <xdr:rowOff>114300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42217775"/>
          <a:ext cx="3048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1390650</xdr:colOff>
      <xdr:row>731</xdr:row>
      <xdr:rowOff>85725</xdr:rowOff>
    </xdr:from>
    <xdr:to>
      <xdr:col>7</xdr:col>
      <xdr:colOff>276225</xdr:colOff>
      <xdr:row>733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46304000"/>
          <a:ext cx="2762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1371600</xdr:colOff>
      <xdr:row>731</xdr:row>
      <xdr:rowOff>47625</xdr:rowOff>
    </xdr:from>
    <xdr:to>
      <xdr:col>7</xdr:col>
      <xdr:colOff>257175</xdr:colOff>
      <xdr:row>733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46265900"/>
          <a:ext cx="257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718</xdr:row>
      <xdr:rowOff>0</xdr:rowOff>
    </xdr:from>
    <xdr:to>
      <xdr:col>7</xdr:col>
      <xdr:colOff>304800</xdr:colOff>
      <xdr:row>719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436179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a-cgm.com/ebusiness/schedules/voyage/detail?voyageReference=0PG9TE1MA" TargetMode="External"/><Relationship Id="rId13" Type="http://schemas.openxmlformats.org/officeDocument/2006/relationships/hyperlink" Target="https://www.maersk.com.cn/schedules/vesselSchedules?vesselCode=E4E&amp;fromDate=2021-05-26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http://www.cma-cgm.com/ebusiness/schedules/voyage/detail?voyageReference=0SS9HW1MA" TargetMode="External"/><Relationship Id="rId7" Type="http://schemas.openxmlformats.org/officeDocument/2006/relationships/hyperlink" Target="http://www.cma-cgm.com/ebusiness/schedules/voyage/detail?voyageReference=0PG9RE1MA" TargetMode="External"/><Relationship Id="rId12" Type="http://schemas.openxmlformats.org/officeDocument/2006/relationships/hyperlink" Target="https://www.maersk.com.cn/schedules/vesselSchedules?vesselCode=T68&amp;fromDate=2021-05-26" TargetMode="External"/><Relationship Id="rId17" Type="http://schemas.openxmlformats.org/officeDocument/2006/relationships/hyperlink" Target="https://www.maersk.com.cn/schedules/vesselSchedules?vesselCode=C5M&amp;fromDate=2021-06-23" TargetMode="External"/><Relationship Id="rId2" Type="http://schemas.openxmlformats.org/officeDocument/2006/relationships/hyperlink" Target="http://www.cma-cgm.com/ebusiness/schedules/voyage/detail?voyageReference=0SS9FW1MA" TargetMode="External"/><Relationship Id="rId16" Type="http://schemas.openxmlformats.org/officeDocument/2006/relationships/hyperlink" Target="https://www.maersk.com.cn/schedules/vesselSchedules?vesselCode=F6N&amp;fromDate=2021-06-23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://www.cma-cgm.com/ebusiness/schedules/voyage/detail?voyageReference=0SS9BW1MA" TargetMode="External"/><Relationship Id="rId6" Type="http://schemas.openxmlformats.org/officeDocument/2006/relationships/hyperlink" Target="http://www.cma-cgm.com/ebusiness/schedules/voyage/detail?voyageReference=0PG9PE1MA" TargetMode="External"/><Relationship Id="rId11" Type="http://schemas.openxmlformats.org/officeDocument/2006/relationships/hyperlink" Target="http://www.cma-cgm.com/ebusiness/schedules/voyage/detail?voyageReference=0PG9ZE1MA" TargetMode="External"/><Relationship Id="rId5" Type="http://schemas.openxmlformats.org/officeDocument/2006/relationships/hyperlink" Target="http://www.cma-cgm.com/ebusiness/schedules/voyage/detail?voyageReference=0SS9LW1MA" TargetMode="External"/><Relationship Id="rId15" Type="http://schemas.openxmlformats.org/officeDocument/2006/relationships/hyperlink" Target="https://www.maersk.com.cn/schedules/vesselSchedules?vesselCode=3M0&amp;fromDate=2021-05-26" TargetMode="External"/><Relationship Id="rId10" Type="http://schemas.openxmlformats.org/officeDocument/2006/relationships/hyperlink" Target="http://www.cma-cgm.com/ebusiness/schedules/voyage/detail?voyageReference=0PG9XE1MA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www.cma-cgm.com/ebusiness/schedules/voyage/detail?voyageReference=0SS9JW1MA" TargetMode="External"/><Relationship Id="rId9" Type="http://schemas.openxmlformats.org/officeDocument/2006/relationships/hyperlink" Target="http://www.cma-cgm.com/ebusiness/schedules/voyage/detail?voyageReference=0PG9VE1MA" TargetMode="External"/><Relationship Id="rId14" Type="http://schemas.openxmlformats.org/officeDocument/2006/relationships/hyperlink" Target="https://www.maersk.com.cn/schedules/vesselSchedules?vesselCode=F6O&amp;fromDate=2021-05-26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2" Type="http://schemas.openxmlformats.org/officeDocument/2006/relationships/hyperlink" Target="https://www.vesselfinder.com/?imo=9810111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5" Type="http://schemas.openxmlformats.org/officeDocument/2006/relationships/hyperlink" Target="https://www.vesselfinder.com/?imo=9784245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printerSettings" Target="../printerSettings/printerSettings3.bin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drawing" Target="../drawings/drawing3.xm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1"/>
  <sheetViews>
    <sheetView tabSelected="1" topLeftCell="B1" workbookViewId="0">
      <selection activeCell="K7" sqref="K7"/>
    </sheetView>
  </sheetViews>
  <sheetFormatPr defaultRowHeight="14.25"/>
  <cols>
    <col min="1" max="1" width="24" style="1" customWidth="1"/>
    <col min="2" max="2" width="35.5" style="201" bestFit="1" customWidth="1"/>
    <col min="3" max="3" width="11" customWidth="1"/>
    <col min="4" max="4" width="19.25" style="201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922" t="s">
        <v>251</v>
      </c>
      <c r="B1" s="922"/>
      <c r="C1" s="922"/>
      <c r="D1" s="922"/>
      <c r="E1" s="922"/>
      <c r="F1" s="922"/>
      <c r="G1" s="922"/>
    </row>
    <row r="2" spans="1:7" s="2" customFormat="1" ht="33.75" customHeight="1">
      <c r="A2" s="923" t="s">
        <v>24</v>
      </c>
      <c r="B2" s="923"/>
      <c r="C2" s="3"/>
      <c r="D2" s="259"/>
      <c r="E2" s="3"/>
      <c r="F2" s="3"/>
      <c r="G2" s="4" t="s">
        <v>652</v>
      </c>
    </row>
    <row r="3" spans="1:7" s="6" customFormat="1" ht="22.5" customHeight="1">
      <c r="A3" s="862" t="s">
        <v>970</v>
      </c>
      <c r="B3" s="862"/>
      <c r="C3" s="862"/>
      <c r="D3" s="862"/>
      <c r="E3" s="862"/>
      <c r="F3" s="862"/>
      <c r="G3" s="862"/>
    </row>
    <row r="4" spans="1:7" s="26" customFormat="1" ht="15.75" customHeight="1">
      <c r="A4" s="924" t="s">
        <v>252</v>
      </c>
      <c r="B4" s="924"/>
      <c r="C4" s="23"/>
      <c r="D4" s="255"/>
      <c r="E4" s="24"/>
      <c r="F4" s="24"/>
      <c r="G4" s="25"/>
    </row>
    <row r="5" spans="1:7" s="26" customFormat="1" ht="15.75" customHeight="1">
      <c r="A5" s="75"/>
      <c r="B5" s="850" t="s">
        <v>27</v>
      </c>
      <c r="C5" s="850" t="s">
        <v>28</v>
      </c>
      <c r="D5" s="850" t="s">
        <v>29</v>
      </c>
      <c r="E5" s="91" t="s">
        <v>259</v>
      </c>
      <c r="F5" s="91" t="s">
        <v>30</v>
      </c>
      <c r="G5" s="91" t="s">
        <v>26</v>
      </c>
    </row>
    <row r="6" spans="1:7" s="26" customFormat="1" ht="15.75" customHeight="1">
      <c r="A6" s="75"/>
      <c r="B6" s="852"/>
      <c r="C6" s="852"/>
      <c r="D6" s="852"/>
      <c r="E6" s="93" t="s">
        <v>21</v>
      </c>
      <c r="F6" s="91" t="s">
        <v>31</v>
      </c>
      <c r="G6" s="91" t="s">
        <v>32</v>
      </c>
    </row>
    <row r="7" spans="1:7" s="26" customFormat="1" ht="15.75" customHeight="1">
      <c r="A7" s="76"/>
      <c r="B7" s="13" t="s">
        <v>614</v>
      </c>
      <c r="C7" s="122" t="s">
        <v>192</v>
      </c>
      <c r="D7" s="865" t="s">
        <v>275</v>
      </c>
      <c r="E7" s="8">
        <v>44343</v>
      </c>
      <c r="F7" s="8">
        <f>E7+5</f>
        <v>44348</v>
      </c>
      <c r="G7" s="10">
        <f>F7+32</f>
        <v>44380</v>
      </c>
    </row>
    <row r="8" spans="1:7" s="26" customFormat="1" ht="15.75" customHeight="1">
      <c r="A8" s="76"/>
      <c r="B8" s="13"/>
      <c r="C8" s="13"/>
      <c r="D8" s="845"/>
      <c r="E8" s="89">
        <f>E7+7</f>
        <v>44350</v>
      </c>
      <c r="F8" s="8">
        <f t="shared" ref="E8:G11" si="0">F7+7</f>
        <v>44355</v>
      </c>
      <c r="G8" s="10">
        <f t="shared" si="0"/>
        <v>44387</v>
      </c>
    </row>
    <row r="9" spans="1:7" s="26" customFormat="1" ht="15.75" customHeight="1">
      <c r="A9" s="76"/>
      <c r="B9" s="13" t="s">
        <v>733</v>
      </c>
      <c r="C9" s="123" t="s">
        <v>221</v>
      </c>
      <c r="D9" s="845"/>
      <c r="E9" s="89">
        <f t="shared" si="0"/>
        <v>44357</v>
      </c>
      <c r="F9" s="8">
        <f t="shared" si="0"/>
        <v>44362</v>
      </c>
      <c r="G9" s="10">
        <f t="shared" si="0"/>
        <v>44394</v>
      </c>
    </row>
    <row r="10" spans="1:7" s="26" customFormat="1" ht="15.75" customHeight="1">
      <c r="A10" s="76"/>
      <c r="B10" s="13" t="s">
        <v>734</v>
      </c>
      <c r="C10" s="123" t="s">
        <v>200</v>
      </c>
      <c r="D10" s="845"/>
      <c r="E10" s="89">
        <f t="shared" si="0"/>
        <v>44364</v>
      </c>
      <c r="F10" s="8">
        <f t="shared" si="0"/>
        <v>44369</v>
      </c>
      <c r="G10" s="10">
        <f t="shared" si="0"/>
        <v>44401</v>
      </c>
    </row>
    <row r="11" spans="1:7" s="26" customFormat="1" ht="15.75" customHeight="1">
      <c r="A11" s="77"/>
      <c r="B11" s="13" t="s">
        <v>735</v>
      </c>
      <c r="C11" s="123" t="s">
        <v>221</v>
      </c>
      <c r="D11" s="861"/>
      <c r="E11" s="89">
        <f t="shared" si="0"/>
        <v>44371</v>
      </c>
      <c r="F11" s="8">
        <f t="shared" si="0"/>
        <v>44376</v>
      </c>
      <c r="G11" s="10">
        <f t="shared" si="0"/>
        <v>44408</v>
      </c>
    </row>
    <row r="12" spans="1:7" s="26" customFormat="1" ht="15.75" customHeight="1">
      <c r="A12" s="77"/>
      <c r="B12" s="926"/>
      <c r="C12" s="926"/>
      <c r="D12" s="926"/>
      <c r="E12" s="926"/>
      <c r="F12" s="926"/>
      <c r="G12" s="926"/>
    </row>
    <row r="13" spans="1:7" s="26" customFormat="1" ht="15.75" customHeight="1">
      <c r="A13" s="77"/>
      <c r="B13" s="927"/>
      <c r="C13" s="927"/>
      <c r="D13" s="927"/>
      <c r="E13" s="927"/>
      <c r="F13" s="927"/>
      <c r="G13" s="927"/>
    </row>
    <row r="14" spans="1:7" s="26" customFormat="1" ht="15.75" customHeight="1">
      <c r="A14" s="77"/>
      <c r="B14" s="853" t="s">
        <v>27</v>
      </c>
      <c r="C14" s="853" t="s">
        <v>28</v>
      </c>
      <c r="D14" s="853" t="s">
        <v>276</v>
      </c>
      <c r="E14" s="91" t="s">
        <v>277</v>
      </c>
      <c r="F14" s="91" t="s">
        <v>30</v>
      </c>
      <c r="G14" s="91" t="s">
        <v>26</v>
      </c>
    </row>
    <row r="15" spans="1:7" s="26" customFormat="1" ht="15.75" customHeight="1">
      <c r="A15" s="77"/>
      <c r="B15" s="854"/>
      <c r="C15" s="854"/>
      <c r="D15" s="854"/>
      <c r="E15" s="93" t="s">
        <v>21</v>
      </c>
      <c r="F15" s="91" t="s">
        <v>31</v>
      </c>
      <c r="G15" s="91" t="s">
        <v>32</v>
      </c>
    </row>
    <row r="16" spans="1:7" s="26" customFormat="1" ht="15.75" customHeight="1">
      <c r="A16" s="77"/>
      <c r="B16" s="13" t="s">
        <v>737</v>
      </c>
      <c r="C16" s="122" t="s">
        <v>613</v>
      </c>
      <c r="D16" s="925" t="s">
        <v>278</v>
      </c>
      <c r="E16" s="8">
        <v>44347</v>
      </c>
      <c r="F16" s="8">
        <f>E16+4</f>
        <v>44351</v>
      </c>
      <c r="G16" s="8">
        <f>F16+26</f>
        <v>44377</v>
      </c>
    </row>
    <row r="17" spans="1:7" s="26" customFormat="1" ht="15.75" customHeight="1">
      <c r="A17" s="77"/>
      <c r="B17" s="13" t="s">
        <v>612</v>
      </c>
      <c r="C17" s="13" t="s">
        <v>741</v>
      </c>
      <c r="D17" s="893"/>
      <c r="E17" s="9">
        <f t="shared" ref="E17:G20" si="1">E16+7</f>
        <v>44354</v>
      </c>
      <c r="F17" s="8">
        <f t="shared" si="1"/>
        <v>44358</v>
      </c>
      <c r="G17" s="10">
        <f t="shared" si="1"/>
        <v>44384</v>
      </c>
    </row>
    <row r="18" spans="1:7" s="26" customFormat="1" ht="15.75" customHeight="1">
      <c r="A18" s="77"/>
      <c r="B18" s="224" t="s">
        <v>738</v>
      </c>
      <c r="C18" s="123" t="s">
        <v>742</v>
      </c>
      <c r="D18" s="893"/>
      <c r="E18" s="9">
        <f t="shared" si="1"/>
        <v>44361</v>
      </c>
      <c r="F18" s="8">
        <f t="shared" si="1"/>
        <v>44365</v>
      </c>
      <c r="G18" s="10">
        <f t="shared" si="1"/>
        <v>44391</v>
      </c>
    </row>
    <row r="19" spans="1:7" s="26" customFormat="1" ht="15.75" customHeight="1">
      <c r="A19" s="77"/>
      <c r="B19" s="123" t="s">
        <v>739</v>
      </c>
      <c r="C19" s="123" t="s">
        <v>743</v>
      </c>
      <c r="D19" s="893"/>
      <c r="E19" s="9">
        <f t="shared" si="1"/>
        <v>44368</v>
      </c>
      <c r="F19" s="8">
        <f t="shared" si="1"/>
        <v>44372</v>
      </c>
      <c r="G19" s="10">
        <f t="shared" si="1"/>
        <v>44398</v>
      </c>
    </row>
    <row r="20" spans="1:7" s="26" customFormat="1" ht="15.75" customHeight="1">
      <c r="A20" s="77"/>
      <c r="B20" s="123" t="s">
        <v>740</v>
      </c>
      <c r="C20" s="123" t="s">
        <v>744</v>
      </c>
      <c r="D20" s="894"/>
      <c r="E20" s="9">
        <f t="shared" si="1"/>
        <v>44375</v>
      </c>
      <c r="F20" s="8">
        <f t="shared" si="1"/>
        <v>44379</v>
      </c>
      <c r="G20" s="10">
        <f t="shared" si="1"/>
        <v>44405</v>
      </c>
    </row>
    <row r="21" spans="1:7" s="26" customFormat="1" ht="15.75" customHeight="1">
      <c r="A21" s="77"/>
      <c r="B21" s="196"/>
      <c r="C21" s="27"/>
      <c r="D21" s="28"/>
      <c r="E21" s="29"/>
      <c r="F21" s="30"/>
      <c r="G21" s="30"/>
    </row>
    <row r="22" spans="1:7" s="26" customFormat="1" ht="15.75" customHeight="1">
      <c r="A22" s="77"/>
      <c r="B22" s="31"/>
      <c r="C22" s="31"/>
      <c r="D22" s="31"/>
      <c r="E22" s="31"/>
      <c r="F22" s="30"/>
      <c r="G22" s="30"/>
    </row>
    <row r="23" spans="1:7" s="26" customFormat="1" ht="15.75" customHeight="1">
      <c r="A23" s="77"/>
      <c r="B23" s="850" t="s">
        <v>27</v>
      </c>
      <c r="C23" s="850" t="s">
        <v>28</v>
      </c>
      <c r="D23" s="850" t="s">
        <v>29</v>
      </c>
      <c r="E23" s="91" t="s">
        <v>277</v>
      </c>
      <c r="F23" s="91" t="s">
        <v>30</v>
      </c>
      <c r="G23" s="91" t="s">
        <v>26</v>
      </c>
    </row>
    <row r="24" spans="1:7" s="26" customFormat="1" ht="15.75" customHeight="1">
      <c r="A24" s="77"/>
      <c r="B24" s="852"/>
      <c r="C24" s="852"/>
      <c r="D24" s="852"/>
      <c r="E24" s="93" t="s">
        <v>21</v>
      </c>
      <c r="F24" s="91" t="s">
        <v>31</v>
      </c>
      <c r="G24" s="91" t="s">
        <v>32</v>
      </c>
    </row>
    <row r="25" spans="1:7" s="26" customFormat="1" ht="15.75" customHeight="1">
      <c r="A25" s="77"/>
      <c r="B25" s="225" t="s">
        <v>745</v>
      </c>
      <c r="C25" s="118" t="s">
        <v>616</v>
      </c>
      <c r="D25" s="856" t="s">
        <v>279</v>
      </c>
      <c r="E25" s="8">
        <v>44346</v>
      </c>
      <c r="F25" s="8">
        <f>E25+4</f>
        <v>44350</v>
      </c>
      <c r="G25" s="8">
        <f>F25+30</f>
        <v>44380</v>
      </c>
    </row>
    <row r="26" spans="1:7" s="26" customFormat="1" ht="15.75" customHeight="1">
      <c r="A26" s="77"/>
      <c r="B26" s="225" t="s">
        <v>615</v>
      </c>
      <c r="C26" s="118" t="s">
        <v>749</v>
      </c>
      <c r="D26" s="845"/>
      <c r="E26" s="9">
        <f t="shared" ref="E26:G29" si="2">E25+7</f>
        <v>44353</v>
      </c>
      <c r="F26" s="8">
        <f t="shared" si="2"/>
        <v>44357</v>
      </c>
      <c r="G26" s="10">
        <f t="shared" si="2"/>
        <v>44387</v>
      </c>
    </row>
    <row r="27" spans="1:7" s="26" customFormat="1" ht="15.75" customHeight="1">
      <c r="A27" s="77"/>
      <c r="B27" s="225" t="s">
        <v>746</v>
      </c>
      <c r="C27" s="118" t="s">
        <v>750</v>
      </c>
      <c r="D27" s="845"/>
      <c r="E27" s="9">
        <f t="shared" si="2"/>
        <v>44360</v>
      </c>
      <c r="F27" s="8">
        <f t="shared" si="2"/>
        <v>44364</v>
      </c>
      <c r="G27" s="10">
        <f t="shared" si="2"/>
        <v>44394</v>
      </c>
    </row>
    <row r="28" spans="1:7" s="26" customFormat="1" ht="15.75" customHeight="1">
      <c r="A28" s="77"/>
      <c r="B28" s="225" t="s">
        <v>747</v>
      </c>
      <c r="C28" s="118" t="s">
        <v>751</v>
      </c>
      <c r="D28" s="845"/>
      <c r="E28" s="9">
        <f t="shared" si="2"/>
        <v>44367</v>
      </c>
      <c r="F28" s="8">
        <f t="shared" si="2"/>
        <v>44371</v>
      </c>
      <c r="G28" s="10">
        <f t="shared" si="2"/>
        <v>44401</v>
      </c>
    </row>
    <row r="29" spans="1:7" s="26" customFormat="1" ht="15.75" customHeight="1">
      <c r="A29" s="77"/>
      <c r="B29" s="225" t="s">
        <v>748</v>
      </c>
      <c r="C29" s="118" t="s">
        <v>752</v>
      </c>
      <c r="D29" s="861"/>
      <c r="E29" s="9">
        <f t="shared" si="2"/>
        <v>44374</v>
      </c>
      <c r="F29" s="8">
        <f t="shared" si="2"/>
        <v>44378</v>
      </c>
      <c r="G29" s="10">
        <f t="shared" si="2"/>
        <v>44408</v>
      </c>
    </row>
    <row r="30" spans="1:7" s="26" customFormat="1" ht="15.75" customHeight="1">
      <c r="A30" s="77"/>
      <c r="B30" s="32"/>
      <c r="C30" s="32"/>
      <c r="D30" s="33"/>
      <c r="E30" s="29"/>
      <c r="F30" s="34"/>
      <c r="G30" s="30"/>
    </row>
    <row r="31" spans="1:7" s="26" customFormat="1" ht="15.75" customHeight="1">
      <c r="A31" s="77"/>
      <c r="B31" s="31"/>
      <c r="C31" s="31"/>
      <c r="D31" s="31"/>
      <c r="E31" s="31"/>
      <c r="F31" s="30"/>
      <c r="G31" s="30"/>
    </row>
    <row r="32" spans="1:7" s="26" customFormat="1" ht="15.75" customHeight="1">
      <c r="A32" s="77"/>
      <c r="B32" s="31"/>
      <c r="C32" s="31"/>
      <c r="D32" s="31"/>
      <c r="E32" s="31"/>
      <c r="F32" s="30"/>
      <c r="G32" s="30"/>
    </row>
    <row r="33" spans="1:7" s="26" customFormat="1" ht="15.75" customHeight="1">
      <c r="A33" s="915"/>
      <c r="B33" s="915"/>
      <c r="C33" s="35"/>
      <c r="D33" s="279"/>
      <c r="E33" s="36"/>
      <c r="F33" s="37"/>
      <c r="G33" s="37"/>
    </row>
    <row r="34" spans="1:7" s="26" customFormat="1" ht="15.75" customHeight="1">
      <c r="A34" s="74" t="s">
        <v>280</v>
      </c>
      <c r="B34" s="850" t="s">
        <v>281</v>
      </c>
      <c r="C34" s="850" t="s">
        <v>28</v>
      </c>
      <c r="D34" s="850" t="s">
        <v>29</v>
      </c>
      <c r="E34" s="137" t="s">
        <v>277</v>
      </c>
      <c r="F34" s="137" t="s">
        <v>30</v>
      </c>
      <c r="G34" s="135" t="s">
        <v>38</v>
      </c>
    </row>
    <row r="35" spans="1:7" s="26" customFormat="1" ht="15.75" customHeight="1">
      <c r="A35" s="74"/>
      <c r="B35" s="852"/>
      <c r="C35" s="852"/>
      <c r="D35" s="852"/>
      <c r="E35" s="136" t="s">
        <v>21</v>
      </c>
      <c r="F35" s="96" t="s">
        <v>31</v>
      </c>
      <c r="G35" s="137" t="s">
        <v>32</v>
      </c>
    </row>
    <row r="36" spans="1:7" s="26" customFormat="1" ht="15.75" customHeight="1">
      <c r="A36" s="74"/>
      <c r="B36" s="212" t="s">
        <v>932</v>
      </c>
      <c r="C36" s="163" t="s">
        <v>937</v>
      </c>
      <c r="D36" s="856" t="s">
        <v>282</v>
      </c>
      <c r="E36" s="8">
        <v>44348</v>
      </c>
      <c r="F36" s="8">
        <f>E36+4</f>
        <v>44352</v>
      </c>
      <c r="G36" s="8">
        <f>F36+26</f>
        <v>44378</v>
      </c>
    </row>
    <row r="37" spans="1:7" s="26" customFormat="1" ht="15.75" customHeight="1">
      <c r="A37" s="74"/>
      <c r="B37" s="212" t="s">
        <v>933</v>
      </c>
      <c r="C37" s="163" t="s">
        <v>938</v>
      </c>
      <c r="D37" s="845"/>
      <c r="E37" s="9">
        <f t="shared" ref="E37:G40" si="3">E36+7</f>
        <v>44355</v>
      </c>
      <c r="F37" s="8">
        <f t="shared" si="3"/>
        <v>44359</v>
      </c>
      <c r="G37" s="10">
        <f t="shared" si="3"/>
        <v>44385</v>
      </c>
    </row>
    <row r="38" spans="1:7" s="26" customFormat="1" ht="15.75" customHeight="1">
      <c r="A38" s="74"/>
      <c r="B38" s="212" t="s">
        <v>934</v>
      </c>
      <c r="C38" s="163" t="s">
        <v>940</v>
      </c>
      <c r="D38" s="845"/>
      <c r="E38" s="9">
        <f t="shared" si="3"/>
        <v>44362</v>
      </c>
      <c r="F38" s="8">
        <f t="shared" si="3"/>
        <v>44366</v>
      </c>
      <c r="G38" s="10">
        <f t="shared" si="3"/>
        <v>44392</v>
      </c>
    </row>
    <row r="39" spans="1:7" s="26" customFormat="1" ht="15.75" customHeight="1">
      <c r="A39" s="74"/>
      <c r="B39" s="212" t="s">
        <v>935</v>
      </c>
      <c r="C39" s="163" t="s">
        <v>941</v>
      </c>
      <c r="D39" s="845"/>
      <c r="E39" s="9">
        <f t="shared" si="3"/>
        <v>44369</v>
      </c>
      <c r="F39" s="8">
        <f t="shared" si="3"/>
        <v>44373</v>
      </c>
      <c r="G39" s="10">
        <f t="shared" si="3"/>
        <v>44399</v>
      </c>
    </row>
    <row r="40" spans="1:7" s="26" customFormat="1" ht="15.75" customHeight="1">
      <c r="A40" s="74"/>
      <c r="B40" s="100" t="s">
        <v>936</v>
      </c>
      <c r="C40" s="163" t="s">
        <v>942</v>
      </c>
      <c r="D40" s="861"/>
      <c r="E40" s="9">
        <f t="shared" si="3"/>
        <v>44376</v>
      </c>
      <c r="F40" s="8">
        <f t="shared" si="3"/>
        <v>44380</v>
      </c>
      <c r="G40" s="10">
        <f t="shared" si="3"/>
        <v>44406</v>
      </c>
    </row>
    <row r="41" spans="1:7" s="26" customFormat="1" ht="15.75" customHeight="1">
      <c r="A41" s="74"/>
      <c r="B41" s="31"/>
      <c r="C41" s="31"/>
      <c r="D41" s="31"/>
      <c r="E41" s="31"/>
      <c r="F41" s="30"/>
      <c r="G41" s="30"/>
    </row>
    <row r="42" spans="1:7" s="26" customFormat="1" ht="15.75" customHeight="1">
      <c r="A42" s="915"/>
      <c r="B42" s="915"/>
      <c r="C42" s="35"/>
      <c r="D42" s="36"/>
      <c r="E42" s="36"/>
      <c r="F42" s="37"/>
      <c r="G42" s="37"/>
    </row>
    <row r="43" spans="1:7" s="26" customFormat="1" ht="15.75" customHeight="1">
      <c r="A43" s="74" t="s">
        <v>283</v>
      </c>
      <c r="B43" s="850" t="s">
        <v>27</v>
      </c>
      <c r="C43" s="850" t="s">
        <v>28</v>
      </c>
      <c r="D43" s="850" t="s">
        <v>29</v>
      </c>
      <c r="E43" s="91" t="s">
        <v>284</v>
      </c>
      <c r="F43" s="91" t="s">
        <v>30</v>
      </c>
      <c r="G43" s="92" t="s">
        <v>39</v>
      </c>
    </row>
    <row r="44" spans="1:7" s="26" customFormat="1" ht="15.75" customHeight="1">
      <c r="A44" s="74"/>
      <c r="B44" s="852"/>
      <c r="C44" s="852"/>
      <c r="D44" s="852"/>
      <c r="E44" s="93" t="s">
        <v>21</v>
      </c>
      <c r="F44" s="119" t="s">
        <v>31</v>
      </c>
      <c r="G44" s="92" t="s">
        <v>32</v>
      </c>
    </row>
    <row r="45" spans="1:7" s="26" customFormat="1" ht="15.75" customHeight="1">
      <c r="A45" s="74"/>
      <c r="B45" s="13" t="s">
        <v>614</v>
      </c>
      <c r="C45" s="122" t="s">
        <v>192</v>
      </c>
      <c r="D45" s="856" t="s">
        <v>275</v>
      </c>
      <c r="E45" s="8">
        <v>44343</v>
      </c>
      <c r="F45" s="8">
        <f>E45+5</f>
        <v>44348</v>
      </c>
      <c r="G45" s="10">
        <f>F45+33</f>
        <v>44381</v>
      </c>
    </row>
    <row r="46" spans="1:7" s="26" customFormat="1" ht="15.75" customHeight="1">
      <c r="A46" s="74"/>
      <c r="B46" s="13"/>
      <c r="C46" s="13"/>
      <c r="D46" s="845"/>
      <c r="E46" s="89">
        <f t="shared" ref="E46:G49" si="4">E45+7</f>
        <v>44350</v>
      </c>
      <c r="F46" s="8">
        <f t="shared" si="4"/>
        <v>44355</v>
      </c>
      <c r="G46" s="10">
        <f t="shared" si="4"/>
        <v>44388</v>
      </c>
    </row>
    <row r="47" spans="1:7" s="26" customFormat="1" ht="15.75" customHeight="1">
      <c r="A47" s="74"/>
      <c r="B47" s="13" t="s">
        <v>733</v>
      </c>
      <c r="C47" s="123" t="s">
        <v>221</v>
      </c>
      <c r="D47" s="845"/>
      <c r="E47" s="89">
        <f t="shared" si="4"/>
        <v>44357</v>
      </c>
      <c r="F47" s="8">
        <f t="shared" si="4"/>
        <v>44362</v>
      </c>
      <c r="G47" s="10">
        <f t="shared" si="4"/>
        <v>44395</v>
      </c>
    </row>
    <row r="48" spans="1:7" s="26" customFormat="1" ht="15.75" customHeight="1">
      <c r="A48" s="74"/>
      <c r="B48" s="13" t="s">
        <v>734</v>
      </c>
      <c r="C48" s="123" t="s">
        <v>200</v>
      </c>
      <c r="D48" s="845"/>
      <c r="E48" s="89">
        <f t="shared" si="4"/>
        <v>44364</v>
      </c>
      <c r="F48" s="8">
        <f t="shared" si="4"/>
        <v>44369</v>
      </c>
      <c r="G48" s="10">
        <f t="shared" si="4"/>
        <v>44402</v>
      </c>
    </row>
    <row r="49" spans="1:7" s="26" customFormat="1" ht="15.75" customHeight="1">
      <c r="A49" s="74"/>
      <c r="B49" s="13" t="s">
        <v>735</v>
      </c>
      <c r="C49" s="123" t="s">
        <v>221</v>
      </c>
      <c r="D49" s="861"/>
      <c r="E49" s="89">
        <f t="shared" si="4"/>
        <v>44371</v>
      </c>
      <c r="F49" s="8">
        <f t="shared" si="4"/>
        <v>44376</v>
      </c>
      <c r="G49" s="10">
        <f t="shared" si="4"/>
        <v>44409</v>
      </c>
    </row>
    <row r="50" spans="1:7" s="26" customFormat="1" ht="15.75" customHeight="1">
      <c r="A50" s="74"/>
      <c r="B50" s="35"/>
      <c r="C50" s="35"/>
      <c r="D50" s="36"/>
      <c r="E50" s="36"/>
      <c r="F50" s="37"/>
      <c r="G50" s="37"/>
    </row>
    <row r="51" spans="1:7" s="26" customFormat="1" ht="15.75" customHeight="1">
      <c r="A51" s="915"/>
      <c r="B51" s="915"/>
      <c r="C51" s="35"/>
      <c r="D51" s="36"/>
      <c r="E51" s="36"/>
      <c r="F51" s="37"/>
      <c r="G51" s="37"/>
    </row>
    <row r="52" spans="1:7" s="26" customFormat="1" ht="15.75" customHeight="1">
      <c r="A52" s="74" t="s">
        <v>285</v>
      </c>
      <c r="B52" s="850" t="s">
        <v>27</v>
      </c>
      <c r="C52" s="850" t="s">
        <v>28</v>
      </c>
      <c r="D52" s="850" t="s">
        <v>29</v>
      </c>
      <c r="E52" s="91" t="s">
        <v>277</v>
      </c>
      <c r="F52" s="91" t="s">
        <v>30</v>
      </c>
      <c r="G52" s="92" t="s">
        <v>40</v>
      </c>
    </row>
    <row r="53" spans="1:7" s="26" customFormat="1" ht="15.75" customHeight="1">
      <c r="A53" s="74"/>
      <c r="B53" s="852"/>
      <c r="C53" s="852"/>
      <c r="D53" s="852"/>
      <c r="E53" s="93" t="s">
        <v>21</v>
      </c>
      <c r="F53" s="119" t="s">
        <v>31</v>
      </c>
      <c r="G53" s="92" t="s">
        <v>32</v>
      </c>
    </row>
    <row r="54" spans="1:7" s="26" customFormat="1" ht="15.75" customHeight="1">
      <c r="A54" s="74"/>
      <c r="B54" s="13" t="s">
        <v>614</v>
      </c>
      <c r="C54" s="122" t="s">
        <v>192</v>
      </c>
      <c r="D54" s="856" t="s">
        <v>275</v>
      </c>
      <c r="E54" s="8">
        <v>44343</v>
      </c>
      <c r="F54" s="8">
        <f>E54+5</f>
        <v>44348</v>
      </c>
      <c r="G54" s="10">
        <f>F54+29</f>
        <v>44377</v>
      </c>
    </row>
    <row r="55" spans="1:7" s="26" customFormat="1" ht="15.75" customHeight="1">
      <c r="A55" s="74"/>
      <c r="B55" s="13"/>
      <c r="C55" s="13"/>
      <c r="D55" s="845"/>
      <c r="E55" s="89">
        <f t="shared" ref="E55:G58" si="5">E54+7</f>
        <v>44350</v>
      </c>
      <c r="F55" s="8">
        <f t="shared" si="5"/>
        <v>44355</v>
      </c>
      <c r="G55" s="10">
        <f t="shared" si="5"/>
        <v>44384</v>
      </c>
    </row>
    <row r="56" spans="1:7" s="26" customFormat="1" ht="15.75" customHeight="1">
      <c r="A56" s="74"/>
      <c r="B56" s="13" t="s">
        <v>733</v>
      </c>
      <c r="C56" s="123" t="s">
        <v>221</v>
      </c>
      <c r="D56" s="845"/>
      <c r="E56" s="89">
        <f t="shared" si="5"/>
        <v>44357</v>
      </c>
      <c r="F56" s="8">
        <f t="shared" si="5"/>
        <v>44362</v>
      </c>
      <c r="G56" s="10">
        <f t="shared" si="5"/>
        <v>44391</v>
      </c>
    </row>
    <row r="57" spans="1:7" s="26" customFormat="1" ht="15.75" customHeight="1">
      <c r="A57" s="74"/>
      <c r="B57" s="13" t="s">
        <v>734</v>
      </c>
      <c r="C57" s="123" t="s">
        <v>200</v>
      </c>
      <c r="D57" s="845"/>
      <c r="E57" s="89">
        <f t="shared" si="5"/>
        <v>44364</v>
      </c>
      <c r="F57" s="8">
        <f t="shared" si="5"/>
        <v>44369</v>
      </c>
      <c r="G57" s="10">
        <f t="shared" si="5"/>
        <v>44398</v>
      </c>
    </row>
    <row r="58" spans="1:7" s="26" customFormat="1" ht="15.75" customHeight="1">
      <c r="A58" s="74"/>
      <c r="B58" s="13" t="s">
        <v>735</v>
      </c>
      <c r="C58" s="123" t="s">
        <v>221</v>
      </c>
      <c r="D58" s="861"/>
      <c r="E58" s="89">
        <f t="shared" si="5"/>
        <v>44371</v>
      </c>
      <c r="F58" s="8">
        <f t="shared" si="5"/>
        <v>44376</v>
      </c>
      <c r="G58" s="10">
        <f t="shared" si="5"/>
        <v>44405</v>
      </c>
    </row>
    <row r="59" spans="1:7" s="26" customFormat="1" ht="15.75" customHeight="1">
      <c r="A59" s="74"/>
      <c r="B59" s="31"/>
      <c r="C59" s="31"/>
      <c r="D59" s="33"/>
      <c r="E59" s="38"/>
      <c r="F59" s="34"/>
      <c r="G59" s="30"/>
    </row>
    <row r="60" spans="1:7" s="26" customFormat="1" ht="15.75" customHeight="1">
      <c r="A60" s="74"/>
      <c r="B60" s="35"/>
      <c r="C60" s="35"/>
      <c r="D60" s="36"/>
      <c r="E60" s="36"/>
      <c r="F60" s="37"/>
      <c r="G60" s="37"/>
    </row>
    <row r="61" spans="1:7" s="26" customFormat="1" ht="15.75" customHeight="1">
      <c r="A61" s="74"/>
      <c r="B61" s="850" t="s">
        <v>27</v>
      </c>
      <c r="C61" s="850" t="s">
        <v>28</v>
      </c>
      <c r="D61" s="850" t="s">
        <v>29</v>
      </c>
      <c r="E61" s="91" t="s">
        <v>277</v>
      </c>
      <c r="F61" s="91" t="s">
        <v>30</v>
      </c>
      <c r="G61" s="92" t="s">
        <v>40</v>
      </c>
    </row>
    <row r="62" spans="1:7" s="26" customFormat="1" ht="15.75" customHeight="1">
      <c r="A62" s="74"/>
      <c r="B62" s="852"/>
      <c r="C62" s="852"/>
      <c r="D62" s="852"/>
      <c r="E62" s="93" t="s">
        <v>21</v>
      </c>
      <c r="F62" s="96" t="s">
        <v>31</v>
      </c>
      <c r="G62" s="91" t="s">
        <v>32</v>
      </c>
    </row>
    <row r="63" spans="1:7" s="26" customFormat="1" ht="15.75" customHeight="1">
      <c r="A63" s="74"/>
      <c r="B63" s="225" t="s">
        <v>745</v>
      </c>
      <c r="C63" s="118" t="s">
        <v>616</v>
      </c>
      <c r="D63" s="856" t="s">
        <v>279</v>
      </c>
      <c r="E63" s="10">
        <v>44346</v>
      </c>
      <c r="F63" s="10">
        <f>E63+4</f>
        <v>44350</v>
      </c>
      <c r="G63" s="10">
        <f>F63+30</f>
        <v>44380</v>
      </c>
    </row>
    <row r="64" spans="1:7" s="26" customFormat="1" ht="15.75" customHeight="1">
      <c r="A64" s="74"/>
      <c r="B64" s="225" t="s">
        <v>615</v>
      </c>
      <c r="C64" s="118" t="s">
        <v>749</v>
      </c>
      <c r="D64" s="845"/>
      <c r="E64" s="9">
        <f t="shared" ref="E64:G67" si="6">E63+7</f>
        <v>44353</v>
      </c>
      <c r="F64" s="10">
        <f t="shared" si="6"/>
        <v>44357</v>
      </c>
      <c r="G64" s="10">
        <f t="shared" si="6"/>
        <v>44387</v>
      </c>
    </row>
    <row r="65" spans="1:7" s="26" customFormat="1" ht="15.75" customHeight="1">
      <c r="A65" s="74"/>
      <c r="B65" s="225" t="s">
        <v>746</v>
      </c>
      <c r="C65" s="118" t="s">
        <v>750</v>
      </c>
      <c r="D65" s="845"/>
      <c r="E65" s="9">
        <f t="shared" si="6"/>
        <v>44360</v>
      </c>
      <c r="F65" s="10">
        <f t="shared" si="6"/>
        <v>44364</v>
      </c>
      <c r="G65" s="10">
        <f t="shared" si="6"/>
        <v>44394</v>
      </c>
    </row>
    <row r="66" spans="1:7" s="26" customFormat="1" ht="15.75" customHeight="1">
      <c r="A66" s="74"/>
      <c r="B66" s="225" t="s">
        <v>747</v>
      </c>
      <c r="C66" s="118" t="s">
        <v>751</v>
      </c>
      <c r="D66" s="845"/>
      <c r="E66" s="9">
        <f t="shared" si="6"/>
        <v>44367</v>
      </c>
      <c r="F66" s="10">
        <f t="shared" si="6"/>
        <v>44371</v>
      </c>
      <c r="G66" s="10">
        <f t="shared" si="6"/>
        <v>44401</v>
      </c>
    </row>
    <row r="67" spans="1:7" s="26" customFormat="1" ht="15.75" customHeight="1">
      <c r="A67" s="74"/>
      <c r="B67" s="225" t="s">
        <v>748</v>
      </c>
      <c r="C67" s="118" t="s">
        <v>752</v>
      </c>
      <c r="D67" s="861"/>
      <c r="E67" s="9">
        <f t="shared" si="6"/>
        <v>44374</v>
      </c>
      <c r="F67" s="10">
        <f t="shared" si="6"/>
        <v>44378</v>
      </c>
      <c r="G67" s="10">
        <f t="shared" si="6"/>
        <v>44408</v>
      </c>
    </row>
    <row r="68" spans="1:7" s="26" customFormat="1" ht="15.75" customHeight="1">
      <c r="A68" s="74"/>
      <c r="B68" s="196"/>
      <c r="C68" s="27"/>
      <c r="D68" s="28"/>
      <c r="E68" s="29"/>
      <c r="F68" s="30"/>
      <c r="G68" s="30"/>
    </row>
    <row r="69" spans="1:7" s="26" customFormat="1" ht="15.75" customHeight="1">
      <c r="A69" s="74"/>
      <c r="B69" s="35"/>
      <c r="C69" s="35"/>
      <c r="D69" s="36"/>
      <c r="E69" s="36"/>
      <c r="F69" s="37"/>
      <c r="G69" s="37"/>
    </row>
    <row r="70" spans="1:7" s="26" customFormat="1" ht="15.75" customHeight="1">
      <c r="A70" s="915"/>
      <c r="B70" s="915"/>
      <c r="C70" s="35"/>
      <c r="D70" s="36"/>
      <c r="E70" s="36"/>
      <c r="F70" s="37"/>
      <c r="G70" s="37"/>
    </row>
    <row r="71" spans="1:7" s="26" customFormat="1" ht="15.75" customHeight="1">
      <c r="A71" s="74" t="s">
        <v>286</v>
      </c>
      <c r="B71" s="850" t="s">
        <v>27</v>
      </c>
      <c r="C71" s="850" t="s">
        <v>28</v>
      </c>
      <c r="D71" s="850" t="s">
        <v>29</v>
      </c>
      <c r="E71" s="91" t="s">
        <v>287</v>
      </c>
      <c r="F71" s="91" t="s">
        <v>30</v>
      </c>
      <c r="G71" s="92" t="s">
        <v>41</v>
      </c>
    </row>
    <row r="72" spans="1:7" s="26" customFormat="1" ht="15.75" customHeight="1">
      <c r="A72" s="74"/>
      <c r="B72" s="852"/>
      <c r="C72" s="852"/>
      <c r="D72" s="852"/>
      <c r="E72" s="93" t="s">
        <v>21</v>
      </c>
      <c r="F72" s="96" t="s">
        <v>31</v>
      </c>
      <c r="G72" s="91" t="s">
        <v>32</v>
      </c>
    </row>
    <row r="73" spans="1:7" s="26" customFormat="1" ht="15.75" customHeight="1">
      <c r="A73" s="74"/>
      <c r="B73" s="225" t="s">
        <v>745</v>
      </c>
      <c r="C73" s="118" t="s">
        <v>616</v>
      </c>
      <c r="D73" s="856" t="s">
        <v>279</v>
      </c>
      <c r="E73" s="10">
        <v>44346</v>
      </c>
      <c r="F73" s="8">
        <f>E73+4</f>
        <v>44350</v>
      </c>
      <c r="G73" s="8">
        <f>F73+31</f>
        <v>44381</v>
      </c>
    </row>
    <row r="74" spans="1:7" s="26" customFormat="1" ht="15.75" customHeight="1">
      <c r="A74" s="74"/>
      <c r="B74" s="225" t="s">
        <v>615</v>
      </c>
      <c r="C74" s="118" t="s">
        <v>749</v>
      </c>
      <c r="D74" s="845"/>
      <c r="E74" s="9">
        <f t="shared" ref="E74:G77" si="7">E73+7</f>
        <v>44353</v>
      </c>
      <c r="F74" s="8">
        <f t="shared" si="7"/>
        <v>44357</v>
      </c>
      <c r="G74" s="10">
        <f t="shared" si="7"/>
        <v>44388</v>
      </c>
    </row>
    <row r="75" spans="1:7" s="26" customFormat="1" ht="15.75" customHeight="1">
      <c r="A75" s="74"/>
      <c r="B75" s="225" t="s">
        <v>746</v>
      </c>
      <c r="C75" s="118" t="s">
        <v>750</v>
      </c>
      <c r="D75" s="845"/>
      <c r="E75" s="9">
        <f t="shared" si="7"/>
        <v>44360</v>
      </c>
      <c r="F75" s="8">
        <f t="shared" si="7"/>
        <v>44364</v>
      </c>
      <c r="G75" s="10">
        <f t="shared" si="7"/>
        <v>44395</v>
      </c>
    </row>
    <row r="76" spans="1:7" s="26" customFormat="1" ht="15.75" customHeight="1">
      <c r="A76" s="74"/>
      <c r="B76" s="225" t="s">
        <v>747</v>
      </c>
      <c r="C76" s="118" t="s">
        <v>751</v>
      </c>
      <c r="D76" s="845"/>
      <c r="E76" s="9">
        <f t="shared" si="7"/>
        <v>44367</v>
      </c>
      <c r="F76" s="8">
        <f t="shared" si="7"/>
        <v>44371</v>
      </c>
      <c r="G76" s="10">
        <f t="shared" si="7"/>
        <v>44402</v>
      </c>
    </row>
    <row r="77" spans="1:7" s="26" customFormat="1" ht="15.75" customHeight="1">
      <c r="A77" s="74"/>
      <c r="B77" s="225" t="s">
        <v>748</v>
      </c>
      <c r="C77" s="118" t="s">
        <v>752</v>
      </c>
      <c r="D77" s="861"/>
      <c r="E77" s="9">
        <f t="shared" si="7"/>
        <v>44374</v>
      </c>
      <c r="F77" s="8">
        <f t="shared" si="7"/>
        <v>44378</v>
      </c>
      <c r="G77" s="10">
        <f t="shared" si="7"/>
        <v>44409</v>
      </c>
    </row>
    <row r="78" spans="1:7" s="26" customFormat="1" ht="15.75" customHeight="1">
      <c r="A78" s="74"/>
      <c r="B78" s="193"/>
      <c r="C78" s="35"/>
      <c r="D78" s="36"/>
      <c r="E78" s="36"/>
      <c r="F78" s="37"/>
      <c r="G78" s="37"/>
    </row>
    <row r="79" spans="1:7" s="26" customFormat="1" ht="15.75" customHeight="1">
      <c r="A79" s="74"/>
      <c r="B79" s="193"/>
      <c r="C79" s="35"/>
      <c r="D79" s="36"/>
      <c r="E79" s="36"/>
      <c r="F79" s="37"/>
      <c r="G79" s="37"/>
    </row>
    <row r="80" spans="1:7" s="26" customFormat="1" ht="15.75" customHeight="1">
      <c r="A80" s="74"/>
      <c r="B80" s="850" t="s">
        <v>27</v>
      </c>
      <c r="C80" s="850" t="s">
        <v>28</v>
      </c>
      <c r="D80" s="850" t="s">
        <v>29</v>
      </c>
      <c r="E80" s="91" t="s">
        <v>277</v>
      </c>
      <c r="F80" s="91" t="s">
        <v>30</v>
      </c>
      <c r="G80" s="92" t="s">
        <v>41</v>
      </c>
    </row>
    <row r="81" spans="1:7" s="26" customFormat="1" ht="15.75" customHeight="1">
      <c r="A81" s="74"/>
      <c r="B81" s="852"/>
      <c r="C81" s="852"/>
      <c r="D81" s="852"/>
      <c r="E81" s="93" t="s">
        <v>21</v>
      </c>
      <c r="F81" s="96" t="s">
        <v>31</v>
      </c>
      <c r="G81" s="91" t="s">
        <v>32</v>
      </c>
    </row>
    <row r="82" spans="1:7" s="26" customFormat="1" ht="15.75" customHeight="1">
      <c r="A82" s="74"/>
      <c r="B82" s="212" t="s">
        <v>604</v>
      </c>
      <c r="C82" s="249" t="s">
        <v>756</v>
      </c>
      <c r="D82" s="865" t="s">
        <v>581</v>
      </c>
      <c r="E82" s="8">
        <v>44345</v>
      </c>
      <c r="F82" s="8">
        <f>E82+4</f>
        <v>44349</v>
      </c>
      <c r="G82" s="8">
        <f>F82+30</f>
        <v>44379</v>
      </c>
    </row>
    <row r="83" spans="1:7" s="26" customFormat="1" ht="15.75" customHeight="1">
      <c r="A83" s="74"/>
      <c r="B83" s="212" t="s">
        <v>611</v>
      </c>
      <c r="C83" s="249" t="s">
        <v>757</v>
      </c>
      <c r="D83" s="845"/>
      <c r="E83" s="9">
        <f t="shared" ref="E83:G86" si="8">E82+7</f>
        <v>44352</v>
      </c>
      <c r="F83" s="8">
        <f t="shared" si="8"/>
        <v>44356</v>
      </c>
      <c r="G83" s="10">
        <f t="shared" si="8"/>
        <v>44386</v>
      </c>
    </row>
    <row r="84" spans="1:7" s="26" customFormat="1" ht="15.75" customHeight="1">
      <c r="A84" s="74"/>
      <c r="B84" s="212" t="s">
        <v>753</v>
      </c>
      <c r="C84" s="249" t="s">
        <v>758</v>
      </c>
      <c r="D84" s="845"/>
      <c r="E84" s="9">
        <f t="shared" si="8"/>
        <v>44359</v>
      </c>
      <c r="F84" s="8">
        <f t="shared" si="8"/>
        <v>44363</v>
      </c>
      <c r="G84" s="10">
        <f t="shared" si="8"/>
        <v>44393</v>
      </c>
    </row>
    <row r="85" spans="1:7" s="26" customFormat="1" ht="15.75" customHeight="1">
      <c r="A85" s="74"/>
      <c r="B85" s="212" t="s">
        <v>754</v>
      </c>
      <c r="C85" s="249" t="s">
        <v>759</v>
      </c>
      <c r="D85" s="845"/>
      <c r="E85" s="9">
        <f t="shared" si="8"/>
        <v>44366</v>
      </c>
      <c r="F85" s="8">
        <f t="shared" si="8"/>
        <v>44370</v>
      </c>
      <c r="G85" s="10">
        <f t="shared" si="8"/>
        <v>44400</v>
      </c>
    </row>
    <row r="86" spans="1:7" s="26" customFormat="1" ht="15.75" customHeight="1">
      <c r="A86" s="74"/>
      <c r="B86" s="212" t="s">
        <v>755</v>
      </c>
      <c r="C86" s="249" t="s">
        <v>736</v>
      </c>
      <c r="D86" s="861"/>
      <c r="E86" s="9">
        <f t="shared" si="8"/>
        <v>44373</v>
      </c>
      <c r="F86" s="8">
        <f t="shared" si="8"/>
        <v>44377</v>
      </c>
      <c r="G86" s="10">
        <f t="shared" si="8"/>
        <v>44407</v>
      </c>
    </row>
    <row r="87" spans="1:7" s="26" customFormat="1" ht="15.75" customHeight="1">
      <c r="A87" s="915"/>
      <c r="B87" s="915"/>
      <c r="C87" s="35"/>
      <c r="D87" s="36"/>
      <c r="E87" s="36"/>
      <c r="F87" s="37"/>
      <c r="G87" s="37"/>
    </row>
    <row r="88" spans="1:7" s="26" customFormat="1" ht="15.75" customHeight="1">
      <c r="A88" s="74" t="s">
        <v>288</v>
      </c>
      <c r="B88" s="850" t="s">
        <v>27</v>
      </c>
      <c r="C88" s="850" t="s">
        <v>28</v>
      </c>
      <c r="D88" s="850" t="s">
        <v>29</v>
      </c>
      <c r="E88" s="91" t="s">
        <v>287</v>
      </c>
      <c r="F88" s="91" t="s">
        <v>30</v>
      </c>
      <c r="G88" s="92" t="s">
        <v>42</v>
      </c>
    </row>
    <row r="89" spans="1:7" s="26" customFormat="1" ht="15.75" customHeight="1">
      <c r="A89" s="74"/>
      <c r="B89" s="852"/>
      <c r="C89" s="852"/>
      <c r="D89" s="852"/>
      <c r="E89" s="93" t="s">
        <v>21</v>
      </c>
      <c r="F89" s="96" t="s">
        <v>31</v>
      </c>
      <c r="G89" s="91" t="s">
        <v>32</v>
      </c>
    </row>
    <row r="90" spans="1:7" s="26" customFormat="1" ht="15.75" customHeight="1">
      <c r="A90" s="74"/>
      <c r="B90" s="242" t="s">
        <v>760</v>
      </c>
      <c r="C90" s="242" t="s">
        <v>617</v>
      </c>
      <c r="D90" s="882" t="s">
        <v>289</v>
      </c>
      <c r="E90" s="222">
        <v>44346</v>
      </c>
      <c r="F90" s="222">
        <f>E90+4</f>
        <v>44350</v>
      </c>
      <c r="G90" s="222">
        <f>F90+26</f>
        <v>44376</v>
      </c>
    </row>
    <row r="91" spans="1:7" s="26" customFormat="1" ht="15.75" customHeight="1">
      <c r="A91" s="74"/>
      <c r="B91" s="101" t="s">
        <v>761</v>
      </c>
      <c r="C91" s="101" t="s">
        <v>764</v>
      </c>
      <c r="D91" s="882"/>
      <c r="E91" s="182">
        <f t="shared" ref="E91:G94" si="9">E90+7</f>
        <v>44353</v>
      </c>
      <c r="F91" s="222">
        <f t="shared" si="9"/>
        <v>44357</v>
      </c>
      <c r="G91" s="128">
        <f t="shared" si="9"/>
        <v>44383</v>
      </c>
    </row>
    <row r="92" spans="1:7" s="26" customFormat="1" ht="15.75" customHeight="1">
      <c r="A92" s="74"/>
      <c r="B92" s="101" t="s">
        <v>762</v>
      </c>
      <c r="C92" s="101" t="s">
        <v>765</v>
      </c>
      <c r="D92" s="882"/>
      <c r="E92" s="182">
        <f t="shared" si="9"/>
        <v>44360</v>
      </c>
      <c r="F92" s="222">
        <f t="shared" si="9"/>
        <v>44364</v>
      </c>
      <c r="G92" s="128">
        <f t="shared" si="9"/>
        <v>44390</v>
      </c>
    </row>
    <row r="93" spans="1:7" s="26" customFormat="1" ht="15.75" customHeight="1">
      <c r="A93" s="74"/>
      <c r="B93" s="226" t="s">
        <v>763</v>
      </c>
      <c r="C93" s="227" t="s">
        <v>766</v>
      </c>
      <c r="D93" s="882"/>
      <c r="E93" s="182">
        <f t="shared" si="9"/>
        <v>44367</v>
      </c>
      <c r="F93" s="222">
        <f t="shared" si="9"/>
        <v>44371</v>
      </c>
      <c r="G93" s="128">
        <f t="shared" si="9"/>
        <v>44397</v>
      </c>
    </row>
    <row r="94" spans="1:7" s="26" customFormat="1" ht="15.75" customHeight="1">
      <c r="A94" s="74"/>
      <c r="B94" s="227"/>
      <c r="C94" s="227"/>
      <c r="D94" s="882"/>
      <c r="E94" s="182">
        <f t="shared" si="9"/>
        <v>44374</v>
      </c>
      <c r="F94" s="222">
        <f t="shared" si="9"/>
        <v>44378</v>
      </c>
      <c r="G94" s="128">
        <f t="shared" si="9"/>
        <v>44404</v>
      </c>
    </row>
    <row r="95" spans="1:7" s="26" customFormat="1" ht="15.75" customHeight="1">
      <c r="A95" s="915"/>
      <c r="B95" s="915"/>
      <c r="C95" s="35"/>
      <c r="D95" s="36"/>
      <c r="E95" s="36"/>
      <c r="F95" s="37"/>
      <c r="G95" s="37"/>
    </row>
    <row r="96" spans="1:7" s="26" customFormat="1" ht="15.75" customHeight="1">
      <c r="A96" s="74" t="s">
        <v>290</v>
      </c>
      <c r="B96" s="850" t="s">
        <v>27</v>
      </c>
      <c r="C96" s="850" t="s">
        <v>28</v>
      </c>
      <c r="D96" s="850" t="s">
        <v>29</v>
      </c>
      <c r="E96" s="91" t="s">
        <v>277</v>
      </c>
      <c r="F96" s="91" t="s">
        <v>30</v>
      </c>
      <c r="G96" s="92" t="s">
        <v>291</v>
      </c>
    </row>
    <row r="97" spans="1:7" s="26" customFormat="1" ht="15.75" customHeight="1">
      <c r="A97" s="74"/>
      <c r="B97" s="852"/>
      <c r="C97" s="852"/>
      <c r="D97" s="852"/>
      <c r="E97" s="93" t="s">
        <v>21</v>
      </c>
      <c r="F97" s="119" t="s">
        <v>31</v>
      </c>
      <c r="G97" s="91" t="s">
        <v>32</v>
      </c>
    </row>
    <row r="98" spans="1:7" s="26" customFormat="1" ht="15.75" customHeight="1">
      <c r="A98" s="74"/>
      <c r="B98" s="212" t="s">
        <v>604</v>
      </c>
      <c r="C98" s="249" t="s">
        <v>756</v>
      </c>
      <c r="D98" s="856" t="s">
        <v>292</v>
      </c>
      <c r="E98" s="8">
        <v>44344</v>
      </c>
      <c r="F98" s="8">
        <f>E98+5</f>
        <v>44349</v>
      </c>
      <c r="G98" s="10">
        <f>F98+32</f>
        <v>44381</v>
      </c>
    </row>
    <row r="99" spans="1:7" s="26" customFormat="1" ht="15.75" customHeight="1">
      <c r="A99" s="74"/>
      <c r="B99" s="212" t="s">
        <v>611</v>
      </c>
      <c r="C99" s="249" t="s">
        <v>757</v>
      </c>
      <c r="D99" s="845"/>
      <c r="E99" s="89">
        <f>E98+7</f>
        <v>44351</v>
      </c>
      <c r="F99" s="8">
        <f t="shared" ref="E99:G100" si="10">F98+7</f>
        <v>44356</v>
      </c>
      <c r="G99" s="10">
        <f t="shared" si="10"/>
        <v>44388</v>
      </c>
    </row>
    <row r="100" spans="1:7" s="26" customFormat="1" ht="15.75" customHeight="1">
      <c r="A100" s="74"/>
      <c r="B100" s="212" t="s">
        <v>753</v>
      </c>
      <c r="C100" s="249" t="s">
        <v>758</v>
      </c>
      <c r="D100" s="845"/>
      <c r="E100" s="89">
        <f t="shared" si="10"/>
        <v>44358</v>
      </c>
      <c r="F100" s="8">
        <f t="shared" si="10"/>
        <v>44363</v>
      </c>
      <c r="G100" s="10">
        <f t="shared" si="10"/>
        <v>44395</v>
      </c>
    </row>
    <row r="101" spans="1:7" s="26" customFormat="1" ht="15.75" customHeight="1">
      <c r="A101" s="74"/>
      <c r="B101" s="212" t="s">
        <v>754</v>
      </c>
      <c r="C101" s="249" t="s">
        <v>759</v>
      </c>
      <c r="D101" s="845"/>
      <c r="E101" s="89">
        <f>E100+8</f>
        <v>44366</v>
      </c>
      <c r="F101" s="8">
        <f>F100+7</f>
        <v>44370</v>
      </c>
      <c r="G101" s="10">
        <f>G100+7</f>
        <v>44402</v>
      </c>
    </row>
    <row r="102" spans="1:7" s="26" customFormat="1" ht="15.75" customHeight="1">
      <c r="A102" s="74"/>
      <c r="B102" s="212" t="s">
        <v>755</v>
      </c>
      <c r="C102" s="249" t="s">
        <v>736</v>
      </c>
      <c r="D102" s="861"/>
      <c r="E102" s="89">
        <f>E101+7</f>
        <v>44373</v>
      </c>
      <c r="F102" s="8">
        <f>F101+7</f>
        <v>44377</v>
      </c>
      <c r="G102" s="10">
        <f>G101+7</f>
        <v>44409</v>
      </c>
    </row>
    <row r="103" spans="1:7" s="26" customFormat="1" ht="15.75" customHeight="1">
      <c r="A103" s="74"/>
      <c r="B103" s="31"/>
      <c r="C103" s="120"/>
      <c r="D103" s="33"/>
      <c r="E103" s="121"/>
      <c r="F103" s="108"/>
      <c r="G103" s="108"/>
    </row>
    <row r="104" spans="1:7" s="26" customFormat="1" ht="15.75" customHeight="1">
      <c r="A104" s="915"/>
      <c r="B104" s="915"/>
      <c r="C104" s="35"/>
      <c r="D104" s="36"/>
      <c r="E104" s="36"/>
      <c r="F104" s="37"/>
      <c r="G104" s="37"/>
    </row>
    <row r="105" spans="1:7" s="26" customFormat="1" ht="15.75" customHeight="1">
      <c r="A105" s="74" t="s">
        <v>293</v>
      </c>
      <c r="B105" s="921" t="s">
        <v>294</v>
      </c>
      <c r="C105" s="921" t="s">
        <v>28</v>
      </c>
      <c r="D105" s="921" t="s">
        <v>29</v>
      </c>
      <c r="E105" s="7" t="s">
        <v>277</v>
      </c>
      <c r="F105" s="7" t="s">
        <v>30</v>
      </c>
      <c r="G105" s="7" t="s">
        <v>295</v>
      </c>
    </row>
    <row r="106" spans="1:7" s="26" customFormat="1" ht="15.75" customHeight="1">
      <c r="A106" s="74"/>
      <c r="B106" s="921"/>
      <c r="C106" s="921"/>
      <c r="D106" s="921"/>
      <c r="E106" s="7" t="s">
        <v>21</v>
      </c>
      <c r="F106" s="7" t="s">
        <v>31</v>
      </c>
      <c r="G106" s="7" t="s">
        <v>32</v>
      </c>
    </row>
    <row r="107" spans="1:7" s="26" customFormat="1" ht="15.75" customHeight="1">
      <c r="A107" s="74"/>
      <c r="B107" s="244" t="s">
        <v>673</v>
      </c>
      <c r="C107" s="88" t="s">
        <v>678</v>
      </c>
      <c r="D107" s="883" t="s">
        <v>296</v>
      </c>
      <c r="E107" s="8">
        <v>44341</v>
      </c>
      <c r="F107" s="8">
        <f>E107+5</f>
        <v>44346</v>
      </c>
      <c r="G107" s="10">
        <f>F107+34</f>
        <v>44380</v>
      </c>
    </row>
    <row r="108" spans="1:7" s="26" customFormat="1" ht="15.75" customHeight="1">
      <c r="A108" s="74"/>
      <c r="B108" s="87" t="s">
        <v>674</v>
      </c>
      <c r="C108" s="122" t="s">
        <v>679</v>
      </c>
      <c r="D108" s="883"/>
      <c r="E108" s="89">
        <f t="shared" ref="E108:G111" si="11">E107+7</f>
        <v>44348</v>
      </c>
      <c r="F108" s="8">
        <f t="shared" si="11"/>
        <v>44353</v>
      </c>
      <c r="G108" s="10">
        <f t="shared" si="11"/>
        <v>44387</v>
      </c>
    </row>
    <row r="109" spans="1:7" s="26" customFormat="1" ht="15.75" customHeight="1">
      <c r="A109" s="74"/>
      <c r="B109" s="90" t="s">
        <v>675</v>
      </c>
      <c r="C109" s="88" t="s">
        <v>680</v>
      </c>
      <c r="D109" s="883"/>
      <c r="E109" s="89">
        <f t="shared" si="11"/>
        <v>44355</v>
      </c>
      <c r="F109" s="8">
        <f t="shared" si="11"/>
        <v>44360</v>
      </c>
      <c r="G109" s="10">
        <f t="shared" si="11"/>
        <v>44394</v>
      </c>
    </row>
    <row r="110" spans="1:7" s="26" customFormat="1" ht="15.75" customHeight="1">
      <c r="A110" s="74"/>
      <c r="B110" s="87" t="s">
        <v>676</v>
      </c>
      <c r="C110" s="88" t="s">
        <v>679</v>
      </c>
      <c r="D110" s="883"/>
      <c r="E110" s="89">
        <f t="shared" si="11"/>
        <v>44362</v>
      </c>
      <c r="F110" s="8">
        <f t="shared" si="11"/>
        <v>44367</v>
      </c>
      <c r="G110" s="10">
        <f t="shared" si="11"/>
        <v>44401</v>
      </c>
    </row>
    <row r="111" spans="1:7" s="26" customFormat="1" ht="15.75" customHeight="1">
      <c r="A111" s="74"/>
      <c r="B111" s="19" t="s">
        <v>677</v>
      </c>
      <c r="C111" s="88" t="s">
        <v>680</v>
      </c>
      <c r="D111" s="883"/>
      <c r="E111" s="89">
        <f t="shared" si="11"/>
        <v>44369</v>
      </c>
      <c r="F111" s="8">
        <f t="shared" si="11"/>
        <v>44374</v>
      </c>
      <c r="G111" s="10">
        <f t="shared" si="11"/>
        <v>44408</v>
      </c>
    </row>
    <row r="112" spans="1:7" s="26" customFormat="1" ht="15.75" customHeight="1">
      <c r="A112" s="915"/>
      <c r="B112" s="915"/>
      <c r="C112" s="35"/>
      <c r="D112" s="36"/>
      <c r="E112" s="36"/>
      <c r="F112" s="37"/>
      <c r="G112" s="37"/>
    </row>
    <row r="113" spans="1:7" s="26" customFormat="1" ht="15.75" customHeight="1">
      <c r="A113" s="915"/>
      <c r="B113" s="915"/>
      <c r="C113" s="35"/>
      <c r="D113" s="36"/>
      <c r="E113" s="36"/>
      <c r="F113" s="37"/>
      <c r="G113" s="37"/>
    </row>
    <row r="114" spans="1:7" s="26" customFormat="1" ht="15.75" customHeight="1">
      <c r="A114" s="74" t="s">
        <v>298</v>
      </c>
      <c r="B114" s="853" t="s">
        <v>27</v>
      </c>
      <c r="C114" s="853" t="s">
        <v>28</v>
      </c>
      <c r="D114" s="853" t="s">
        <v>29</v>
      </c>
      <c r="E114" s="91" t="s">
        <v>287</v>
      </c>
      <c r="F114" s="91" t="s">
        <v>30</v>
      </c>
      <c r="G114" s="91" t="s">
        <v>299</v>
      </c>
    </row>
    <row r="115" spans="1:7" s="26" customFormat="1" ht="15.75" customHeight="1">
      <c r="A115" s="74"/>
      <c r="B115" s="854"/>
      <c r="C115" s="854"/>
      <c r="D115" s="854"/>
      <c r="E115" s="91" t="s">
        <v>21</v>
      </c>
      <c r="F115" s="91" t="s">
        <v>31</v>
      </c>
      <c r="G115" s="91" t="s">
        <v>32</v>
      </c>
    </row>
    <row r="116" spans="1:7" s="26" customFormat="1" ht="15.75" customHeight="1">
      <c r="A116" s="74"/>
      <c r="B116" s="109"/>
      <c r="C116" s="109"/>
      <c r="D116" s="882" t="s">
        <v>300</v>
      </c>
      <c r="E116" s="10">
        <v>44348</v>
      </c>
      <c r="F116" s="10">
        <f>E116+4</f>
        <v>44352</v>
      </c>
      <c r="G116" s="10">
        <f>F116+31</f>
        <v>44383</v>
      </c>
    </row>
    <row r="117" spans="1:7" s="26" customFormat="1" ht="15.75" customHeight="1">
      <c r="A117" s="74"/>
      <c r="B117" s="109" t="s">
        <v>33</v>
      </c>
      <c r="C117" s="109" t="s">
        <v>769</v>
      </c>
      <c r="D117" s="882"/>
      <c r="E117" s="9">
        <f t="shared" ref="E117:G120" si="12">E116+7</f>
        <v>44355</v>
      </c>
      <c r="F117" s="10">
        <f t="shared" si="12"/>
        <v>44359</v>
      </c>
      <c r="G117" s="10">
        <f t="shared" si="12"/>
        <v>44390</v>
      </c>
    </row>
    <row r="118" spans="1:7" s="26" customFormat="1" ht="15.75" customHeight="1">
      <c r="A118" s="74"/>
      <c r="B118" s="109" t="s">
        <v>767</v>
      </c>
      <c r="C118" s="109" t="s">
        <v>770</v>
      </c>
      <c r="D118" s="882"/>
      <c r="E118" s="9">
        <f t="shared" si="12"/>
        <v>44362</v>
      </c>
      <c r="F118" s="10">
        <f t="shared" si="12"/>
        <v>44366</v>
      </c>
      <c r="G118" s="10">
        <f t="shared" si="12"/>
        <v>44397</v>
      </c>
    </row>
    <row r="119" spans="1:7" s="26" customFormat="1" ht="15.75" customHeight="1">
      <c r="A119" s="74"/>
      <c r="B119" s="109"/>
      <c r="C119" s="109"/>
      <c r="D119" s="882"/>
      <c r="E119" s="9">
        <f t="shared" si="12"/>
        <v>44369</v>
      </c>
      <c r="F119" s="10">
        <f t="shared" si="12"/>
        <v>44373</v>
      </c>
      <c r="G119" s="10">
        <f t="shared" si="12"/>
        <v>44404</v>
      </c>
    </row>
    <row r="120" spans="1:7" s="26" customFormat="1" ht="15.75" customHeight="1">
      <c r="A120" s="74"/>
      <c r="B120" s="109" t="s">
        <v>768</v>
      </c>
      <c r="C120" s="109" t="s">
        <v>107</v>
      </c>
      <c r="D120" s="882"/>
      <c r="E120" s="9">
        <f t="shared" si="12"/>
        <v>44376</v>
      </c>
      <c r="F120" s="10">
        <f t="shared" si="12"/>
        <v>44380</v>
      </c>
      <c r="G120" s="10">
        <f t="shared" si="12"/>
        <v>44411</v>
      </c>
    </row>
    <row r="121" spans="1:7" s="26" customFormat="1" ht="15.75" customHeight="1">
      <c r="A121" s="74"/>
      <c r="B121" s="35"/>
      <c r="C121" s="35"/>
      <c r="D121" s="36"/>
      <c r="E121" s="36"/>
      <c r="F121" s="37"/>
      <c r="G121" s="37"/>
    </row>
    <row r="122" spans="1:7" s="26" customFormat="1" ht="15.75" customHeight="1">
      <c r="A122" s="915"/>
      <c r="B122" s="915"/>
      <c r="C122" s="35"/>
      <c r="D122" s="36"/>
      <c r="E122" s="36"/>
      <c r="F122" s="37"/>
      <c r="G122" s="37"/>
    </row>
    <row r="123" spans="1:7" s="26" customFormat="1" ht="15.75" customHeight="1">
      <c r="A123" s="74" t="s">
        <v>525</v>
      </c>
      <c r="B123" s="850" t="s">
        <v>27</v>
      </c>
      <c r="C123" s="850" t="s">
        <v>28</v>
      </c>
      <c r="D123" s="850" t="s">
        <v>29</v>
      </c>
      <c r="E123" s="91" t="s">
        <v>277</v>
      </c>
      <c r="F123" s="91" t="s">
        <v>30</v>
      </c>
      <c r="G123" s="92" t="s">
        <v>45</v>
      </c>
    </row>
    <row r="124" spans="1:7" s="26" customFormat="1" ht="15.75" customHeight="1">
      <c r="A124" s="74"/>
      <c r="B124" s="852"/>
      <c r="C124" s="852"/>
      <c r="D124" s="852"/>
      <c r="E124" s="93" t="s">
        <v>21</v>
      </c>
      <c r="F124" s="96" t="s">
        <v>31</v>
      </c>
      <c r="G124" s="91" t="s">
        <v>32</v>
      </c>
    </row>
    <row r="125" spans="1:7" s="26" customFormat="1" ht="15.75" customHeight="1">
      <c r="A125" s="74"/>
      <c r="B125" s="109" t="s">
        <v>607</v>
      </c>
      <c r="C125" s="109" t="s">
        <v>608</v>
      </c>
      <c r="D125" s="897" t="s">
        <v>301</v>
      </c>
      <c r="E125" s="10">
        <v>44347</v>
      </c>
      <c r="F125" s="10">
        <f>E125+4</f>
        <v>44351</v>
      </c>
      <c r="G125" s="10">
        <f>F125+31</f>
        <v>44382</v>
      </c>
    </row>
    <row r="126" spans="1:7" s="26" customFormat="1" ht="15.75" customHeight="1">
      <c r="A126" s="74"/>
      <c r="B126" s="109" t="s">
        <v>771</v>
      </c>
      <c r="C126" s="109" t="s">
        <v>775</v>
      </c>
      <c r="D126" s="897"/>
      <c r="E126" s="9">
        <f t="shared" ref="E126:G129" si="13">E125+7</f>
        <v>44354</v>
      </c>
      <c r="F126" s="10">
        <f t="shared" si="13"/>
        <v>44358</v>
      </c>
      <c r="G126" s="10">
        <f t="shared" si="13"/>
        <v>44389</v>
      </c>
    </row>
    <row r="127" spans="1:7" s="26" customFormat="1" ht="15.75" customHeight="1">
      <c r="A127" s="74"/>
      <c r="B127" s="109" t="s">
        <v>772</v>
      </c>
      <c r="C127" s="109" t="s">
        <v>770</v>
      </c>
      <c r="D127" s="897"/>
      <c r="E127" s="9">
        <f t="shared" si="13"/>
        <v>44361</v>
      </c>
      <c r="F127" s="10">
        <f t="shared" si="13"/>
        <v>44365</v>
      </c>
      <c r="G127" s="10">
        <f t="shared" si="13"/>
        <v>44396</v>
      </c>
    </row>
    <row r="128" spans="1:7" s="26" customFormat="1" ht="15.75" customHeight="1">
      <c r="A128" s="74"/>
      <c r="B128" s="109" t="s">
        <v>773</v>
      </c>
      <c r="C128" s="109" t="s">
        <v>776</v>
      </c>
      <c r="D128" s="897"/>
      <c r="E128" s="9">
        <f t="shared" si="13"/>
        <v>44368</v>
      </c>
      <c r="F128" s="10">
        <f t="shared" si="13"/>
        <v>44372</v>
      </c>
      <c r="G128" s="10">
        <f t="shared" si="13"/>
        <v>44403</v>
      </c>
    </row>
    <row r="129" spans="1:7" s="26" customFormat="1" ht="15.75" customHeight="1">
      <c r="A129" s="74"/>
      <c r="B129" s="110" t="s">
        <v>774</v>
      </c>
      <c r="C129" s="110" t="s">
        <v>246</v>
      </c>
      <c r="D129" s="897"/>
      <c r="E129" s="9">
        <f t="shared" si="13"/>
        <v>44375</v>
      </c>
      <c r="F129" s="10">
        <f t="shared" si="13"/>
        <v>44379</v>
      </c>
      <c r="G129" s="10">
        <f t="shared" si="13"/>
        <v>44410</v>
      </c>
    </row>
    <row r="130" spans="1:7" s="26" customFormat="1" ht="15.75" customHeight="1">
      <c r="A130" s="74"/>
      <c r="B130" s="35"/>
      <c r="C130" s="35"/>
      <c r="D130" s="36"/>
      <c r="E130" s="36"/>
      <c r="F130" s="37"/>
      <c r="G130" s="37"/>
    </row>
    <row r="131" spans="1:7" s="26" customFormat="1" ht="15.75" customHeight="1">
      <c r="A131" s="915"/>
      <c r="B131" s="915"/>
      <c r="C131" s="35"/>
      <c r="D131" s="36"/>
      <c r="E131" s="36"/>
      <c r="F131" s="37"/>
      <c r="G131" s="37"/>
    </row>
    <row r="132" spans="1:7" s="26" customFormat="1" ht="15.75" customHeight="1">
      <c r="A132" s="74" t="s">
        <v>302</v>
      </c>
      <c r="B132" s="853" t="s">
        <v>27</v>
      </c>
      <c r="C132" s="853" t="s">
        <v>28</v>
      </c>
      <c r="D132" s="853" t="s">
        <v>29</v>
      </c>
      <c r="E132" s="91" t="s">
        <v>277</v>
      </c>
      <c r="F132" s="91" t="s">
        <v>30</v>
      </c>
      <c r="G132" s="91" t="s">
        <v>46</v>
      </c>
    </row>
    <row r="133" spans="1:7" s="26" customFormat="1" ht="15.75" customHeight="1">
      <c r="A133" s="74"/>
      <c r="B133" s="854"/>
      <c r="C133" s="854"/>
      <c r="D133" s="854"/>
      <c r="E133" s="91" t="s">
        <v>21</v>
      </c>
      <c r="F133" s="91" t="s">
        <v>31</v>
      </c>
      <c r="G133" s="91" t="s">
        <v>32</v>
      </c>
    </row>
    <row r="134" spans="1:7" s="26" customFormat="1" ht="15.75" customHeight="1">
      <c r="A134" s="74"/>
      <c r="B134" s="87" t="s">
        <v>609</v>
      </c>
      <c r="C134" s="88" t="s">
        <v>610</v>
      </c>
      <c r="D134" s="844" t="s">
        <v>303</v>
      </c>
      <c r="E134" s="10">
        <v>44346</v>
      </c>
      <c r="F134" s="10">
        <f>E134+4</f>
        <v>44350</v>
      </c>
      <c r="G134" s="10">
        <f>F134+31</f>
        <v>44381</v>
      </c>
    </row>
    <row r="135" spans="1:7" s="26" customFormat="1" ht="15.75" customHeight="1">
      <c r="A135" s="74"/>
      <c r="B135" s="90"/>
      <c r="C135" s="88" t="s">
        <v>777</v>
      </c>
      <c r="D135" s="845"/>
      <c r="E135" s="9">
        <f t="shared" ref="E135:G138" si="14">E134+7</f>
        <v>44353</v>
      </c>
      <c r="F135" s="10">
        <f t="shared" si="14"/>
        <v>44357</v>
      </c>
      <c r="G135" s="10">
        <f t="shared" si="14"/>
        <v>44388</v>
      </c>
    </row>
    <row r="136" spans="1:7" s="26" customFormat="1" ht="15.75" customHeight="1">
      <c r="A136" s="74"/>
      <c r="B136" s="87" t="s">
        <v>780</v>
      </c>
      <c r="C136" s="88" t="s">
        <v>778</v>
      </c>
      <c r="D136" s="845"/>
      <c r="E136" s="9">
        <f t="shared" si="14"/>
        <v>44360</v>
      </c>
      <c r="F136" s="10">
        <f t="shared" si="14"/>
        <v>44364</v>
      </c>
      <c r="G136" s="10">
        <f t="shared" si="14"/>
        <v>44395</v>
      </c>
    </row>
    <row r="137" spans="1:7" s="26" customFormat="1" ht="15.75" customHeight="1">
      <c r="A137" s="74"/>
      <c r="B137" s="19" t="s">
        <v>179</v>
      </c>
      <c r="C137" s="88" t="s">
        <v>779</v>
      </c>
      <c r="D137" s="845"/>
      <c r="E137" s="9">
        <f t="shared" si="14"/>
        <v>44367</v>
      </c>
      <c r="F137" s="10">
        <f t="shared" si="14"/>
        <v>44371</v>
      </c>
      <c r="G137" s="10">
        <f t="shared" si="14"/>
        <v>44402</v>
      </c>
    </row>
    <row r="138" spans="1:7" s="26" customFormat="1" ht="15.75" customHeight="1">
      <c r="A138" s="74"/>
      <c r="B138" s="19"/>
      <c r="C138" s="88"/>
      <c r="D138" s="846"/>
      <c r="E138" s="9">
        <f t="shared" si="14"/>
        <v>44374</v>
      </c>
      <c r="F138" s="10">
        <f t="shared" si="14"/>
        <v>44378</v>
      </c>
      <c r="G138" s="10">
        <f t="shared" si="14"/>
        <v>44409</v>
      </c>
    </row>
    <row r="139" spans="1:7" s="26" customFormat="1" ht="15.75" customHeight="1">
      <c r="A139" s="74"/>
      <c r="B139" s="39"/>
      <c r="C139" s="39"/>
      <c r="D139" s="36"/>
      <c r="E139" s="29"/>
      <c r="F139" s="30"/>
      <c r="G139" s="30"/>
    </row>
    <row r="140" spans="1:7" s="26" customFormat="1" ht="15.75" customHeight="1">
      <c r="A140" s="915"/>
      <c r="B140" s="915"/>
      <c r="C140" s="35"/>
      <c r="D140" s="36"/>
      <c r="E140" s="36"/>
      <c r="F140" s="37"/>
      <c r="G140" s="37"/>
    </row>
    <row r="141" spans="1:7" s="26" customFormat="1" ht="15.75" customHeight="1">
      <c r="A141" s="74" t="s">
        <v>304</v>
      </c>
      <c r="B141" s="853" t="s">
        <v>27</v>
      </c>
      <c r="C141" s="853" t="s">
        <v>28</v>
      </c>
      <c r="D141" s="853" t="s">
        <v>29</v>
      </c>
      <c r="E141" s="91" t="s">
        <v>277</v>
      </c>
      <c r="F141" s="91" t="s">
        <v>30</v>
      </c>
      <c r="G141" s="91" t="s">
        <v>304</v>
      </c>
    </row>
    <row r="142" spans="1:7" s="26" customFormat="1" ht="15.75" customHeight="1">
      <c r="A142" s="74"/>
      <c r="B142" s="854"/>
      <c r="C142" s="854"/>
      <c r="D142" s="854"/>
      <c r="E142" s="91" t="s">
        <v>21</v>
      </c>
      <c r="F142" s="91" t="s">
        <v>31</v>
      </c>
      <c r="G142" s="91" t="s">
        <v>32</v>
      </c>
    </row>
    <row r="143" spans="1:7" s="26" customFormat="1" ht="15.75" customHeight="1">
      <c r="A143" s="74"/>
      <c r="B143" s="87" t="s">
        <v>609</v>
      </c>
      <c r="C143" s="88" t="s">
        <v>610</v>
      </c>
      <c r="D143" s="883" t="s">
        <v>303</v>
      </c>
      <c r="E143" s="10">
        <v>44346</v>
      </c>
      <c r="F143" s="10">
        <f>E143+4</f>
        <v>44350</v>
      </c>
      <c r="G143" s="10">
        <f>F143+31</f>
        <v>44381</v>
      </c>
    </row>
    <row r="144" spans="1:7" s="26" customFormat="1" ht="15.75" customHeight="1">
      <c r="A144" s="74"/>
      <c r="B144" s="90"/>
      <c r="C144" s="88" t="s">
        <v>777</v>
      </c>
      <c r="D144" s="883"/>
      <c r="E144" s="9">
        <f t="shared" ref="E144:G147" si="15">E143+7</f>
        <v>44353</v>
      </c>
      <c r="F144" s="10">
        <f t="shared" si="15"/>
        <v>44357</v>
      </c>
      <c r="G144" s="10">
        <f t="shared" si="15"/>
        <v>44388</v>
      </c>
    </row>
    <row r="145" spans="1:7" s="26" customFormat="1" ht="15.75" customHeight="1">
      <c r="A145" s="74"/>
      <c r="B145" s="87" t="s">
        <v>780</v>
      </c>
      <c r="C145" s="88" t="s">
        <v>778</v>
      </c>
      <c r="D145" s="883"/>
      <c r="E145" s="9">
        <f t="shared" si="15"/>
        <v>44360</v>
      </c>
      <c r="F145" s="10">
        <f t="shared" si="15"/>
        <v>44364</v>
      </c>
      <c r="G145" s="10">
        <f t="shared" si="15"/>
        <v>44395</v>
      </c>
    </row>
    <row r="146" spans="1:7" s="26" customFormat="1" ht="15.75" customHeight="1">
      <c r="A146" s="74"/>
      <c r="B146" s="19" t="s">
        <v>179</v>
      </c>
      <c r="C146" s="88" t="s">
        <v>779</v>
      </c>
      <c r="D146" s="883"/>
      <c r="E146" s="9">
        <f t="shared" si="15"/>
        <v>44367</v>
      </c>
      <c r="F146" s="117">
        <f t="shared" si="15"/>
        <v>44371</v>
      </c>
      <c r="G146" s="10">
        <f t="shared" si="15"/>
        <v>44402</v>
      </c>
    </row>
    <row r="147" spans="1:7" s="26" customFormat="1" ht="15.75" customHeight="1">
      <c r="A147" s="74"/>
      <c r="B147" s="19"/>
      <c r="C147" s="88"/>
      <c r="D147" s="883"/>
      <c r="E147" s="9">
        <f t="shared" si="15"/>
        <v>44374</v>
      </c>
      <c r="F147" s="10">
        <f t="shared" si="15"/>
        <v>44378</v>
      </c>
      <c r="G147" s="10">
        <f t="shared" si="15"/>
        <v>44409</v>
      </c>
    </row>
    <row r="148" spans="1:7" s="26" customFormat="1" ht="15.75" customHeight="1">
      <c r="A148" s="74"/>
      <c r="B148" s="35"/>
      <c r="C148" s="40"/>
      <c r="D148" s="41"/>
      <c r="E148" s="29"/>
      <c r="F148" s="30"/>
      <c r="G148" s="30"/>
    </row>
    <row r="149" spans="1:7" s="26" customFormat="1" ht="15.75" customHeight="1">
      <c r="A149" s="915"/>
      <c r="B149" s="915"/>
      <c r="C149" s="35"/>
      <c r="D149" s="36"/>
      <c r="E149" s="36"/>
      <c r="F149" s="37"/>
      <c r="G149" s="37"/>
    </row>
    <row r="150" spans="1:7" s="26" customFormat="1" ht="15.75" customHeight="1">
      <c r="A150" s="75" t="s">
        <v>305</v>
      </c>
      <c r="B150" s="921" t="s">
        <v>573</v>
      </c>
      <c r="C150" s="921" t="s">
        <v>28</v>
      </c>
      <c r="D150" s="921" t="s">
        <v>29</v>
      </c>
      <c r="E150" s="7" t="s">
        <v>277</v>
      </c>
      <c r="F150" s="7" t="s">
        <v>30</v>
      </c>
      <c r="G150" s="7" t="s">
        <v>306</v>
      </c>
    </row>
    <row r="151" spans="1:7" s="26" customFormat="1" ht="15.75" customHeight="1">
      <c r="A151" s="75"/>
      <c r="B151" s="921"/>
      <c r="C151" s="921"/>
      <c r="D151" s="921"/>
      <c r="E151" s="7" t="s">
        <v>307</v>
      </c>
      <c r="F151" s="7" t="s">
        <v>31</v>
      </c>
      <c r="G151" s="7" t="s">
        <v>32</v>
      </c>
    </row>
    <row r="152" spans="1:7" s="26" customFormat="1" ht="15.75" customHeight="1">
      <c r="A152" s="75"/>
      <c r="B152" s="258" t="s">
        <v>673</v>
      </c>
      <c r="C152" s="88" t="s">
        <v>678</v>
      </c>
      <c r="D152" s="883" t="s">
        <v>296</v>
      </c>
      <c r="E152" s="8">
        <v>44341</v>
      </c>
      <c r="F152" s="8">
        <f>E152+5</f>
        <v>44346</v>
      </c>
      <c r="G152" s="10">
        <f>F152+32</f>
        <v>44378</v>
      </c>
    </row>
    <row r="153" spans="1:7" s="26" customFormat="1" ht="15.75" customHeight="1">
      <c r="A153" s="75"/>
      <c r="B153" s="87" t="s">
        <v>674</v>
      </c>
      <c r="C153" s="122" t="s">
        <v>679</v>
      </c>
      <c r="D153" s="883"/>
      <c r="E153" s="89">
        <f t="shared" ref="E153:G156" si="16">E152+7</f>
        <v>44348</v>
      </c>
      <c r="F153" s="8">
        <f t="shared" si="16"/>
        <v>44353</v>
      </c>
      <c r="G153" s="10">
        <f t="shared" si="16"/>
        <v>44385</v>
      </c>
    </row>
    <row r="154" spans="1:7" s="26" customFormat="1" ht="15.75" customHeight="1">
      <c r="A154" s="75"/>
      <c r="B154" s="90" t="s">
        <v>675</v>
      </c>
      <c r="C154" s="88" t="s">
        <v>680</v>
      </c>
      <c r="D154" s="883"/>
      <c r="E154" s="89">
        <f t="shared" si="16"/>
        <v>44355</v>
      </c>
      <c r="F154" s="8">
        <f t="shared" si="16"/>
        <v>44360</v>
      </c>
      <c r="G154" s="10">
        <f t="shared" si="16"/>
        <v>44392</v>
      </c>
    </row>
    <row r="155" spans="1:7" s="26" customFormat="1" ht="15.75" customHeight="1">
      <c r="A155" s="75"/>
      <c r="B155" s="87" t="s">
        <v>676</v>
      </c>
      <c r="C155" s="88" t="s">
        <v>679</v>
      </c>
      <c r="D155" s="883"/>
      <c r="E155" s="89">
        <f t="shared" si="16"/>
        <v>44362</v>
      </c>
      <c r="F155" s="8">
        <f t="shared" si="16"/>
        <v>44367</v>
      </c>
      <c r="G155" s="10">
        <f t="shared" si="16"/>
        <v>44399</v>
      </c>
    </row>
    <row r="156" spans="1:7" s="26" customFormat="1" ht="15.75" customHeight="1">
      <c r="A156" s="75"/>
      <c r="B156" s="19" t="s">
        <v>677</v>
      </c>
      <c r="C156" s="88" t="s">
        <v>680</v>
      </c>
      <c r="D156" s="883"/>
      <c r="E156" s="89">
        <f t="shared" si="16"/>
        <v>44369</v>
      </c>
      <c r="F156" s="8">
        <f t="shared" si="16"/>
        <v>44374</v>
      </c>
      <c r="G156" s="10">
        <f t="shared" si="16"/>
        <v>44406</v>
      </c>
    </row>
    <row r="157" spans="1:7" s="26" customFormat="1" ht="15.75" customHeight="1">
      <c r="A157" s="75"/>
      <c r="B157" s="31"/>
      <c r="C157" s="31"/>
      <c r="D157" s="39"/>
      <c r="E157" s="39"/>
      <c r="F157" s="39"/>
      <c r="G157" s="39"/>
    </row>
    <row r="158" spans="1:7" s="26" customFormat="1" ht="15.75" customHeight="1">
      <c r="A158" s="915"/>
      <c r="B158" s="915"/>
      <c r="C158" s="35"/>
      <c r="D158" s="36"/>
      <c r="E158" s="36"/>
      <c r="F158" s="37"/>
      <c r="G158" s="37"/>
    </row>
    <row r="159" spans="1:7" s="26" customFormat="1" ht="15.75" customHeight="1">
      <c r="A159" s="74" t="s">
        <v>308</v>
      </c>
      <c r="B159" s="850" t="s">
        <v>27</v>
      </c>
      <c r="C159" s="850" t="s">
        <v>28</v>
      </c>
      <c r="D159" s="850" t="s">
        <v>29</v>
      </c>
      <c r="E159" s="91" t="s">
        <v>277</v>
      </c>
      <c r="F159" s="91" t="s">
        <v>30</v>
      </c>
      <c r="G159" s="91" t="s">
        <v>309</v>
      </c>
    </row>
    <row r="160" spans="1:7" s="26" customFormat="1" ht="15.75" customHeight="1">
      <c r="A160" s="74"/>
      <c r="B160" s="852"/>
      <c r="C160" s="852"/>
      <c r="D160" s="852"/>
      <c r="E160" s="91" t="s">
        <v>21</v>
      </c>
      <c r="F160" s="91" t="s">
        <v>31</v>
      </c>
      <c r="G160" s="91" t="s">
        <v>32</v>
      </c>
    </row>
    <row r="161" spans="1:7" s="26" customFormat="1" ht="15.75" customHeight="1">
      <c r="A161" s="74"/>
      <c r="B161" s="13" t="s">
        <v>614</v>
      </c>
      <c r="C161" s="122" t="s">
        <v>192</v>
      </c>
      <c r="D161" s="856" t="s">
        <v>275</v>
      </c>
      <c r="E161" s="8">
        <v>44343</v>
      </c>
      <c r="F161" s="8">
        <f>E161+5</f>
        <v>44348</v>
      </c>
      <c r="G161" s="10">
        <f>F161+34</f>
        <v>44382</v>
      </c>
    </row>
    <row r="162" spans="1:7" s="26" customFormat="1" ht="15.75" customHeight="1">
      <c r="A162" s="74"/>
      <c r="B162" s="13"/>
      <c r="C162" s="13"/>
      <c r="D162" s="845"/>
      <c r="E162" s="89">
        <f t="shared" ref="E162:G165" si="17">E161+7</f>
        <v>44350</v>
      </c>
      <c r="F162" s="8">
        <f t="shared" si="17"/>
        <v>44355</v>
      </c>
      <c r="G162" s="10">
        <f t="shared" si="17"/>
        <v>44389</v>
      </c>
    </row>
    <row r="163" spans="1:7" s="26" customFormat="1" ht="15.75" customHeight="1">
      <c r="A163" s="74"/>
      <c r="B163" s="13" t="s">
        <v>733</v>
      </c>
      <c r="C163" s="123" t="s">
        <v>221</v>
      </c>
      <c r="D163" s="845"/>
      <c r="E163" s="89">
        <f t="shared" si="17"/>
        <v>44357</v>
      </c>
      <c r="F163" s="8">
        <f t="shared" si="17"/>
        <v>44362</v>
      </c>
      <c r="G163" s="10">
        <f t="shared" si="17"/>
        <v>44396</v>
      </c>
    </row>
    <row r="164" spans="1:7" s="26" customFormat="1" ht="15.75" customHeight="1">
      <c r="A164" s="74"/>
      <c r="B164" s="13" t="s">
        <v>734</v>
      </c>
      <c r="C164" s="123" t="s">
        <v>200</v>
      </c>
      <c r="D164" s="845"/>
      <c r="E164" s="89">
        <f t="shared" si="17"/>
        <v>44364</v>
      </c>
      <c r="F164" s="8">
        <f t="shared" si="17"/>
        <v>44369</v>
      </c>
      <c r="G164" s="10">
        <f t="shared" si="17"/>
        <v>44403</v>
      </c>
    </row>
    <row r="165" spans="1:7" s="26" customFormat="1" ht="15.75" customHeight="1">
      <c r="A165" s="74"/>
      <c r="B165" s="13" t="s">
        <v>735</v>
      </c>
      <c r="C165" s="123" t="s">
        <v>221</v>
      </c>
      <c r="D165" s="861"/>
      <c r="E165" s="89">
        <f t="shared" si="17"/>
        <v>44371</v>
      </c>
      <c r="F165" s="8">
        <f t="shared" si="17"/>
        <v>44376</v>
      </c>
      <c r="G165" s="10">
        <f t="shared" si="17"/>
        <v>44410</v>
      </c>
    </row>
    <row r="166" spans="1:7" s="26" customFormat="1" ht="15.75" customHeight="1">
      <c r="A166" s="74"/>
      <c r="B166" s="35"/>
      <c r="C166" s="35"/>
      <c r="D166" s="36"/>
      <c r="E166" s="36"/>
      <c r="F166" s="37"/>
      <c r="G166" s="37"/>
    </row>
    <row r="167" spans="1:7" s="26" customFormat="1" ht="15.75" customHeight="1">
      <c r="A167" s="862" t="s">
        <v>310</v>
      </c>
      <c r="B167" s="862"/>
      <c r="C167" s="862"/>
      <c r="D167" s="862"/>
      <c r="E167" s="862"/>
      <c r="F167" s="862"/>
      <c r="G167" s="862"/>
    </row>
    <row r="168" spans="1:7" s="26" customFormat="1" ht="15.75" customHeight="1">
      <c r="A168" s="914"/>
      <c r="B168" s="914"/>
      <c r="C168" s="42"/>
      <c r="D168" s="23"/>
      <c r="E168" s="23"/>
      <c r="F168" s="24"/>
      <c r="G168" s="24"/>
    </row>
    <row r="169" spans="1:7" s="26" customFormat="1" ht="15.75" customHeight="1">
      <c r="A169" s="74" t="s">
        <v>311</v>
      </c>
      <c r="B169" s="850" t="s">
        <v>281</v>
      </c>
      <c r="C169" s="850" t="s">
        <v>28</v>
      </c>
      <c r="D169" s="850" t="s">
        <v>29</v>
      </c>
      <c r="E169" s="91" t="s">
        <v>287</v>
      </c>
      <c r="F169" s="91" t="s">
        <v>30</v>
      </c>
      <c r="G169" s="92" t="s">
        <v>312</v>
      </c>
    </row>
    <row r="170" spans="1:7" s="26" customFormat="1" ht="15.75" customHeight="1">
      <c r="A170" s="74"/>
      <c r="B170" s="852"/>
      <c r="C170" s="852"/>
      <c r="D170" s="852"/>
      <c r="E170" s="93" t="s">
        <v>21</v>
      </c>
      <c r="F170" s="119" t="s">
        <v>31</v>
      </c>
      <c r="G170" s="91" t="s">
        <v>32</v>
      </c>
    </row>
    <row r="171" spans="1:7" s="26" customFormat="1" ht="15.75" customHeight="1">
      <c r="A171" s="74"/>
      <c r="B171" s="13" t="s">
        <v>614</v>
      </c>
      <c r="C171" s="122" t="s">
        <v>192</v>
      </c>
      <c r="D171" s="856" t="s">
        <v>275</v>
      </c>
      <c r="E171" s="8">
        <v>44343</v>
      </c>
      <c r="F171" s="8">
        <f>E171+5</f>
        <v>44348</v>
      </c>
      <c r="G171" s="10">
        <f>F171+38</f>
        <v>44386</v>
      </c>
    </row>
    <row r="172" spans="1:7" s="26" customFormat="1" ht="15.75" customHeight="1">
      <c r="A172" s="74"/>
      <c r="B172" s="13"/>
      <c r="C172" s="13"/>
      <c r="D172" s="845"/>
      <c r="E172" s="89">
        <f t="shared" ref="E172:G175" si="18">E171+7</f>
        <v>44350</v>
      </c>
      <c r="F172" s="8">
        <f t="shared" si="18"/>
        <v>44355</v>
      </c>
      <c r="G172" s="10">
        <f t="shared" si="18"/>
        <v>44393</v>
      </c>
    </row>
    <row r="173" spans="1:7" s="26" customFormat="1" ht="15.75" customHeight="1">
      <c r="A173" s="74"/>
      <c r="B173" s="13" t="s">
        <v>733</v>
      </c>
      <c r="C173" s="123" t="s">
        <v>221</v>
      </c>
      <c r="D173" s="845"/>
      <c r="E173" s="89">
        <f t="shared" si="18"/>
        <v>44357</v>
      </c>
      <c r="F173" s="8">
        <f t="shared" si="18"/>
        <v>44362</v>
      </c>
      <c r="G173" s="10">
        <f t="shared" si="18"/>
        <v>44400</v>
      </c>
    </row>
    <row r="174" spans="1:7" s="26" customFormat="1" ht="15.75" customHeight="1">
      <c r="A174" s="74"/>
      <c r="B174" s="13" t="s">
        <v>734</v>
      </c>
      <c r="C174" s="123" t="s">
        <v>200</v>
      </c>
      <c r="D174" s="845"/>
      <c r="E174" s="89">
        <f t="shared" si="18"/>
        <v>44364</v>
      </c>
      <c r="F174" s="8">
        <f t="shared" si="18"/>
        <v>44369</v>
      </c>
      <c r="G174" s="10">
        <f t="shared" si="18"/>
        <v>44407</v>
      </c>
    </row>
    <row r="175" spans="1:7" s="26" customFormat="1" ht="15.75" customHeight="1">
      <c r="A175" s="74"/>
      <c r="B175" s="13" t="s">
        <v>735</v>
      </c>
      <c r="C175" s="123" t="s">
        <v>221</v>
      </c>
      <c r="D175" s="861"/>
      <c r="E175" s="89">
        <f t="shared" si="18"/>
        <v>44371</v>
      </c>
      <c r="F175" s="8">
        <f t="shared" si="18"/>
        <v>44376</v>
      </c>
      <c r="G175" s="10">
        <f t="shared" si="18"/>
        <v>44414</v>
      </c>
    </row>
    <row r="176" spans="1:7" s="26" customFormat="1" ht="15.75" customHeight="1">
      <c r="A176" s="74"/>
      <c r="B176" s="35"/>
      <c r="C176" s="35"/>
      <c r="D176" s="36"/>
      <c r="E176" s="36"/>
      <c r="F176" s="37"/>
      <c r="G176" s="37"/>
    </row>
    <row r="177" spans="1:7" s="26" customFormat="1" ht="15.75" customHeight="1">
      <c r="A177" s="915"/>
      <c r="B177" s="915"/>
      <c r="C177" s="35"/>
      <c r="D177" s="36"/>
      <c r="E177" s="36"/>
      <c r="F177" s="37"/>
      <c r="G177" s="37"/>
    </row>
    <row r="178" spans="1:7" s="26" customFormat="1" ht="15.75" customHeight="1">
      <c r="A178" s="74" t="s">
        <v>313</v>
      </c>
      <c r="B178" s="850" t="s">
        <v>281</v>
      </c>
      <c r="C178" s="850" t="s">
        <v>28</v>
      </c>
      <c r="D178" s="850" t="s">
        <v>29</v>
      </c>
      <c r="E178" s="91" t="s">
        <v>277</v>
      </c>
      <c r="F178" s="91" t="s">
        <v>30</v>
      </c>
      <c r="G178" s="92" t="s">
        <v>295</v>
      </c>
    </row>
    <row r="179" spans="1:7" s="26" customFormat="1" ht="15.75" customHeight="1">
      <c r="A179" s="74"/>
      <c r="B179" s="852"/>
      <c r="C179" s="852"/>
      <c r="D179" s="852"/>
      <c r="E179" s="93" t="s">
        <v>21</v>
      </c>
      <c r="F179" s="119" t="s">
        <v>31</v>
      </c>
      <c r="G179" s="91" t="s">
        <v>32</v>
      </c>
    </row>
    <row r="180" spans="1:7" s="26" customFormat="1" ht="15.75" customHeight="1">
      <c r="A180" s="74"/>
      <c r="B180" s="13" t="s">
        <v>614</v>
      </c>
      <c r="C180" s="122" t="s">
        <v>192</v>
      </c>
      <c r="D180" s="856" t="s">
        <v>275</v>
      </c>
      <c r="E180" s="8">
        <v>44343</v>
      </c>
      <c r="F180" s="8">
        <f>E180+5</f>
        <v>44348</v>
      </c>
      <c r="G180" s="10">
        <f>F180+37</f>
        <v>44385</v>
      </c>
    </row>
    <row r="181" spans="1:7" s="26" customFormat="1" ht="15.75" customHeight="1">
      <c r="A181" s="74"/>
      <c r="B181" s="13"/>
      <c r="C181" s="13"/>
      <c r="D181" s="845"/>
      <c r="E181" s="89">
        <f t="shared" ref="E181:G184" si="19">E180+7</f>
        <v>44350</v>
      </c>
      <c r="F181" s="8">
        <f t="shared" si="19"/>
        <v>44355</v>
      </c>
      <c r="G181" s="10">
        <f t="shared" si="19"/>
        <v>44392</v>
      </c>
    </row>
    <row r="182" spans="1:7" s="26" customFormat="1" ht="15.75" customHeight="1">
      <c r="A182" s="74"/>
      <c r="B182" s="13" t="s">
        <v>733</v>
      </c>
      <c r="C182" s="123" t="s">
        <v>221</v>
      </c>
      <c r="D182" s="845"/>
      <c r="E182" s="89">
        <f t="shared" si="19"/>
        <v>44357</v>
      </c>
      <c r="F182" s="8">
        <f t="shared" si="19"/>
        <v>44362</v>
      </c>
      <c r="G182" s="10">
        <f t="shared" si="19"/>
        <v>44399</v>
      </c>
    </row>
    <row r="183" spans="1:7" s="26" customFormat="1" ht="15.75" customHeight="1">
      <c r="A183" s="74"/>
      <c r="B183" s="13" t="s">
        <v>734</v>
      </c>
      <c r="C183" s="123" t="s">
        <v>736</v>
      </c>
      <c r="D183" s="845"/>
      <c r="E183" s="89">
        <f t="shared" si="19"/>
        <v>44364</v>
      </c>
      <c r="F183" s="8">
        <f t="shared" si="19"/>
        <v>44369</v>
      </c>
      <c r="G183" s="10">
        <f t="shared" si="19"/>
        <v>44406</v>
      </c>
    </row>
    <row r="184" spans="1:7" s="26" customFormat="1" ht="15.75" customHeight="1">
      <c r="A184" s="74"/>
      <c r="B184" s="13" t="s">
        <v>735</v>
      </c>
      <c r="C184" s="123" t="s">
        <v>221</v>
      </c>
      <c r="D184" s="861"/>
      <c r="E184" s="89">
        <f t="shared" si="19"/>
        <v>44371</v>
      </c>
      <c r="F184" s="8">
        <f t="shared" si="19"/>
        <v>44376</v>
      </c>
      <c r="G184" s="10">
        <f t="shared" si="19"/>
        <v>44413</v>
      </c>
    </row>
    <row r="185" spans="1:7" s="26" customFormat="1" ht="15.75" customHeight="1">
      <c r="A185" s="74"/>
      <c r="B185" s="31"/>
      <c r="C185" s="31"/>
      <c r="D185" s="33"/>
      <c r="E185" s="38"/>
      <c r="F185" s="34"/>
      <c r="G185" s="30"/>
    </row>
    <row r="186" spans="1:7" s="26" customFormat="1" ht="15.75" customHeight="1">
      <c r="A186" s="915"/>
      <c r="B186" s="915"/>
      <c r="C186" s="35"/>
      <c r="D186" s="36"/>
      <c r="E186" s="36"/>
      <c r="F186" s="37"/>
      <c r="G186" s="37"/>
    </row>
    <row r="187" spans="1:7" s="26" customFormat="1" ht="15.75" customHeight="1">
      <c r="A187" s="74" t="s">
        <v>314</v>
      </c>
      <c r="B187" s="850" t="s">
        <v>281</v>
      </c>
      <c r="C187" s="850" t="s">
        <v>28</v>
      </c>
      <c r="D187" s="850" t="s">
        <v>29</v>
      </c>
      <c r="E187" s="91" t="s">
        <v>277</v>
      </c>
      <c r="F187" s="91" t="s">
        <v>30</v>
      </c>
      <c r="G187" s="92" t="s">
        <v>306</v>
      </c>
    </row>
    <row r="188" spans="1:7" s="26" customFormat="1" ht="15.75" customHeight="1">
      <c r="A188" s="74"/>
      <c r="B188" s="852"/>
      <c r="C188" s="852"/>
      <c r="D188" s="852"/>
      <c r="E188" s="93" t="s">
        <v>21</v>
      </c>
      <c r="F188" s="96" t="s">
        <v>31</v>
      </c>
      <c r="G188" s="91" t="s">
        <v>32</v>
      </c>
    </row>
    <row r="189" spans="1:7" s="26" customFormat="1" ht="15.75" customHeight="1">
      <c r="A189" s="74"/>
      <c r="B189" s="13" t="s">
        <v>614</v>
      </c>
      <c r="C189" s="122" t="s">
        <v>192</v>
      </c>
      <c r="D189" s="856" t="s">
        <v>315</v>
      </c>
      <c r="E189" s="8">
        <v>44343</v>
      </c>
      <c r="F189" s="8">
        <f>E189+5</f>
        <v>44348</v>
      </c>
      <c r="G189" s="10">
        <f>F189+34</f>
        <v>44382</v>
      </c>
    </row>
    <row r="190" spans="1:7" s="26" customFormat="1" ht="15.75" customHeight="1">
      <c r="A190" s="74"/>
      <c r="B190" s="13"/>
      <c r="C190" s="13"/>
      <c r="D190" s="845"/>
      <c r="E190" s="89">
        <f t="shared" ref="E190:G193" si="20">E189+7</f>
        <v>44350</v>
      </c>
      <c r="F190" s="8">
        <f t="shared" si="20"/>
        <v>44355</v>
      </c>
      <c r="G190" s="10">
        <f t="shared" si="20"/>
        <v>44389</v>
      </c>
    </row>
    <row r="191" spans="1:7" s="26" customFormat="1" ht="15.75" customHeight="1">
      <c r="A191" s="74"/>
      <c r="B191" s="13" t="s">
        <v>733</v>
      </c>
      <c r="C191" s="123" t="s">
        <v>221</v>
      </c>
      <c r="D191" s="845"/>
      <c r="E191" s="89">
        <f t="shared" si="20"/>
        <v>44357</v>
      </c>
      <c r="F191" s="8">
        <f t="shared" si="20"/>
        <v>44362</v>
      </c>
      <c r="G191" s="10">
        <f t="shared" si="20"/>
        <v>44396</v>
      </c>
    </row>
    <row r="192" spans="1:7" s="26" customFormat="1" ht="15.75" customHeight="1">
      <c r="A192" s="74"/>
      <c r="B192" s="13" t="s">
        <v>734</v>
      </c>
      <c r="C192" s="123" t="s">
        <v>736</v>
      </c>
      <c r="D192" s="845"/>
      <c r="E192" s="89">
        <f t="shared" si="20"/>
        <v>44364</v>
      </c>
      <c r="F192" s="8">
        <f t="shared" si="20"/>
        <v>44369</v>
      </c>
      <c r="G192" s="10">
        <f t="shared" si="20"/>
        <v>44403</v>
      </c>
    </row>
    <row r="193" spans="1:7" s="26" customFormat="1" ht="15.75" customHeight="1">
      <c r="A193" s="74"/>
      <c r="B193" s="13" t="s">
        <v>735</v>
      </c>
      <c r="C193" s="123" t="s">
        <v>221</v>
      </c>
      <c r="D193" s="861"/>
      <c r="E193" s="89">
        <f t="shared" si="20"/>
        <v>44371</v>
      </c>
      <c r="F193" s="8">
        <f t="shared" si="20"/>
        <v>44376</v>
      </c>
      <c r="G193" s="10">
        <f t="shared" si="20"/>
        <v>44410</v>
      </c>
    </row>
    <row r="194" spans="1:7" s="26" customFormat="1" ht="15.75" customHeight="1">
      <c r="A194" s="74"/>
      <c r="B194" s="43"/>
      <c r="C194" s="43"/>
      <c r="D194" s="33"/>
      <c r="E194" s="33"/>
      <c r="F194" s="30"/>
      <c r="G194" s="30"/>
    </row>
    <row r="195" spans="1:7" s="26" customFormat="1" ht="15.75" customHeight="1">
      <c r="A195" s="74"/>
      <c r="B195" s="35"/>
      <c r="C195" s="35"/>
      <c r="D195" s="36"/>
      <c r="E195" s="36"/>
      <c r="F195" s="37"/>
      <c r="G195" s="37"/>
    </row>
    <row r="196" spans="1:7" s="26" customFormat="1" ht="15.75" customHeight="1">
      <c r="A196" s="915"/>
      <c r="B196" s="915"/>
      <c r="C196" s="35"/>
      <c r="D196" s="36"/>
      <c r="E196" s="36"/>
      <c r="F196" s="37"/>
      <c r="G196" s="37"/>
    </row>
    <row r="197" spans="1:7" s="26" customFormat="1" ht="15.75" customHeight="1">
      <c r="A197" s="74" t="s">
        <v>316</v>
      </c>
      <c r="B197" s="850" t="s">
        <v>281</v>
      </c>
      <c r="C197" s="850" t="s">
        <v>28</v>
      </c>
      <c r="D197" s="850" t="s">
        <v>29</v>
      </c>
      <c r="E197" s="91" t="s">
        <v>277</v>
      </c>
      <c r="F197" s="91" t="s">
        <v>30</v>
      </c>
      <c r="G197" s="92" t="s">
        <v>306</v>
      </c>
    </row>
    <row r="198" spans="1:7" s="26" customFormat="1" ht="15.75" customHeight="1">
      <c r="A198" s="74"/>
      <c r="B198" s="852"/>
      <c r="C198" s="852"/>
      <c r="D198" s="852"/>
      <c r="E198" s="93" t="s">
        <v>21</v>
      </c>
      <c r="F198" s="96" t="s">
        <v>31</v>
      </c>
      <c r="G198" s="91" t="s">
        <v>32</v>
      </c>
    </row>
    <row r="199" spans="1:7" s="26" customFormat="1" ht="15.75" customHeight="1">
      <c r="A199" s="74"/>
      <c r="B199" s="13" t="s">
        <v>614</v>
      </c>
      <c r="C199" s="122" t="s">
        <v>192</v>
      </c>
      <c r="D199" s="856" t="s">
        <v>275</v>
      </c>
      <c r="E199" s="8">
        <v>44343</v>
      </c>
      <c r="F199" s="8">
        <f>E199+5</f>
        <v>44348</v>
      </c>
      <c r="G199" s="10">
        <f>F199+35</f>
        <v>44383</v>
      </c>
    </row>
    <row r="200" spans="1:7" s="26" customFormat="1" ht="15.75" customHeight="1">
      <c r="A200" s="74"/>
      <c r="B200" s="13"/>
      <c r="C200" s="13"/>
      <c r="D200" s="845"/>
      <c r="E200" s="89">
        <f t="shared" ref="E200:G203" si="21">E199+7</f>
        <v>44350</v>
      </c>
      <c r="F200" s="8">
        <f t="shared" si="21"/>
        <v>44355</v>
      </c>
      <c r="G200" s="10">
        <f t="shared" si="21"/>
        <v>44390</v>
      </c>
    </row>
    <row r="201" spans="1:7" s="26" customFormat="1" ht="15.75" customHeight="1">
      <c r="A201" s="74"/>
      <c r="B201" s="13" t="s">
        <v>733</v>
      </c>
      <c r="C201" s="123" t="s">
        <v>221</v>
      </c>
      <c r="D201" s="845"/>
      <c r="E201" s="89">
        <f t="shared" si="21"/>
        <v>44357</v>
      </c>
      <c r="F201" s="8">
        <f t="shared" si="21"/>
        <v>44362</v>
      </c>
      <c r="G201" s="10">
        <f t="shared" si="21"/>
        <v>44397</v>
      </c>
    </row>
    <row r="202" spans="1:7" s="26" customFormat="1" ht="15.75" customHeight="1">
      <c r="A202" s="74"/>
      <c r="B202" s="13" t="s">
        <v>734</v>
      </c>
      <c r="C202" s="123" t="s">
        <v>736</v>
      </c>
      <c r="D202" s="845"/>
      <c r="E202" s="89">
        <f t="shared" si="21"/>
        <v>44364</v>
      </c>
      <c r="F202" s="8">
        <f t="shared" si="21"/>
        <v>44369</v>
      </c>
      <c r="G202" s="10">
        <f t="shared" si="21"/>
        <v>44404</v>
      </c>
    </row>
    <row r="203" spans="1:7" s="26" customFormat="1" ht="15.75" customHeight="1">
      <c r="A203" s="74"/>
      <c r="B203" s="13" t="s">
        <v>735</v>
      </c>
      <c r="C203" s="123" t="s">
        <v>221</v>
      </c>
      <c r="D203" s="861"/>
      <c r="E203" s="89">
        <f t="shared" si="21"/>
        <v>44371</v>
      </c>
      <c r="F203" s="8">
        <f t="shared" si="21"/>
        <v>44376</v>
      </c>
      <c r="G203" s="10">
        <f t="shared" si="21"/>
        <v>44411</v>
      </c>
    </row>
    <row r="204" spans="1:7" s="26" customFormat="1" ht="15.75" customHeight="1">
      <c r="A204" s="78"/>
      <c r="B204" s="42"/>
      <c r="C204" s="42"/>
      <c r="D204" s="23"/>
      <c r="E204" s="23"/>
      <c r="F204" s="24"/>
      <c r="G204" s="24"/>
    </row>
    <row r="205" spans="1:7" s="26" customFormat="1" ht="15.75" customHeight="1">
      <c r="A205" s="862" t="s">
        <v>317</v>
      </c>
      <c r="B205" s="862"/>
      <c r="C205" s="862"/>
      <c r="D205" s="862"/>
      <c r="E205" s="862"/>
      <c r="F205" s="862"/>
      <c r="G205" s="862"/>
    </row>
    <row r="206" spans="1:7" s="26" customFormat="1" ht="15.75" customHeight="1">
      <c r="A206" s="915"/>
      <c r="B206" s="915"/>
      <c r="C206" s="42"/>
      <c r="D206" s="23"/>
      <c r="E206" s="23"/>
      <c r="F206" s="24"/>
      <c r="G206" s="24"/>
    </row>
    <row r="207" spans="1:7" s="26" customFormat="1" ht="15.75" customHeight="1">
      <c r="A207" s="74" t="s">
        <v>318</v>
      </c>
      <c r="B207" s="853" t="s">
        <v>27</v>
      </c>
      <c r="C207" s="853" t="s">
        <v>28</v>
      </c>
      <c r="D207" s="853" t="s">
        <v>29</v>
      </c>
      <c r="E207" s="86" t="s">
        <v>277</v>
      </c>
      <c r="F207" s="86" t="s">
        <v>30</v>
      </c>
      <c r="G207" s="86" t="s">
        <v>52</v>
      </c>
    </row>
    <row r="208" spans="1:7" s="26" customFormat="1" ht="15.75" customHeight="1">
      <c r="A208" s="74"/>
      <c r="B208" s="854"/>
      <c r="C208" s="854"/>
      <c r="D208" s="854"/>
      <c r="E208" s="86" t="s">
        <v>21</v>
      </c>
      <c r="F208" s="86" t="s">
        <v>31</v>
      </c>
      <c r="G208" s="86" t="s">
        <v>32</v>
      </c>
    </row>
    <row r="209" spans="1:7" s="26" customFormat="1" ht="15.75" customHeight="1">
      <c r="A209" s="74"/>
      <c r="B209" s="90" t="s">
        <v>681</v>
      </c>
      <c r="C209" s="94" t="s">
        <v>682</v>
      </c>
      <c r="D209" s="917" t="s">
        <v>582</v>
      </c>
      <c r="E209" s="95">
        <v>44344</v>
      </c>
      <c r="F209" s="95">
        <f>E209+4</f>
        <v>44348</v>
      </c>
      <c r="G209" s="10">
        <f>F209+26</f>
        <v>44374</v>
      </c>
    </row>
    <row r="210" spans="1:7" s="26" customFormat="1" ht="15.75" customHeight="1">
      <c r="A210" s="74"/>
      <c r="B210" s="90" t="s">
        <v>683</v>
      </c>
      <c r="C210" s="94" t="s">
        <v>684</v>
      </c>
      <c r="D210" s="893"/>
      <c r="E210" s="95">
        <f t="shared" ref="E210:G213" si="22">E209+7</f>
        <v>44351</v>
      </c>
      <c r="F210" s="95">
        <f t="shared" si="22"/>
        <v>44355</v>
      </c>
      <c r="G210" s="10">
        <f t="shared" si="22"/>
        <v>44381</v>
      </c>
    </row>
    <row r="211" spans="1:7" s="26" customFormat="1" ht="15.75" customHeight="1">
      <c r="A211" s="74"/>
      <c r="B211" s="90" t="s">
        <v>685</v>
      </c>
      <c r="C211" s="94" t="s">
        <v>686</v>
      </c>
      <c r="D211" s="893"/>
      <c r="E211" s="95">
        <f t="shared" si="22"/>
        <v>44358</v>
      </c>
      <c r="F211" s="95">
        <f t="shared" si="22"/>
        <v>44362</v>
      </c>
      <c r="G211" s="10">
        <f t="shared" si="22"/>
        <v>44388</v>
      </c>
    </row>
    <row r="212" spans="1:7" s="26" customFormat="1" ht="15.75" customHeight="1">
      <c r="A212" s="74"/>
      <c r="B212" s="19" t="s">
        <v>688</v>
      </c>
      <c r="C212" s="94" t="s">
        <v>687</v>
      </c>
      <c r="D212" s="893"/>
      <c r="E212" s="95">
        <f t="shared" si="22"/>
        <v>44365</v>
      </c>
      <c r="F212" s="95">
        <f t="shared" si="22"/>
        <v>44369</v>
      </c>
      <c r="G212" s="10">
        <f t="shared" si="22"/>
        <v>44395</v>
      </c>
    </row>
    <row r="213" spans="1:7" s="26" customFormat="1" ht="15.75" customHeight="1">
      <c r="A213" s="74"/>
      <c r="B213" s="19" t="s">
        <v>690</v>
      </c>
      <c r="C213" s="94" t="s">
        <v>689</v>
      </c>
      <c r="D213" s="918"/>
      <c r="E213" s="95">
        <f t="shared" si="22"/>
        <v>44372</v>
      </c>
      <c r="F213" s="95">
        <f t="shared" si="22"/>
        <v>44376</v>
      </c>
      <c r="G213" s="10">
        <f t="shared" si="22"/>
        <v>44402</v>
      </c>
    </row>
    <row r="214" spans="1:7" s="26" customFormat="1" ht="15.75" customHeight="1">
      <c r="A214" s="74"/>
      <c r="B214" s="39"/>
      <c r="C214" s="44"/>
      <c r="D214" s="28"/>
      <c r="E214" s="45"/>
      <c r="F214" s="45"/>
      <c r="G214" s="30"/>
    </row>
    <row r="215" spans="1:7" s="26" customFormat="1" ht="15.75" customHeight="1">
      <c r="A215" s="74"/>
      <c r="B215" s="35"/>
      <c r="C215" s="35"/>
      <c r="D215" s="36"/>
      <c r="E215" s="36"/>
      <c r="F215" s="37"/>
      <c r="G215" s="37"/>
    </row>
    <row r="216" spans="1:7" s="26" customFormat="1" ht="15.75" customHeight="1">
      <c r="A216" s="74"/>
      <c r="B216" s="850" t="s">
        <v>27</v>
      </c>
      <c r="C216" s="850" t="s">
        <v>28</v>
      </c>
      <c r="D216" s="850" t="s">
        <v>29</v>
      </c>
      <c r="E216" s="91" t="s">
        <v>287</v>
      </c>
      <c r="F216" s="91" t="s">
        <v>30</v>
      </c>
      <c r="G216" s="92" t="s">
        <v>52</v>
      </c>
    </row>
    <row r="217" spans="1:7" s="26" customFormat="1" ht="15.75" customHeight="1">
      <c r="A217" s="74"/>
      <c r="B217" s="852"/>
      <c r="C217" s="852"/>
      <c r="D217" s="852"/>
      <c r="E217" s="93" t="s">
        <v>21</v>
      </c>
      <c r="F217" s="96" t="s">
        <v>31</v>
      </c>
      <c r="G217" s="91" t="s">
        <v>32</v>
      </c>
    </row>
    <row r="218" spans="1:7" s="26" customFormat="1" ht="15.75" customHeight="1">
      <c r="A218" s="74"/>
      <c r="B218" s="90" t="s">
        <v>781</v>
      </c>
      <c r="C218" s="115" t="s">
        <v>606</v>
      </c>
      <c r="D218" s="844" t="s">
        <v>319</v>
      </c>
      <c r="E218" s="98">
        <v>44345</v>
      </c>
      <c r="F218" s="98">
        <f>E218+4</f>
        <v>44349</v>
      </c>
      <c r="G218" s="10">
        <f>F218+29</f>
        <v>44378</v>
      </c>
    </row>
    <row r="219" spans="1:7" s="26" customFormat="1" ht="15.75" customHeight="1">
      <c r="A219" s="74"/>
      <c r="B219" s="90" t="s">
        <v>782</v>
      </c>
      <c r="C219" s="115" t="s">
        <v>235</v>
      </c>
      <c r="D219" s="845"/>
      <c r="E219" s="98">
        <f>E218+7</f>
        <v>44352</v>
      </c>
      <c r="F219" s="98">
        <f t="shared" ref="E219:G221" si="23">F218+7</f>
        <v>44356</v>
      </c>
      <c r="G219" s="10">
        <f t="shared" si="23"/>
        <v>44385</v>
      </c>
    </row>
    <row r="220" spans="1:7" s="26" customFormat="1" ht="15.75" customHeight="1">
      <c r="A220" s="74"/>
      <c r="B220" s="90" t="s">
        <v>605</v>
      </c>
      <c r="C220" s="115" t="s">
        <v>785</v>
      </c>
      <c r="D220" s="845"/>
      <c r="E220" s="98">
        <f t="shared" si="23"/>
        <v>44359</v>
      </c>
      <c r="F220" s="98">
        <f t="shared" si="23"/>
        <v>44363</v>
      </c>
      <c r="G220" s="10">
        <f t="shared" si="23"/>
        <v>44392</v>
      </c>
    </row>
    <row r="221" spans="1:7" s="26" customFormat="1" ht="15.75" customHeight="1">
      <c r="A221" s="74"/>
      <c r="B221" s="223" t="s">
        <v>783</v>
      </c>
      <c r="C221" s="116" t="s">
        <v>786</v>
      </c>
      <c r="D221" s="845"/>
      <c r="E221" s="98">
        <f t="shared" si="23"/>
        <v>44366</v>
      </c>
      <c r="F221" s="98">
        <f t="shared" si="23"/>
        <v>44370</v>
      </c>
      <c r="G221" s="10">
        <f t="shared" si="23"/>
        <v>44399</v>
      </c>
    </row>
    <row r="222" spans="1:7" s="26" customFormat="1" ht="15.75" customHeight="1">
      <c r="A222" s="74"/>
      <c r="B222" s="19" t="s">
        <v>784</v>
      </c>
      <c r="C222" s="115" t="s">
        <v>787</v>
      </c>
      <c r="D222" s="846"/>
      <c r="E222" s="98">
        <f t="shared" ref="E222:G222" si="24">E221+7</f>
        <v>44373</v>
      </c>
      <c r="F222" s="98">
        <f t="shared" si="24"/>
        <v>44377</v>
      </c>
      <c r="G222" s="10">
        <f t="shared" si="24"/>
        <v>44406</v>
      </c>
    </row>
    <row r="223" spans="1:7" s="26" customFormat="1" ht="15.75" customHeight="1">
      <c r="A223" s="74"/>
      <c r="B223" s="31"/>
      <c r="C223" s="31"/>
      <c r="D223" s="33"/>
      <c r="E223" s="33"/>
      <c r="F223" s="30"/>
      <c r="G223" s="30"/>
    </row>
    <row r="224" spans="1:7" s="26" customFormat="1" ht="15.75" customHeight="1">
      <c r="A224" s="915"/>
      <c r="B224" s="915"/>
      <c r="C224" s="35"/>
      <c r="D224" s="36"/>
      <c r="E224" s="36"/>
      <c r="F224" s="37"/>
      <c r="G224" s="37"/>
    </row>
    <row r="225" spans="1:7" s="26" customFormat="1" ht="15.75" customHeight="1">
      <c r="A225" s="74" t="s">
        <v>320</v>
      </c>
      <c r="B225" s="850" t="s">
        <v>27</v>
      </c>
      <c r="C225" s="850" t="s">
        <v>28</v>
      </c>
      <c r="D225" s="850" t="s">
        <v>29</v>
      </c>
      <c r="E225" s="176" t="s">
        <v>287</v>
      </c>
      <c r="F225" s="176" t="s">
        <v>30</v>
      </c>
      <c r="G225" s="174" t="s">
        <v>54</v>
      </c>
    </row>
    <row r="226" spans="1:7" s="26" customFormat="1" ht="15.75" customHeight="1">
      <c r="A226" s="74"/>
      <c r="B226" s="852"/>
      <c r="C226" s="852"/>
      <c r="D226" s="852"/>
      <c r="E226" s="175" t="s">
        <v>21</v>
      </c>
      <c r="F226" s="96" t="s">
        <v>31</v>
      </c>
      <c r="G226" s="176" t="s">
        <v>32</v>
      </c>
    </row>
    <row r="227" spans="1:7" s="26" customFormat="1" ht="15.75" customHeight="1">
      <c r="A227" s="74"/>
      <c r="B227" s="97" t="s">
        <v>884</v>
      </c>
      <c r="C227" s="97" t="s">
        <v>90</v>
      </c>
      <c r="D227" s="856" t="s">
        <v>321</v>
      </c>
      <c r="E227" s="8">
        <v>44348</v>
      </c>
      <c r="F227" s="98">
        <f>E227+4</f>
        <v>44352</v>
      </c>
      <c r="G227" s="10">
        <f>F227+25</f>
        <v>44377</v>
      </c>
    </row>
    <row r="228" spans="1:7" s="26" customFormat="1" ht="15.75" customHeight="1">
      <c r="A228" s="74"/>
      <c r="B228" s="97"/>
      <c r="C228" s="97"/>
      <c r="D228" s="845"/>
      <c r="E228" s="98">
        <f t="shared" ref="E228:G231" si="25">E227+7</f>
        <v>44355</v>
      </c>
      <c r="F228" s="98">
        <f t="shared" si="25"/>
        <v>44359</v>
      </c>
      <c r="G228" s="10">
        <f t="shared" si="25"/>
        <v>44384</v>
      </c>
    </row>
    <row r="229" spans="1:7" s="26" customFormat="1" ht="15.75" customHeight="1">
      <c r="A229" s="74"/>
      <c r="B229" s="97" t="s">
        <v>885</v>
      </c>
      <c r="C229" s="97" t="s">
        <v>35</v>
      </c>
      <c r="D229" s="845"/>
      <c r="E229" s="98">
        <f t="shared" si="25"/>
        <v>44362</v>
      </c>
      <c r="F229" s="98">
        <f t="shared" si="25"/>
        <v>44366</v>
      </c>
      <c r="G229" s="10">
        <f t="shared" si="25"/>
        <v>44391</v>
      </c>
    </row>
    <row r="230" spans="1:7" s="26" customFormat="1" ht="15.75" customHeight="1">
      <c r="A230" s="74"/>
      <c r="B230" s="97" t="s">
        <v>886</v>
      </c>
      <c r="C230" s="97" t="s">
        <v>37</v>
      </c>
      <c r="D230" s="845"/>
      <c r="E230" s="98">
        <f t="shared" si="25"/>
        <v>44369</v>
      </c>
      <c r="F230" s="98">
        <f t="shared" si="25"/>
        <v>44373</v>
      </c>
      <c r="G230" s="10">
        <f t="shared" si="25"/>
        <v>44398</v>
      </c>
    </row>
    <row r="231" spans="1:7" s="26" customFormat="1" ht="15.75" customHeight="1">
      <c r="A231" s="74"/>
      <c r="B231" s="100"/>
      <c r="C231" s="99"/>
      <c r="D231" s="861"/>
      <c r="E231" s="98">
        <f t="shared" si="25"/>
        <v>44376</v>
      </c>
      <c r="F231" s="98">
        <f t="shared" si="25"/>
        <v>44380</v>
      </c>
      <c r="G231" s="10">
        <f t="shared" si="25"/>
        <v>44405</v>
      </c>
    </row>
    <row r="232" spans="1:7" s="26" customFormat="1" ht="15.75" customHeight="1">
      <c r="A232" s="74"/>
      <c r="B232" s="35"/>
      <c r="C232" s="35"/>
      <c r="D232" s="36"/>
      <c r="E232" s="36"/>
      <c r="F232" s="37"/>
      <c r="G232" s="37"/>
    </row>
    <row r="233" spans="1:7" s="26" customFormat="1" ht="15.75" customHeight="1">
      <c r="A233" s="915"/>
      <c r="B233" s="915"/>
      <c r="C233" s="35"/>
      <c r="D233" s="36"/>
      <c r="E233" s="36"/>
      <c r="F233" s="37"/>
      <c r="G233" s="37"/>
    </row>
    <row r="234" spans="1:7" s="26" customFormat="1" ht="15.75" customHeight="1">
      <c r="A234" s="74" t="s">
        <v>322</v>
      </c>
      <c r="B234" s="853" t="s">
        <v>27</v>
      </c>
      <c r="C234" s="853" t="s">
        <v>28</v>
      </c>
      <c r="D234" s="853" t="s">
        <v>29</v>
      </c>
      <c r="E234" s="91" t="s">
        <v>287</v>
      </c>
      <c r="F234" s="91" t="s">
        <v>30</v>
      </c>
      <c r="G234" s="91" t="s">
        <v>55</v>
      </c>
    </row>
    <row r="235" spans="1:7" s="26" customFormat="1" ht="15.75" customHeight="1">
      <c r="A235" s="74"/>
      <c r="B235" s="854"/>
      <c r="C235" s="854"/>
      <c r="D235" s="854"/>
      <c r="E235" s="91" t="s">
        <v>21</v>
      </c>
      <c r="F235" s="91" t="s">
        <v>31</v>
      </c>
      <c r="G235" s="91" t="s">
        <v>32</v>
      </c>
    </row>
    <row r="236" spans="1:7" s="26" customFormat="1" ht="15.75" customHeight="1">
      <c r="A236" s="74"/>
      <c r="B236" s="109"/>
      <c r="C236" s="109"/>
      <c r="D236" s="882" t="s">
        <v>300</v>
      </c>
      <c r="E236" s="8">
        <v>44348</v>
      </c>
      <c r="F236" s="8">
        <f>E236+4</f>
        <v>44352</v>
      </c>
      <c r="G236" s="8">
        <f>F236+23</f>
        <v>44375</v>
      </c>
    </row>
    <row r="237" spans="1:7" s="26" customFormat="1" ht="15.75" customHeight="1">
      <c r="A237" s="74"/>
      <c r="B237" s="109" t="s">
        <v>33</v>
      </c>
      <c r="C237" s="109" t="s">
        <v>769</v>
      </c>
      <c r="D237" s="882"/>
      <c r="E237" s="8">
        <f t="shared" ref="E237:G240" si="26">E236+7</f>
        <v>44355</v>
      </c>
      <c r="F237" s="8">
        <f t="shared" si="26"/>
        <v>44359</v>
      </c>
      <c r="G237" s="8">
        <f t="shared" si="26"/>
        <v>44382</v>
      </c>
    </row>
    <row r="238" spans="1:7" s="26" customFormat="1" ht="15.75" customHeight="1">
      <c r="A238" s="74"/>
      <c r="B238" s="109" t="s">
        <v>767</v>
      </c>
      <c r="C238" s="109" t="s">
        <v>770</v>
      </c>
      <c r="D238" s="882"/>
      <c r="E238" s="8">
        <f t="shared" si="26"/>
        <v>44362</v>
      </c>
      <c r="F238" s="8">
        <f t="shared" si="26"/>
        <v>44366</v>
      </c>
      <c r="G238" s="8">
        <f t="shared" si="26"/>
        <v>44389</v>
      </c>
    </row>
    <row r="239" spans="1:7" s="26" customFormat="1" ht="15.75" customHeight="1">
      <c r="A239" s="74"/>
      <c r="B239" s="109"/>
      <c r="C239" s="109"/>
      <c r="D239" s="882"/>
      <c r="E239" s="8">
        <f t="shared" si="26"/>
        <v>44369</v>
      </c>
      <c r="F239" s="8">
        <f t="shared" si="26"/>
        <v>44373</v>
      </c>
      <c r="G239" s="8">
        <f t="shared" si="26"/>
        <v>44396</v>
      </c>
    </row>
    <row r="240" spans="1:7" s="26" customFormat="1" ht="15.75" customHeight="1">
      <c r="A240" s="74"/>
      <c r="B240" s="109" t="s">
        <v>768</v>
      </c>
      <c r="C240" s="109" t="s">
        <v>107</v>
      </c>
      <c r="D240" s="882"/>
      <c r="E240" s="8">
        <f t="shared" si="26"/>
        <v>44376</v>
      </c>
      <c r="F240" s="8">
        <f t="shared" si="26"/>
        <v>44380</v>
      </c>
      <c r="G240" s="8">
        <f t="shared" si="26"/>
        <v>44403</v>
      </c>
    </row>
    <row r="241" spans="1:7" s="26" customFormat="1" ht="15.75" customHeight="1">
      <c r="A241" s="74"/>
      <c r="B241" s="35"/>
      <c r="C241" s="35"/>
      <c r="D241" s="36"/>
      <c r="E241" s="36"/>
      <c r="F241" s="37"/>
      <c r="G241" s="37"/>
    </row>
    <row r="242" spans="1:7" s="26" customFormat="1" ht="15.75" customHeight="1">
      <c r="A242" s="915"/>
      <c r="B242" s="915"/>
      <c r="C242" s="35"/>
      <c r="D242" s="36"/>
      <c r="E242" s="36"/>
      <c r="F242" s="37"/>
      <c r="G242" s="37"/>
    </row>
    <row r="243" spans="1:7" s="26" customFormat="1" ht="15.75" customHeight="1">
      <c r="A243" s="74" t="s">
        <v>323</v>
      </c>
      <c r="B243" s="850" t="s">
        <v>27</v>
      </c>
      <c r="C243" s="850" t="s">
        <v>28</v>
      </c>
      <c r="D243" s="850" t="s">
        <v>29</v>
      </c>
      <c r="E243" s="86" t="s">
        <v>277</v>
      </c>
      <c r="F243" s="86" t="s">
        <v>30</v>
      </c>
      <c r="G243" s="22" t="s">
        <v>56</v>
      </c>
    </row>
    <row r="244" spans="1:7" s="26" customFormat="1" ht="15.75" customHeight="1">
      <c r="A244" s="74"/>
      <c r="B244" s="852"/>
      <c r="C244" s="852"/>
      <c r="D244" s="852"/>
      <c r="E244" s="21" t="s">
        <v>21</v>
      </c>
      <c r="F244" s="96" t="s">
        <v>31</v>
      </c>
      <c r="G244" s="86" t="s">
        <v>32</v>
      </c>
    </row>
    <row r="245" spans="1:7" s="26" customFormat="1" ht="15.75" customHeight="1">
      <c r="A245" s="74"/>
      <c r="B245" s="90" t="s">
        <v>681</v>
      </c>
      <c r="C245" s="94" t="s">
        <v>682</v>
      </c>
      <c r="D245" s="919" t="s">
        <v>520</v>
      </c>
      <c r="E245" s="95">
        <v>44344</v>
      </c>
      <c r="F245" s="95">
        <f>E245+4</f>
        <v>44348</v>
      </c>
      <c r="G245" s="10">
        <f>F245+26</f>
        <v>44374</v>
      </c>
    </row>
    <row r="246" spans="1:7" s="26" customFormat="1" ht="15.75" customHeight="1">
      <c r="A246" s="74"/>
      <c r="B246" s="90" t="s">
        <v>683</v>
      </c>
      <c r="C246" s="94" t="s">
        <v>684</v>
      </c>
      <c r="D246" s="893"/>
      <c r="E246" s="95">
        <f>E245+7</f>
        <v>44351</v>
      </c>
      <c r="F246" s="95">
        <f t="shared" ref="E246:G249" si="27">F245+7</f>
        <v>44355</v>
      </c>
      <c r="G246" s="10">
        <f t="shared" si="27"/>
        <v>44381</v>
      </c>
    </row>
    <row r="247" spans="1:7" s="26" customFormat="1" ht="15.75" customHeight="1">
      <c r="A247" s="74"/>
      <c r="B247" s="90" t="s">
        <v>685</v>
      </c>
      <c r="C247" s="94" t="s">
        <v>686</v>
      </c>
      <c r="D247" s="893"/>
      <c r="E247" s="95">
        <f t="shared" si="27"/>
        <v>44358</v>
      </c>
      <c r="F247" s="95">
        <f t="shared" si="27"/>
        <v>44362</v>
      </c>
      <c r="G247" s="10">
        <f t="shared" si="27"/>
        <v>44388</v>
      </c>
    </row>
    <row r="248" spans="1:7" s="26" customFormat="1" ht="15.75" customHeight="1">
      <c r="A248" s="74"/>
      <c r="B248" s="19" t="s">
        <v>688</v>
      </c>
      <c r="C248" s="94" t="s">
        <v>687</v>
      </c>
      <c r="D248" s="893"/>
      <c r="E248" s="95">
        <f t="shared" si="27"/>
        <v>44365</v>
      </c>
      <c r="F248" s="95">
        <f t="shared" si="27"/>
        <v>44369</v>
      </c>
      <c r="G248" s="10">
        <f t="shared" si="27"/>
        <v>44395</v>
      </c>
    </row>
    <row r="249" spans="1:7" s="26" customFormat="1" ht="15.75" customHeight="1">
      <c r="A249" s="74"/>
      <c r="B249" s="19" t="s">
        <v>690</v>
      </c>
      <c r="C249" s="94" t="s">
        <v>689</v>
      </c>
      <c r="D249" s="918"/>
      <c r="E249" s="95">
        <f t="shared" si="27"/>
        <v>44372</v>
      </c>
      <c r="F249" s="95">
        <f t="shared" si="27"/>
        <v>44376</v>
      </c>
      <c r="G249" s="10">
        <f t="shared" si="27"/>
        <v>44402</v>
      </c>
    </row>
    <row r="250" spans="1:7" s="26" customFormat="1" ht="15.75" customHeight="1">
      <c r="A250" s="915"/>
      <c r="B250" s="915"/>
      <c r="C250" s="915"/>
      <c r="D250" s="915"/>
      <c r="E250" s="915"/>
      <c r="F250" s="915"/>
      <c r="G250" s="920"/>
    </row>
    <row r="251" spans="1:7" s="26" customFormat="1" ht="15.75" customHeight="1">
      <c r="A251" s="915"/>
      <c r="B251" s="915"/>
      <c r="C251" s="915"/>
      <c r="D251" s="915"/>
      <c r="E251" s="915"/>
      <c r="F251" s="915"/>
      <c r="G251" s="920"/>
    </row>
    <row r="252" spans="1:7" s="26" customFormat="1" ht="15.75" customHeight="1">
      <c r="A252" s="74"/>
      <c r="B252" s="850" t="s">
        <v>281</v>
      </c>
      <c r="C252" s="850" t="s">
        <v>28</v>
      </c>
      <c r="D252" s="850" t="s">
        <v>29</v>
      </c>
      <c r="E252" s="200" t="s">
        <v>277</v>
      </c>
      <c r="F252" s="86" t="s">
        <v>30</v>
      </c>
      <c r="G252" s="22" t="s">
        <v>56</v>
      </c>
    </row>
    <row r="253" spans="1:7" s="26" customFormat="1" ht="15.75" customHeight="1">
      <c r="A253" s="74"/>
      <c r="B253" s="852"/>
      <c r="C253" s="852"/>
      <c r="D253" s="852"/>
      <c r="E253" s="198" t="s">
        <v>21</v>
      </c>
      <c r="F253" s="96" t="s">
        <v>31</v>
      </c>
      <c r="G253" s="86" t="s">
        <v>32</v>
      </c>
    </row>
    <row r="254" spans="1:7" s="26" customFormat="1" ht="15.75" customHeight="1">
      <c r="A254" s="74"/>
      <c r="B254" s="97" t="s">
        <v>884</v>
      </c>
      <c r="C254" s="97" t="s">
        <v>90</v>
      </c>
      <c r="D254" s="856" t="s">
        <v>321</v>
      </c>
      <c r="E254" s="8">
        <v>44348</v>
      </c>
      <c r="F254" s="98">
        <f>E254+4</f>
        <v>44352</v>
      </c>
      <c r="G254" s="10">
        <f>F254+25</f>
        <v>44377</v>
      </c>
    </row>
    <row r="255" spans="1:7" s="26" customFormat="1" ht="15.75" customHeight="1">
      <c r="A255" s="74"/>
      <c r="B255" s="97"/>
      <c r="C255" s="97"/>
      <c r="D255" s="845"/>
      <c r="E255" s="98">
        <f t="shared" ref="E255:G258" si="28">E254+7</f>
        <v>44355</v>
      </c>
      <c r="F255" s="98">
        <f t="shared" si="28"/>
        <v>44359</v>
      </c>
      <c r="G255" s="10">
        <f t="shared" si="28"/>
        <v>44384</v>
      </c>
    </row>
    <row r="256" spans="1:7" s="26" customFormat="1" ht="15.75" customHeight="1">
      <c r="A256" s="74"/>
      <c r="B256" s="97" t="s">
        <v>885</v>
      </c>
      <c r="C256" s="97" t="s">
        <v>35</v>
      </c>
      <c r="D256" s="845"/>
      <c r="E256" s="98">
        <f t="shared" si="28"/>
        <v>44362</v>
      </c>
      <c r="F256" s="98">
        <f t="shared" si="28"/>
        <v>44366</v>
      </c>
      <c r="G256" s="10">
        <f t="shared" si="28"/>
        <v>44391</v>
      </c>
    </row>
    <row r="257" spans="1:7" s="26" customFormat="1" ht="15.75" customHeight="1">
      <c r="A257" s="74"/>
      <c r="B257" s="97" t="s">
        <v>886</v>
      </c>
      <c r="C257" s="97" t="s">
        <v>37</v>
      </c>
      <c r="D257" s="845"/>
      <c r="E257" s="98">
        <f t="shared" si="28"/>
        <v>44369</v>
      </c>
      <c r="F257" s="98">
        <f t="shared" si="28"/>
        <v>44373</v>
      </c>
      <c r="G257" s="10">
        <f t="shared" si="28"/>
        <v>44398</v>
      </c>
    </row>
    <row r="258" spans="1:7" s="26" customFormat="1" ht="15.75" customHeight="1">
      <c r="A258" s="74"/>
      <c r="B258" s="100"/>
      <c r="C258" s="99"/>
      <c r="D258" s="861"/>
      <c r="E258" s="98">
        <f t="shared" si="28"/>
        <v>44376</v>
      </c>
      <c r="F258" s="98">
        <f t="shared" si="28"/>
        <v>44380</v>
      </c>
      <c r="G258" s="10">
        <f t="shared" si="28"/>
        <v>44405</v>
      </c>
    </row>
    <row r="259" spans="1:7" s="26" customFormat="1" ht="15.75" customHeight="1">
      <c r="A259" s="74"/>
      <c r="B259" s="35"/>
      <c r="C259" s="35"/>
      <c r="D259" s="36"/>
      <c r="E259" s="36"/>
      <c r="F259" s="37"/>
      <c r="G259" s="37"/>
    </row>
    <row r="260" spans="1:7" s="26" customFormat="1" ht="15.75" customHeight="1">
      <c r="A260" s="915"/>
      <c r="B260" s="915"/>
      <c r="C260" s="35"/>
      <c r="D260" s="36"/>
      <c r="E260" s="36"/>
      <c r="F260" s="37"/>
      <c r="G260" s="37"/>
    </row>
    <row r="261" spans="1:7" s="26" customFormat="1" ht="15.75" customHeight="1">
      <c r="A261" s="74" t="s">
        <v>324</v>
      </c>
      <c r="B261" s="850" t="s">
        <v>27</v>
      </c>
      <c r="C261" s="850" t="s">
        <v>28</v>
      </c>
      <c r="D261" s="850" t="s">
        <v>29</v>
      </c>
      <c r="E261" s="91" t="s">
        <v>277</v>
      </c>
      <c r="F261" s="91" t="s">
        <v>30</v>
      </c>
      <c r="G261" s="92" t="s">
        <v>57</v>
      </c>
    </row>
    <row r="262" spans="1:7" s="26" customFormat="1" ht="15.75" customHeight="1">
      <c r="A262" s="74"/>
      <c r="B262" s="852"/>
      <c r="C262" s="852"/>
      <c r="D262" s="852"/>
      <c r="E262" s="93" t="s">
        <v>21</v>
      </c>
      <c r="F262" s="96" t="s">
        <v>31</v>
      </c>
      <c r="G262" s="91" t="s">
        <v>32</v>
      </c>
    </row>
    <row r="263" spans="1:7" s="26" customFormat="1" ht="15.75" customHeight="1">
      <c r="A263" s="74"/>
      <c r="B263" s="109" t="s">
        <v>607</v>
      </c>
      <c r="C263" s="109" t="s">
        <v>608</v>
      </c>
      <c r="D263" s="917" t="s">
        <v>301</v>
      </c>
      <c r="E263" s="10">
        <v>44347</v>
      </c>
      <c r="F263" s="10">
        <f>E263+4</f>
        <v>44351</v>
      </c>
      <c r="G263" s="10">
        <f>F263+29</f>
        <v>44380</v>
      </c>
    </row>
    <row r="264" spans="1:7" s="26" customFormat="1" ht="15.75" customHeight="1">
      <c r="A264" s="74"/>
      <c r="B264" s="109" t="s">
        <v>771</v>
      </c>
      <c r="C264" s="109" t="s">
        <v>775</v>
      </c>
      <c r="D264" s="893"/>
      <c r="E264" s="9">
        <f t="shared" ref="E264:G267" si="29">E263+7</f>
        <v>44354</v>
      </c>
      <c r="F264" s="10">
        <f t="shared" si="29"/>
        <v>44358</v>
      </c>
      <c r="G264" s="10">
        <f t="shared" si="29"/>
        <v>44387</v>
      </c>
    </row>
    <row r="265" spans="1:7" s="26" customFormat="1" ht="15.75" customHeight="1">
      <c r="A265" s="74"/>
      <c r="B265" s="109" t="s">
        <v>772</v>
      </c>
      <c r="C265" s="109" t="s">
        <v>770</v>
      </c>
      <c r="D265" s="893"/>
      <c r="E265" s="9">
        <f t="shared" si="29"/>
        <v>44361</v>
      </c>
      <c r="F265" s="10">
        <f t="shared" si="29"/>
        <v>44365</v>
      </c>
      <c r="G265" s="10">
        <f t="shared" si="29"/>
        <v>44394</v>
      </c>
    </row>
    <row r="266" spans="1:7" s="26" customFormat="1" ht="15.75" customHeight="1">
      <c r="A266" s="74"/>
      <c r="B266" s="109" t="s">
        <v>773</v>
      </c>
      <c r="C266" s="109" t="s">
        <v>776</v>
      </c>
      <c r="D266" s="893"/>
      <c r="E266" s="9">
        <f t="shared" si="29"/>
        <v>44368</v>
      </c>
      <c r="F266" s="10">
        <f t="shared" si="29"/>
        <v>44372</v>
      </c>
      <c r="G266" s="10">
        <f t="shared" si="29"/>
        <v>44401</v>
      </c>
    </row>
    <row r="267" spans="1:7" s="26" customFormat="1" ht="15.75" customHeight="1">
      <c r="A267" s="74"/>
      <c r="B267" s="110" t="s">
        <v>774</v>
      </c>
      <c r="C267" s="110" t="s">
        <v>246</v>
      </c>
      <c r="D267" s="918"/>
      <c r="E267" s="9">
        <f t="shared" si="29"/>
        <v>44375</v>
      </c>
      <c r="F267" s="10">
        <f t="shared" si="29"/>
        <v>44379</v>
      </c>
      <c r="G267" s="10">
        <f t="shared" si="29"/>
        <v>44408</v>
      </c>
    </row>
    <row r="268" spans="1:7" s="26" customFormat="1" ht="15.75" customHeight="1">
      <c r="A268" s="74"/>
      <c r="B268" s="31"/>
      <c r="C268" s="31"/>
      <c r="D268" s="33"/>
      <c r="E268" s="33"/>
      <c r="F268" s="30"/>
      <c r="G268" s="30"/>
    </row>
    <row r="269" spans="1:7" s="26" customFormat="1" ht="15.75" customHeight="1">
      <c r="A269" s="915"/>
      <c r="B269" s="915"/>
      <c r="C269" s="35"/>
      <c r="D269" s="36"/>
      <c r="E269" s="36"/>
      <c r="F269" s="37"/>
      <c r="G269" s="37"/>
    </row>
    <row r="270" spans="1:7" s="26" customFormat="1" ht="15.75" customHeight="1">
      <c r="A270" s="74" t="s">
        <v>325</v>
      </c>
      <c r="B270" s="850" t="s">
        <v>27</v>
      </c>
      <c r="C270" s="850" t="s">
        <v>28</v>
      </c>
      <c r="D270" s="850" t="s">
        <v>29</v>
      </c>
      <c r="E270" s="176" t="s">
        <v>277</v>
      </c>
      <c r="F270" s="176" t="s">
        <v>30</v>
      </c>
      <c r="G270" s="174" t="s">
        <v>326</v>
      </c>
    </row>
    <row r="271" spans="1:7" s="26" customFormat="1" ht="15.75" customHeight="1">
      <c r="A271" s="74"/>
      <c r="B271" s="852"/>
      <c r="C271" s="852"/>
      <c r="D271" s="852"/>
      <c r="E271" s="175" t="s">
        <v>21</v>
      </c>
      <c r="F271" s="96" t="s">
        <v>31</v>
      </c>
      <c r="G271" s="176" t="s">
        <v>32</v>
      </c>
    </row>
    <row r="272" spans="1:7" s="26" customFormat="1" ht="15.75" customHeight="1">
      <c r="A272" s="74"/>
      <c r="B272" s="97" t="s">
        <v>884</v>
      </c>
      <c r="C272" s="97" t="s">
        <v>90</v>
      </c>
      <c r="D272" s="856" t="s">
        <v>321</v>
      </c>
      <c r="E272" s="8">
        <v>44348</v>
      </c>
      <c r="F272" s="98">
        <f>E272+4</f>
        <v>44352</v>
      </c>
      <c r="G272" s="10">
        <f>F272+25</f>
        <v>44377</v>
      </c>
    </row>
    <row r="273" spans="1:7" s="26" customFormat="1" ht="15.75" customHeight="1">
      <c r="A273" s="74"/>
      <c r="B273" s="97"/>
      <c r="C273" s="97"/>
      <c r="D273" s="845"/>
      <c r="E273" s="98">
        <f t="shared" ref="E273:G276" si="30">E272+7</f>
        <v>44355</v>
      </c>
      <c r="F273" s="98">
        <f t="shared" si="30"/>
        <v>44359</v>
      </c>
      <c r="G273" s="10">
        <f t="shared" si="30"/>
        <v>44384</v>
      </c>
    </row>
    <row r="274" spans="1:7" s="26" customFormat="1" ht="15.75" customHeight="1">
      <c r="A274" s="74"/>
      <c r="B274" s="97" t="s">
        <v>885</v>
      </c>
      <c r="C274" s="97" t="s">
        <v>35</v>
      </c>
      <c r="D274" s="845"/>
      <c r="E274" s="98">
        <f t="shared" si="30"/>
        <v>44362</v>
      </c>
      <c r="F274" s="98">
        <f t="shared" si="30"/>
        <v>44366</v>
      </c>
      <c r="G274" s="10">
        <f t="shared" si="30"/>
        <v>44391</v>
      </c>
    </row>
    <row r="275" spans="1:7" s="26" customFormat="1" ht="15.75" customHeight="1">
      <c r="A275" s="74"/>
      <c r="B275" s="97" t="s">
        <v>886</v>
      </c>
      <c r="C275" s="97" t="s">
        <v>37</v>
      </c>
      <c r="D275" s="845"/>
      <c r="E275" s="98">
        <f t="shared" si="30"/>
        <v>44369</v>
      </c>
      <c r="F275" s="98">
        <f t="shared" si="30"/>
        <v>44373</v>
      </c>
      <c r="G275" s="10">
        <f t="shared" si="30"/>
        <v>44398</v>
      </c>
    </row>
    <row r="276" spans="1:7" s="26" customFormat="1" ht="15.75" customHeight="1">
      <c r="A276" s="74"/>
      <c r="B276" s="100"/>
      <c r="C276" s="99"/>
      <c r="D276" s="861"/>
      <c r="E276" s="98">
        <f t="shared" si="30"/>
        <v>44376</v>
      </c>
      <c r="F276" s="98">
        <f t="shared" si="30"/>
        <v>44380</v>
      </c>
      <c r="G276" s="10">
        <f t="shared" si="30"/>
        <v>44405</v>
      </c>
    </row>
    <row r="277" spans="1:7" s="26" customFormat="1" ht="15.75" customHeight="1">
      <c r="A277" s="74"/>
      <c r="B277" s="35"/>
      <c r="C277" s="35"/>
      <c r="D277" s="36"/>
      <c r="E277" s="36"/>
      <c r="F277" s="37"/>
      <c r="G277" s="37"/>
    </row>
    <row r="278" spans="1:7" s="26" customFormat="1" ht="15.75" customHeight="1">
      <c r="A278" s="915"/>
      <c r="B278" s="915"/>
      <c r="C278" s="35"/>
      <c r="D278" s="36"/>
      <c r="E278" s="36"/>
      <c r="F278" s="37"/>
      <c r="G278" s="37"/>
    </row>
    <row r="279" spans="1:7" s="26" customFormat="1" ht="15.75" customHeight="1">
      <c r="A279" s="74" t="s">
        <v>327</v>
      </c>
      <c r="B279" s="850" t="s">
        <v>27</v>
      </c>
      <c r="C279" s="850" t="s">
        <v>28</v>
      </c>
      <c r="D279" s="853" t="s">
        <v>29</v>
      </c>
      <c r="E279" s="91" t="s">
        <v>287</v>
      </c>
      <c r="F279" s="91" t="s">
        <v>30</v>
      </c>
      <c r="G279" s="91" t="s">
        <v>61</v>
      </c>
    </row>
    <row r="280" spans="1:7" s="26" customFormat="1" ht="15.75" customHeight="1">
      <c r="A280" s="74"/>
      <c r="B280" s="852"/>
      <c r="C280" s="852"/>
      <c r="D280" s="854"/>
      <c r="E280" s="93" t="s">
        <v>21</v>
      </c>
      <c r="F280" s="91" t="s">
        <v>31</v>
      </c>
      <c r="G280" s="91" t="s">
        <v>32</v>
      </c>
    </row>
    <row r="281" spans="1:7" s="26" customFormat="1" ht="15.75" customHeight="1">
      <c r="A281" s="74"/>
      <c r="B281" s="109" t="s">
        <v>607</v>
      </c>
      <c r="C281" s="109" t="s">
        <v>608</v>
      </c>
      <c r="D281" s="856" t="s">
        <v>328</v>
      </c>
      <c r="E281" s="10">
        <v>44347</v>
      </c>
      <c r="F281" s="98">
        <f>E281+4</f>
        <v>44351</v>
      </c>
      <c r="G281" s="10">
        <f>F281+25</f>
        <v>44376</v>
      </c>
    </row>
    <row r="282" spans="1:7" s="26" customFormat="1" ht="15.75" customHeight="1">
      <c r="A282" s="74"/>
      <c r="B282" s="109" t="s">
        <v>771</v>
      </c>
      <c r="C282" s="109" t="s">
        <v>775</v>
      </c>
      <c r="D282" s="845"/>
      <c r="E282" s="98">
        <f t="shared" ref="E282:G285" si="31">E281+7</f>
        <v>44354</v>
      </c>
      <c r="F282" s="98">
        <f t="shared" si="31"/>
        <v>44358</v>
      </c>
      <c r="G282" s="10">
        <f t="shared" si="31"/>
        <v>44383</v>
      </c>
    </row>
    <row r="283" spans="1:7" s="26" customFormat="1" ht="15.75" customHeight="1">
      <c r="A283" s="74"/>
      <c r="B283" s="109" t="s">
        <v>772</v>
      </c>
      <c r="C283" s="109" t="s">
        <v>770</v>
      </c>
      <c r="D283" s="845"/>
      <c r="E283" s="98">
        <f t="shared" si="31"/>
        <v>44361</v>
      </c>
      <c r="F283" s="98">
        <f t="shared" si="31"/>
        <v>44365</v>
      </c>
      <c r="G283" s="10">
        <f t="shared" si="31"/>
        <v>44390</v>
      </c>
    </row>
    <row r="284" spans="1:7" s="26" customFormat="1" ht="15.75" customHeight="1">
      <c r="A284" s="74"/>
      <c r="B284" s="109" t="s">
        <v>773</v>
      </c>
      <c r="C284" s="109" t="s">
        <v>776</v>
      </c>
      <c r="D284" s="845"/>
      <c r="E284" s="98">
        <f t="shared" si="31"/>
        <v>44368</v>
      </c>
      <c r="F284" s="98">
        <f t="shared" si="31"/>
        <v>44372</v>
      </c>
      <c r="G284" s="10">
        <f t="shared" si="31"/>
        <v>44397</v>
      </c>
    </row>
    <row r="285" spans="1:7" s="26" customFormat="1" ht="15.75" customHeight="1">
      <c r="A285" s="74"/>
      <c r="B285" s="110" t="s">
        <v>774</v>
      </c>
      <c r="C285" s="110" t="s">
        <v>246</v>
      </c>
      <c r="D285" s="861"/>
      <c r="E285" s="98">
        <f t="shared" si="31"/>
        <v>44375</v>
      </c>
      <c r="F285" s="98">
        <f t="shared" si="31"/>
        <v>44379</v>
      </c>
      <c r="G285" s="10">
        <f t="shared" si="31"/>
        <v>44404</v>
      </c>
    </row>
    <row r="286" spans="1:7" s="26" customFormat="1" ht="15.75" customHeight="1">
      <c r="A286" s="74"/>
      <c r="B286" s="35"/>
      <c r="C286" s="35"/>
      <c r="D286" s="36"/>
      <c r="E286" s="36"/>
      <c r="F286" s="37"/>
      <c r="G286" s="37"/>
    </row>
    <row r="287" spans="1:7" s="26" customFormat="1" ht="15.75" customHeight="1">
      <c r="A287" s="915"/>
      <c r="B287" s="915"/>
      <c r="C287" s="35"/>
      <c r="D287" s="36"/>
      <c r="E287" s="36"/>
      <c r="F287" s="37"/>
      <c r="G287" s="37"/>
    </row>
    <row r="288" spans="1:7" s="26" customFormat="1" ht="15.75" customHeight="1">
      <c r="A288" s="74" t="s">
        <v>329</v>
      </c>
      <c r="B288" s="850" t="s">
        <v>27</v>
      </c>
      <c r="C288" s="850" t="s">
        <v>28</v>
      </c>
      <c r="D288" s="850" t="s">
        <v>29</v>
      </c>
      <c r="E288" s="91" t="s">
        <v>287</v>
      </c>
      <c r="F288" s="91" t="s">
        <v>30</v>
      </c>
      <c r="G288" s="92" t="s">
        <v>330</v>
      </c>
    </row>
    <row r="289" spans="1:7" s="26" customFormat="1" ht="15.75" customHeight="1">
      <c r="A289" s="74"/>
      <c r="B289" s="852"/>
      <c r="C289" s="852"/>
      <c r="D289" s="852"/>
      <c r="E289" s="93" t="s">
        <v>21</v>
      </c>
      <c r="F289" s="96" t="s">
        <v>31</v>
      </c>
      <c r="G289" s="91" t="s">
        <v>32</v>
      </c>
    </row>
    <row r="290" spans="1:7" s="26" customFormat="1" ht="15.75" customHeight="1">
      <c r="A290" s="74"/>
      <c r="B290" s="87" t="s">
        <v>609</v>
      </c>
      <c r="C290" s="88" t="s">
        <v>610</v>
      </c>
      <c r="D290" s="844" t="s">
        <v>331</v>
      </c>
      <c r="E290" s="95">
        <v>44346</v>
      </c>
      <c r="F290" s="10">
        <f>E290+4</f>
        <v>44350</v>
      </c>
      <c r="G290" s="10">
        <f>F290+22</f>
        <v>44372</v>
      </c>
    </row>
    <row r="291" spans="1:7" s="26" customFormat="1" ht="15.75" customHeight="1">
      <c r="A291" s="74"/>
      <c r="B291" s="90"/>
      <c r="C291" s="88" t="s">
        <v>777</v>
      </c>
      <c r="D291" s="845"/>
      <c r="E291" s="10">
        <f t="shared" ref="E291:G294" si="32">E290+7</f>
        <v>44353</v>
      </c>
      <c r="F291" s="10">
        <f t="shared" si="32"/>
        <v>44357</v>
      </c>
      <c r="G291" s="10">
        <f t="shared" si="32"/>
        <v>44379</v>
      </c>
    </row>
    <row r="292" spans="1:7" s="26" customFormat="1" ht="15.75" customHeight="1">
      <c r="A292" s="74"/>
      <c r="B292" s="87" t="s">
        <v>780</v>
      </c>
      <c r="C292" s="88" t="s">
        <v>778</v>
      </c>
      <c r="D292" s="845"/>
      <c r="E292" s="10">
        <f t="shared" si="32"/>
        <v>44360</v>
      </c>
      <c r="F292" s="10">
        <f t="shared" si="32"/>
        <v>44364</v>
      </c>
      <c r="G292" s="10">
        <f t="shared" si="32"/>
        <v>44386</v>
      </c>
    </row>
    <row r="293" spans="1:7" s="26" customFormat="1" ht="15.75" customHeight="1">
      <c r="A293" s="74"/>
      <c r="B293" s="19" t="s">
        <v>179</v>
      </c>
      <c r="C293" s="88" t="s">
        <v>779</v>
      </c>
      <c r="D293" s="845"/>
      <c r="E293" s="10">
        <f t="shared" si="32"/>
        <v>44367</v>
      </c>
      <c r="F293" s="10">
        <f t="shared" si="32"/>
        <v>44371</v>
      </c>
      <c r="G293" s="10">
        <f t="shared" si="32"/>
        <v>44393</v>
      </c>
    </row>
    <row r="294" spans="1:7" s="26" customFormat="1" ht="15.75" customHeight="1">
      <c r="A294" s="74"/>
      <c r="B294" s="19"/>
      <c r="C294" s="88"/>
      <c r="D294" s="846"/>
      <c r="E294" s="10">
        <f t="shared" si="32"/>
        <v>44374</v>
      </c>
      <c r="F294" s="10">
        <f t="shared" si="32"/>
        <v>44378</v>
      </c>
      <c r="G294" s="10">
        <f t="shared" si="32"/>
        <v>44400</v>
      </c>
    </row>
    <row r="295" spans="1:7" s="26" customFormat="1" ht="15.75" customHeight="1">
      <c r="A295" s="915"/>
      <c r="B295" s="915"/>
      <c r="C295" s="35"/>
      <c r="D295" s="36"/>
      <c r="E295" s="36"/>
      <c r="F295" s="37"/>
      <c r="G295" s="37"/>
    </row>
    <row r="296" spans="1:7" s="26" customFormat="1" ht="15.75" customHeight="1">
      <c r="A296" s="74" t="s">
        <v>332</v>
      </c>
      <c r="B296" s="850" t="s">
        <v>281</v>
      </c>
      <c r="C296" s="850" t="s">
        <v>28</v>
      </c>
      <c r="D296" s="850" t="s">
        <v>29</v>
      </c>
      <c r="E296" s="91" t="s">
        <v>277</v>
      </c>
      <c r="F296" s="91" t="s">
        <v>277</v>
      </c>
      <c r="G296" s="92" t="s">
        <v>333</v>
      </c>
    </row>
    <row r="297" spans="1:7" s="26" customFormat="1" ht="15.75" customHeight="1">
      <c r="A297" s="74"/>
      <c r="B297" s="852"/>
      <c r="C297" s="852"/>
      <c r="D297" s="852"/>
      <c r="E297" s="93" t="s">
        <v>21</v>
      </c>
      <c r="F297" s="96" t="s">
        <v>31</v>
      </c>
      <c r="G297" s="91" t="s">
        <v>32</v>
      </c>
    </row>
    <row r="298" spans="1:7" s="26" customFormat="1" ht="15.75" customHeight="1">
      <c r="A298" s="74"/>
      <c r="B298" s="13" t="s">
        <v>614</v>
      </c>
      <c r="C298" s="122" t="s">
        <v>192</v>
      </c>
      <c r="D298" s="844" t="s">
        <v>334</v>
      </c>
      <c r="E298" s="8">
        <v>44343</v>
      </c>
      <c r="F298" s="98">
        <f>E298+4</f>
        <v>44347</v>
      </c>
      <c r="G298" s="10">
        <f>F298+25</f>
        <v>44372</v>
      </c>
    </row>
    <row r="299" spans="1:7" s="26" customFormat="1" ht="15.75" customHeight="1">
      <c r="A299" s="74"/>
      <c r="B299" s="13"/>
      <c r="C299" s="13"/>
      <c r="D299" s="845"/>
      <c r="E299" s="98">
        <f t="shared" ref="E299:G302" si="33">E298+7</f>
        <v>44350</v>
      </c>
      <c r="F299" s="98">
        <f t="shared" si="33"/>
        <v>44354</v>
      </c>
      <c r="G299" s="10">
        <f t="shared" si="33"/>
        <v>44379</v>
      </c>
    </row>
    <row r="300" spans="1:7" s="26" customFormat="1" ht="15.75" customHeight="1">
      <c r="A300" s="74"/>
      <c r="B300" s="13" t="s">
        <v>733</v>
      </c>
      <c r="C300" s="123" t="s">
        <v>221</v>
      </c>
      <c r="D300" s="845"/>
      <c r="E300" s="98">
        <f t="shared" si="33"/>
        <v>44357</v>
      </c>
      <c r="F300" s="98">
        <f t="shared" si="33"/>
        <v>44361</v>
      </c>
      <c r="G300" s="10">
        <f t="shared" si="33"/>
        <v>44386</v>
      </c>
    </row>
    <row r="301" spans="1:7" s="26" customFormat="1" ht="15.75" customHeight="1">
      <c r="A301" s="74"/>
      <c r="B301" s="13" t="s">
        <v>734</v>
      </c>
      <c r="C301" s="123" t="s">
        <v>736</v>
      </c>
      <c r="D301" s="845"/>
      <c r="E301" s="98">
        <f t="shared" si="33"/>
        <v>44364</v>
      </c>
      <c r="F301" s="98">
        <f t="shared" si="33"/>
        <v>44368</v>
      </c>
      <c r="G301" s="10">
        <f t="shared" si="33"/>
        <v>44393</v>
      </c>
    </row>
    <row r="302" spans="1:7" s="26" customFormat="1" ht="15.75" customHeight="1">
      <c r="A302" s="74"/>
      <c r="B302" s="13" t="s">
        <v>735</v>
      </c>
      <c r="C302" s="123" t="s">
        <v>221</v>
      </c>
      <c r="D302" s="846"/>
      <c r="E302" s="98">
        <f t="shared" si="33"/>
        <v>44371</v>
      </c>
      <c r="F302" s="98">
        <f t="shared" si="33"/>
        <v>44375</v>
      </c>
      <c r="G302" s="10">
        <f t="shared" si="33"/>
        <v>44400</v>
      </c>
    </row>
    <row r="303" spans="1:7" s="26" customFormat="1" ht="15.75" customHeight="1">
      <c r="A303" s="74"/>
      <c r="B303" s="35"/>
      <c r="C303" s="35"/>
      <c r="D303" s="36"/>
      <c r="E303" s="36"/>
      <c r="F303" s="37"/>
      <c r="G303" s="37"/>
    </row>
    <row r="304" spans="1:7" s="26" customFormat="1" ht="15.75" customHeight="1">
      <c r="A304" s="915"/>
      <c r="B304" s="915"/>
      <c r="C304" s="35"/>
      <c r="D304" s="36"/>
      <c r="E304" s="36"/>
      <c r="F304" s="37"/>
      <c r="G304" s="37"/>
    </row>
    <row r="305" spans="1:7" s="26" customFormat="1" ht="15.75" customHeight="1">
      <c r="A305" s="74" t="s">
        <v>335</v>
      </c>
      <c r="B305" s="850" t="s">
        <v>281</v>
      </c>
      <c r="C305" s="850" t="s">
        <v>28</v>
      </c>
      <c r="D305" s="850" t="s">
        <v>29</v>
      </c>
      <c r="E305" s="91" t="s">
        <v>277</v>
      </c>
      <c r="F305" s="91" t="s">
        <v>30</v>
      </c>
      <c r="G305" s="92" t="s">
        <v>333</v>
      </c>
    </row>
    <row r="306" spans="1:7" s="26" customFormat="1" ht="15.75" customHeight="1">
      <c r="A306" s="74"/>
      <c r="B306" s="852"/>
      <c r="C306" s="852"/>
      <c r="D306" s="852"/>
      <c r="E306" s="93" t="s">
        <v>21</v>
      </c>
      <c r="F306" s="96" t="s">
        <v>31</v>
      </c>
      <c r="G306" s="91" t="s">
        <v>32</v>
      </c>
    </row>
    <row r="307" spans="1:7" s="26" customFormat="1" ht="15.75" customHeight="1">
      <c r="A307" s="74"/>
      <c r="B307" s="13" t="s">
        <v>614</v>
      </c>
      <c r="C307" s="122" t="s">
        <v>192</v>
      </c>
      <c r="D307" s="844" t="s">
        <v>334</v>
      </c>
      <c r="E307" s="8">
        <v>44343</v>
      </c>
      <c r="F307" s="98">
        <f>E307+4</f>
        <v>44347</v>
      </c>
      <c r="G307" s="10">
        <f>F307+28</f>
        <v>44375</v>
      </c>
    </row>
    <row r="308" spans="1:7" s="26" customFormat="1" ht="15.75" customHeight="1">
      <c r="A308" s="74"/>
      <c r="B308" s="13"/>
      <c r="C308" s="13"/>
      <c r="D308" s="845"/>
      <c r="E308" s="8">
        <f t="shared" ref="E308:G311" si="34">E307+7</f>
        <v>44350</v>
      </c>
      <c r="F308" s="98">
        <f t="shared" si="34"/>
        <v>44354</v>
      </c>
      <c r="G308" s="10">
        <f t="shared" si="34"/>
        <v>44382</v>
      </c>
    </row>
    <row r="309" spans="1:7" s="26" customFormat="1" ht="15.75" customHeight="1">
      <c r="A309" s="74"/>
      <c r="B309" s="13" t="s">
        <v>733</v>
      </c>
      <c r="C309" s="123" t="s">
        <v>221</v>
      </c>
      <c r="D309" s="845"/>
      <c r="E309" s="8">
        <f t="shared" si="34"/>
        <v>44357</v>
      </c>
      <c r="F309" s="98">
        <f t="shared" si="34"/>
        <v>44361</v>
      </c>
      <c r="G309" s="10">
        <f t="shared" si="34"/>
        <v>44389</v>
      </c>
    </row>
    <row r="310" spans="1:7" s="26" customFormat="1" ht="15.75" customHeight="1">
      <c r="A310" s="74"/>
      <c r="B310" s="13" t="s">
        <v>734</v>
      </c>
      <c r="C310" s="123" t="s">
        <v>736</v>
      </c>
      <c r="D310" s="845"/>
      <c r="E310" s="8">
        <f t="shared" si="34"/>
        <v>44364</v>
      </c>
      <c r="F310" s="98">
        <f t="shared" si="34"/>
        <v>44368</v>
      </c>
      <c r="G310" s="10">
        <f t="shared" si="34"/>
        <v>44396</v>
      </c>
    </row>
    <row r="311" spans="1:7" s="26" customFormat="1" ht="15.75" customHeight="1">
      <c r="A311" s="74"/>
      <c r="B311" s="13" t="s">
        <v>735</v>
      </c>
      <c r="C311" s="123" t="s">
        <v>221</v>
      </c>
      <c r="D311" s="846"/>
      <c r="E311" s="8">
        <f t="shared" si="34"/>
        <v>44371</v>
      </c>
      <c r="F311" s="98">
        <f t="shared" si="34"/>
        <v>44375</v>
      </c>
      <c r="G311" s="10">
        <f t="shared" si="34"/>
        <v>44403</v>
      </c>
    </row>
    <row r="312" spans="1:7" s="26" customFormat="1" ht="15.75" customHeight="1">
      <c r="A312" s="78"/>
      <c r="B312" s="46"/>
      <c r="C312" s="47"/>
      <c r="D312" s="33"/>
      <c r="E312" s="23"/>
      <c r="F312" s="24"/>
      <c r="G312" s="24"/>
    </row>
    <row r="313" spans="1:7" s="26" customFormat="1" ht="15.75" customHeight="1">
      <c r="A313" s="862" t="s">
        <v>336</v>
      </c>
      <c r="B313" s="862"/>
      <c r="C313" s="862"/>
      <c r="D313" s="862"/>
      <c r="E313" s="862"/>
      <c r="F313" s="862"/>
      <c r="G313" s="862"/>
    </row>
    <row r="314" spans="1:7" s="26" customFormat="1" ht="15.75" customHeight="1">
      <c r="A314" s="914"/>
      <c r="B314" s="914"/>
      <c r="C314" s="42"/>
      <c r="D314" s="23"/>
      <c r="E314" s="23"/>
      <c r="F314" s="24"/>
      <c r="G314" s="24"/>
    </row>
    <row r="315" spans="1:7" s="26" customFormat="1" ht="15.75" customHeight="1">
      <c r="A315" s="74" t="s">
        <v>337</v>
      </c>
      <c r="B315" s="853" t="s">
        <v>27</v>
      </c>
      <c r="C315" s="853" t="s">
        <v>28</v>
      </c>
      <c r="D315" s="853" t="s">
        <v>29</v>
      </c>
      <c r="E315" s="86" t="s">
        <v>277</v>
      </c>
      <c r="F315" s="86" t="s">
        <v>30</v>
      </c>
      <c r="G315" s="22" t="s">
        <v>337</v>
      </c>
    </row>
    <row r="316" spans="1:7" s="26" customFormat="1" ht="15.75" customHeight="1">
      <c r="A316" s="74"/>
      <c r="B316" s="854"/>
      <c r="C316" s="854"/>
      <c r="D316" s="854"/>
      <c r="E316" s="21" t="s">
        <v>21</v>
      </c>
      <c r="F316" s="96" t="s">
        <v>31</v>
      </c>
      <c r="G316" s="86" t="s">
        <v>32</v>
      </c>
    </row>
    <row r="317" spans="1:7" s="26" customFormat="1" ht="15.75" customHeight="1">
      <c r="A317" s="74"/>
      <c r="B317" s="195" t="s">
        <v>576</v>
      </c>
      <c r="C317" s="105" t="s">
        <v>592</v>
      </c>
      <c r="D317" s="856" t="s">
        <v>338</v>
      </c>
      <c r="E317" s="98">
        <v>44342</v>
      </c>
      <c r="F317" s="98">
        <f>E317+4</f>
        <v>44346</v>
      </c>
      <c r="G317" s="10">
        <f>F317+24</f>
        <v>44370</v>
      </c>
    </row>
    <row r="318" spans="1:7" s="26" customFormat="1" ht="15.75" customHeight="1">
      <c r="A318" s="74"/>
      <c r="B318" s="195" t="s">
        <v>701</v>
      </c>
      <c r="C318" s="105" t="s">
        <v>704</v>
      </c>
      <c r="D318" s="845"/>
      <c r="E318" s="9">
        <f t="shared" ref="E318:G321" si="35">E317+7</f>
        <v>44349</v>
      </c>
      <c r="F318" s="98">
        <f t="shared" si="35"/>
        <v>44353</v>
      </c>
      <c r="G318" s="10">
        <f t="shared" si="35"/>
        <v>44377</v>
      </c>
    </row>
    <row r="319" spans="1:7" s="26" customFormat="1" ht="15.75" customHeight="1">
      <c r="A319" s="74"/>
      <c r="B319" s="195" t="s">
        <v>702</v>
      </c>
      <c r="C319" s="105" t="s">
        <v>60</v>
      </c>
      <c r="D319" s="845"/>
      <c r="E319" s="9">
        <f t="shared" si="35"/>
        <v>44356</v>
      </c>
      <c r="F319" s="98">
        <f t="shared" si="35"/>
        <v>44360</v>
      </c>
      <c r="G319" s="10">
        <f t="shared" si="35"/>
        <v>44384</v>
      </c>
    </row>
    <row r="320" spans="1:7" s="26" customFormat="1" ht="15.75" customHeight="1">
      <c r="A320" s="74"/>
      <c r="B320" s="191" t="s">
        <v>703</v>
      </c>
      <c r="C320" s="106" t="s">
        <v>577</v>
      </c>
      <c r="D320" s="845"/>
      <c r="E320" s="9">
        <f t="shared" si="35"/>
        <v>44363</v>
      </c>
      <c r="F320" s="98">
        <f t="shared" si="35"/>
        <v>44367</v>
      </c>
      <c r="G320" s="10">
        <f t="shared" si="35"/>
        <v>44391</v>
      </c>
    </row>
    <row r="321" spans="1:7" s="26" customFormat="1" ht="15.75" customHeight="1">
      <c r="A321" s="74"/>
      <c r="B321" s="100" t="s">
        <v>528</v>
      </c>
      <c r="C321" s="100" t="s">
        <v>705</v>
      </c>
      <c r="D321" s="861"/>
      <c r="E321" s="9">
        <f t="shared" si="35"/>
        <v>44370</v>
      </c>
      <c r="F321" s="98">
        <f t="shared" si="35"/>
        <v>44374</v>
      </c>
      <c r="G321" s="10">
        <f t="shared" si="35"/>
        <v>44398</v>
      </c>
    </row>
    <row r="322" spans="1:7" s="26" customFormat="1" ht="15.75" customHeight="1">
      <c r="A322" s="914"/>
      <c r="B322" s="914"/>
      <c r="C322" s="35"/>
      <c r="D322" s="36"/>
      <c r="E322" s="36"/>
      <c r="F322" s="37"/>
      <c r="G322" s="37"/>
    </row>
    <row r="323" spans="1:7" s="26" customFormat="1" ht="15.75" customHeight="1">
      <c r="A323" s="74" t="s">
        <v>339</v>
      </c>
      <c r="B323" s="850" t="s">
        <v>27</v>
      </c>
      <c r="C323" s="850" t="s">
        <v>28</v>
      </c>
      <c r="D323" s="850" t="s">
        <v>29</v>
      </c>
      <c r="E323" s="134" t="s">
        <v>277</v>
      </c>
      <c r="F323" s="134" t="s">
        <v>30</v>
      </c>
      <c r="G323" s="132" t="s">
        <v>340</v>
      </c>
    </row>
    <row r="324" spans="1:7" s="26" customFormat="1" ht="15.75" customHeight="1">
      <c r="A324" s="74"/>
      <c r="B324" s="852"/>
      <c r="C324" s="852"/>
      <c r="D324" s="852"/>
      <c r="E324" s="130" t="s">
        <v>21</v>
      </c>
      <c r="F324" s="96" t="s">
        <v>31</v>
      </c>
      <c r="G324" s="134" t="s">
        <v>32</v>
      </c>
    </row>
    <row r="325" spans="1:7" s="26" customFormat="1" ht="15.75" customHeight="1">
      <c r="A325" s="74"/>
      <c r="B325" s="152" t="s">
        <v>627</v>
      </c>
      <c r="C325" s="152" t="s">
        <v>628</v>
      </c>
      <c r="D325" s="856" t="s">
        <v>341</v>
      </c>
      <c r="E325" s="98">
        <v>44339</v>
      </c>
      <c r="F325" s="98">
        <f>E325+4</f>
        <v>44343</v>
      </c>
      <c r="G325" s="10">
        <f>F325+33</f>
        <v>44376</v>
      </c>
    </row>
    <row r="326" spans="1:7" s="26" customFormat="1" ht="15.75" customHeight="1">
      <c r="A326" s="74"/>
      <c r="B326" s="152" t="s">
        <v>794</v>
      </c>
      <c r="C326" s="152" t="s">
        <v>7</v>
      </c>
      <c r="D326" s="845"/>
      <c r="E326" s="9">
        <f t="shared" ref="E326:G329" si="36">E325+7</f>
        <v>44346</v>
      </c>
      <c r="F326" s="98">
        <f t="shared" si="36"/>
        <v>44350</v>
      </c>
      <c r="G326" s="10">
        <f t="shared" si="36"/>
        <v>44383</v>
      </c>
    </row>
    <row r="327" spans="1:7" s="26" customFormat="1" ht="15.75" customHeight="1">
      <c r="A327" s="74"/>
      <c r="B327" s="233" t="s">
        <v>795</v>
      </c>
      <c r="C327" s="152" t="s">
        <v>798</v>
      </c>
      <c r="D327" s="845"/>
      <c r="E327" s="9">
        <f t="shared" si="36"/>
        <v>44353</v>
      </c>
      <c r="F327" s="98">
        <f t="shared" si="36"/>
        <v>44357</v>
      </c>
      <c r="G327" s="10">
        <f t="shared" si="36"/>
        <v>44390</v>
      </c>
    </row>
    <row r="328" spans="1:7" s="26" customFormat="1" ht="15.75" customHeight="1">
      <c r="A328" s="74"/>
      <c r="B328" s="152" t="s">
        <v>796</v>
      </c>
      <c r="C328" s="152" t="s">
        <v>799</v>
      </c>
      <c r="D328" s="845"/>
      <c r="E328" s="9">
        <f t="shared" si="36"/>
        <v>44360</v>
      </c>
      <c r="F328" s="98">
        <f t="shared" si="36"/>
        <v>44364</v>
      </c>
      <c r="G328" s="10">
        <f t="shared" si="36"/>
        <v>44397</v>
      </c>
    </row>
    <row r="329" spans="1:7" s="26" customFormat="1" ht="15.75" customHeight="1">
      <c r="A329" s="74"/>
      <c r="B329" s="150" t="s">
        <v>797</v>
      </c>
      <c r="C329" s="150" t="s">
        <v>225</v>
      </c>
      <c r="D329" s="861"/>
      <c r="E329" s="9">
        <f t="shared" si="36"/>
        <v>44367</v>
      </c>
      <c r="F329" s="98">
        <f t="shared" si="36"/>
        <v>44371</v>
      </c>
      <c r="G329" s="10">
        <f t="shared" si="36"/>
        <v>44404</v>
      </c>
    </row>
    <row r="330" spans="1:7" s="26" customFormat="1" ht="15.75" customHeight="1">
      <c r="A330" s="74"/>
      <c r="B330" s="35"/>
      <c r="C330" s="35"/>
      <c r="D330" s="36"/>
      <c r="E330" s="36"/>
      <c r="F330" s="37"/>
      <c r="G330" s="37"/>
    </row>
    <row r="331" spans="1:7" s="26" customFormat="1" ht="15.75" customHeight="1">
      <c r="A331" s="74"/>
      <c r="B331" s="35"/>
      <c r="C331" s="35"/>
      <c r="D331" s="36"/>
      <c r="E331" s="36"/>
      <c r="F331" s="37"/>
      <c r="G331" s="37"/>
    </row>
    <row r="332" spans="1:7" s="26" customFormat="1" ht="15.75" customHeight="1">
      <c r="A332" s="915"/>
      <c r="B332" s="915"/>
      <c r="C332" s="35"/>
      <c r="D332" s="36"/>
      <c r="E332" s="36"/>
      <c r="F332" s="37"/>
      <c r="G332" s="37"/>
    </row>
    <row r="333" spans="1:7" s="26" customFormat="1" ht="15.75" customHeight="1">
      <c r="A333" s="74" t="s">
        <v>342</v>
      </c>
      <c r="B333" s="850" t="s">
        <v>27</v>
      </c>
      <c r="C333" s="850" t="s">
        <v>28</v>
      </c>
      <c r="D333" s="850" t="s">
        <v>29</v>
      </c>
      <c r="E333" s="86" t="s">
        <v>284</v>
      </c>
      <c r="F333" s="86" t="s">
        <v>30</v>
      </c>
      <c r="G333" s="22" t="s">
        <v>66</v>
      </c>
    </row>
    <row r="334" spans="1:7" s="26" customFormat="1" ht="15.75" customHeight="1">
      <c r="A334" s="74"/>
      <c r="B334" s="852"/>
      <c r="C334" s="852"/>
      <c r="D334" s="852"/>
      <c r="E334" s="21" t="s">
        <v>21</v>
      </c>
      <c r="F334" s="96" t="s">
        <v>31</v>
      </c>
      <c r="G334" s="86" t="s">
        <v>32</v>
      </c>
    </row>
    <row r="335" spans="1:7" s="26" customFormat="1" ht="15.75" customHeight="1">
      <c r="A335" s="74"/>
      <c r="B335" s="256" t="s">
        <v>576</v>
      </c>
      <c r="C335" s="105" t="s">
        <v>592</v>
      </c>
      <c r="D335" s="856" t="s">
        <v>338</v>
      </c>
      <c r="E335" s="98">
        <v>44342</v>
      </c>
      <c r="F335" s="98">
        <f>E335+4</f>
        <v>44346</v>
      </c>
      <c r="G335" s="10">
        <f>F335+24</f>
        <v>44370</v>
      </c>
    </row>
    <row r="336" spans="1:7" s="26" customFormat="1" ht="15.75" customHeight="1">
      <c r="A336" s="74"/>
      <c r="B336" s="256" t="s">
        <v>701</v>
      </c>
      <c r="C336" s="105" t="s">
        <v>704</v>
      </c>
      <c r="D336" s="845"/>
      <c r="E336" s="9">
        <f t="shared" ref="E336:G339" si="37">E335+7</f>
        <v>44349</v>
      </c>
      <c r="F336" s="98">
        <f t="shared" si="37"/>
        <v>44353</v>
      </c>
      <c r="G336" s="10">
        <f t="shared" si="37"/>
        <v>44377</v>
      </c>
    </row>
    <row r="337" spans="1:7" s="26" customFormat="1" ht="15.75" customHeight="1">
      <c r="A337" s="74"/>
      <c r="B337" s="256" t="s">
        <v>702</v>
      </c>
      <c r="C337" s="105" t="s">
        <v>60</v>
      </c>
      <c r="D337" s="845"/>
      <c r="E337" s="9">
        <f t="shared" si="37"/>
        <v>44356</v>
      </c>
      <c r="F337" s="98">
        <f t="shared" si="37"/>
        <v>44360</v>
      </c>
      <c r="G337" s="10">
        <f t="shared" si="37"/>
        <v>44384</v>
      </c>
    </row>
    <row r="338" spans="1:7" s="26" customFormat="1" ht="15.75" customHeight="1">
      <c r="A338" s="74"/>
      <c r="B338" s="254" t="s">
        <v>703</v>
      </c>
      <c r="C338" s="106" t="s">
        <v>577</v>
      </c>
      <c r="D338" s="845"/>
      <c r="E338" s="9">
        <f t="shared" si="37"/>
        <v>44363</v>
      </c>
      <c r="F338" s="98">
        <f t="shared" si="37"/>
        <v>44367</v>
      </c>
      <c r="G338" s="10">
        <f t="shared" si="37"/>
        <v>44391</v>
      </c>
    </row>
    <row r="339" spans="1:7" s="26" customFormat="1" ht="15.75" customHeight="1">
      <c r="A339" s="74"/>
      <c r="B339" s="100" t="s">
        <v>528</v>
      </c>
      <c r="C339" s="100" t="s">
        <v>705</v>
      </c>
      <c r="D339" s="861"/>
      <c r="E339" s="9">
        <f t="shared" si="37"/>
        <v>44370</v>
      </c>
      <c r="F339" s="98">
        <f t="shared" si="37"/>
        <v>44374</v>
      </c>
      <c r="G339" s="10">
        <f t="shared" si="37"/>
        <v>44398</v>
      </c>
    </row>
    <row r="340" spans="1:7" s="26" customFormat="1" ht="15.75" customHeight="1">
      <c r="A340" s="74"/>
      <c r="B340" s="35"/>
      <c r="C340" s="35"/>
      <c r="D340" s="36"/>
      <c r="E340" s="36"/>
      <c r="F340" s="37"/>
      <c r="G340" s="37"/>
    </row>
    <row r="341" spans="1:7" s="26" customFormat="1" ht="15.75" customHeight="1">
      <c r="A341" s="902"/>
      <c r="B341" s="902"/>
      <c r="C341" s="35"/>
      <c r="D341" s="36"/>
      <c r="E341" s="36"/>
      <c r="F341" s="37"/>
      <c r="G341" s="37"/>
    </row>
    <row r="342" spans="1:7" s="26" customFormat="1" ht="15.75" customHeight="1">
      <c r="A342" s="74" t="s">
        <v>343</v>
      </c>
      <c r="B342" s="853" t="s">
        <v>27</v>
      </c>
      <c r="C342" s="853" t="s">
        <v>28</v>
      </c>
      <c r="D342" s="859" t="s">
        <v>29</v>
      </c>
      <c r="E342" s="111" t="s">
        <v>287</v>
      </c>
      <c r="F342" s="111" t="s">
        <v>30</v>
      </c>
      <c r="G342" s="111" t="s">
        <v>344</v>
      </c>
    </row>
    <row r="343" spans="1:7" s="26" customFormat="1" ht="15.75" customHeight="1">
      <c r="A343" s="74"/>
      <c r="B343" s="854"/>
      <c r="C343" s="854"/>
      <c r="D343" s="860"/>
      <c r="E343" s="112" t="s">
        <v>21</v>
      </c>
      <c r="F343" s="113" t="s">
        <v>31</v>
      </c>
      <c r="G343" s="111" t="s">
        <v>32</v>
      </c>
    </row>
    <row r="344" spans="1:7" s="26" customFormat="1" ht="15.75" customHeight="1">
      <c r="A344" s="74"/>
      <c r="B344" s="109"/>
      <c r="C344" s="109"/>
      <c r="D344" s="867" t="s">
        <v>345</v>
      </c>
      <c r="E344" s="114">
        <v>44348</v>
      </c>
      <c r="F344" s="114">
        <f>E344+4</f>
        <v>44352</v>
      </c>
      <c r="G344" s="103">
        <f>F344+27</f>
        <v>44379</v>
      </c>
    </row>
    <row r="345" spans="1:7" s="26" customFormat="1" ht="15.75" customHeight="1">
      <c r="A345" s="74"/>
      <c r="B345" s="109" t="s">
        <v>33</v>
      </c>
      <c r="C345" s="109" t="s">
        <v>769</v>
      </c>
      <c r="D345" s="893"/>
      <c r="E345" s="114">
        <f t="shared" ref="E345:G348" si="38">E344+7</f>
        <v>44355</v>
      </c>
      <c r="F345" s="114">
        <f t="shared" si="38"/>
        <v>44359</v>
      </c>
      <c r="G345" s="103">
        <f t="shared" si="38"/>
        <v>44386</v>
      </c>
    </row>
    <row r="346" spans="1:7" s="26" customFormat="1" ht="15.75" customHeight="1">
      <c r="A346" s="74"/>
      <c r="B346" s="109" t="s">
        <v>767</v>
      </c>
      <c r="C346" s="109" t="s">
        <v>770</v>
      </c>
      <c r="D346" s="893"/>
      <c r="E346" s="114">
        <f t="shared" si="38"/>
        <v>44362</v>
      </c>
      <c r="F346" s="114">
        <f t="shared" si="38"/>
        <v>44366</v>
      </c>
      <c r="G346" s="103">
        <f t="shared" si="38"/>
        <v>44393</v>
      </c>
    </row>
    <row r="347" spans="1:7" s="26" customFormat="1" ht="15.75" customHeight="1">
      <c r="A347" s="74"/>
      <c r="B347" s="109"/>
      <c r="C347" s="109"/>
      <c r="D347" s="893"/>
      <c r="E347" s="114">
        <f t="shared" si="38"/>
        <v>44369</v>
      </c>
      <c r="F347" s="114">
        <f t="shared" si="38"/>
        <v>44373</v>
      </c>
      <c r="G347" s="103">
        <f t="shared" si="38"/>
        <v>44400</v>
      </c>
    </row>
    <row r="348" spans="1:7" s="26" customFormat="1" ht="15.75" customHeight="1">
      <c r="A348" s="74"/>
      <c r="B348" s="109" t="s">
        <v>768</v>
      </c>
      <c r="C348" s="109" t="s">
        <v>107</v>
      </c>
      <c r="D348" s="894"/>
      <c r="E348" s="114">
        <f t="shared" si="38"/>
        <v>44376</v>
      </c>
      <c r="F348" s="114">
        <f t="shared" si="38"/>
        <v>44380</v>
      </c>
      <c r="G348" s="103">
        <f t="shared" si="38"/>
        <v>44407</v>
      </c>
    </row>
    <row r="349" spans="1:7" s="26" customFormat="1" ht="15.75" customHeight="1">
      <c r="A349" s="74"/>
      <c r="B349" s="35"/>
      <c r="C349" s="35"/>
      <c r="D349" s="36"/>
      <c r="E349" s="36"/>
      <c r="F349" s="37"/>
      <c r="G349" s="37"/>
    </row>
    <row r="350" spans="1:7" s="26" customFormat="1" ht="15.75" customHeight="1">
      <c r="A350" s="902"/>
      <c r="B350" s="902"/>
      <c r="C350" s="35"/>
      <c r="D350" s="36"/>
      <c r="E350" s="36"/>
      <c r="F350" s="37"/>
      <c r="G350" s="37"/>
    </row>
    <row r="351" spans="1:7" s="26" customFormat="1" ht="15.75" customHeight="1">
      <c r="A351" s="74" t="s">
        <v>346</v>
      </c>
      <c r="B351" s="853" t="s">
        <v>27</v>
      </c>
      <c r="C351" s="853" t="s">
        <v>28</v>
      </c>
      <c r="D351" s="850" t="s">
        <v>29</v>
      </c>
      <c r="E351" s="137" t="s">
        <v>277</v>
      </c>
      <c r="F351" s="137" t="s">
        <v>30</v>
      </c>
      <c r="G351" s="135" t="s">
        <v>347</v>
      </c>
    </row>
    <row r="352" spans="1:7" s="26" customFormat="1" ht="15.75" customHeight="1">
      <c r="A352" s="74"/>
      <c r="B352" s="854"/>
      <c r="C352" s="854"/>
      <c r="D352" s="852"/>
      <c r="E352" s="136" t="s">
        <v>21</v>
      </c>
      <c r="F352" s="96" t="s">
        <v>31</v>
      </c>
      <c r="G352" s="137" t="s">
        <v>32</v>
      </c>
    </row>
    <row r="353" spans="1:7" s="26" customFormat="1" ht="15.75" customHeight="1">
      <c r="A353" s="74"/>
      <c r="B353" s="213" t="s">
        <v>943</v>
      </c>
      <c r="C353" s="164" t="s">
        <v>948</v>
      </c>
      <c r="D353" s="856" t="s">
        <v>348</v>
      </c>
      <c r="E353" s="8">
        <v>44350</v>
      </c>
      <c r="F353" s="98">
        <f>E353+4</f>
        <v>44354</v>
      </c>
      <c r="G353" s="10">
        <f>F353+25</f>
        <v>44379</v>
      </c>
    </row>
    <row r="354" spans="1:7" s="26" customFormat="1" ht="15.75" customHeight="1">
      <c r="A354" s="74"/>
      <c r="B354" s="213" t="s">
        <v>944</v>
      </c>
      <c r="C354" s="164" t="s">
        <v>941</v>
      </c>
      <c r="D354" s="845"/>
      <c r="E354" s="98">
        <f t="shared" ref="E354:G357" si="39">E353+7</f>
        <v>44357</v>
      </c>
      <c r="F354" s="98">
        <f t="shared" si="39"/>
        <v>44361</v>
      </c>
      <c r="G354" s="10">
        <f t="shared" si="39"/>
        <v>44386</v>
      </c>
    </row>
    <row r="355" spans="1:7" s="26" customFormat="1" ht="15.75" customHeight="1">
      <c r="A355" s="74"/>
      <c r="B355" s="213" t="s">
        <v>945</v>
      </c>
      <c r="C355" s="164" t="s">
        <v>942</v>
      </c>
      <c r="D355" s="845"/>
      <c r="E355" s="98">
        <f t="shared" si="39"/>
        <v>44364</v>
      </c>
      <c r="F355" s="98">
        <f t="shared" si="39"/>
        <v>44368</v>
      </c>
      <c r="G355" s="10">
        <f t="shared" si="39"/>
        <v>44393</v>
      </c>
    </row>
    <row r="356" spans="1:7" s="26" customFormat="1" ht="15.75" customHeight="1">
      <c r="A356" s="74"/>
      <c r="B356" s="213" t="s">
        <v>946</v>
      </c>
      <c r="C356" s="164" t="s">
        <v>949</v>
      </c>
      <c r="D356" s="845"/>
      <c r="E356" s="98">
        <f t="shared" si="39"/>
        <v>44371</v>
      </c>
      <c r="F356" s="98">
        <f t="shared" si="39"/>
        <v>44375</v>
      </c>
      <c r="G356" s="10">
        <f t="shared" si="39"/>
        <v>44400</v>
      </c>
    </row>
    <row r="357" spans="1:7" s="26" customFormat="1" ht="15.75" customHeight="1">
      <c r="A357" s="74"/>
      <c r="B357" s="100" t="s">
        <v>947</v>
      </c>
      <c r="C357" s="164" t="s">
        <v>208</v>
      </c>
      <c r="D357" s="861"/>
      <c r="E357" s="98">
        <f t="shared" si="39"/>
        <v>44378</v>
      </c>
      <c r="F357" s="98">
        <f t="shared" si="39"/>
        <v>44382</v>
      </c>
      <c r="G357" s="10">
        <f t="shared" si="39"/>
        <v>44407</v>
      </c>
    </row>
    <row r="358" spans="1:7" s="26" customFormat="1" ht="15.75" customHeight="1">
      <c r="A358" s="74"/>
      <c r="B358" s="31"/>
      <c r="C358" s="31"/>
      <c r="D358" s="33"/>
      <c r="E358" s="29"/>
      <c r="F358" s="30"/>
      <c r="G358" s="48"/>
    </row>
    <row r="359" spans="1:7" s="26" customFormat="1" ht="15.75" customHeight="1">
      <c r="A359" s="902"/>
      <c r="B359" s="902"/>
      <c r="C359" s="37" t="s">
        <v>297</v>
      </c>
      <c r="D359" s="36"/>
      <c r="E359" s="36"/>
      <c r="F359" s="37"/>
      <c r="G359" s="37"/>
    </row>
    <row r="360" spans="1:7" s="26" customFormat="1" ht="15.75" customHeight="1">
      <c r="A360" s="74" t="s">
        <v>349</v>
      </c>
      <c r="B360" s="849" t="s">
        <v>27</v>
      </c>
      <c r="C360" s="847" t="s">
        <v>28</v>
      </c>
      <c r="D360" s="847" t="s">
        <v>29</v>
      </c>
      <c r="E360" s="181" t="s">
        <v>259</v>
      </c>
      <c r="F360" s="181" t="s">
        <v>30</v>
      </c>
      <c r="G360" s="181" t="s">
        <v>524</v>
      </c>
    </row>
    <row r="361" spans="1:7" s="26" customFormat="1" ht="15.75" customHeight="1">
      <c r="A361" s="74"/>
      <c r="B361" s="849"/>
      <c r="C361" s="848"/>
      <c r="D361" s="848"/>
      <c r="E361" s="84" t="s">
        <v>21</v>
      </c>
      <c r="F361" s="181" t="s">
        <v>31</v>
      </c>
      <c r="G361" s="181" t="s">
        <v>32</v>
      </c>
    </row>
    <row r="362" spans="1:7" s="26" customFormat="1" ht="15.75" customHeight="1">
      <c r="A362" s="74"/>
      <c r="B362" s="101" t="s">
        <v>950</v>
      </c>
      <c r="C362" s="97" t="s">
        <v>698</v>
      </c>
      <c r="D362" s="856" t="s">
        <v>570</v>
      </c>
      <c r="E362" s="98">
        <v>44344</v>
      </c>
      <c r="F362" s="98">
        <f>E362+4</f>
        <v>44348</v>
      </c>
      <c r="G362" s="10">
        <f>F362+16</f>
        <v>44364</v>
      </c>
    </row>
    <row r="363" spans="1:7" s="26" customFormat="1" ht="15.75" customHeight="1">
      <c r="A363" s="74"/>
      <c r="B363" s="238" t="s">
        <v>951</v>
      </c>
      <c r="C363" s="97" t="s">
        <v>699</v>
      </c>
      <c r="D363" s="845"/>
      <c r="E363" s="98">
        <f t="shared" ref="E363:G366" si="40">E362+7</f>
        <v>44351</v>
      </c>
      <c r="F363" s="98">
        <f t="shared" si="40"/>
        <v>44355</v>
      </c>
      <c r="G363" s="10">
        <f t="shared" si="40"/>
        <v>44371</v>
      </c>
    </row>
    <row r="364" spans="1:7" s="26" customFormat="1" ht="15.75" customHeight="1">
      <c r="A364" s="74"/>
      <c r="B364" s="238" t="s">
        <v>952</v>
      </c>
      <c r="C364" s="97" t="s">
        <v>700</v>
      </c>
      <c r="D364" s="845"/>
      <c r="E364" s="98">
        <f t="shared" si="40"/>
        <v>44358</v>
      </c>
      <c r="F364" s="98">
        <f t="shared" si="40"/>
        <v>44362</v>
      </c>
      <c r="G364" s="10">
        <f t="shared" si="40"/>
        <v>44378</v>
      </c>
    </row>
    <row r="365" spans="1:7" s="26" customFormat="1" ht="15.75" customHeight="1">
      <c r="A365" s="74"/>
      <c r="B365" s="238"/>
      <c r="C365" s="97" t="s">
        <v>954</v>
      </c>
      <c r="D365" s="845"/>
      <c r="E365" s="98">
        <f t="shared" si="40"/>
        <v>44365</v>
      </c>
      <c r="F365" s="98">
        <f t="shared" si="40"/>
        <v>44369</v>
      </c>
      <c r="G365" s="10">
        <f t="shared" si="40"/>
        <v>44385</v>
      </c>
    </row>
    <row r="366" spans="1:7" s="26" customFormat="1" ht="15.75" customHeight="1">
      <c r="A366" s="74"/>
      <c r="B366" s="234" t="s">
        <v>953</v>
      </c>
      <c r="C366" s="97" t="s">
        <v>808</v>
      </c>
      <c r="D366" s="861"/>
      <c r="E366" s="98">
        <f t="shared" si="40"/>
        <v>44372</v>
      </c>
      <c r="F366" s="98">
        <f t="shared" si="40"/>
        <v>44376</v>
      </c>
      <c r="G366" s="10">
        <f t="shared" si="40"/>
        <v>44392</v>
      </c>
    </row>
    <row r="367" spans="1:7" s="50" customFormat="1" ht="15.75" customHeight="1">
      <c r="A367" s="78"/>
      <c r="B367" s="916"/>
      <c r="C367" s="916"/>
      <c r="D367" s="916"/>
      <c r="E367" s="28"/>
      <c r="F367" s="48"/>
      <c r="G367" s="24"/>
    </row>
    <row r="368" spans="1:7" s="26" customFormat="1" ht="15.75" customHeight="1">
      <c r="A368" s="913" t="s">
        <v>350</v>
      </c>
      <c r="B368" s="913"/>
      <c r="C368" s="913"/>
      <c r="D368" s="913"/>
      <c r="E368" s="913"/>
      <c r="F368" s="913"/>
      <c r="G368" s="913"/>
    </row>
    <row r="369" spans="1:7" s="26" customFormat="1" ht="15.75" customHeight="1">
      <c r="A369" s="898"/>
      <c r="B369" s="898"/>
      <c r="C369" s="35"/>
      <c r="D369" s="36"/>
      <c r="E369" s="36"/>
      <c r="F369" s="37"/>
      <c r="G369" s="37"/>
    </row>
    <row r="370" spans="1:7" s="26" customFormat="1" ht="15.75" customHeight="1">
      <c r="A370" s="74" t="s">
        <v>351</v>
      </c>
      <c r="B370" s="850" t="s">
        <v>27</v>
      </c>
      <c r="C370" s="850" t="s">
        <v>28</v>
      </c>
      <c r="D370" s="850" t="s">
        <v>804</v>
      </c>
      <c r="E370" s="134" t="s">
        <v>277</v>
      </c>
      <c r="F370" s="134" t="s">
        <v>30</v>
      </c>
      <c r="G370" s="134" t="s">
        <v>529</v>
      </c>
    </row>
    <row r="371" spans="1:7" s="26" customFormat="1" ht="15.75" customHeight="1">
      <c r="A371" s="74"/>
      <c r="B371" s="852"/>
      <c r="C371" s="852"/>
      <c r="D371" s="852"/>
      <c r="E371" s="130" t="s">
        <v>21</v>
      </c>
      <c r="F371" s="134" t="s">
        <v>31</v>
      </c>
      <c r="G371" s="134" t="s">
        <v>32</v>
      </c>
    </row>
    <row r="372" spans="1:7" s="26" customFormat="1" ht="15.75" customHeight="1">
      <c r="A372" s="74"/>
      <c r="B372" s="211" t="s">
        <v>800</v>
      </c>
      <c r="C372" s="94" t="s">
        <v>802</v>
      </c>
      <c r="D372" s="882" t="s">
        <v>352</v>
      </c>
      <c r="E372" s="10">
        <v>44349</v>
      </c>
      <c r="F372" s="10">
        <f>E372+4</f>
        <v>44353</v>
      </c>
      <c r="G372" s="10">
        <f>F372+16</f>
        <v>44369</v>
      </c>
    </row>
    <row r="373" spans="1:7" s="26" customFormat="1" ht="15.75" customHeight="1">
      <c r="A373" s="74"/>
      <c r="B373" s="211" t="s">
        <v>801</v>
      </c>
      <c r="C373" s="155" t="s">
        <v>803</v>
      </c>
      <c r="D373" s="882"/>
      <c r="E373" s="10">
        <f t="shared" ref="E373:G375" si="41">E372+7</f>
        <v>44356</v>
      </c>
      <c r="F373" s="10">
        <f t="shared" si="41"/>
        <v>44360</v>
      </c>
      <c r="G373" s="103">
        <f t="shared" si="41"/>
        <v>44376</v>
      </c>
    </row>
    <row r="374" spans="1:7" s="26" customFormat="1" ht="15.75" customHeight="1">
      <c r="A374" s="74"/>
      <c r="B374" s="211"/>
      <c r="C374" s="155"/>
      <c r="D374" s="882"/>
      <c r="E374" s="10">
        <f t="shared" si="41"/>
        <v>44363</v>
      </c>
      <c r="F374" s="10">
        <f t="shared" si="41"/>
        <v>44367</v>
      </c>
      <c r="G374" s="103">
        <f t="shared" si="41"/>
        <v>44383</v>
      </c>
    </row>
    <row r="375" spans="1:7" s="26" customFormat="1" ht="15.75" customHeight="1">
      <c r="A375" s="74"/>
      <c r="B375" s="211"/>
      <c r="C375" s="155"/>
      <c r="D375" s="882"/>
      <c r="E375" s="10">
        <f t="shared" si="41"/>
        <v>44370</v>
      </c>
      <c r="F375" s="10">
        <f t="shared" si="41"/>
        <v>44374</v>
      </c>
      <c r="G375" s="103">
        <f t="shared" si="41"/>
        <v>44390</v>
      </c>
    </row>
    <row r="376" spans="1:7" s="26" customFormat="1" ht="15.75" customHeight="1">
      <c r="A376" s="74"/>
      <c r="B376" s="51"/>
      <c r="C376" s="51"/>
      <c r="D376" s="51"/>
      <c r="E376" s="51"/>
      <c r="F376" s="30"/>
      <c r="G376" s="30"/>
    </row>
    <row r="377" spans="1:7" s="26" customFormat="1" ht="15.75" customHeight="1">
      <c r="A377" s="898"/>
      <c r="B377" s="898"/>
      <c r="C377" s="35"/>
      <c r="D377" s="36"/>
      <c r="E377" s="36"/>
      <c r="F377" s="37"/>
      <c r="G377" s="37"/>
    </row>
    <row r="378" spans="1:7" s="26" customFormat="1" ht="15.75" customHeight="1">
      <c r="A378" s="74" t="s">
        <v>353</v>
      </c>
      <c r="B378" s="908" t="s">
        <v>27</v>
      </c>
      <c r="C378" s="850" t="s">
        <v>28</v>
      </c>
      <c r="D378" s="850" t="s">
        <v>276</v>
      </c>
      <c r="E378" s="134" t="s">
        <v>277</v>
      </c>
      <c r="F378" s="134" t="s">
        <v>30</v>
      </c>
      <c r="G378" s="134" t="s">
        <v>69</v>
      </c>
    </row>
    <row r="379" spans="1:7" s="26" customFormat="1" ht="15.75" customHeight="1">
      <c r="A379" s="74"/>
      <c r="B379" s="852"/>
      <c r="C379" s="852"/>
      <c r="D379" s="852"/>
      <c r="E379" s="130" t="s">
        <v>21</v>
      </c>
      <c r="F379" s="134" t="s">
        <v>31</v>
      </c>
      <c r="G379" s="134" t="s">
        <v>32</v>
      </c>
    </row>
    <row r="380" spans="1:7" s="26" customFormat="1" ht="15.75" customHeight="1">
      <c r="A380" s="74"/>
      <c r="B380" s="211" t="s">
        <v>517</v>
      </c>
      <c r="C380" s="156" t="s">
        <v>623</v>
      </c>
      <c r="D380" s="850" t="s">
        <v>354</v>
      </c>
      <c r="E380" s="10">
        <v>44347</v>
      </c>
      <c r="F380" s="10">
        <f>E380+4</f>
        <v>44351</v>
      </c>
      <c r="G380" s="10">
        <f>F380+21</f>
        <v>44372</v>
      </c>
    </row>
    <row r="381" spans="1:7" s="26" customFormat="1" ht="15.75" customHeight="1">
      <c r="A381" s="74"/>
      <c r="B381" s="211" t="s">
        <v>805</v>
      </c>
      <c r="C381" s="156" t="s">
        <v>247</v>
      </c>
      <c r="D381" s="851"/>
      <c r="E381" s="10">
        <f t="shared" ref="E381:G384" si="42">E380+7</f>
        <v>44354</v>
      </c>
      <c r="F381" s="10">
        <f t="shared" si="42"/>
        <v>44358</v>
      </c>
      <c r="G381" s="103">
        <f t="shared" si="42"/>
        <v>44379</v>
      </c>
    </row>
    <row r="382" spans="1:7" s="26" customFormat="1" ht="15.75" customHeight="1">
      <c r="A382" s="74"/>
      <c r="B382" s="211" t="s">
        <v>586</v>
      </c>
      <c r="C382" s="156" t="s">
        <v>636</v>
      </c>
      <c r="D382" s="851"/>
      <c r="E382" s="10">
        <f t="shared" si="42"/>
        <v>44361</v>
      </c>
      <c r="F382" s="10">
        <f t="shared" si="42"/>
        <v>44365</v>
      </c>
      <c r="G382" s="103">
        <f t="shared" si="42"/>
        <v>44386</v>
      </c>
    </row>
    <row r="383" spans="1:7" s="26" customFormat="1" ht="15.75" customHeight="1">
      <c r="A383" s="74"/>
      <c r="B383" s="231" t="s">
        <v>806</v>
      </c>
      <c r="C383" s="157" t="s">
        <v>807</v>
      </c>
      <c r="D383" s="851"/>
      <c r="E383" s="10">
        <f t="shared" si="42"/>
        <v>44368</v>
      </c>
      <c r="F383" s="10">
        <f t="shared" si="42"/>
        <v>44372</v>
      </c>
      <c r="G383" s="103">
        <f t="shared" si="42"/>
        <v>44393</v>
      </c>
    </row>
    <row r="384" spans="1:7" s="26" customFormat="1" ht="15.75" customHeight="1">
      <c r="A384" s="74"/>
      <c r="B384" s="211"/>
      <c r="C384" s="156"/>
      <c r="D384" s="852"/>
      <c r="E384" s="10">
        <f t="shared" si="42"/>
        <v>44375</v>
      </c>
      <c r="F384" s="10">
        <f t="shared" si="42"/>
        <v>44379</v>
      </c>
      <c r="G384" s="103">
        <f t="shared" si="42"/>
        <v>44400</v>
      </c>
    </row>
    <row r="385" spans="1:7" s="26" customFormat="1" ht="15.75" customHeight="1">
      <c r="A385" s="74"/>
      <c r="B385" s="52"/>
      <c r="C385" s="53"/>
      <c r="D385" s="51"/>
      <c r="E385" s="30"/>
      <c r="F385" s="30"/>
      <c r="G385" s="30"/>
    </row>
    <row r="386" spans="1:7" s="26" customFormat="1" ht="15.75" customHeight="1">
      <c r="A386" s="74"/>
      <c r="B386" s="51"/>
      <c r="C386" s="51"/>
      <c r="D386" s="51"/>
      <c r="E386" s="51"/>
      <c r="F386" s="51"/>
      <c r="G386" s="51"/>
    </row>
    <row r="387" spans="1:7" s="26" customFormat="1" ht="15.75" customHeight="1">
      <c r="A387" s="898"/>
      <c r="B387" s="898"/>
      <c r="C387" s="35"/>
      <c r="D387" s="36"/>
      <c r="E387" s="36"/>
      <c r="F387" s="37"/>
      <c r="G387" s="37"/>
    </row>
    <row r="388" spans="1:7" s="26" customFormat="1" ht="15.75" customHeight="1">
      <c r="A388" s="74" t="s">
        <v>355</v>
      </c>
      <c r="B388" s="850" t="s">
        <v>27</v>
      </c>
      <c r="C388" s="850" t="s">
        <v>28</v>
      </c>
      <c r="D388" s="850" t="s">
        <v>29</v>
      </c>
      <c r="E388" s="137" t="s">
        <v>277</v>
      </c>
      <c r="F388" s="137" t="s">
        <v>30</v>
      </c>
      <c r="G388" s="137" t="s">
        <v>71</v>
      </c>
    </row>
    <row r="389" spans="1:7" s="26" customFormat="1" ht="15.75" customHeight="1">
      <c r="A389" s="74"/>
      <c r="B389" s="852"/>
      <c r="C389" s="852"/>
      <c r="D389" s="852"/>
      <c r="E389" s="136" t="s">
        <v>21</v>
      </c>
      <c r="F389" s="137" t="s">
        <v>31</v>
      </c>
      <c r="G389" s="137" t="s">
        <v>32</v>
      </c>
    </row>
    <row r="390" spans="1:7" s="26" customFormat="1" ht="15.75" customHeight="1">
      <c r="A390" s="74"/>
      <c r="B390" s="273" t="s">
        <v>955</v>
      </c>
      <c r="C390" s="165" t="s">
        <v>939</v>
      </c>
      <c r="D390" s="907" t="s">
        <v>356</v>
      </c>
      <c r="E390" s="98">
        <v>44349</v>
      </c>
      <c r="F390" s="10">
        <f>E390+4</f>
        <v>44353</v>
      </c>
      <c r="G390" s="10">
        <f>F390+11</f>
        <v>44364</v>
      </c>
    </row>
    <row r="391" spans="1:7" s="26" customFormat="1" ht="15.75" customHeight="1">
      <c r="A391" s="74"/>
      <c r="B391" s="273" t="s">
        <v>956</v>
      </c>
      <c r="C391" s="165" t="s">
        <v>940</v>
      </c>
      <c r="D391" s="907"/>
      <c r="E391" s="10">
        <f t="shared" ref="E391:G394" si="43">E390+7</f>
        <v>44356</v>
      </c>
      <c r="F391" s="10">
        <f t="shared" si="43"/>
        <v>44360</v>
      </c>
      <c r="G391" s="103">
        <f t="shared" si="43"/>
        <v>44371</v>
      </c>
    </row>
    <row r="392" spans="1:7" s="26" customFormat="1" ht="15.75" customHeight="1">
      <c r="A392" s="74"/>
      <c r="B392" s="273" t="s">
        <v>957</v>
      </c>
      <c r="C392" s="165" t="s">
        <v>941</v>
      </c>
      <c r="D392" s="907"/>
      <c r="E392" s="10">
        <f t="shared" si="43"/>
        <v>44363</v>
      </c>
      <c r="F392" s="10">
        <f t="shared" si="43"/>
        <v>44367</v>
      </c>
      <c r="G392" s="103">
        <f t="shared" si="43"/>
        <v>44378</v>
      </c>
    </row>
    <row r="393" spans="1:7" s="26" customFormat="1" ht="15.75" customHeight="1">
      <c r="A393" s="74"/>
      <c r="B393" s="272" t="s">
        <v>958</v>
      </c>
      <c r="C393" s="165" t="s">
        <v>942</v>
      </c>
      <c r="D393" s="907"/>
      <c r="E393" s="10">
        <f t="shared" si="43"/>
        <v>44370</v>
      </c>
      <c r="F393" s="10">
        <f t="shared" si="43"/>
        <v>44374</v>
      </c>
      <c r="G393" s="103">
        <f t="shared" si="43"/>
        <v>44385</v>
      </c>
    </row>
    <row r="394" spans="1:7" s="26" customFormat="1" ht="15.75" customHeight="1">
      <c r="A394" s="74"/>
      <c r="B394" s="214"/>
      <c r="C394" s="165"/>
      <c r="D394" s="907"/>
      <c r="E394" s="166">
        <f t="shared" si="43"/>
        <v>44377</v>
      </c>
      <c r="F394" s="166">
        <f t="shared" si="43"/>
        <v>44381</v>
      </c>
      <c r="G394" s="167">
        <f t="shared" si="43"/>
        <v>44392</v>
      </c>
    </row>
    <row r="395" spans="1:7" s="26" customFormat="1" ht="15.75" customHeight="1">
      <c r="A395" s="74"/>
      <c r="B395" s="107"/>
      <c r="C395" s="107"/>
      <c r="D395" s="51"/>
      <c r="E395" s="51"/>
      <c r="F395" s="30"/>
      <c r="G395" s="30"/>
    </row>
    <row r="396" spans="1:7" s="26" customFormat="1" ht="15.75" customHeight="1">
      <c r="A396" s="898"/>
      <c r="B396" s="898"/>
      <c r="C396" s="35"/>
      <c r="D396" s="36"/>
      <c r="E396" s="36"/>
      <c r="F396" s="37"/>
      <c r="G396" s="37"/>
    </row>
    <row r="397" spans="1:7" s="26" customFormat="1" ht="15.75" customHeight="1">
      <c r="A397" s="74" t="s">
        <v>357</v>
      </c>
      <c r="B397" s="853" t="s">
        <v>27</v>
      </c>
      <c r="C397" s="853" t="s">
        <v>28</v>
      </c>
      <c r="D397" s="853" t="s">
        <v>29</v>
      </c>
      <c r="E397" s="86" t="s">
        <v>284</v>
      </c>
      <c r="F397" s="86" t="s">
        <v>30</v>
      </c>
      <c r="G397" s="86" t="s">
        <v>529</v>
      </c>
    </row>
    <row r="398" spans="1:7" s="26" customFormat="1" ht="15.75" customHeight="1">
      <c r="A398" s="74"/>
      <c r="B398" s="854"/>
      <c r="C398" s="854"/>
      <c r="D398" s="854"/>
      <c r="E398" s="86" t="s">
        <v>21</v>
      </c>
      <c r="F398" s="86" t="s">
        <v>31</v>
      </c>
      <c r="G398" s="86" t="s">
        <v>32</v>
      </c>
    </row>
    <row r="399" spans="1:7" s="26" customFormat="1" ht="15.75" customHeight="1">
      <c r="A399" s="74"/>
      <c r="B399" s="256" t="s">
        <v>576</v>
      </c>
      <c r="C399" s="105" t="s">
        <v>592</v>
      </c>
      <c r="D399" s="901" t="s">
        <v>358</v>
      </c>
      <c r="E399" s="98">
        <v>44342</v>
      </c>
      <c r="F399" s="10">
        <f>E399+4</f>
        <v>44346</v>
      </c>
      <c r="G399" s="10">
        <f>F399+15</f>
        <v>44361</v>
      </c>
    </row>
    <row r="400" spans="1:7" s="26" customFormat="1" ht="15.75" customHeight="1">
      <c r="A400" s="74"/>
      <c r="B400" s="256" t="s">
        <v>701</v>
      </c>
      <c r="C400" s="105" t="s">
        <v>704</v>
      </c>
      <c r="D400" s="893"/>
      <c r="E400" s="10">
        <f t="shared" ref="E400:G403" si="44">E399+7</f>
        <v>44349</v>
      </c>
      <c r="F400" s="10">
        <f t="shared" si="44"/>
        <v>44353</v>
      </c>
      <c r="G400" s="103">
        <f t="shared" si="44"/>
        <v>44368</v>
      </c>
    </row>
    <row r="401" spans="1:7" s="26" customFormat="1" ht="15.75" customHeight="1">
      <c r="A401" s="74"/>
      <c r="B401" s="256" t="s">
        <v>702</v>
      </c>
      <c r="C401" s="105" t="s">
        <v>60</v>
      </c>
      <c r="D401" s="893"/>
      <c r="E401" s="10">
        <f t="shared" si="44"/>
        <v>44356</v>
      </c>
      <c r="F401" s="10">
        <f t="shared" si="44"/>
        <v>44360</v>
      </c>
      <c r="G401" s="103">
        <f t="shared" si="44"/>
        <v>44375</v>
      </c>
    </row>
    <row r="402" spans="1:7" s="26" customFormat="1" ht="15.75" customHeight="1">
      <c r="A402" s="74"/>
      <c r="B402" s="254" t="s">
        <v>703</v>
      </c>
      <c r="C402" s="106" t="s">
        <v>577</v>
      </c>
      <c r="D402" s="893"/>
      <c r="E402" s="10">
        <f t="shared" si="44"/>
        <v>44363</v>
      </c>
      <c r="F402" s="10">
        <f t="shared" si="44"/>
        <v>44367</v>
      </c>
      <c r="G402" s="103">
        <f t="shared" si="44"/>
        <v>44382</v>
      </c>
    </row>
    <row r="403" spans="1:7" s="26" customFormat="1" ht="15.75" customHeight="1">
      <c r="A403" s="74"/>
      <c r="B403" s="100" t="s">
        <v>528</v>
      </c>
      <c r="C403" s="100" t="s">
        <v>705</v>
      </c>
      <c r="D403" s="894"/>
      <c r="E403" s="10">
        <f t="shared" si="44"/>
        <v>44370</v>
      </c>
      <c r="F403" s="10">
        <f t="shared" si="44"/>
        <v>44374</v>
      </c>
      <c r="G403" s="103">
        <f t="shared" si="44"/>
        <v>44389</v>
      </c>
    </row>
    <row r="404" spans="1:7" s="26" customFormat="1" ht="15.75" customHeight="1">
      <c r="A404" s="74"/>
      <c r="B404" s="51"/>
      <c r="C404" s="51"/>
      <c r="D404" s="51"/>
      <c r="E404" s="51"/>
      <c r="F404" s="51"/>
      <c r="G404" s="30"/>
    </row>
    <row r="405" spans="1:7" s="26" customFormat="1" ht="15.75" customHeight="1">
      <c r="A405" s="898"/>
      <c r="B405" s="898"/>
      <c r="C405" s="35"/>
      <c r="D405" s="36"/>
      <c r="E405" s="36"/>
      <c r="F405" s="37"/>
      <c r="G405" s="37"/>
    </row>
    <row r="406" spans="1:7" s="26" customFormat="1" ht="15.75" customHeight="1">
      <c r="A406" s="74" t="s">
        <v>359</v>
      </c>
      <c r="B406" s="850" t="s">
        <v>27</v>
      </c>
      <c r="C406" s="850" t="s">
        <v>28</v>
      </c>
      <c r="D406" s="850" t="s">
        <v>29</v>
      </c>
      <c r="E406" s="86" t="s">
        <v>277</v>
      </c>
      <c r="F406" s="86" t="s">
        <v>30</v>
      </c>
      <c r="G406" s="86" t="s">
        <v>73</v>
      </c>
    </row>
    <row r="407" spans="1:7" s="26" customFormat="1" ht="15.75" customHeight="1">
      <c r="A407" s="74"/>
      <c r="B407" s="852"/>
      <c r="C407" s="852"/>
      <c r="D407" s="852"/>
      <c r="E407" s="21" t="s">
        <v>21</v>
      </c>
      <c r="F407" s="86" t="s">
        <v>31</v>
      </c>
      <c r="G407" s="86" t="s">
        <v>32</v>
      </c>
    </row>
    <row r="408" spans="1:7" s="26" customFormat="1" ht="15.75" customHeight="1">
      <c r="A408" s="74"/>
      <c r="B408" s="195" t="s">
        <v>575</v>
      </c>
      <c r="C408" s="102" t="s">
        <v>629</v>
      </c>
      <c r="D408" s="903" t="s">
        <v>360</v>
      </c>
      <c r="E408" s="10">
        <v>44346</v>
      </c>
      <c r="F408" s="10">
        <f>E408+4</f>
        <v>44350</v>
      </c>
      <c r="G408" s="10">
        <f>F408+15</f>
        <v>44365</v>
      </c>
    </row>
    <row r="409" spans="1:7" s="26" customFormat="1" ht="15.75" customHeight="1">
      <c r="A409" s="74"/>
      <c r="B409" s="195" t="s">
        <v>696</v>
      </c>
      <c r="C409" s="102" t="s">
        <v>630</v>
      </c>
      <c r="D409" s="904"/>
      <c r="E409" s="10">
        <f t="shared" ref="E409:G412" si="45">E408+7</f>
        <v>44353</v>
      </c>
      <c r="F409" s="10">
        <f t="shared" si="45"/>
        <v>44357</v>
      </c>
      <c r="G409" s="103">
        <f t="shared" si="45"/>
        <v>44372</v>
      </c>
    </row>
    <row r="410" spans="1:7" s="26" customFormat="1" ht="15.75" customHeight="1">
      <c r="A410" s="74"/>
      <c r="B410" s="195" t="s">
        <v>697</v>
      </c>
      <c r="C410" s="102" t="s">
        <v>698</v>
      </c>
      <c r="D410" s="904"/>
      <c r="E410" s="10">
        <f t="shared" si="45"/>
        <v>44360</v>
      </c>
      <c r="F410" s="10">
        <f t="shared" si="45"/>
        <v>44364</v>
      </c>
      <c r="G410" s="103">
        <f t="shared" si="45"/>
        <v>44379</v>
      </c>
    </row>
    <row r="411" spans="1:7" s="26" customFormat="1" ht="15.75" customHeight="1">
      <c r="A411" s="74"/>
      <c r="B411" s="191" t="s">
        <v>527</v>
      </c>
      <c r="C411" s="104" t="s">
        <v>699</v>
      </c>
      <c r="D411" s="904"/>
      <c r="E411" s="10">
        <f t="shared" si="45"/>
        <v>44367</v>
      </c>
      <c r="F411" s="10">
        <f t="shared" si="45"/>
        <v>44371</v>
      </c>
      <c r="G411" s="103">
        <f t="shared" si="45"/>
        <v>44386</v>
      </c>
    </row>
    <row r="412" spans="1:7" s="26" customFormat="1" ht="15.75" customHeight="1">
      <c r="A412" s="74"/>
      <c r="B412" s="100" t="s">
        <v>591</v>
      </c>
      <c r="C412" s="100" t="s">
        <v>700</v>
      </c>
      <c r="D412" s="905"/>
      <c r="E412" s="10">
        <f t="shared" si="45"/>
        <v>44374</v>
      </c>
      <c r="F412" s="10">
        <f t="shared" si="45"/>
        <v>44378</v>
      </c>
      <c r="G412" s="103">
        <f t="shared" si="45"/>
        <v>44393</v>
      </c>
    </row>
    <row r="413" spans="1:7" s="26" customFormat="1" ht="15.75" customHeight="1">
      <c r="A413" s="74"/>
      <c r="B413" s="51"/>
      <c r="C413" s="51"/>
      <c r="D413" s="51"/>
      <c r="E413" s="51"/>
      <c r="F413" s="30"/>
      <c r="G413" s="30"/>
    </row>
    <row r="414" spans="1:7" s="26" customFormat="1" ht="15.75" customHeight="1">
      <c r="A414" s="898"/>
      <c r="B414" s="898"/>
      <c r="C414" s="35"/>
      <c r="D414" s="36"/>
      <c r="E414" s="36"/>
      <c r="F414" s="37"/>
      <c r="G414" s="37"/>
    </row>
    <row r="415" spans="1:7" s="26" customFormat="1" ht="15.75" customHeight="1">
      <c r="A415" s="74" t="s">
        <v>361</v>
      </c>
      <c r="B415" s="850" t="s">
        <v>27</v>
      </c>
      <c r="C415" s="850" t="s">
        <v>28</v>
      </c>
      <c r="D415" s="850" t="s">
        <v>29</v>
      </c>
      <c r="E415" s="134" t="s">
        <v>277</v>
      </c>
      <c r="F415" s="134" t="s">
        <v>30</v>
      </c>
      <c r="G415" s="134" t="s">
        <v>75</v>
      </c>
    </row>
    <row r="416" spans="1:7" s="26" customFormat="1" ht="15.75" customHeight="1">
      <c r="A416" s="74"/>
      <c r="B416" s="852"/>
      <c r="C416" s="852"/>
      <c r="D416" s="852"/>
      <c r="E416" s="130" t="s">
        <v>21</v>
      </c>
      <c r="F416" s="134" t="s">
        <v>31</v>
      </c>
      <c r="G416" s="134" t="s">
        <v>32</v>
      </c>
    </row>
    <row r="417" spans="1:7" s="26" customFormat="1" ht="15.75" customHeight="1">
      <c r="A417" s="74"/>
      <c r="B417" s="211" t="s">
        <v>583</v>
      </c>
      <c r="C417" s="102" t="s">
        <v>621</v>
      </c>
      <c r="D417" s="903" t="s">
        <v>362</v>
      </c>
      <c r="E417" s="10">
        <v>44342</v>
      </c>
      <c r="F417" s="10">
        <f>E417+4</f>
        <v>44346</v>
      </c>
      <c r="G417" s="10">
        <f>F417+15</f>
        <v>44361</v>
      </c>
    </row>
    <row r="418" spans="1:7" s="26" customFormat="1" ht="15.75" customHeight="1">
      <c r="A418" s="74"/>
      <c r="B418" s="211"/>
      <c r="C418" s="151"/>
      <c r="D418" s="904"/>
      <c r="E418" s="10">
        <f t="shared" ref="E418:G421" si="46">E417+7</f>
        <v>44349</v>
      </c>
      <c r="F418" s="10">
        <f t="shared" si="46"/>
        <v>44353</v>
      </c>
      <c r="G418" s="103">
        <f t="shared" si="46"/>
        <v>44368</v>
      </c>
    </row>
    <row r="419" spans="1:7" s="26" customFormat="1" ht="15.75" customHeight="1">
      <c r="A419" s="74"/>
      <c r="B419" s="211" t="s">
        <v>553</v>
      </c>
      <c r="C419" s="151" t="s">
        <v>808</v>
      </c>
      <c r="D419" s="904"/>
      <c r="E419" s="10">
        <f t="shared" si="46"/>
        <v>44356</v>
      </c>
      <c r="F419" s="10">
        <f t="shared" si="46"/>
        <v>44360</v>
      </c>
      <c r="G419" s="103">
        <f t="shared" si="46"/>
        <v>44375</v>
      </c>
    </row>
    <row r="420" spans="1:7" s="26" customFormat="1" ht="15.75" customHeight="1">
      <c r="A420" s="74"/>
      <c r="B420" s="211" t="s">
        <v>619</v>
      </c>
      <c r="C420" s="151" t="s">
        <v>809</v>
      </c>
      <c r="D420" s="904"/>
      <c r="E420" s="10">
        <f t="shared" si="46"/>
        <v>44363</v>
      </c>
      <c r="F420" s="10">
        <f t="shared" si="46"/>
        <v>44367</v>
      </c>
      <c r="G420" s="103">
        <f t="shared" si="46"/>
        <v>44382</v>
      </c>
    </row>
    <row r="421" spans="1:7" s="26" customFormat="1" ht="15.75" customHeight="1">
      <c r="A421" s="74"/>
      <c r="B421" s="211" t="s">
        <v>554</v>
      </c>
      <c r="C421" s="151" t="s">
        <v>15</v>
      </c>
      <c r="D421" s="905"/>
      <c r="E421" s="10">
        <f t="shared" si="46"/>
        <v>44370</v>
      </c>
      <c r="F421" s="10">
        <f t="shared" si="46"/>
        <v>44374</v>
      </c>
      <c r="G421" s="103">
        <f t="shared" si="46"/>
        <v>44389</v>
      </c>
    </row>
    <row r="422" spans="1:7" s="26" customFormat="1" ht="15.75" customHeight="1">
      <c r="A422" s="74"/>
      <c r="B422" s="51"/>
      <c r="C422" s="51"/>
      <c r="D422" s="51"/>
      <c r="E422" s="51"/>
      <c r="F422" s="30"/>
      <c r="G422" s="30"/>
    </row>
    <row r="423" spans="1:7" s="26" customFormat="1" ht="15.75" customHeight="1">
      <c r="A423" s="862" t="s">
        <v>77</v>
      </c>
      <c r="B423" s="862"/>
      <c r="C423" s="862"/>
      <c r="D423" s="862"/>
      <c r="E423" s="862"/>
      <c r="F423" s="862"/>
      <c r="G423" s="862"/>
    </row>
    <row r="424" spans="1:7" s="26" customFormat="1" ht="15.75" customHeight="1">
      <c r="A424" s="906" t="s">
        <v>297</v>
      </c>
      <c r="B424" s="906"/>
      <c r="C424" s="42"/>
      <c r="D424" s="23"/>
      <c r="E424" s="23"/>
      <c r="F424" s="24"/>
      <c r="G424" s="24"/>
    </row>
    <row r="425" spans="1:7" s="26" customFormat="1" ht="15.75" customHeight="1">
      <c r="A425" s="74" t="s">
        <v>363</v>
      </c>
      <c r="B425" s="850" t="s">
        <v>27</v>
      </c>
      <c r="C425" s="850" t="s">
        <v>28</v>
      </c>
      <c r="D425" s="850" t="s">
        <v>29</v>
      </c>
      <c r="E425" s="134" t="s">
        <v>277</v>
      </c>
      <c r="F425" s="134" t="s">
        <v>30</v>
      </c>
      <c r="G425" s="131" t="s">
        <v>363</v>
      </c>
    </row>
    <row r="426" spans="1:7" s="26" customFormat="1" ht="15.75" customHeight="1">
      <c r="A426" s="74"/>
      <c r="B426" s="852"/>
      <c r="C426" s="852"/>
      <c r="D426" s="852"/>
      <c r="E426" s="130" t="s">
        <v>364</v>
      </c>
      <c r="F426" s="96" t="s">
        <v>31</v>
      </c>
      <c r="G426" s="134" t="s">
        <v>365</v>
      </c>
    </row>
    <row r="427" spans="1:7" s="26" customFormat="1" ht="15.75" customHeight="1">
      <c r="A427" s="74"/>
      <c r="B427" s="13"/>
      <c r="C427" s="154"/>
      <c r="D427" s="856" t="s">
        <v>366</v>
      </c>
      <c r="E427" s="8">
        <v>44344</v>
      </c>
      <c r="F427" s="8">
        <f>E427+4</f>
        <v>44348</v>
      </c>
      <c r="G427" s="10">
        <f>F427+6</f>
        <v>44354</v>
      </c>
    </row>
    <row r="428" spans="1:7" s="26" customFormat="1" ht="15.75" customHeight="1">
      <c r="A428" s="74"/>
      <c r="B428" s="13" t="s">
        <v>160</v>
      </c>
      <c r="C428" s="154" t="s">
        <v>516</v>
      </c>
      <c r="D428" s="845"/>
      <c r="E428" s="9">
        <f t="shared" ref="E428:G431" si="47">E427+7</f>
        <v>44351</v>
      </c>
      <c r="F428" s="8">
        <f t="shared" si="47"/>
        <v>44355</v>
      </c>
      <c r="G428" s="10">
        <f t="shared" si="47"/>
        <v>44361</v>
      </c>
    </row>
    <row r="429" spans="1:7" s="26" customFormat="1" ht="15.75" customHeight="1">
      <c r="A429" s="74"/>
      <c r="B429" s="13" t="s">
        <v>585</v>
      </c>
      <c r="C429" s="154" t="s">
        <v>555</v>
      </c>
      <c r="D429" s="845"/>
      <c r="E429" s="9">
        <f t="shared" si="47"/>
        <v>44358</v>
      </c>
      <c r="F429" s="8">
        <f t="shared" si="47"/>
        <v>44362</v>
      </c>
      <c r="G429" s="10">
        <f t="shared" si="47"/>
        <v>44368</v>
      </c>
    </row>
    <row r="430" spans="1:7" s="26" customFormat="1" ht="15.75" customHeight="1">
      <c r="A430" s="74"/>
      <c r="B430" s="13" t="s">
        <v>264</v>
      </c>
      <c r="C430" s="154" t="s">
        <v>810</v>
      </c>
      <c r="D430" s="845"/>
      <c r="E430" s="9">
        <f t="shared" si="47"/>
        <v>44365</v>
      </c>
      <c r="F430" s="8">
        <f t="shared" si="47"/>
        <v>44369</v>
      </c>
      <c r="G430" s="10">
        <f t="shared" si="47"/>
        <v>44375</v>
      </c>
    </row>
    <row r="431" spans="1:7" s="26" customFormat="1" ht="15.75" customHeight="1">
      <c r="A431" s="74"/>
      <c r="B431" s="13" t="s">
        <v>160</v>
      </c>
      <c r="C431" s="154" t="s">
        <v>555</v>
      </c>
      <c r="D431" s="861"/>
      <c r="E431" s="9">
        <f t="shared" si="47"/>
        <v>44372</v>
      </c>
      <c r="F431" s="8">
        <f t="shared" si="47"/>
        <v>44376</v>
      </c>
      <c r="G431" s="10">
        <f t="shared" si="47"/>
        <v>44382</v>
      </c>
    </row>
    <row r="432" spans="1:7" s="26" customFormat="1" ht="15.75" customHeight="1">
      <c r="A432" s="74"/>
      <c r="B432" s="35"/>
      <c r="C432" s="35"/>
      <c r="D432" s="36"/>
      <c r="E432" s="36"/>
      <c r="F432" s="37"/>
      <c r="G432" s="37"/>
    </row>
    <row r="433" spans="1:7" s="26" customFormat="1" ht="15.75" customHeight="1">
      <c r="A433" s="902"/>
      <c r="B433" s="902"/>
      <c r="C433" s="35" t="s">
        <v>367</v>
      </c>
      <c r="D433" s="36"/>
      <c r="E433" s="36"/>
      <c r="F433" s="37"/>
      <c r="G433" s="37"/>
    </row>
    <row r="434" spans="1:7" s="26" customFormat="1" ht="15.75" customHeight="1">
      <c r="A434" s="74" t="s">
        <v>368</v>
      </c>
      <c r="B434" s="847" t="s">
        <v>27</v>
      </c>
      <c r="C434" s="847" t="s">
        <v>28</v>
      </c>
      <c r="D434" s="847" t="s">
        <v>29</v>
      </c>
      <c r="E434" s="172" t="s">
        <v>284</v>
      </c>
      <c r="F434" s="172" t="s">
        <v>30</v>
      </c>
      <c r="G434" s="170" t="s">
        <v>369</v>
      </c>
    </row>
    <row r="435" spans="1:7" s="26" customFormat="1" ht="15.75" customHeight="1">
      <c r="A435" s="74"/>
      <c r="B435" s="848"/>
      <c r="C435" s="848"/>
      <c r="D435" s="848"/>
      <c r="E435" s="171" t="s">
        <v>21</v>
      </c>
      <c r="F435" s="96" t="s">
        <v>31</v>
      </c>
      <c r="G435" s="172" t="s">
        <v>32</v>
      </c>
    </row>
    <row r="436" spans="1:7" s="26" customFormat="1" ht="15.75" customHeight="1">
      <c r="A436" s="74"/>
      <c r="B436" s="13"/>
      <c r="C436" s="149"/>
      <c r="D436" s="844" t="s">
        <v>370</v>
      </c>
      <c r="E436" s="8">
        <v>44344</v>
      </c>
      <c r="F436" s="8">
        <f>E436+4</f>
        <v>44348</v>
      </c>
      <c r="G436" s="10">
        <f>F436+10</f>
        <v>44358</v>
      </c>
    </row>
    <row r="437" spans="1:7" s="26" customFormat="1" ht="15.75" customHeight="1">
      <c r="A437" s="74"/>
      <c r="B437" s="13" t="s">
        <v>724</v>
      </c>
      <c r="C437" s="149" t="s">
        <v>725</v>
      </c>
      <c r="D437" s="845"/>
      <c r="E437" s="9">
        <f t="shared" ref="E437:G440" si="48">E436+7</f>
        <v>44351</v>
      </c>
      <c r="F437" s="8">
        <f t="shared" si="48"/>
        <v>44355</v>
      </c>
      <c r="G437" s="10">
        <f t="shared" si="48"/>
        <v>44365</v>
      </c>
    </row>
    <row r="438" spans="1:7" s="26" customFormat="1" ht="15.75" customHeight="1">
      <c r="A438" s="74"/>
      <c r="B438" s="13" t="s">
        <v>518</v>
      </c>
      <c r="C438" s="149" t="s">
        <v>726</v>
      </c>
      <c r="D438" s="845"/>
      <c r="E438" s="9">
        <f t="shared" si="48"/>
        <v>44358</v>
      </c>
      <c r="F438" s="8">
        <f t="shared" si="48"/>
        <v>44362</v>
      </c>
      <c r="G438" s="10">
        <f t="shared" si="48"/>
        <v>44372</v>
      </c>
    </row>
    <row r="439" spans="1:7" s="26" customFormat="1" ht="15.75" customHeight="1">
      <c r="A439" s="74"/>
      <c r="B439" s="13"/>
      <c r="C439" s="149"/>
      <c r="D439" s="845"/>
      <c r="E439" s="9">
        <f t="shared" si="48"/>
        <v>44365</v>
      </c>
      <c r="F439" s="8">
        <f t="shared" si="48"/>
        <v>44369</v>
      </c>
      <c r="G439" s="10">
        <f t="shared" si="48"/>
        <v>44379</v>
      </c>
    </row>
    <row r="440" spans="1:7" s="26" customFormat="1" ht="15.75" customHeight="1">
      <c r="A440" s="74"/>
      <c r="B440" s="13" t="s">
        <v>579</v>
      </c>
      <c r="C440" s="149">
        <v>3</v>
      </c>
      <c r="D440" s="846"/>
      <c r="E440" s="9">
        <f t="shared" si="48"/>
        <v>44372</v>
      </c>
      <c r="F440" s="8">
        <f t="shared" si="48"/>
        <v>44376</v>
      </c>
      <c r="G440" s="10">
        <f t="shared" si="48"/>
        <v>44386</v>
      </c>
    </row>
    <row r="441" spans="1:7" s="26" customFormat="1" ht="15.75" customHeight="1">
      <c r="A441" s="74"/>
      <c r="B441" s="35"/>
      <c r="C441" s="35"/>
      <c r="D441" s="36"/>
      <c r="E441" s="36"/>
      <c r="F441" s="37"/>
      <c r="G441" s="37"/>
    </row>
    <row r="442" spans="1:7" s="26" customFormat="1" ht="15.75" customHeight="1">
      <c r="A442" s="74"/>
      <c r="B442" s="853" t="s">
        <v>27</v>
      </c>
      <c r="C442" s="853" t="s">
        <v>28</v>
      </c>
      <c r="D442" s="853" t="s">
        <v>29</v>
      </c>
      <c r="E442" s="134" t="s">
        <v>277</v>
      </c>
      <c r="F442" s="134" t="s">
        <v>30</v>
      </c>
      <c r="G442" s="134" t="s">
        <v>78</v>
      </c>
    </row>
    <row r="443" spans="1:7" s="26" customFormat="1" ht="15.75" customHeight="1">
      <c r="A443" s="74"/>
      <c r="B443" s="854"/>
      <c r="C443" s="854"/>
      <c r="D443" s="854"/>
      <c r="E443" s="134" t="s">
        <v>364</v>
      </c>
      <c r="F443" s="134" t="s">
        <v>31</v>
      </c>
      <c r="G443" s="134" t="s">
        <v>32</v>
      </c>
    </row>
    <row r="444" spans="1:7" s="26" customFormat="1" ht="15.75" customHeight="1">
      <c r="A444" s="74"/>
      <c r="B444" s="13" t="s">
        <v>262</v>
      </c>
      <c r="C444" s="13" t="s">
        <v>728</v>
      </c>
      <c r="D444" s="865" t="s">
        <v>371</v>
      </c>
      <c r="E444" s="10">
        <v>44347</v>
      </c>
      <c r="F444" s="10">
        <f>E444+3</f>
        <v>44350</v>
      </c>
      <c r="G444" s="10">
        <f>F444+15</f>
        <v>44365</v>
      </c>
    </row>
    <row r="445" spans="1:7" s="26" customFormat="1" ht="15.75" customHeight="1">
      <c r="A445" s="74"/>
      <c r="B445" s="13" t="s">
        <v>727</v>
      </c>
      <c r="C445" s="13" t="s">
        <v>729</v>
      </c>
      <c r="D445" s="857"/>
      <c r="E445" s="10">
        <f t="shared" ref="E445:G446" si="49">E444+7</f>
        <v>44354</v>
      </c>
      <c r="F445" s="10">
        <f t="shared" si="49"/>
        <v>44357</v>
      </c>
      <c r="G445" s="10">
        <f t="shared" si="49"/>
        <v>44372</v>
      </c>
    </row>
    <row r="446" spans="1:7" s="26" customFormat="1" ht="15.75" customHeight="1">
      <c r="A446" s="74"/>
      <c r="B446" s="13" t="s">
        <v>622</v>
      </c>
      <c r="C446" s="13" t="s">
        <v>730</v>
      </c>
      <c r="D446" s="857"/>
      <c r="E446" s="10">
        <f t="shared" si="49"/>
        <v>44361</v>
      </c>
      <c r="F446" s="10">
        <f t="shared" si="49"/>
        <v>44364</v>
      </c>
      <c r="G446" s="10">
        <f t="shared" si="49"/>
        <v>44379</v>
      </c>
    </row>
    <row r="447" spans="1:7" s="26" customFormat="1" ht="15.75" customHeight="1">
      <c r="A447" s="74"/>
      <c r="B447" s="150" t="s">
        <v>513</v>
      </c>
      <c r="C447" s="150" t="s">
        <v>731</v>
      </c>
      <c r="D447" s="857"/>
      <c r="E447" s="10">
        <f t="shared" ref="E447:G448" si="50">E446+7</f>
        <v>44368</v>
      </c>
      <c r="F447" s="10">
        <f t="shared" si="50"/>
        <v>44371</v>
      </c>
      <c r="G447" s="10">
        <f t="shared" si="50"/>
        <v>44386</v>
      </c>
    </row>
    <row r="448" spans="1:7" s="26" customFormat="1" ht="15.75" customHeight="1">
      <c r="A448" s="74"/>
      <c r="B448" s="13" t="s">
        <v>560</v>
      </c>
      <c r="C448" s="13" t="s">
        <v>732</v>
      </c>
      <c r="D448" s="928"/>
      <c r="E448" s="10">
        <f t="shared" si="50"/>
        <v>44375</v>
      </c>
      <c r="F448" s="10">
        <f t="shared" si="50"/>
        <v>44378</v>
      </c>
      <c r="G448" s="10">
        <f t="shared" si="50"/>
        <v>44393</v>
      </c>
    </row>
    <row r="449" spans="1:7" s="26" customFormat="1" ht="15.75" customHeight="1">
      <c r="A449" s="74"/>
      <c r="B449" s="35"/>
      <c r="C449" s="35"/>
      <c r="D449" s="36"/>
      <c r="E449" s="36"/>
      <c r="F449" s="30"/>
      <c r="G449" s="37"/>
    </row>
    <row r="450" spans="1:7" s="26" customFormat="1" ht="15.75" customHeight="1">
      <c r="A450" s="902"/>
      <c r="B450" s="902"/>
      <c r="C450" s="35"/>
      <c r="D450" s="36"/>
      <c r="E450" s="36"/>
      <c r="F450" s="37"/>
      <c r="G450" s="37"/>
    </row>
    <row r="451" spans="1:7" s="26" customFormat="1" ht="15.75" customHeight="1">
      <c r="A451" s="74" t="s">
        <v>372</v>
      </c>
      <c r="B451" s="873" t="s">
        <v>27</v>
      </c>
      <c r="C451" s="850" t="s">
        <v>28</v>
      </c>
      <c r="D451" s="850" t="s">
        <v>29</v>
      </c>
      <c r="E451" s="176" t="s">
        <v>277</v>
      </c>
      <c r="F451" s="176" t="s">
        <v>30</v>
      </c>
      <c r="G451" s="174" t="s">
        <v>80</v>
      </c>
    </row>
    <row r="452" spans="1:7" s="26" customFormat="1" ht="15.75" customHeight="1">
      <c r="A452" s="74"/>
      <c r="B452" s="852"/>
      <c r="C452" s="852"/>
      <c r="D452" s="852"/>
      <c r="E452" s="175" t="s">
        <v>21</v>
      </c>
      <c r="F452" s="96" t="s">
        <v>31</v>
      </c>
      <c r="G452" s="176" t="s">
        <v>32</v>
      </c>
    </row>
    <row r="453" spans="1:7" s="26" customFormat="1" ht="15.75" customHeight="1">
      <c r="A453" s="74"/>
      <c r="B453" s="241" t="s">
        <v>258</v>
      </c>
      <c r="C453" s="97" t="s">
        <v>640</v>
      </c>
      <c r="D453" s="856" t="s">
        <v>268</v>
      </c>
      <c r="E453" s="10">
        <v>44350</v>
      </c>
      <c r="F453" s="98">
        <f>E453+4</f>
        <v>44354</v>
      </c>
      <c r="G453" s="10">
        <f>F453+5</f>
        <v>44359</v>
      </c>
    </row>
    <row r="454" spans="1:7" s="26" customFormat="1" ht="15.75" customHeight="1">
      <c r="A454" s="74"/>
      <c r="B454" s="241" t="s">
        <v>587</v>
      </c>
      <c r="C454" s="97" t="s">
        <v>640</v>
      </c>
      <c r="D454" s="845"/>
      <c r="E454" s="9">
        <f t="shared" ref="E454:G457" si="51">E453+7</f>
        <v>44357</v>
      </c>
      <c r="F454" s="98">
        <f t="shared" si="51"/>
        <v>44361</v>
      </c>
      <c r="G454" s="10">
        <f t="shared" si="51"/>
        <v>44366</v>
      </c>
    </row>
    <row r="455" spans="1:7" s="26" customFormat="1" ht="15.75" customHeight="1">
      <c r="A455" s="74"/>
      <c r="B455" s="241" t="s">
        <v>644</v>
      </c>
      <c r="C455" s="97" t="s">
        <v>640</v>
      </c>
      <c r="D455" s="845"/>
      <c r="E455" s="9">
        <f t="shared" si="51"/>
        <v>44364</v>
      </c>
      <c r="F455" s="98">
        <f t="shared" si="51"/>
        <v>44368</v>
      </c>
      <c r="G455" s="10">
        <f t="shared" si="51"/>
        <v>44373</v>
      </c>
    </row>
    <row r="456" spans="1:7" s="26" customFormat="1" ht="15.75" customHeight="1">
      <c r="A456" s="74"/>
      <c r="B456" s="241" t="s">
        <v>256</v>
      </c>
      <c r="C456" s="97" t="s">
        <v>641</v>
      </c>
      <c r="D456" s="845"/>
      <c r="E456" s="9">
        <f t="shared" si="51"/>
        <v>44371</v>
      </c>
      <c r="F456" s="98">
        <f t="shared" si="51"/>
        <v>44375</v>
      </c>
      <c r="G456" s="10">
        <f t="shared" si="51"/>
        <v>44380</v>
      </c>
    </row>
    <row r="457" spans="1:7" s="26" customFormat="1" ht="15.75" customHeight="1">
      <c r="A457" s="74"/>
      <c r="B457" s="241" t="s">
        <v>258</v>
      </c>
      <c r="C457" s="97" t="s">
        <v>641</v>
      </c>
      <c r="D457" s="861"/>
      <c r="E457" s="9">
        <f t="shared" si="51"/>
        <v>44378</v>
      </c>
      <c r="F457" s="98">
        <f t="shared" si="51"/>
        <v>44382</v>
      </c>
      <c r="G457" s="10">
        <f t="shared" si="51"/>
        <v>44387</v>
      </c>
    </row>
    <row r="458" spans="1:7" s="26" customFormat="1" ht="15.75" customHeight="1">
      <c r="A458" s="74"/>
      <c r="B458" s="54"/>
      <c r="C458" s="35"/>
      <c r="D458" s="36"/>
      <c r="E458" s="36"/>
      <c r="F458" s="37"/>
      <c r="G458" s="37"/>
    </row>
    <row r="459" spans="1:7" s="26" customFormat="1" ht="15.75" customHeight="1">
      <c r="A459" s="74"/>
      <c r="B459" s="54"/>
      <c r="C459" s="35"/>
      <c r="D459" s="36"/>
      <c r="E459" s="36"/>
      <c r="F459" s="37"/>
      <c r="G459" s="37"/>
    </row>
    <row r="460" spans="1:7" s="26" customFormat="1" ht="15.75" customHeight="1">
      <c r="A460" s="74"/>
      <c r="B460" s="850" t="s">
        <v>27</v>
      </c>
      <c r="C460" s="850" t="s">
        <v>28</v>
      </c>
      <c r="D460" s="850" t="s">
        <v>29</v>
      </c>
      <c r="E460" s="176" t="s">
        <v>277</v>
      </c>
      <c r="F460" s="176" t="s">
        <v>30</v>
      </c>
      <c r="G460" s="174" t="s">
        <v>373</v>
      </c>
    </row>
    <row r="461" spans="1:7" s="26" customFormat="1" ht="15.75" customHeight="1">
      <c r="A461" s="74"/>
      <c r="B461" s="852"/>
      <c r="C461" s="852"/>
      <c r="D461" s="852"/>
      <c r="E461" s="175" t="s">
        <v>21</v>
      </c>
      <c r="F461" s="96" t="s">
        <v>31</v>
      </c>
      <c r="G461" s="176" t="s">
        <v>32</v>
      </c>
    </row>
    <row r="462" spans="1:7" s="26" customFormat="1" ht="15.75" customHeight="1">
      <c r="A462" s="74"/>
      <c r="B462" s="97" t="s">
        <v>642</v>
      </c>
      <c r="C462" s="97" t="s">
        <v>640</v>
      </c>
      <c r="D462" s="856" t="s">
        <v>269</v>
      </c>
      <c r="E462" s="10">
        <v>44346</v>
      </c>
      <c r="F462" s="10">
        <f>E462+4</f>
        <v>44350</v>
      </c>
      <c r="G462" s="10">
        <f>F462+9</f>
        <v>44359</v>
      </c>
    </row>
    <row r="463" spans="1:7" s="26" customFormat="1" ht="15.75" customHeight="1">
      <c r="A463" s="74"/>
      <c r="B463" s="97" t="s">
        <v>1000</v>
      </c>
      <c r="C463" s="97" t="s">
        <v>641</v>
      </c>
      <c r="D463" s="845"/>
      <c r="E463" s="10">
        <f>E462+7</f>
        <v>44353</v>
      </c>
      <c r="F463" s="10">
        <f t="shared" ref="E463:G466" si="52">F462+7</f>
        <v>44357</v>
      </c>
      <c r="G463" s="10">
        <f t="shared" si="52"/>
        <v>44366</v>
      </c>
    </row>
    <row r="464" spans="1:7" s="26" customFormat="1" ht="15.75" customHeight="1">
      <c r="A464" s="74"/>
      <c r="B464" s="97" t="s">
        <v>916</v>
      </c>
      <c r="C464" s="97" t="s">
        <v>640</v>
      </c>
      <c r="D464" s="845"/>
      <c r="E464" s="10">
        <f t="shared" si="52"/>
        <v>44360</v>
      </c>
      <c r="F464" s="10">
        <f t="shared" si="52"/>
        <v>44364</v>
      </c>
      <c r="G464" s="10">
        <f t="shared" si="52"/>
        <v>44373</v>
      </c>
    </row>
    <row r="465" spans="1:7" s="26" customFormat="1" ht="15.75" customHeight="1">
      <c r="A465" s="74"/>
      <c r="B465" s="97" t="s">
        <v>561</v>
      </c>
      <c r="C465" s="97" t="s">
        <v>641</v>
      </c>
      <c r="D465" s="845"/>
      <c r="E465" s="10">
        <f t="shared" si="52"/>
        <v>44367</v>
      </c>
      <c r="F465" s="10">
        <f t="shared" si="52"/>
        <v>44371</v>
      </c>
      <c r="G465" s="10">
        <f t="shared" si="52"/>
        <v>44380</v>
      </c>
    </row>
    <row r="466" spans="1:7" s="26" customFormat="1" ht="15.75" customHeight="1">
      <c r="A466" s="74"/>
      <c r="B466" s="97" t="s">
        <v>917</v>
      </c>
      <c r="C466" s="97" t="s">
        <v>905</v>
      </c>
      <c r="D466" s="861"/>
      <c r="E466" s="10">
        <f t="shared" si="52"/>
        <v>44374</v>
      </c>
      <c r="F466" s="10">
        <f t="shared" si="52"/>
        <v>44378</v>
      </c>
      <c r="G466" s="10">
        <f t="shared" si="52"/>
        <v>44387</v>
      </c>
    </row>
    <row r="467" spans="1:7" s="26" customFormat="1" ht="15.75" customHeight="1">
      <c r="A467" s="74"/>
      <c r="B467" s="54"/>
      <c r="C467" s="35"/>
      <c r="D467" s="36"/>
      <c r="E467" s="36"/>
      <c r="F467" s="37"/>
      <c r="G467" s="37"/>
    </row>
    <row r="468" spans="1:7" s="26" customFormat="1" ht="15.75" customHeight="1">
      <c r="A468" s="902"/>
      <c r="B468" s="902"/>
      <c r="C468" s="35"/>
      <c r="D468" s="36"/>
      <c r="E468" s="36"/>
      <c r="F468" s="37"/>
      <c r="G468" s="37"/>
    </row>
    <row r="469" spans="1:7" s="26" customFormat="1" ht="15.75" customHeight="1">
      <c r="A469" s="74" t="s">
        <v>374</v>
      </c>
      <c r="B469" s="850" t="s">
        <v>27</v>
      </c>
      <c r="C469" s="850" t="s">
        <v>28</v>
      </c>
      <c r="D469" s="850" t="s">
        <v>276</v>
      </c>
      <c r="E469" s="176" t="s">
        <v>277</v>
      </c>
      <c r="F469" s="176" t="s">
        <v>30</v>
      </c>
      <c r="G469" s="174" t="s">
        <v>82</v>
      </c>
    </row>
    <row r="470" spans="1:7" s="26" customFormat="1" ht="15.75" customHeight="1">
      <c r="A470" s="74"/>
      <c r="B470" s="852"/>
      <c r="C470" s="852"/>
      <c r="D470" s="852"/>
      <c r="E470" s="175" t="s">
        <v>21</v>
      </c>
      <c r="F470" s="96" t="s">
        <v>31</v>
      </c>
      <c r="G470" s="176" t="s">
        <v>32</v>
      </c>
    </row>
    <row r="471" spans="1:7" s="26" customFormat="1" ht="15.75" customHeight="1">
      <c r="A471" s="74"/>
      <c r="B471" s="97" t="s">
        <v>87</v>
      </c>
      <c r="C471" s="168" t="s">
        <v>631</v>
      </c>
      <c r="D471" s="867" t="s">
        <v>270</v>
      </c>
      <c r="E471" s="98">
        <v>44345</v>
      </c>
      <c r="F471" s="98">
        <f>E471+4</f>
        <v>44349</v>
      </c>
      <c r="G471" s="10">
        <f>F471+3</f>
        <v>44352</v>
      </c>
    </row>
    <row r="472" spans="1:7" s="26" customFormat="1" ht="15.75" customHeight="1">
      <c r="A472" s="74"/>
      <c r="B472" s="97" t="s">
        <v>255</v>
      </c>
      <c r="C472" s="168" t="s">
        <v>1003</v>
      </c>
      <c r="D472" s="893"/>
      <c r="E472" s="98">
        <f t="shared" ref="E472:G475" si="53">E471+7</f>
        <v>44352</v>
      </c>
      <c r="F472" s="98">
        <f t="shared" si="53"/>
        <v>44356</v>
      </c>
      <c r="G472" s="10">
        <f t="shared" si="53"/>
        <v>44359</v>
      </c>
    </row>
    <row r="473" spans="1:7" s="26" customFormat="1" ht="15.75" customHeight="1">
      <c r="A473" s="74"/>
      <c r="B473" s="97" t="s">
        <v>87</v>
      </c>
      <c r="C473" s="168" t="s">
        <v>974</v>
      </c>
      <c r="D473" s="893"/>
      <c r="E473" s="98">
        <f t="shared" si="53"/>
        <v>44359</v>
      </c>
      <c r="F473" s="98">
        <f t="shared" si="53"/>
        <v>44363</v>
      </c>
      <c r="G473" s="10">
        <f t="shared" si="53"/>
        <v>44366</v>
      </c>
    </row>
    <row r="474" spans="1:7" s="26" customFormat="1" ht="15.75" customHeight="1">
      <c r="A474" s="74"/>
      <c r="B474" s="97" t="s">
        <v>255</v>
      </c>
      <c r="C474" s="168" t="s">
        <v>975</v>
      </c>
      <c r="D474" s="893"/>
      <c r="E474" s="98">
        <f t="shared" si="53"/>
        <v>44366</v>
      </c>
      <c r="F474" s="98">
        <f t="shared" si="53"/>
        <v>44370</v>
      </c>
      <c r="G474" s="10">
        <f t="shared" si="53"/>
        <v>44373</v>
      </c>
    </row>
    <row r="475" spans="1:7" s="26" customFormat="1" ht="15.75" customHeight="1">
      <c r="A475" s="74"/>
      <c r="B475" s="97" t="s">
        <v>87</v>
      </c>
      <c r="C475" s="168" t="s">
        <v>976</v>
      </c>
      <c r="D475" s="894"/>
      <c r="E475" s="98">
        <f t="shared" si="53"/>
        <v>44373</v>
      </c>
      <c r="F475" s="98">
        <f t="shared" si="53"/>
        <v>44377</v>
      </c>
      <c r="G475" s="10">
        <f t="shared" si="53"/>
        <v>44380</v>
      </c>
    </row>
    <row r="476" spans="1:7" s="26" customFormat="1" ht="15.75" customHeight="1">
      <c r="A476" s="74"/>
      <c r="B476" s="35"/>
      <c r="C476" s="35"/>
      <c r="D476" s="36"/>
      <c r="E476" s="36"/>
      <c r="F476" s="37"/>
      <c r="G476" s="37"/>
    </row>
    <row r="477" spans="1:7" s="26" customFormat="1" ht="15.75" customHeight="1">
      <c r="A477" s="74"/>
      <c r="B477" s="35"/>
      <c r="C477" s="35"/>
      <c r="D477" s="36"/>
      <c r="E477" s="36"/>
      <c r="F477" s="37"/>
      <c r="G477" s="37"/>
    </row>
    <row r="478" spans="1:7" s="26" customFormat="1" ht="15.75" customHeight="1">
      <c r="A478" s="902"/>
      <c r="B478" s="902"/>
      <c r="C478" s="35"/>
      <c r="D478" s="36"/>
      <c r="E478" s="36"/>
      <c r="F478" s="37"/>
      <c r="G478" s="37"/>
    </row>
    <row r="479" spans="1:7" s="26" customFormat="1" ht="15.75" customHeight="1">
      <c r="A479" s="74" t="s">
        <v>375</v>
      </c>
      <c r="B479" s="859" t="s">
        <v>281</v>
      </c>
      <c r="C479" s="847" t="s">
        <v>28</v>
      </c>
      <c r="D479" s="847" t="s">
        <v>29</v>
      </c>
      <c r="E479" s="111" t="s">
        <v>277</v>
      </c>
      <c r="F479" s="111" t="s">
        <v>30</v>
      </c>
      <c r="G479" s="132" t="s">
        <v>83</v>
      </c>
    </row>
    <row r="480" spans="1:7" s="26" customFormat="1" ht="15.75" customHeight="1">
      <c r="A480" s="74"/>
      <c r="B480" s="860"/>
      <c r="C480" s="848"/>
      <c r="D480" s="848"/>
      <c r="E480" s="133" t="s">
        <v>21</v>
      </c>
      <c r="F480" s="113" t="s">
        <v>31</v>
      </c>
      <c r="G480" s="111" t="s">
        <v>32</v>
      </c>
    </row>
    <row r="481" spans="1:7" s="26" customFormat="1" ht="15.75" customHeight="1">
      <c r="A481" s="74"/>
      <c r="B481" s="109" t="s">
        <v>257</v>
      </c>
      <c r="C481" s="153" t="s">
        <v>187</v>
      </c>
      <c r="D481" s="867" t="s">
        <v>376</v>
      </c>
      <c r="E481" s="114">
        <v>44344</v>
      </c>
      <c r="F481" s="114">
        <f>E481+4</f>
        <v>44348</v>
      </c>
      <c r="G481" s="103">
        <f>F481+7</f>
        <v>44355</v>
      </c>
    </row>
    <row r="482" spans="1:7" s="26" customFormat="1" ht="15.75" customHeight="1">
      <c r="A482" s="74" t="s">
        <v>377</v>
      </c>
      <c r="B482" s="109" t="s">
        <v>261</v>
      </c>
      <c r="C482" s="153" t="s">
        <v>620</v>
      </c>
      <c r="D482" s="893"/>
      <c r="E482" s="114">
        <f t="shared" ref="E482:G485" si="54">E481+7</f>
        <v>44351</v>
      </c>
      <c r="F482" s="114">
        <f t="shared" si="54"/>
        <v>44355</v>
      </c>
      <c r="G482" s="103">
        <f t="shared" si="54"/>
        <v>44362</v>
      </c>
    </row>
    <row r="483" spans="1:7" s="26" customFormat="1" ht="15.75" customHeight="1">
      <c r="A483" s="74"/>
      <c r="B483" s="109" t="s">
        <v>922</v>
      </c>
      <c r="C483" s="153" t="s">
        <v>923</v>
      </c>
      <c r="D483" s="893"/>
      <c r="E483" s="114">
        <f t="shared" si="54"/>
        <v>44358</v>
      </c>
      <c r="F483" s="114">
        <f t="shared" si="54"/>
        <v>44362</v>
      </c>
      <c r="G483" s="103">
        <f t="shared" si="54"/>
        <v>44369</v>
      </c>
    </row>
    <row r="484" spans="1:7" s="26" customFormat="1" ht="15.75" customHeight="1">
      <c r="A484" s="74"/>
      <c r="B484" s="109" t="s">
        <v>556</v>
      </c>
      <c r="C484" s="153" t="s">
        <v>924</v>
      </c>
      <c r="D484" s="893"/>
      <c r="E484" s="114">
        <f t="shared" si="54"/>
        <v>44365</v>
      </c>
      <c r="F484" s="114">
        <f t="shared" si="54"/>
        <v>44369</v>
      </c>
      <c r="G484" s="103">
        <f t="shared" si="54"/>
        <v>44376</v>
      </c>
    </row>
    <row r="485" spans="1:7" s="26" customFormat="1" ht="15.75" customHeight="1">
      <c r="A485" s="74"/>
      <c r="B485" s="109" t="s">
        <v>257</v>
      </c>
      <c r="C485" s="153" t="s">
        <v>188</v>
      </c>
      <c r="D485" s="894"/>
      <c r="E485" s="114">
        <f t="shared" si="54"/>
        <v>44372</v>
      </c>
      <c r="F485" s="114">
        <f t="shared" si="54"/>
        <v>44376</v>
      </c>
      <c r="G485" s="103">
        <f t="shared" si="54"/>
        <v>44383</v>
      </c>
    </row>
    <row r="486" spans="1:7" s="26" customFormat="1" ht="15.75" customHeight="1">
      <c r="A486" s="74"/>
      <c r="B486" s="229"/>
      <c r="C486" s="230"/>
      <c r="D486" s="28"/>
      <c r="E486" s="48"/>
      <c r="F486" s="48"/>
      <c r="G486" s="48"/>
    </row>
    <row r="487" spans="1:7" s="26" customFormat="1" ht="15.75" customHeight="1">
      <c r="A487" s="74"/>
      <c r="B487" s="35"/>
      <c r="C487" s="35"/>
      <c r="D487" s="36"/>
      <c r="E487" s="36"/>
      <c r="F487" s="37"/>
      <c r="G487" s="37"/>
    </row>
    <row r="488" spans="1:7" s="26" customFormat="1" ht="15.75" customHeight="1">
      <c r="A488" s="902"/>
      <c r="B488" s="902"/>
      <c r="C488" s="35"/>
      <c r="D488" s="36"/>
      <c r="E488" s="36"/>
      <c r="F488" s="37"/>
      <c r="G488" s="37"/>
    </row>
    <row r="489" spans="1:7" s="26" customFormat="1" ht="15.75" customHeight="1">
      <c r="A489" s="74" t="s">
        <v>378</v>
      </c>
      <c r="B489" s="859" t="s">
        <v>27</v>
      </c>
      <c r="C489" s="847" t="s">
        <v>28</v>
      </c>
      <c r="D489" s="847" t="s">
        <v>29</v>
      </c>
      <c r="E489" s="111" t="s">
        <v>284</v>
      </c>
      <c r="F489" s="111" t="s">
        <v>30</v>
      </c>
      <c r="G489" s="111" t="s">
        <v>84</v>
      </c>
    </row>
    <row r="490" spans="1:7" s="26" customFormat="1" ht="15.75" customHeight="1">
      <c r="A490" s="74"/>
      <c r="B490" s="860"/>
      <c r="C490" s="848"/>
      <c r="D490" s="848"/>
      <c r="E490" s="111" t="s">
        <v>21</v>
      </c>
      <c r="F490" s="111" t="s">
        <v>31</v>
      </c>
      <c r="G490" s="111" t="s">
        <v>32</v>
      </c>
    </row>
    <row r="491" spans="1:7" s="26" customFormat="1" ht="15.75" customHeight="1">
      <c r="A491" s="74"/>
      <c r="B491" s="19" t="s">
        <v>558</v>
      </c>
      <c r="C491" s="168" t="s">
        <v>984</v>
      </c>
      <c r="D491" s="929" t="s">
        <v>379</v>
      </c>
      <c r="E491" s="103">
        <v>44350</v>
      </c>
      <c r="F491" s="103">
        <f>E491+4</f>
        <v>44354</v>
      </c>
      <c r="G491" s="103">
        <f>F491+15</f>
        <v>44369</v>
      </c>
    </row>
    <row r="492" spans="1:7" s="26" customFormat="1" ht="15.75" customHeight="1">
      <c r="A492" s="74"/>
      <c r="B492" s="19" t="s">
        <v>985</v>
      </c>
      <c r="C492" s="168" t="s">
        <v>989</v>
      </c>
      <c r="D492" s="929"/>
      <c r="E492" s="103">
        <f t="shared" ref="E492:G495" si="55">E491+7</f>
        <v>44357</v>
      </c>
      <c r="F492" s="103">
        <f t="shared" si="55"/>
        <v>44361</v>
      </c>
      <c r="G492" s="103">
        <f t="shared" si="55"/>
        <v>44376</v>
      </c>
    </row>
    <row r="493" spans="1:7" s="26" customFormat="1" ht="15.75" customHeight="1">
      <c r="A493" s="74" t="s">
        <v>380</v>
      </c>
      <c r="B493" s="19" t="s">
        <v>986</v>
      </c>
      <c r="C493" s="168" t="s">
        <v>990</v>
      </c>
      <c r="D493" s="929"/>
      <c r="E493" s="103">
        <f t="shared" si="55"/>
        <v>44364</v>
      </c>
      <c r="F493" s="103">
        <f t="shared" si="55"/>
        <v>44368</v>
      </c>
      <c r="G493" s="103">
        <f t="shared" si="55"/>
        <v>44383</v>
      </c>
    </row>
    <row r="494" spans="1:7" s="26" customFormat="1" ht="15.75" customHeight="1">
      <c r="A494" s="74"/>
      <c r="B494" s="19" t="s">
        <v>987</v>
      </c>
      <c r="C494" s="168" t="s">
        <v>991</v>
      </c>
      <c r="D494" s="929"/>
      <c r="E494" s="103">
        <f t="shared" si="55"/>
        <v>44371</v>
      </c>
      <c r="F494" s="103">
        <f t="shared" si="55"/>
        <v>44375</v>
      </c>
      <c r="G494" s="103">
        <f t="shared" si="55"/>
        <v>44390</v>
      </c>
    </row>
    <row r="495" spans="1:7" s="26" customFormat="1" ht="15.75" customHeight="1">
      <c r="A495" s="74"/>
      <c r="B495" s="19" t="s">
        <v>988</v>
      </c>
      <c r="C495" s="168" t="s">
        <v>992</v>
      </c>
      <c r="D495" s="929"/>
      <c r="E495" s="103">
        <f t="shared" si="55"/>
        <v>44378</v>
      </c>
      <c r="F495" s="103">
        <f t="shared" si="55"/>
        <v>44382</v>
      </c>
      <c r="G495" s="103">
        <f t="shared" si="55"/>
        <v>44397</v>
      </c>
    </row>
    <row r="496" spans="1:7" s="26" customFormat="1" ht="15.75" customHeight="1">
      <c r="A496" s="74"/>
      <c r="B496" s="39"/>
      <c r="C496" s="49"/>
      <c r="D496" s="260"/>
      <c r="E496" s="48"/>
      <c r="F496" s="48"/>
      <c r="G496" s="48"/>
    </row>
    <row r="497" spans="1:7" s="26" customFormat="1" ht="15.75" customHeight="1">
      <c r="A497" s="902"/>
      <c r="B497" s="902"/>
      <c r="C497" s="35"/>
      <c r="D497" s="36"/>
      <c r="E497" s="36"/>
      <c r="F497" s="37"/>
      <c r="G497" s="37"/>
    </row>
    <row r="498" spans="1:7" s="26" customFormat="1" ht="15.75" customHeight="1">
      <c r="A498" s="74" t="s">
        <v>381</v>
      </c>
      <c r="B498" s="850" t="s">
        <v>27</v>
      </c>
      <c r="C498" s="850" t="s">
        <v>28</v>
      </c>
      <c r="D498" s="847" t="s">
        <v>29</v>
      </c>
      <c r="E498" s="176" t="s">
        <v>287</v>
      </c>
      <c r="F498" s="176" t="s">
        <v>30</v>
      </c>
      <c r="G498" s="176" t="s">
        <v>85</v>
      </c>
    </row>
    <row r="499" spans="1:7" s="26" customFormat="1" ht="15.75" customHeight="1">
      <c r="A499" s="74"/>
      <c r="B499" s="852"/>
      <c r="C499" s="852"/>
      <c r="D499" s="848"/>
      <c r="E499" s="175" t="s">
        <v>21</v>
      </c>
      <c r="F499" s="176" t="s">
        <v>31</v>
      </c>
      <c r="G499" s="176" t="s">
        <v>32</v>
      </c>
    </row>
    <row r="500" spans="1:7" s="26" customFormat="1" ht="15.75" customHeight="1">
      <c r="A500" s="74"/>
      <c r="B500" s="97" t="s">
        <v>642</v>
      </c>
      <c r="C500" s="97" t="s">
        <v>640</v>
      </c>
      <c r="D500" s="856" t="s">
        <v>86</v>
      </c>
      <c r="E500" s="10">
        <v>44346</v>
      </c>
      <c r="F500" s="10">
        <f>E500+4</f>
        <v>44350</v>
      </c>
      <c r="G500" s="10">
        <f>F500+12</f>
        <v>44362</v>
      </c>
    </row>
    <row r="501" spans="1:7" s="26" customFormat="1" ht="15.75" customHeight="1">
      <c r="A501" s="74"/>
      <c r="B501" s="97" t="s">
        <v>1000</v>
      </c>
      <c r="C501" s="97" t="s">
        <v>641</v>
      </c>
      <c r="D501" s="845"/>
      <c r="E501" s="9">
        <f t="shared" ref="E501:G504" si="56">E500+7</f>
        <v>44353</v>
      </c>
      <c r="F501" s="10">
        <f t="shared" si="56"/>
        <v>44357</v>
      </c>
      <c r="G501" s="10">
        <f t="shared" si="56"/>
        <v>44369</v>
      </c>
    </row>
    <row r="502" spans="1:7" s="26" customFormat="1" ht="15.75" customHeight="1">
      <c r="A502" s="74"/>
      <c r="B502" s="97" t="s">
        <v>916</v>
      </c>
      <c r="C502" s="97" t="s">
        <v>640</v>
      </c>
      <c r="D502" s="845"/>
      <c r="E502" s="9">
        <f t="shared" si="56"/>
        <v>44360</v>
      </c>
      <c r="F502" s="10">
        <f t="shared" si="56"/>
        <v>44364</v>
      </c>
      <c r="G502" s="10">
        <f t="shared" si="56"/>
        <v>44376</v>
      </c>
    </row>
    <row r="503" spans="1:7" s="26" customFormat="1" ht="15.75" customHeight="1">
      <c r="A503" s="74"/>
      <c r="B503" s="97" t="s">
        <v>561</v>
      </c>
      <c r="C503" s="97" t="s">
        <v>641</v>
      </c>
      <c r="D503" s="845"/>
      <c r="E503" s="9">
        <f t="shared" si="56"/>
        <v>44367</v>
      </c>
      <c r="F503" s="10">
        <f t="shared" si="56"/>
        <v>44371</v>
      </c>
      <c r="G503" s="10">
        <f t="shared" si="56"/>
        <v>44383</v>
      </c>
    </row>
    <row r="504" spans="1:7" s="26" customFormat="1" ht="15.75" customHeight="1">
      <c r="A504" s="74"/>
      <c r="B504" s="97" t="s">
        <v>917</v>
      </c>
      <c r="C504" s="97" t="s">
        <v>905</v>
      </c>
      <c r="D504" s="861"/>
      <c r="E504" s="9">
        <f t="shared" si="56"/>
        <v>44374</v>
      </c>
      <c r="F504" s="10">
        <f t="shared" si="56"/>
        <v>44378</v>
      </c>
      <c r="G504" s="10">
        <f t="shared" si="56"/>
        <v>44390</v>
      </c>
    </row>
    <row r="505" spans="1:7" s="26" customFormat="1" ht="15.75" customHeight="1">
      <c r="A505" s="74"/>
      <c r="B505" s="35"/>
      <c r="C505" s="35"/>
      <c r="D505" s="36"/>
      <c r="E505" s="36"/>
      <c r="F505" s="37"/>
      <c r="G505" s="37"/>
    </row>
    <row r="506" spans="1:7" s="26" customFormat="1" ht="15.75" customHeight="1">
      <c r="A506" s="74"/>
      <c r="B506" s="849" t="s">
        <v>281</v>
      </c>
      <c r="C506" s="849" t="s">
        <v>28</v>
      </c>
      <c r="D506" s="847" t="s">
        <v>29</v>
      </c>
      <c r="E506" s="181" t="s">
        <v>277</v>
      </c>
      <c r="F506" s="181" t="s">
        <v>30</v>
      </c>
      <c r="G506" s="179" t="s">
        <v>383</v>
      </c>
    </row>
    <row r="507" spans="1:7" s="26" customFormat="1" ht="15.75" customHeight="1">
      <c r="A507" s="74"/>
      <c r="B507" s="849"/>
      <c r="C507" s="849"/>
      <c r="D507" s="848"/>
      <c r="E507" s="180" t="s">
        <v>21</v>
      </c>
      <c r="F507" s="96" t="s">
        <v>31</v>
      </c>
      <c r="G507" s="181" t="s">
        <v>32</v>
      </c>
    </row>
    <row r="508" spans="1:7" s="26" customFormat="1" ht="15.75" customHeight="1">
      <c r="A508" s="74"/>
      <c r="B508" s="242" t="s">
        <v>896</v>
      </c>
      <c r="C508" s="242" t="s">
        <v>898</v>
      </c>
      <c r="D508" s="856" t="s">
        <v>384</v>
      </c>
      <c r="E508" s="10">
        <v>44346</v>
      </c>
      <c r="F508" s="10">
        <f>E508+4</f>
        <v>44350</v>
      </c>
      <c r="G508" s="10">
        <f>F508+9</f>
        <v>44359</v>
      </c>
    </row>
    <row r="509" spans="1:7" s="26" customFormat="1" ht="15.75" customHeight="1">
      <c r="A509" s="74"/>
      <c r="B509" s="238" t="s">
        <v>897</v>
      </c>
      <c r="C509" s="238" t="s">
        <v>899</v>
      </c>
      <c r="D509" s="857"/>
      <c r="E509" s="9">
        <f t="shared" ref="E509:G512" si="57">E508+7</f>
        <v>44353</v>
      </c>
      <c r="F509" s="10">
        <f t="shared" si="57"/>
        <v>44357</v>
      </c>
      <c r="G509" s="10">
        <f t="shared" si="57"/>
        <v>44366</v>
      </c>
    </row>
    <row r="510" spans="1:7" s="26" customFormat="1" ht="15.75" customHeight="1">
      <c r="A510" s="74"/>
      <c r="B510" s="238" t="s">
        <v>635</v>
      </c>
      <c r="C510" s="238" t="s">
        <v>900</v>
      </c>
      <c r="D510" s="857"/>
      <c r="E510" s="9">
        <f t="shared" si="57"/>
        <v>44360</v>
      </c>
      <c r="F510" s="10">
        <f t="shared" si="57"/>
        <v>44364</v>
      </c>
      <c r="G510" s="10">
        <f t="shared" si="57"/>
        <v>44373</v>
      </c>
    </row>
    <row r="511" spans="1:7" s="26" customFormat="1" ht="15.75" customHeight="1">
      <c r="A511" s="74"/>
      <c r="B511" s="238" t="s">
        <v>895</v>
      </c>
      <c r="C511" s="238" t="s">
        <v>901</v>
      </c>
      <c r="D511" s="857"/>
      <c r="E511" s="9">
        <f t="shared" si="57"/>
        <v>44367</v>
      </c>
      <c r="F511" s="10">
        <f t="shared" si="57"/>
        <v>44371</v>
      </c>
      <c r="G511" s="10">
        <f t="shared" si="57"/>
        <v>44380</v>
      </c>
    </row>
    <row r="512" spans="1:7" s="26" customFormat="1" ht="15.75" customHeight="1">
      <c r="A512" s="74"/>
      <c r="B512" s="238" t="s">
        <v>897</v>
      </c>
      <c r="C512" s="238" t="s">
        <v>902</v>
      </c>
      <c r="D512" s="858"/>
      <c r="E512" s="9">
        <f t="shared" si="57"/>
        <v>44374</v>
      </c>
      <c r="F512" s="10">
        <f t="shared" si="57"/>
        <v>44378</v>
      </c>
      <c r="G512" s="10">
        <f t="shared" si="57"/>
        <v>44387</v>
      </c>
    </row>
    <row r="513" spans="1:7" s="26" customFormat="1" ht="15.75" customHeight="1">
      <c r="A513" s="74"/>
      <c r="B513" s="35"/>
      <c r="C513" s="35"/>
      <c r="D513" s="36"/>
      <c r="E513" s="36"/>
      <c r="F513" s="37"/>
      <c r="G513" s="37"/>
    </row>
    <row r="514" spans="1:7" s="26" customFormat="1" ht="15.75" customHeight="1">
      <c r="A514" s="902"/>
      <c r="B514" s="902"/>
      <c r="C514" s="35"/>
      <c r="D514" s="36"/>
      <c r="E514" s="36"/>
      <c r="F514" s="37"/>
      <c r="G514" s="37"/>
    </row>
    <row r="515" spans="1:7" s="26" customFormat="1" ht="15.75" customHeight="1">
      <c r="A515" s="74" t="s">
        <v>385</v>
      </c>
      <c r="B515" s="849" t="s">
        <v>27</v>
      </c>
      <c r="C515" s="849" t="s">
        <v>28</v>
      </c>
      <c r="D515" s="849" t="s">
        <v>29</v>
      </c>
      <c r="E515" s="269" t="s">
        <v>287</v>
      </c>
      <c r="F515" s="275" t="s">
        <v>30</v>
      </c>
      <c r="G515" s="131" t="s">
        <v>386</v>
      </c>
    </row>
    <row r="516" spans="1:7" s="26" customFormat="1" ht="15.75" customHeight="1">
      <c r="A516" s="74"/>
      <c r="B516" s="849"/>
      <c r="C516" s="849"/>
      <c r="D516" s="849"/>
      <c r="E516" s="269" t="s">
        <v>21</v>
      </c>
      <c r="F516" s="276" t="s">
        <v>31</v>
      </c>
      <c r="G516" s="134" t="s">
        <v>32</v>
      </c>
    </row>
    <row r="517" spans="1:7" s="26" customFormat="1" ht="15.75" customHeight="1">
      <c r="A517" s="74"/>
      <c r="B517" s="274" t="s">
        <v>515</v>
      </c>
      <c r="C517" s="274" t="s">
        <v>811</v>
      </c>
      <c r="D517" s="938" t="s">
        <v>387</v>
      </c>
      <c r="E517" s="128">
        <v>44344</v>
      </c>
      <c r="F517" s="277">
        <f>E517+4</f>
        <v>44348</v>
      </c>
      <c r="G517" s="10">
        <f>F517+5</f>
        <v>44353</v>
      </c>
    </row>
    <row r="518" spans="1:7" s="26" customFormat="1" ht="15.75" customHeight="1">
      <c r="A518" s="74"/>
      <c r="B518" s="274" t="s">
        <v>263</v>
      </c>
      <c r="C518" s="274" t="s">
        <v>812</v>
      </c>
      <c r="D518" s="939"/>
      <c r="E518" s="128">
        <f t="shared" ref="E518:G521" si="58">E517+7</f>
        <v>44351</v>
      </c>
      <c r="F518" s="277">
        <f t="shared" si="58"/>
        <v>44355</v>
      </c>
      <c r="G518" s="10">
        <f t="shared" si="58"/>
        <v>44360</v>
      </c>
    </row>
    <row r="519" spans="1:7" s="26" customFormat="1" ht="15.75" customHeight="1">
      <c r="A519" s="74"/>
      <c r="B519" s="274" t="s">
        <v>584</v>
      </c>
      <c r="C519" s="274" t="s">
        <v>813</v>
      </c>
      <c r="D519" s="939"/>
      <c r="E519" s="128">
        <f t="shared" si="58"/>
        <v>44358</v>
      </c>
      <c r="F519" s="277">
        <f t="shared" si="58"/>
        <v>44362</v>
      </c>
      <c r="G519" s="10">
        <f t="shared" si="58"/>
        <v>44367</v>
      </c>
    </row>
    <row r="520" spans="1:7" s="26" customFormat="1" ht="15.75" customHeight="1">
      <c r="A520" s="74"/>
      <c r="B520" s="274" t="s">
        <v>515</v>
      </c>
      <c r="C520" s="274" t="s">
        <v>814</v>
      </c>
      <c r="D520" s="939"/>
      <c r="E520" s="128">
        <f t="shared" si="58"/>
        <v>44365</v>
      </c>
      <c r="F520" s="277">
        <f t="shared" si="58"/>
        <v>44369</v>
      </c>
      <c r="G520" s="10">
        <f t="shared" si="58"/>
        <v>44374</v>
      </c>
    </row>
    <row r="521" spans="1:7" s="26" customFormat="1" ht="15.75" customHeight="1">
      <c r="A521" s="74"/>
      <c r="B521" s="278" t="s">
        <v>263</v>
      </c>
      <c r="C521" s="238" t="s">
        <v>815</v>
      </c>
      <c r="D521" s="940"/>
      <c r="E521" s="128">
        <f t="shared" si="58"/>
        <v>44372</v>
      </c>
      <c r="F521" s="277">
        <f t="shared" si="58"/>
        <v>44376</v>
      </c>
      <c r="G521" s="10">
        <f t="shared" si="58"/>
        <v>44381</v>
      </c>
    </row>
    <row r="522" spans="1:7" s="26" customFormat="1" ht="15.75" customHeight="1">
      <c r="A522" s="74"/>
      <c r="B522" s="197"/>
      <c r="C522" s="197"/>
      <c r="D522" s="279"/>
      <c r="E522" s="36"/>
      <c r="F522" s="37"/>
      <c r="G522" s="37"/>
    </row>
    <row r="523" spans="1:7" s="26" customFormat="1" ht="15.75" customHeight="1">
      <c r="A523" s="74"/>
      <c r="B523" s="855"/>
      <c r="C523" s="855"/>
      <c r="D523" s="855"/>
      <c r="E523" s="855"/>
      <c r="F523" s="855"/>
      <c r="G523" s="855"/>
    </row>
    <row r="524" spans="1:7" s="26" customFormat="1" ht="15.75" customHeight="1">
      <c r="A524" s="74"/>
      <c r="B524" s="849" t="s">
        <v>281</v>
      </c>
      <c r="C524" s="849" t="s">
        <v>28</v>
      </c>
      <c r="D524" s="847" t="s">
        <v>29</v>
      </c>
      <c r="E524" s="181" t="s">
        <v>277</v>
      </c>
      <c r="F524" s="181" t="s">
        <v>30</v>
      </c>
      <c r="G524" s="181" t="s">
        <v>88</v>
      </c>
    </row>
    <row r="525" spans="1:7" s="26" customFormat="1" ht="15.75" customHeight="1">
      <c r="A525" s="74"/>
      <c r="B525" s="849"/>
      <c r="C525" s="849"/>
      <c r="D525" s="848"/>
      <c r="E525" s="180" t="s">
        <v>364</v>
      </c>
      <c r="F525" s="96" t="s">
        <v>31</v>
      </c>
      <c r="G525" s="181" t="s">
        <v>32</v>
      </c>
    </row>
    <row r="526" spans="1:7" s="26" customFormat="1" ht="15.75" customHeight="1">
      <c r="A526" s="74"/>
      <c r="B526" s="242" t="s">
        <v>896</v>
      </c>
      <c r="C526" s="242" t="s">
        <v>898</v>
      </c>
      <c r="D526" s="856" t="s">
        <v>384</v>
      </c>
      <c r="E526" s="10">
        <v>44346</v>
      </c>
      <c r="F526" s="10">
        <f>E526+4</f>
        <v>44350</v>
      </c>
      <c r="G526" s="10">
        <f>F526+10</f>
        <v>44360</v>
      </c>
    </row>
    <row r="527" spans="1:7" s="26" customFormat="1" ht="15.75" customHeight="1">
      <c r="A527" s="74"/>
      <c r="B527" s="238" t="s">
        <v>897</v>
      </c>
      <c r="C527" s="238" t="s">
        <v>899</v>
      </c>
      <c r="D527" s="857"/>
      <c r="E527" s="9">
        <f t="shared" ref="E527:G530" si="59">E526+7</f>
        <v>44353</v>
      </c>
      <c r="F527" s="10">
        <f t="shared" si="59"/>
        <v>44357</v>
      </c>
      <c r="G527" s="10">
        <f t="shared" si="59"/>
        <v>44367</v>
      </c>
    </row>
    <row r="528" spans="1:7" s="26" customFormat="1" ht="15.75" customHeight="1">
      <c r="A528" s="74"/>
      <c r="B528" s="238" t="s">
        <v>635</v>
      </c>
      <c r="C528" s="238" t="s">
        <v>900</v>
      </c>
      <c r="D528" s="857"/>
      <c r="E528" s="9">
        <f t="shared" si="59"/>
        <v>44360</v>
      </c>
      <c r="F528" s="10">
        <f t="shared" si="59"/>
        <v>44364</v>
      </c>
      <c r="G528" s="10">
        <f t="shared" si="59"/>
        <v>44374</v>
      </c>
    </row>
    <row r="529" spans="1:7" s="26" customFormat="1" ht="15.75" customHeight="1">
      <c r="A529" s="74"/>
      <c r="B529" s="238" t="s">
        <v>895</v>
      </c>
      <c r="C529" s="238" t="s">
        <v>901</v>
      </c>
      <c r="D529" s="857"/>
      <c r="E529" s="9">
        <f t="shared" si="59"/>
        <v>44367</v>
      </c>
      <c r="F529" s="10">
        <f t="shared" si="59"/>
        <v>44371</v>
      </c>
      <c r="G529" s="10">
        <f t="shared" si="59"/>
        <v>44381</v>
      </c>
    </row>
    <row r="530" spans="1:7" s="26" customFormat="1" ht="15.75" customHeight="1">
      <c r="A530" s="74"/>
      <c r="B530" s="238" t="s">
        <v>897</v>
      </c>
      <c r="C530" s="238" t="s">
        <v>902</v>
      </c>
      <c r="D530" s="858"/>
      <c r="E530" s="9">
        <f t="shared" si="59"/>
        <v>44374</v>
      </c>
      <c r="F530" s="10">
        <f t="shared" si="59"/>
        <v>44378</v>
      </c>
      <c r="G530" s="10">
        <f t="shared" si="59"/>
        <v>44388</v>
      </c>
    </row>
    <row r="531" spans="1:7" s="26" customFormat="1" ht="15.75" customHeight="1">
      <c r="A531" s="74"/>
      <c r="B531" s="31"/>
      <c r="C531" s="31"/>
      <c r="D531" s="33"/>
      <c r="E531" s="33"/>
      <c r="F531" s="30"/>
      <c r="G531" s="30"/>
    </row>
    <row r="532" spans="1:7" s="26" customFormat="1" ht="15.75" customHeight="1">
      <c r="A532" s="902"/>
      <c r="B532" s="902"/>
      <c r="C532" s="35"/>
      <c r="D532" s="36"/>
      <c r="E532" s="36"/>
      <c r="F532" s="37"/>
      <c r="G532" s="37"/>
    </row>
    <row r="533" spans="1:7" s="26" customFormat="1" ht="15.75" customHeight="1">
      <c r="A533" s="74"/>
      <c r="B533" s="850" t="s">
        <v>27</v>
      </c>
      <c r="C533" s="847" t="s">
        <v>28</v>
      </c>
      <c r="D533" s="847" t="s">
        <v>29</v>
      </c>
      <c r="E533" s="134" t="s">
        <v>277</v>
      </c>
      <c r="F533" s="134" t="s">
        <v>30</v>
      </c>
      <c r="G533" s="131" t="s">
        <v>68</v>
      </c>
    </row>
    <row r="534" spans="1:7" s="26" customFormat="1" ht="15.75" customHeight="1">
      <c r="A534" s="74" t="s">
        <v>388</v>
      </c>
      <c r="B534" s="852"/>
      <c r="C534" s="848"/>
      <c r="D534" s="848"/>
      <c r="E534" s="130" t="s">
        <v>21</v>
      </c>
      <c r="F534" s="96" t="s">
        <v>31</v>
      </c>
      <c r="G534" s="134" t="s">
        <v>32</v>
      </c>
    </row>
    <row r="535" spans="1:7" s="26" customFormat="1" ht="15.75" customHeight="1">
      <c r="A535" s="74"/>
      <c r="B535" s="13" t="s">
        <v>262</v>
      </c>
      <c r="C535" s="13" t="s">
        <v>816</v>
      </c>
      <c r="D535" s="865" t="s">
        <v>389</v>
      </c>
      <c r="E535" s="8">
        <v>44345</v>
      </c>
      <c r="F535" s="8">
        <f>E535+5</f>
        <v>44350</v>
      </c>
      <c r="G535" s="10">
        <f>F535+7</f>
        <v>44357</v>
      </c>
    </row>
    <row r="536" spans="1:7" s="26" customFormat="1" ht="15.75" customHeight="1">
      <c r="A536" s="74"/>
      <c r="B536" s="13" t="s">
        <v>727</v>
      </c>
      <c r="C536" s="13" t="s">
        <v>64</v>
      </c>
      <c r="D536" s="845"/>
      <c r="E536" s="89">
        <f t="shared" ref="E536:G537" si="60">E535+7</f>
        <v>44352</v>
      </c>
      <c r="F536" s="8">
        <f t="shared" si="60"/>
        <v>44357</v>
      </c>
      <c r="G536" s="10">
        <f t="shared" si="60"/>
        <v>44364</v>
      </c>
    </row>
    <row r="537" spans="1:7" s="26" customFormat="1" ht="15.75" customHeight="1">
      <c r="A537" s="74"/>
      <c r="B537" s="13" t="s">
        <v>622</v>
      </c>
      <c r="C537" s="13" t="s">
        <v>228</v>
      </c>
      <c r="D537" s="845"/>
      <c r="E537" s="89">
        <f t="shared" si="60"/>
        <v>44359</v>
      </c>
      <c r="F537" s="8">
        <f t="shared" si="60"/>
        <v>44364</v>
      </c>
      <c r="G537" s="10">
        <f t="shared" si="60"/>
        <v>44371</v>
      </c>
    </row>
    <row r="538" spans="1:7" s="26" customFormat="1" ht="15.75" customHeight="1">
      <c r="A538" s="74"/>
      <c r="B538" s="150" t="s">
        <v>513</v>
      </c>
      <c r="C538" s="150" t="s">
        <v>817</v>
      </c>
      <c r="D538" s="845"/>
      <c r="E538" s="89">
        <f t="shared" ref="E538:G539" si="61">E537+7</f>
        <v>44366</v>
      </c>
      <c r="F538" s="8">
        <f t="shared" si="61"/>
        <v>44371</v>
      </c>
      <c r="G538" s="10">
        <f t="shared" si="61"/>
        <v>44378</v>
      </c>
    </row>
    <row r="539" spans="1:7" s="26" customFormat="1" ht="15.75" customHeight="1">
      <c r="A539" s="74"/>
      <c r="B539" s="13"/>
      <c r="C539" s="13"/>
      <c r="D539" s="846"/>
      <c r="E539" s="89">
        <f t="shared" si="61"/>
        <v>44373</v>
      </c>
      <c r="F539" s="8">
        <f t="shared" si="61"/>
        <v>44378</v>
      </c>
      <c r="G539" s="10">
        <f t="shared" si="61"/>
        <v>44385</v>
      </c>
    </row>
    <row r="540" spans="1:7" s="26" customFormat="1" ht="15.75" customHeight="1">
      <c r="A540" s="74"/>
      <c r="B540" s="31"/>
      <c r="C540" s="31"/>
      <c r="D540" s="28"/>
      <c r="E540" s="30"/>
      <c r="F540" s="30"/>
      <c r="G540" s="30"/>
    </row>
    <row r="541" spans="1:7" s="26" customFormat="1" ht="15.75" customHeight="1">
      <c r="A541" s="74"/>
      <c r="B541" s="850" t="s">
        <v>281</v>
      </c>
      <c r="C541" s="847" t="s">
        <v>28</v>
      </c>
      <c r="D541" s="847" t="s">
        <v>29</v>
      </c>
      <c r="E541" s="134" t="s">
        <v>277</v>
      </c>
      <c r="F541" s="134" t="s">
        <v>30</v>
      </c>
      <c r="G541" s="131" t="s">
        <v>68</v>
      </c>
    </row>
    <row r="542" spans="1:7" s="26" customFormat="1" ht="15.75" customHeight="1">
      <c r="A542" s="74"/>
      <c r="B542" s="852"/>
      <c r="C542" s="848"/>
      <c r="D542" s="848"/>
      <c r="E542" s="130" t="s">
        <v>21</v>
      </c>
      <c r="F542" s="96" t="s">
        <v>31</v>
      </c>
      <c r="G542" s="134" t="s">
        <v>32</v>
      </c>
    </row>
    <row r="543" spans="1:7" s="26" customFormat="1" ht="15.75" customHeight="1">
      <c r="A543" s="74"/>
      <c r="B543" s="13" t="s">
        <v>925</v>
      </c>
      <c r="C543" s="97" t="s">
        <v>929</v>
      </c>
      <c r="D543" s="867" t="s">
        <v>390</v>
      </c>
      <c r="E543" s="98">
        <v>44349</v>
      </c>
      <c r="F543" s="98">
        <f>E543+4</f>
        <v>44353</v>
      </c>
      <c r="G543" s="10">
        <f>F543+8</f>
        <v>44361</v>
      </c>
    </row>
    <row r="544" spans="1:7" s="26" customFormat="1" ht="15.75" customHeight="1">
      <c r="A544" s="74"/>
      <c r="B544" s="13" t="s">
        <v>926</v>
      </c>
      <c r="C544" s="97" t="s">
        <v>930</v>
      </c>
      <c r="D544" s="893"/>
      <c r="E544" s="98">
        <f t="shared" ref="E544:G547" si="62">E543+7</f>
        <v>44356</v>
      </c>
      <c r="F544" s="98">
        <f t="shared" si="62"/>
        <v>44360</v>
      </c>
      <c r="G544" s="10">
        <f t="shared" si="62"/>
        <v>44368</v>
      </c>
    </row>
    <row r="545" spans="1:8" s="26" customFormat="1" ht="15.75" customHeight="1">
      <c r="A545" s="74"/>
      <c r="B545" s="13" t="s">
        <v>927</v>
      </c>
      <c r="C545" s="97" t="s">
        <v>10</v>
      </c>
      <c r="D545" s="893"/>
      <c r="E545" s="98">
        <f t="shared" si="62"/>
        <v>44363</v>
      </c>
      <c r="F545" s="98">
        <f t="shared" si="62"/>
        <v>44367</v>
      </c>
      <c r="G545" s="10">
        <f t="shared" si="62"/>
        <v>44375</v>
      </c>
    </row>
    <row r="546" spans="1:8" s="26" customFormat="1" ht="15.75" customHeight="1">
      <c r="A546" s="74"/>
      <c r="B546" s="13" t="s">
        <v>928</v>
      </c>
      <c r="C546" s="97" t="s">
        <v>931</v>
      </c>
      <c r="D546" s="893"/>
      <c r="E546" s="98">
        <f t="shared" si="62"/>
        <v>44370</v>
      </c>
      <c r="F546" s="98">
        <f t="shared" si="62"/>
        <v>44374</v>
      </c>
      <c r="G546" s="10">
        <f t="shared" si="62"/>
        <v>44382</v>
      </c>
    </row>
    <row r="547" spans="1:8" s="26" customFormat="1" ht="15.75" customHeight="1">
      <c r="A547" s="74"/>
      <c r="B547" s="97"/>
      <c r="C547" s="97"/>
      <c r="D547" s="894"/>
      <c r="E547" s="98">
        <f t="shared" si="62"/>
        <v>44377</v>
      </c>
      <c r="F547" s="98">
        <f t="shared" si="62"/>
        <v>44381</v>
      </c>
      <c r="G547" s="10">
        <f t="shared" si="62"/>
        <v>44389</v>
      </c>
    </row>
    <row r="548" spans="1:8" s="26" customFormat="1" ht="15.75" customHeight="1">
      <c r="A548" s="74"/>
      <c r="B548" s="31"/>
      <c r="C548" s="31"/>
      <c r="D548" s="28"/>
      <c r="E548" s="30"/>
      <c r="F548" s="30"/>
      <c r="G548" s="30"/>
    </row>
    <row r="549" spans="1:8" s="26" customFormat="1" ht="15.75" customHeight="1">
      <c r="A549" s="79"/>
      <c r="B549" s="31"/>
      <c r="C549" s="31"/>
      <c r="D549" s="28"/>
      <c r="E549" s="30"/>
      <c r="F549" s="30"/>
      <c r="G549" s="30"/>
    </row>
    <row r="550" spans="1:8" s="26" customFormat="1" ht="15.75" customHeight="1">
      <c r="A550" s="74"/>
      <c r="B550" s="847" t="s">
        <v>27</v>
      </c>
      <c r="C550" s="847" t="s">
        <v>28</v>
      </c>
      <c r="D550" s="847" t="s">
        <v>29</v>
      </c>
      <c r="E550" s="176" t="s">
        <v>277</v>
      </c>
      <c r="F550" s="176" t="s">
        <v>30</v>
      </c>
      <c r="G550" s="174" t="s">
        <v>391</v>
      </c>
    </row>
    <row r="551" spans="1:8" s="26" customFormat="1" ht="15.75" customHeight="1">
      <c r="A551" s="74" t="s">
        <v>392</v>
      </c>
      <c r="B551" s="848"/>
      <c r="C551" s="848"/>
      <c r="D551" s="848"/>
      <c r="E551" s="175" t="s">
        <v>21</v>
      </c>
      <c r="F551" s="96" t="s">
        <v>31</v>
      </c>
      <c r="G551" s="176" t="s">
        <v>32</v>
      </c>
    </row>
    <row r="552" spans="1:8" s="26" customFormat="1" ht="15.75" customHeight="1">
      <c r="A552" s="74"/>
      <c r="B552" s="152" t="s">
        <v>566</v>
      </c>
      <c r="C552" s="152" t="s">
        <v>903</v>
      </c>
      <c r="D552" s="909" t="s">
        <v>562</v>
      </c>
      <c r="E552" s="98">
        <v>44349</v>
      </c>
      <c r="F552" s="98">
        <f>E552+4</f>
        <v>44353</v>
      </c>
      <c r="G552" s="10">
        <f>F552+6</f>
        <v>44359</v>
      </c>
    </row>
    <row r="553" spans="1:8" s="26" customFormat="1" ht="15.75" customHeight="1">
      <c r="A553" s="74"/>
      <c r="B553" s="152" t="s">
        <v>565</v>
      </c>
      <c r="C553" s="152" t="s">
        <v>904</v>
      </c>
      <c r="D553" s="910"/>
      <c r="E553" s="98">
        <f t="shared" ref="E553:G556" si="63">E552+7</f>
        <v>44356</v>
      </c>
      <c r="F553" s="98">
        <f t="shared" si="63"/>
        <v>44360</v>
      </c>
      <c r="G553" s="10">
        <f t="shared" si="63"/>
        <v>44366</v>
      </c>
    </row>
    <row r="554" spans="1:8" s="26" customFormat="1" ht="15.75" customHeight="1">
      <c r="A554" s="74"/>
      <c r="B554" s="152" t="s">
        <v>566</v>
      </c>
      <c r="C554" s="152" t="s">
        <v>907</v>
      </c>
      <c r="D554" s="910"/>
      <c r="E554" s="98">
        <f t="shared" si="63"/>
        <v>44363</v>
      </c>
      <c r="F554" s="98">
        <f t="shared" si="63"/>
        <v>44367</v>
      </c>
      <c r="G554" s="10">
        <f t="shared" si="63"/>
        <v>44373</v>
      </c>
    </row>
    <row r="555" spans="1:8" s="26" customFormat="1" ht="15.75" customHeight="1">
      <c r="A555" s="74"/>
      <c r="B555" s="97" t="s">
        <v>565</v>
      </c>
      <c r="C555" s="97" t="s">
        <v>906</v>
      </c>
      <c r="D555" s="910"/>
      <c r="E555" s="98">
        <f t="shared" si="63"/>
        <v>44370</v>
      </c>
      <c r="F555" s="98">
        <f t="shared" si="63"/>
        <v>44374</v>
      </c>
      <c r="G555" s="10">
        <f t="shared" si="63"/>
        <v>44380</v>
      </c>
    </row>
    <row r="556" spans="1:8" s="26" customFormat="1" ht="15.75" customHeight="1">
      <c r="A556" s="74"/>
      <c r="B556" s="152" t="s">
        <v>566</v>
      </c>
      <c r="C556" s="152" t="s">
        <v>904</v>
      </c>
      <c r="D556" s="911"/>
      <c r="E556" s="98">
        <f t="shared" si="63"/>
        <v>44377</v>
      </c>
      <c r="F556" s="98">
        <f t="shared" si="63"/>
        <v>44381</v>
      </c>
      <c r="G556" s="10">
        <f t="shared" si="63"/>
        <v>44387</v>
      </c>
    </row>
    <row r="557" spans="1:8" s="26" customFormat="1" ht="15.75" customHeight="1">
      <c r="A557" s="74"/>
      <c r="B557" s="187"/>
      <c r="C557" s="187"/>
      <c r="D557" s="28"/>
      <c r="E557" s="30"/>
      <c r="F557" s="30"/>
      <c r="G557" s="30"/>
      <c r="H557" s="186"/>
    </row>
    <row r="558" spans="1:8" s="26" customFormat="1" ht="15.75" customHeight="1">
      <c r="A558" s="74" t="s">
        <v>393</v>
      </c>
      <c r="B558" s="847" t="s">
        <v>27</v>
      </c>
      <c r="C558" s="847" t="s">
        <v>28</v>
      </c>
      <c r="D558" s="847" t="s">
        <v>29</v>
      </c>
      <c r="E558" s="134" t="s">
        <v>277</v>
      </c>
      <c r="F558" s="134" t="s">
        <v>30</v>
      </c>
      <c r="G558" s="131" t="s">
        <v>394</v>
      </c>
    </row>
    <row r="559" spans="1:8" s="26" customFormat="1" ht="15.75" customHeight="1">
      <c r="A559" s="74"/>
      <c r="B559" s="848"/>
      <c r="C559" s="848"/>
      <c r="D559" s="848"/>
      <c r="E559" s="130" t="s">
        <v>21</v>
      </c>
      <c r="F559" s="96" t="s">
        <v>31</v>
      </c>
      <c r="G559" s="134" t="s">
        <v>32</v>
      </c>
    </row>
    <row r="560" spans="1:8" s="26" customFormat="1" ht="15.75" customHeight="1">
      <c r="A560" s="74"/>
      <c r="B560" s="274" t="s">
        <v>515</v>
      </c>
      <c r="C560" s="274" t="s">
        <v>811</v>
      </c>
      <c r="D560" s="941" t="s">
        <v>395</v>
      </c>
      <c r="E560" s="128">
        <v>44344</v>
      </c>
      <c r="F560" s="98">
        <f>E560+4</f>
        <v>44348</v>
      </c>
      <c r="G560" s="10">
        <f>F560+5</f>
        <v>44353</v>
      </c>
    </row>
    <row r="561" spans="1:7" s="26" customFormat="1" ht="15.75" customHeight="1">
      <c r="A561" s="74"/>
      <c r="B561" s="274" t="s">
        <v>263</v>
      </c>
      <c r="C561" s="274" t="s">
        <v>812</v>
      </c>
      <c r="D561" s="910"/>
      <c r="E561" s="128">
        <f t="shared" ref="E561:G564" si="64">E560+7</f>
        <v>44351</v>
      </c>
      <c r="F561" s="98">
        <f t="shared" si="64"/>
        <v>44355</v>
      </c>
      <c r="G561" s="10">
        <f t="shared" si="64"/>
        <v>44360</v>
      </c>
    </row>
    <row r="562" spans="1:7" s="26" customFormat="1" ht="15.75" customHeight="1">
      <c r="A562" s="74"/>
      <c r="B562" s="274" t="s">
        <v>584</v>
      </c>
      <c r="C562" s="274" t="s">
        <v>813</v>
      </c>
      <c r="D562" s="910"/>
      <c r="E562" s="128">
        <f t="shared" si="64"/>
        <v>44358</v>
      </c>
      <c r="F562" s="98">
        <f t="shared" si="64"/>
        <v>44362</v>
      </c>
      <c r="G562" s="10">
        <f t="shared" si="64"/>
        <v>44367</v>
      </c>
    </row>
    <row r="563" spans="1:7" s="26" customFormat="1" ht="15.75" customHeight="1">
      <c r="A563" s="74"/>
      <c r="B563" s="274" t="s">
        <v>515</v>
      </c>
      <c r="C563" s="274" t="s">
        <v>814</v>
      </c>
      <c r="D563" s="910"/>
      <c r="E563" s="128">
        <f t="shared" si="64"/>
        <v>44365</v>
      </c>
      <c r="F563" s="98">
        <f t="shared" si="64"/>
        <v>44369</v>
      </c>
      <c r="G563" s="10">
        <f t="shared" si="64"/>
        <v>44374</v>
      </c>
    </row>
    <row r="564" spans="1:7" s="26" customFormat="1" ht="15.75" customHeight="1">
      <c r="A564" s="74"/>
      <c r="B564" s="278" t="s">
        <v>263</v>
      </c>
      <c r="C564" s="238" t="s">
        <v>815</v>
      </c>
      <c r="D564" s="942"/>
      <c r="E564" s="128">
        <f t="shared" si="64"/>
        <v>44372</v>
      </c>
      <c r="F564" s="98">
        <f t="shared" si="64"/>
        <v>44376</v>
      </c>
      <c r="G564" s="10">
        <f t="shared" si="64"/>
        <v>44381</v>
      </c>
    </row>
    <row r="565" spans="1:7" s="26" customFormat="1" ht="15.75" customHeight="1">
      <c r="A565" s="74"/>
      <c r="B565" s="31"/>
      <c r="C565" s="31"/>
      <c r="D565" s="280"/>
      <c r="E565" s="30"/>
      <c r="F565" s="30"/>
      <c r="G565" s="30"/>
    </row>
    <row r="566" spans="1:7" s="26" customFormat="1" ht="15.75" customHeight="1">
      <c r="A566" s="124" t="s">
        <v>396</v>
      </c>
      <c r="B566" s="55"/>
      <c r="C566" s="55"/>
      <c r="D566" s="55"/>
      <c r="E566" s="55"/>
      <c r="F566" s="55"/>
      <c r="G566" s="55"/>
    </row>
    <row r="567" spans="1:7" s="26" customFormat="1" ht="15.75" customHeight="1">
      <c r="A567" s="912"/>
      <c r="B567" s="912"/>
      <c r="C567" s="42"/>
      <c r="D567" s="23"/>
      <c r="E567" s="23"/>
      <c r="F567" s="24"/>
      <c r="G567" s="24"/>
    </row>
    <row r="568" spans="1:7" s="26" customFormat="1" ht="15.75" customHeight="1">
      <c r="A568" s="74" t="s">
        <v>397</v>
      </c>
      <c r="B568" s="850" t="s">
        <v>281</v>
      </c>
      <c r="C568" s="850" t="s">
        <v>28</v>
      </c>
      <c r="D568" s="850" t="s">
        <v>29</v>
      </c>
      <c r="E568" s="176" t="s">
        <v>277</v>
      </c>
      <c r="F568" s="176" t="s">
        <v>30</v>
      </c>
      <c r="G568" s="176" t="s">
        <v>23</v>
      </c>
    </row>
    <row r="569" spans="1:7" s="26" customFormat="1" ht="15.75" customHeight="1">
      <c r="A569" s="74"/>
      <c r="B569" s="852"/>
      <c r="C569" s="852"/>
      <c r="D569" s="852"/>
      <c r="E569" s="176" t="s">
        <v>21</v>
      </c>
      <c r="F569" s="176" t="s">
        <v>31</v>
      </c>
      <c r="G569" s="176" t="s">
        <v>32</v>
      </c>
    </row>
    <row r="570" spans="1:7" s="26" customFormat="1" ht="15.75" customHeight="1">
      <c r="A570" s="74"/>
      <c r="B570" s="252" t="s">
        <v>563</v>
      </c>
      <c r="C570" s="252" t="s">
        <v>643</v>
      </c>
      <c r="D570" s="900" t="s">
        <v>271</v>
      </c>
      <c r="E570" s="10">
        <v>44348</v>
      </c>
      <c r="F570" s="10">
        <f>E570+3</f>
        <v>44351</v>
      </c>
      <c r="G570" s="10">
        <f>F570+2</f>
        <v>44353</v>
      </c>
    </row>
    <row r="571" spans="1:7" s="26" customFormat="1" ht="15.75" customHeight="1">
      <c r="A571" s="74"/>
      <c r="B571" s="252" t="s">
        <v>265</v>
      </c>
      <c r="C571" s="252" t="s">
        <v>648</v>
      </c>
      <c r="D571" s="845"/>
      <c r="E571" s="10">
        <f t="shared" ref="E571:G574" si="65">E570+7</f>
        <v>44355</v>
      </c>
      <c r="F571" s="10">
        <f t="shared" si="65"/>
        <v>44358</v>
      </c>
      <c r="G571" s="10">
        <f t="shared" si="65"/>
        <v>44360</v>
      </c>
    </row>
    <row r="572" spans="1:7" s="26" customFormat="1" ht="15.75" customHeight="1">
      <c r="A572" s="74"/>
      <c r="B572" s="252" t="s">
        <v>647</v>
      </c>
      <c r="C572" s="252" t="s">
        <v>1001</v>
      </c>
      <c r="D572" s="845"/>
      <c r="E572" s="10">
        <f t="shared" si="65"/>
        <v>44362</v>
      </c>
      <c r="F572" s="10">
        <f t="shared" si="65"/>
        <v>44365</v>
      </c>
      <c r="G572" s="10">
        <f t="shared" si="65"/>
        <v>44367</v>
      </c>
    </row>
    <row r="573" spans="1:7" s="26" customFormat="1" ht="15.75" customHeight="1">
      <c r="A573" s="74"/>
      <c r="B573" s="252" t="s">
        <v>185</v>
      </c>
      <c r="C573" s="252" t="s">
        <v>648</v>
      </c>
      <c r="D573" s="845"/>
      <c r="E573" s="10">
        <f t="shared" si="65"/>
        <v>44369</v>
      </c>
      <c r="F573" s="10">
        <f t="shared" si="65"/>
        <v>44372</v>
      </c>
      <c r="G573" s="10">
        <f t="shared" si="65"/>
        <v>44374</v>
      </c>
    </row>
    <row r="574" spans="1:7" s="26" customFormat="1" ht="15.75" customHeight="1">
      <c r="A574" s="74"/>
      <c r="B574" s="252" t="s">
        <v>563</v>
      </c>
      <c r="C574" s="252" t="s">
        <v>648</v>
      </c>
      <c r="D574" s="861"/>
      <c r="E574" s="10">
        <f t="shared" si="65"/>
        <v>44376</v>
      </c>
      <c r="F574" s="10">
        <f t="shared" si="65"/>
        <v>44379</v>
      </c>
      <c r="G574" s="10">
        <f t="shared" si="65"/>
        <v>44381</v>
      </c>
    </row>
    <row r="575" spans="1:7" s="26" customFormat="1" ht="15.75" customHeight="1">
      <c r="A575" s="74"/>
      <c r="B575" s="51"/>
      <c r="C575" s="51"/>
      <c r="D575" s="51"/>
      <c r="E575" s="51"/>
      <c r="F575" s="30"/>
      <c r="G575" s="30"/>
    </row>
    <row r="576" spans="1:7" s="26" customFormat="1" ht="15.75" customHeight="1">
      <c r="A576" s="898"/>
      <c r="B576" s="898"/>
      <c r="C576" s="35"/>
      <c r="D576" s="36"/>
      <c r="E576" s="36"/>
      <c r="F576" s="37"/>
      <c r="G576" s="37"/>
    </row>
    <row r="577" spans="1:7" s="26" customFormat="1" ht="15.75" customHeight="1">
      <c r="A577" s="74" t="s">
        <v>398</v>
      </c>
      <c r="B577" s="850" t="s">
        <v>281</v>
      </c>
      <c r="C577" s="850" t="s">
        <v>28</v>
      </c>
      <c r="D577" s="850" t="s">
        <v>29</v>
      </c>
      <c r="E577" s="176" t="s">
        <v>277</v>
      </c>
      <c r="F577" s="176" t="s">
        <v>30</v>
      </c>
      <c r="G577" s="176" t="s">
        <v>91</v>
      </c>
    </row>
    <row r="578" spans="1:7" s="26" customFormat="1" ht="15.75" customHeight="1">
      <c r="A578" s="74"/>
      <c r="B578" s="852"/>
      <c r="C578" s="852"/>
      <c r="D578" s="852"/>
      <c r="E578" s="176" t="s">
        <v>21</v>
      </c>
      <c r="F578" s="176" t="s">
        <v>31</v>
      </c>
      <c r="G578" s="176" t="s">
        <v>32</v>
      </c>
    </row>
    <row r="579" spans="1:7" s="26" customFormat="1" ht="15.75" customHeight="1">
      <c r="A579" s="80"/>
      <c r="B579" s="289" t="s">
        <v>563</v>
      </c>
      <c r="C579" s="289" t="s">
        <v>643</v>
      </c>
      <c r="D579" s="900" t="s">
        <v>271</v>
      </c>
      <c r="E579" s="10">
        <v>44348</v>
      </c>
      <c r="F579" s="10">
        <f>E579+3</f>
        <v>44351</v>
      </c>
      <c r="G579" s="10">
        <f>F579+2</f>
        <v>44353</v>
      </c>
    </row>
    <row r="580" spans="1:7" s="26" customFormat="1" ht="15.75" customHeight="1">
      <c r="A580" s="74"/>
      <c r="B580" s="289" t="s">
        <v>265</v>
      </c>
      <c r="C580" s="289" t="s">
        <v>648</v>
      </c>
      <c r="D580" s="845"/>
      <c r="E580" s="10">
        <f t="shared" ref="E580:G583" si="66">E579+7</f>
        <v>44355</v>
      </c>
      <c r="F580" s="10">
        <f t="shared" si="66"/>
        <v>44358</v>
      </c>
      <c r="G580" s="10">
        <f t="shared" si="66"/>
        <v>44360</v>
      </c>
    </row>
    <row r="581" spans="1:7" s="26" customFormat="1" ht="15.75" customHeight="1">
      <c r="A581" s="74"/>
      <c r="B581" s="289" t="s">
        <v>647</v>
      </c>
      <c r="C581" s="289" t="s">
        <v>1001</v>
      </c>
      <c r="D581" s="845"/>
      <c r="E581" s="10">
        <f t="shared" si="66"/>
        <v>44362</v>
      </c>
      <c r="F581" s="10">
        <f t="shared" si="66"/>
        <v>44365</v>
      </c>
      <c r="G581" s="10">
        <f t="shared" si="66"/>
        <v>44367</v>
      </c>
    </row>
    <row r="582" spans="1:7" s="26" customFormat="1" ht="15.75" customHeight="1">
      <c r="A582" s="74"/>
      <c r="B582" s="289" t="s">
        <v>185</v>
      </c>
      <c r="C582" s="289" t="s">
        <v>648</v>
      </c>
      <c r="D582" s="845"/>
      <c r="E582" s="10">
        <f t="shared" si="66"/>
        <v>44369</v>
      </c>
      <c r="F582" s="10">
        <f t="shared" si="66"/>
        <v>44372</v>
      </c>
      <c r="G582" s="10">
        <f t="shared" si="66"/>
        <v>44374</v>
      </c>
    </row>
    <row r="583" spans="1:7" s="26" customFormat="1" ht="15.75" customHeight="1">
      <c r="A583" s="74"/>
      <c r="B583" s="289" t="s">
        <v>563</v>
      </c>
      <c r="C583" s="289" t="s">
        <v>648</v>
      </c>
      <c r="D583" s="861"/>
      <c r="E583" s="10">
        <f t="shared" si="66"/>
        <v>44376</v>
      </c>
      <c r="F583" s="10">
        <f t="shared" si="66"/>
        <v>44379</v>
      </c>
      <c r="G583" s="10">
        <f t="shared" si="66"/>
        <v>44381</v>
      </c>
    </row>
    <row r="584" spans="1:7" s="26" customFormat="1" ht="15.75" customHeight="1">
      <c r="A584" s="74"/>
      <c r="B584" s="51"/>
      <c r="C584" s="51"/>
      <c r="D584" s="51"/>
      <c r="E584" s="51"/>
      <c r="F584" s="30"/>
      <c r="G584" s="30"/>
    </row>
    <row r="585" spans="1:7" s="26" customFormat="1" ht="15.75" customHeight="1">
      <c r="A585" s="898"/>
      <c r="B585" s="898"/>
      <c r="C585" s="35"/>
      <c r="D585" s="36"/>
      <c r="E585" s="36"/>
      <c r="F585" s="37"/>
      <c r="G585" s="37"/>
    </row>
    <row r="586" spans="1:7" s="26" customFormat="1" ht="15.75" customHeight="1">
      <c r="A586" s="74" t="s">
        <v>399</v>
      </c>
      <c r="B586" s="853" t="s">
        <v>27</v>
      </c>
      <c r="C586" s="853" t="s">
        <v>28</v>
      </c>
      <c r="D586" s="853" t="s">
        <v>29</v>
      </c>
      <c r="E586" s="177" t="s">
        <v>277</v>
      </c>
      <c r="F586" s="177" t="s">
        <v>30</v>
      </c>
      <c r="G586" s="177" t="s">
        <v>92</v>
      </c>
    </row>
    <row r="587" spans="1:7" s="26" customFormat="1" ht="15.75" customHeight="1">
      <c r="A587" s="74"/>
      <c r="B587" s="854"/>
      <c r="C587" s="854"/>
      <c r="D587" s="854"/>
      <c r="E587" s="85" t="s">
        <v>21</v>
      </c>
      <c r="F587" s="177" t="s">
        <v>31</v>
      </c>
      <c r="G587" s="177" t="s">
        <v>32</v>
      </c>
    </row>
    <row r="588" spans="1:7" s="26" customFormat="1" ht="15.75" customHeight="1">
      <c r="A588" s="74"/>
      <c r="B588" s="239" t="s">
        <v>564</v>
      </c>
      <c r="C588" s="239" t="s">
        <v>976</v>
      </c>
      <c r="D588" s="895" t="s">
        <v>272</v>
      </c>
      <c r="E588" s="18">
        <v>44351</v>
      </c>
      <c r="F588" s="18">
        <f>E588+3</f>
        <v>44354</v>
      </c>
      <c r="G588" s="18">
        <f>F588+3</f>
        <v>44357</v>
      </c>
    </row>
    <row r="589" spans="1:7" s="26" customFormat="1" ht="15.75" customHeight="1">
      <c r="A589" s="80"/>
      <c r="B589" s="239" t="s">
        <v>564</v>
      </c>
      <c r="C589" s="251" t="s">
        <v>712</v>
      </c>
      <c r="D589" s="896"/>
      <c r="E589" s="185">
        <f t="shared" ref="E589:G592" si="67">E588+7</f>
        <v>44358</v>
      </c>
      <c r="F589" s="18">
        <f t="shared" si="67"/>
        <v>44361</v>
      </c>
      <c r="G589" s="18">
        <f t="shared" si="67"/>
        <v>44364</v>
      </c>
    </row>
    <row r="590" spans="1:7" s="26" customFormat="1" ht="15.75" customHeight="1">
      <c r="A590" s="74"/>
      <c r="B590" s="239" t="s">
        <v>564</v>
      </c>
      <c r="C590" s="251" t="s">
        <v>981</v>
      </c>
      <c r="D590" s="896"/>
      <c r="E590" s="185">
        <f t="shared" si="67"/>
        <v>44365</v>
      </c>
      <c r="F590" s="18">
        <f t="shared" si="67"/>
        <v>44368</v>
      </c>
      <c r="G590" s="18">
        <f t="shared" si="67"/>
        <v>44371</v>
      </c>
    </row>
    <row r="591" spans="1:7" s="26" customFormat="1" ht="15.75" customHeight="1">
      <c r="A591" s="74"/>
      <c r="B591" s="239" t="s">
        <v>564</v>
      </c>
      <c r="C591" s="251" t="s">
        <v>982</v>
      </c>
      <c r="D591" s="896"/>
      <c r="E591" s="185">
        <f t="shared" si="67"/>
        <v>44372</v>
      </c>
      <c r="F591" s="18">
        <f t="shared" si="67"/>
        <v>44375</v>
      </c>
      <c r="G591" s="18">
        <f t="shared" si="67"/>
        <v>44378</v>
      </c>
    </row>
    <row r="592" spans="1:7" s="26" customFormat="1" ht="15.75" customHeight="1">
      <c r="A592" s="74"/>
      <c r="B592" s="239" t="s">
        <v>564</v>
      </c>
      <c r="C592" s="251" t="s">
        <v>1002</v>
      </c>
      <c r="D592" s="896"/>
      <c r="E592" s="185">
        <f t="shared" si="67"/>
        <v>44379</v>
      </c>
      <c r="F592" s="18">
        <f t="shared" si="67"/>
        <v>44382</v>
      </c>
      <c r="G592" s="18">
        <f t="shared" si="67"/>
        <v>44385</v>
      </c>
    </row>
    <row r="593" spans="1:8" s="26" customFormat="1" ht="15.75" customHeight="1">
      <c r="A593" s="898"/>
      <c r="B593" s="898"/>
      <c r="C593" s="898"/>
      <c r="D593" s="898"/>
      <c r="E593" s="898"/>
      <c r="F593" s="898"/>
      <c r="G593" s="898"/>
      <c r="H593" s="898"/>
    </row>
    <row r="594" spans="1:8" s="26" customFormat="1" ht="15.75" customHeight="1">
      <c r="A594" s="74" t="s">
        <v>253</v>
      </c>
      <c r="B594" s="853" t="s">
        <v>27</v>
      </c>
      <c r="C594" s="853" t="s">
        <v>28</v>
      </c>
      <c r="D594" s="853" t="s">
        <v>29</v>
      </c>
      <c r="E594" s="176" t="s">
        <v>277</v>
      </c>
      <c r="F594" s="176" t="s">
        <v>30</v>
      </c>
      <c r="G594" s="176" t="s">
        <v>93</v>
      </c>
    </row>
    <row r="595" spans="1:8" s="26" customFormat="1" ht="15.75" customHeight="1">
      <c r="A595" s="74"/>
      <c r="B595" s="854"/>
      <c r="C595" s="854"/>
      <c r="D595" s="854"/>
      <c r="E595" s="176" t="s">
        <v>364</v>
      </c>
      <c r="F595" s="176" t="s">
        <v>31</v>
      </c>
      <c r="G595" s="176" t="s">
        <v>32</v>
      </c>
    </row>
    <row r="596" spans="1:8" s="26" customFormat="1" ht="15.75" customHeight="1">
      <c r="A596" s="74"/>
      <c r="B596" s="290" t="s">
        <v>564</v>
      </c>
      <c r="C596" s="290" t="s">
        <v>976</v>
      </c>
      <c r="D596" s="847" t="s">
        <v>273</v>
      </c>
      <c r="E596" s="18">
        <v>44351</v>
      </c>
      <c r="F596" s="10">
        <f>E596+3</f>
        <v>44354</v>
      </c>
      <c r="G596" s="10">
        <f>F596+3</f>
        <v>44357</v>
      </c>
    </row>
    <row r="597" spans="1:8" s="26" customFormat="1" ht="15.75" customHeight="1">
      <c r="A597" s="80"/>
      <c r="B597" s="290" t="s">
        <v>564</v>
      </c>
      <c r="C597" s="290" t="s">
        <v>712</v>
      </c>
      <c r="D597" s="874"/>
      <c r="E597" s="9">
        <f>E596+7</f>
        <v>44358</v>
      </c>
      <c r="F597" s="10">
        <f t="shared" ref="E597:G600" si="68">F596+7</f>
        <v>44361</v>
      </c>
      <c r="G597" s="10">
        <f t="shared" si="68"/>
        <v>44364</v>
      </c>
    </row>
    <row r="598" spans="1:8" s="26" customFormat="1" ht="15.75" customHeight="1">
      <c r="A598" s="74"/>
      <c r="B598" s="290" t="s">
        <v>564</v>
      </c>
      <c r="C598" s="290" t="s">
        <v>981</v>
      </c>
      <c r="D598" s="874"/>
      <c r="E598" s="9">
        <f t="shared" si="68"/>
        <v>44365</v>
      </c>
      <c r="F598" s="10">
        <f t="shared" si="68"/>
        <v>44368</v>
      </c>
      <c r="G598" s="10">
        <f t="shared" si="68"/>
        <v>44371</v>
      </c>
    </row>
    <row r="599" spans="1:8" s="26" customFormat="1" ht="15.75" customHeight="1">
      <c r="A599" s="74"/>
      <c r="B599" s="290" t="s">
        <v>564</v>
      </c>
      <c r="C599" s="290" t="s">
        <v>982</v>
      </c>
      <c r="D599" s="874"/>
      <c r="E599" s="9">
        <f t="shared" si="68"/>
        <v>44372</v>
      </c>
      <c r="F599" s="10">
        <f t="shared" si="68"/>
        <v>44375</v>
      </c>
      <c r="G599" s="10">
        <f t="shared" si="68"/>
        <v>44378</v>
      </c>
    </row>
    <row r="600" spans="1:8" s="26" customFormat="1" ht="15.75" customHeight="1">
      <c r="A600" s="74"/>
      <c r="B600" s="290" t="s">
        <v>564</v>
      </c>
      <c r="C600" s="290" t="s">
        <v>1002</v>
      </c>
      <c r="D600" s="899"/>
      <c r="E600" s="9">
        <f t="shared" si="68"/>
        <v>44379</v>
      </c>
      <c r="F600" s="10">
        <f t="shared" si="68"/>
        <v>44382</v>
      </c>
      <c r="G600" s="10">
        <f t="shared" si="68"/>
        <v>44385</v>
      </c>
    </row>
    <row r="601" spans="1:8" s="26" customFormat="1" ht="15.75" customHeight="1">
      <c r="A601" s="79"/>
      <c r="C601" s="35"/>
      <c r="D601" s="36"/>
      <c r="E601" s="36"/>
      <c r="F601" s="37"/>
      <c r="G601" s="37"/>
    </row>
    <row r="602" spans="1:8" s="26" customFormat="1" ht="15.75" customHeight="1">
      <c r="A602" s="74" t="s">
        <v>400</v>
      </c>
      <c r="B602" s="847" t="s">
        <v>27</v>
      </c>
      <c r="C602" s="847" t="s">
        <v>28</v>
      </c>
      <c r="D602" s="847" t="s">
        <v>29</v>
      </c>
      <c r="E602" s="176" t="s">
        <v>287</v>
      </c>
      <c r="F602" s="176" t="s">
        <v>30</v>
      </c>
      <c r="G602" s="176" t="s">
        <v>94</v>
      </c>
    </row>
    <row r="603" spans="1:8" s="26" customFormat="1" ht="15.75" customHeight="1">
      <c r="A603" s="74"/>
      <c r="B603" s="848"/>
      <c r="C603" s="848"/>
      <c r="D603" s="848"/>
      <c r="E603" s="84" t="s">
        <v>21</v>
      </c>
      <c r="F603" s="176" t="s">
        <v>31</v>
      </c>
      <c r="G603" s="176" t="s">
        <v>32</v>
      </c>
    </row>
    <row r="604" spans="1:8" s="26" customFormat="1" ht="15.75" customHeight="1">
      <c r="A604" s="80"/>
      <c r="B604" s="236" t="s">
        <v>519</v>
      </c>
      <c r="C604" s="235" t="s">
        <v>911</v>
      </c>
      <c r="D604" s="844" t="s">
        <v>522</v>
      </c>
      <c r="E604" s="10">
        <v>44350</v>
      </c>
      <c r="F604" s="9">
        <f>E604+3</f>
        <v>44353</v>
      </c>
      <c r="G604" s="10">
        <f>F604+3</f>
        <v>44356</v>
      </c>
    </row>
    <row r="605" spans="1:8" s="26" customFormat="1" ht="15.75" customHeight="1">
      <c r="A605" s="74"/>
      <c r="B605" s="236" t="s">
        <v>519</v>
      </c>
      <c r="C605" s="267" t="s">
        <v>912</v>
      </c>
      <c r="D605" s="845"/>
      <c r="E605" s="9">
        <f t="shared" ref="E605:G608" si="69">E604+7</f>
        <v>44357</v>
      </c>
      <c r="F605" s="9">
        <f t="shared" si="69"/>
        <v>44360</v>
      </c>
      <c r="G605" s="10">
        <f t="shared" si="69"/>
        <v>44363</v>
      </c>
    </row>
    <row r="606" spans="1:8" s="26" customFormat="1" ht="15.75" customHeight="1">
      <c r="A606" s="74"/>
      <c r="B606" s="236" t="s">
        <v>519</v>
      </c>
      <c r="C606" s="267" t="s">
        <v>913</v>
      </c>
      <c r="D606" s="845"/>
      <c r="E606" s="9">
        <f t="shared" si="69"/>
        <v>44364</v>
      </c>
      <c r="F606" s="9">
        <f t="shared" si="69"/>
        <v>44367</v>
      </c>
      <c r="G606" s="10">
        <f t="shared" si="69"/>
        <v>44370</v>
      </c>
    </row>
    <row r="607" spans="1:8" s="26" customFormat="1" ht="15.75" customHeight="1">
      <c r="A607" s="74"/>
      <c r="B607" s="236" t="s">
        <v>519</v>
      </c>
      <c r="C607" s="267" t="s">
        <v>914</v>
      </c>
      <c r="D607" s="845"/>
      <c r="E607" s="9">
        <f t="shared" si="69"/>
        <v>44371</v>
      </c>
      <c r="F607" s="9">
        <f t="shared" si="69"/>
        <v>44374</v>
      </c>
      <c r="G607" s="10">
        <f t="shared" si="69"/>
        <v>44377</v>
      </c>
    </row>
    <row r="608" spans="1:8" s="26" customFormat="1" ht="15.75" customHeight="1">
      <c r="A608" s="74"/>
      <c r="B608" s="236" t="s">
        <v>519</v>
      </c>
      <c r="C608" s="267" t="s">
        <v>915</v>
      </c>
      <c r="D608" s="846"/>
      <c r="E608" s="9">
        <f t="shared" si="69"/>
        <v>44378</v>
      </c>
      <c r="F608" s="9">
        <f t="shared" si="69"/>
        <v>44381</v>
      </c>
      <c r="G608" s="10">
        <f t="shared" si="69"/>
        <v>44384</v>
      </c>
    </row>
    <row r="609" spans="1:7" s="26" customFormat="1" ht="15.75" customHeight="1">
      <c r="A609" s="74"/>
      <c r="B609" s="41"/>
      <c r="C609" s="41"/>
      <c r="D609" s="35"/>
      <c r="E609" s="35"/>
      <c r="F609" s="36"/>
      <c r="G609" s="37"/>
    </row>
    <row r="610" spans="1:7" s="26" customFormat="1" ht="15.75" customHeight="1">
      <c r="A610" s="74"/>
      <c r="B610" s="51"/>
      <c r="C610" s="51"/>
      <c r="D610" s="51"/>
      <c r="E610" s="51"/>
      <c r="F610" s="30"/>
      <c r="G610" s="30"/>
    </row>
    <row r="611" spans="1:7" s="26" customFormat="1" ht="15.75" customHeight="1">
      <c r="A611" s="74"/>
      <c r="B611" s="189"/>
      <c r="C611" s="35"/>
      <c r="D611" s="36"/>
      <c r="E611" s="36"/>
      <c r="F611" s="37"/>
      <c r="G611" s="37"/>
    </row>
    <row r="612" spans="1:7" s="26" customFormat="1" ht="15.75" customHeight="1">
      <c r="A612" s="74"/>
      <c r="B612" s="847" t="s">
        <v>27</v>
      </c>
      <c r="C612" s="847" t="s">
        <v>28</v>
      </c>
      <c r="D612" s="850" t="s">
        <v>29</v>
      </c>
      <c r="E612" s="176" t="s">
        <v>523</v>
      </c>
      <c r="F612" s="176" t="s">
        <v>30</v>
      </c>
      <c r="G612" s="176" t="s">
        <v>96</v>
      </c>
    </row>
    <row r="613" spans="1:7" s="26" customFormat="1" ht="15.75" customHeight="1">
      <c r="A613" s="74" t="s">
        <v>401</v>
      </c>
      <c r="B613" s="848"/>
      <c r="C613" s="848"/>
      <c r="D613" s="852"/>
      <c r="E613" s="84" t="s">
        <v>21</v>
      </c>
      <c r="F613" s="176" t="s">
        <v>31</v>
      </c>
      <c r="G613" s="176" t="s">
        <v>32</v>
      </c>
    </row>
    <row r="614" spans="1:7" s="26" customFormat="1" ht="15.75" customHeight="1">
      <c r="A614" s="74"/>
      <c r="B614" s="270" t="s">
        <v>519</v>
      </c>
      <c r="C614" s="267" t="s">
        <v>911</v>
      </c>
      <c r="D614" s="844" t="s">
        <v>522</v>
      </c>
      <c r="E614" s="10">
        <v>44350</v>
      </c>
      <c r="F614" s="9">
        <f>E614+3</f>
        <v>44353</v>
      </c>
      <c r="G614" s="10">
        <f>F614+3</f>
        <v>44356</v>
      </c>
    </row>
    <row r="615" spans="1:7" s="26" customFormat="1" ht="15.75" customHeight="1">
      <c r="A615" s="74"/>
      <c r="B615" s="270" t="s">
        <v>519</v>
      </c>
      <c r="C615" s="267" t="s">
        <v>912</v>
      </c>
      <c r="D615" s="845"/>
      <c r="E615" s="9">
        <f t="shared" ref="E615:G618" si="70">E614+7</f>
        <v>44357</v>
      </c>
      <c r="F615" s="9">
        <f t="shared" si="70"/>
        <v>44360</v>
      </c>
      <c r="G615" s="10">
        <f t="shared" si="70"/>
        <v>44363</v>
      </c>
    </row>
    <row r="616" spans="1:7" s="26" customFormat="1" ht="15.75" customHeight="1">
      <c r="A616" s="74"/>
      <c r="B616" s="270" t="s">
        <v>519</v>
      </c>
      <c r="C616" s="267" t="s">
        <v>913</v>
      </c>
      <c r="D616" s="845"/>
      <c r="E616" s="9">
        <f t="shared" si="70"/>
        <v>44364</v>
      </c>
      <c r="F616" s="9">
        <f t="shared" si="70"/>
        <v>44367</v>
      </c>
      <c r="G616" s="10">
        <f t="shared" si="70"/>
        <v>44370</v>
      </c>
    </row>
    <row r="617" spans="1:7" s="26" customFormat="1" ht="15.75" customHeight="1">
      <c r="A617" s="74"/>
      <c r="B617" s="270" t="s">
        <v>519</v>
      </c>
      <c r="C617" s="267" t="s">
        <v>914</v>
      </c>
      <c r="D617" s="845"/>
      <c r="E617" s="9">
        <f t="shared" si="70"/>
        <v>44371</v>
      </c>
      <c r="F617" s="9">
        <f t="shared" si="70"/>
        <v>44374</v>
      </c>
      <c r="G617" s="10">
        <f t="shared" si="70"/>
        <v>44377</v>
      </c>
    </row>
    <row r="618" spans="1:7" s="26" customFormat="1" ht="15.75" customHeight="1">
      <c r="A618" s="79"/>
      <c r="B618" s="270" t="s">
        <v>519</v>
      </c>
      <c r="C618" s="267" t="s">
        <v>915</v>
      </c>
      <c r="D618" s="846"/>
      <c r="E618" s="9">
        <f t="shared" si="70"/>
        <v>44378</v>
      </c>
      <c r="F618" s="9">
        <f t="shared" si="70"/>
        <v>44381</v>
      </c>
      <c r="G618" s="10">
        <f t="shared" si="70"/>
        <v>44384</v>
      </c>
    </row>
    <row r="619" spans="1:7" s="26" customFormat="1" ht="15.75" customHeight="1">
      <c r="A619" s="74"/>
      <c r="B619" s="189"/>
      <c r="C619" s="35"/>
      <c r="D619" s="36"/>
      <c r="E619" s="36"/>
      <c r="F619" s="37"/>
      <c r="G619" s="37"/>
    </row>
    <row r="620" spans="1:7" s="26" customFormat="1" ht="15.75" customHeight="1">
      <c r="A620" s="74"/>
      <c r="B620" s="51"/>
      <c r="C620" s="51"/>
      <c r="D620" s="51"/>
      <c r="E620" s="29"/>
      <c r="F620" s="29"/>
      <c r="G620" s="30"/>
    </row>
    <row r="621" spans="1:7" s="26" customFormat="1" ht="15.75" customHeight="1">
      <c r="A621" s="74"/>
      <c r="B621" s="850" t="s">
        <v>27</v>
      </c>
      <c r="C621" s="850" t="s">
        <v>28</v>
      </c>
      <c r="D621" s="850" t="s">
        <v>29</v>
      </c>
      <c r="E621" s="176" t="s">
        <v>277</v>
      </c>
      <c r="F621" s="176" t="s">
        <v>30</v>
      </c>
      <c r="G621" s="176" t="s">
        <v>97</v>
      </c>
    </row>
    <row r="622" spans="1:7" s="26" customFormat="1" ht="15.75" customHeight="1">
      <c r="A622" s="74" t="s">
        <v>402</v>
      </c>
      <c r="B622" s="852"/>
      <c r="C622" s="852"/>
      <c r="D622" s="852"/>
      <c r="E622" s="84" t="s">
        <v>21</v>
      </c>
      <c r="F622" s="176" t="s">
        <v>31</v>
      </c>
      <c r="G622" s="176" t="s">
        <v>32</v>
      </c>
    </row>
    <row r="623" spans="1:7" s="26" customFormat="1" ht="15.75" customHeight="1">
      <c r="A623" s="74"/>
      <c r="B623" s="242" t="s">
        <v>916</v>
      </c>
      <c r="C623" s="242" t="s">
        <v>919</v>
      </c>
      <c r="D623" s="891" t="s">
        <v>978</v>
      </c>
      <c r="E623" s="128">
        <v>44350</v>
      </c>
      <c r="F623" s="182">
        <f>E623+3</f>
        <v>44353</v>
      </c>
      <c r="G623" s="10">
        <f>F623+4</f>
        <v>44357</v>
      </c>
    </row>
    <row r="624" spans="1:7" s="26" customFormat="1" ht="15.75" customHeight="1">
      <c r="A624" s="74"/>
      <c r="B624" s="242" t="s">
        <v>561</v>
      </c>
      <c r="C624" s="242" t="s">
        <v>920</v>
      </c>
      <c r="D624" s="845"/>
      <c r="E624" s="182">
        <f t="shared" ref="E624:G627" si="71">E623+7</f>
        <v>44357</v>
      </c>
      <c r="F624" s="182">
        <f t="shared" si="71"/>
        <v>44360</v>
      </c>
      <c r="G624" s="10">
        <f t="shared" si="71"/>
        <v>44364</v>
      </c>
    </row>
    <row r="625" spans="1:7" s="26" customFormat="1" ht="15.75" customHeight="1">
      <c r="A625" s="74"/>
      <c r="B625" s="268" t="s">
        <v>917</v>
      </c>
      <c r="C625" s="242" t="s">
        <v>921</v>
      </c>
      <c r="D625" s="845"/>
      <c r="E625" s="182">
        <f t="shared" si="71"/>
        <v>44364</v>
      </c>
      <c r="F625" s="182">
        <f t="shared" si="71"/>
        <v>44367</v>
      </c>
      <c r="G625" s="10">
        <f t="shared" si="71"/>
        <v>44371</v>
      </c>
    </row>
    <row r="626" spans="1:7" s="26" customFormat="1" ht="15.75" customHeight="1">
      <c r="A626" s="79"/>
      <c r="B626" s="214" t="s">
        <v>918</v>
      </c>
      <c r="C626" s="242" t="s">
        <v>920</v>
      </c>
      <c r="D626" s="845"/>
      <c r="E626" s="182">
        <f t="shared" si="71"/>
        <v>44371</v>
      </c>
      <c r="F626" s="182">
        <f t="shared" si="71"/>
        <v>44374</v>
      </c>
      <c r="G626" s="10">
        <f t="shared" si="71"/>
        <v>44378</v>
      </c>
    </row>
    <row r="627" spans="1:7" s="26" customFormat="1" ht="15.75" customHeight="1">
      <c r="A627" s="74"/>
      <c r="B627" s="250" t="s">
        <v>183</v>
      </c>
      <c r="C627" s="242" t="s">
        <v>648</v>
      </c>
      <c r="D627" s="846"/>
      <c r="E627" s="182">
        <f t="shared" si="71"/>
        <v>44378</v>
      </c>
      <c r="F627" s="182">
        <f t="shared" si="71"/>
        <v>44381</v>
      </c>
      <c r="G627" s="10">
        <f t="shared" si="71"/>
        <v>44385</v>
      </c>
    </row>
    <row r="628" spans="1:7" s="26" customFormat="1" ht="15.75" customHeight="1">
      <c r="A628" s="74"/>
      <c r="B628" s="189"/>
      <c r="C628" s="35"/>
      <c r="D628" s="36"/>
      <c r="E628" s="36"/>
      <c r="F628" s="37"/>
      <c r="G628" s="37"/>
    </row>
    <row r="629" spans="1:7" s="26" customFormat="1" ht="15.75" customHeight="1">
      <c r="A629" s="74" t="s">
        <v>403</v>
      </c>
      <c r="B629" s="877" t="s">
        <v>27</v>
      </c>
      <c r="C629" s="850" t="s">
        <v>28</v>
      </c>
      <c r="D629" s="850" t="s">
        <v>29</v>
      </c>
      <c r="E629" s="173" t="s">
        <v>277</v>
      </c>
      <c r="F629" s="173" t="s">
        <v>30</v>
      </c>
      <c r="G629" s="173" t="s">
        <v>98</v>
      </c>
    </row>
    <row r="630" spans="1:7" s="26" customFormat="1" ht="15.75" customHeight="1">
      <c r="A630" s="74"/>
      <c r="B630" s="852"/>
      <c r="C630" s="852"/>
      <c r="D630" s="852"/>
      <c r="E630" s="84" t="s">
        <v>21</v>
      </c>
      <c r="F630" s="173" t="s">
        <v>31</v>
      </c>
      <c r="G630" s="173" t="s">
        <v>32</v>
      </c>
    </row>
    <row r="631" spans="1:7" s="26" customFormat="1" ht="15.75" customHeight="1">
      <c r="A631" s="74"/>
      <c r="B631" s="211"/>
      <c r="C631" s="178"/>
      <c r="D631" s="850" t="s">
        <v>1010</v>
      </c>
      <c r="E631" s="10">
        <v>44347</v>
      </c>
      <c r="F631" s="10">
        <f>E631+3</f>
        <v>44350</v>
      </c>
      <c r="G631" s="10">
        <f>F631+3</f>
        <v>44353</v>
      </c>
    </row>
    <row r="632" spans="1:7" s="26" customFormat="1" ht="15.75" customHeight="1">
      <c r="A632" s="74"/>
      <c r="B632" s="289" t="s">
        <v>1004</v>
      </c>
      <c r="C632" s="178" t="s">
        <v>1005</v>
      </c>
      <c r="D632" s="851"/>
      <c r="E632" s="10">
        <f t="shared" ref="E632:G635" si="72">E631+7</f>
        <v>44354</v>
      </c>
      <c r="F632" s="10">
        <f t="shared" si="72"/>
        <v>44357</v>
      </c>
      <c r="G632" s="10">
        <f t="shared" si="72"/>
        <v>44360</v>
      </c>
    </row>
    <row r="633" spans="1:7" s="26" customFormat="1" ht="15.75" customHeight="1">
      <c r="A633" s="74"/>
      <c r="B633" s="289" t="s">
        <v>1004</v>
      </c>
      <c r="C633" s="178" t="s">
        <v>1006</v>
      </c>
      <c r="D633" s="851"/>
      <c r="E633" s="10">
        <f t="shared" si="72"/>
        <v>44361</v>
      </c>
      <c r="F633" s="10">
        <f t="shared" si="72"/>
        <v>44364</v>
      </c>
      <c r="G633" s="10">
        <f t="shared" si="72"/>
        <v>44367</v>
      </c>
    </row>
    <row r="634" spans="1:7" s="26" customFormat="1" ht="15.75" customHeight="1">
      <c r="A634" s="74"/>
      <c r="B634" s="289" t="s">
        <v>1004</v>
      </c>
      <c r="C634" s="178" t="s">
        <v>1007</v>
      </c>
      <c r="D634" s="851"/>
      <c r="E634" s="10">
        <f t="shared" si="72"/>
        <v>44368</v>
      </c>
      <c r="F634" s="10">
        <f t="shared" si="72"/>
        <v>44371</v>
      </c>
      <c r="G634" s="10">
        <f t="shared" si="72"/>
        <v>44374</v>
      </c>
    </row>
    <row r="635" spans="1:7" s="26" customFormat="1" ht="15.75" customHeight="1">
      <c r="A635" s="74"/>
      <c r="B635" s="289" t="s">
        <v>1004</v>
      </c>
      <c r="C635" s="178" t="s">
        <v>1008</v>
      </c>
      <c r="D635" s="852"/>
      <c r="E635" s="10">
        <f t="shared" si="72"/>
        <v>44375</v>
      </c>
      <c r="F635" s="10">
        <f t="shared" si="72"/>
        <v>44378</v>
      </c>
      <c r="G635" s="10">
        <f t="shared" si="72"/>
        <v>44381</v>
      </c>
    </row>
    <row r="636" spans="1:7" s="26" customFormat="1" ht="15.75" customHeight="1">
      <c r="A636" s="74"/>
      <c r="B636" s="51"/>
      <c r="C636" s="56"/>
      <c r="D636" s="51"/>
      <c r="E636" s="51"/>
      <c r="F636" s="57"/>
      <c r="G636" s="57"/>
    </row>
    <row r="637" spans="1:7" s="26" customFormat="1" ht="15.75" customHeight="1">
      <c r="A637" s="74"/>
      <c r="B637" s="850" t="s">
        <v>27</v>
      </c>
      <c r="C637" s="850" t="s">
        <v>28</v>
      </c>
      <c r="D637" s="850" t="s">
        <v>29</v>
      </c>
      <c r="E637" s="173" t="s">
        <v>284</v>
      </c>
      <c r="F637" s="173" t="s">
        <v>30</v>
      </c>
      <c r="G637" s="173" t="s">
        <v>98</v>
      </c>
    </row>
    <row r="638" spans="1:7" s="26" customFormat="1" ht="15.75" customHeight="1">
      <c r="A638" s="74"/>
      <c r="B638" s="852"/>
      <c r="C638" s="852"/>
      <c r="D638" s="852"/>
      <c r="E638" s="84" t="s">
        <v>21</v>
      </c>
      <c r="F638" s="173" t="s">
        <v>31</v>
      </c>
      <c r="G638" s="173" t="s">
        <v>32</v>
      </c>
    </row>
    <row r="639" spans="1:7" s="26" customFormat="1" ht="15.75" customHeight="1">
      <c r="A639" s="74"/>
      <c r="B639" s="211" t="s">
        <v>521</v>
      </c>
      <c r="C639" s="155" t="s">
        <v>983</v>
      </c>
      <c r="D639" s="850" t="s">
        <v>1010</v>
      </c>
      <c r="E639" s="10">
        <v>44349</v>
      </c>
      <c r="F639" s="10">
        <f>E639+3</f>
        <v>44352</v>
      </c>
      <c r="G639" s="10">
        <f>F639+3</f>
        <v>44355</v>
      </c>
    </row>
    <row r="640" spans="1:7" s="26" customFormat="1" ht="15.75" customHeight="1">
      <c r="A640" s="74"/>
      <c r="B640" s="211" t="s">
        <v>521</v>
      </c>
      <c r="C640" s="155" t="s">
        <v>646</v>
      </c>
      <c r="D640" s="851"/>
      <c r="E640" s="10">
        <f t="shared" ref="E640:G643" si="73">E639+7</f>
        <v>44356</v>
      </c>
      <c r="F640" s="10">
        <f t="shared" si="73"/>
        <v>44359</v>
      </c>
      <c r="G640" s="10">
        <f t="shared" si="73"/>
        <v>44362</v>
      </c>
    </row>
    <row r="641" spans="1:8" s="26" customFormat="1" ht="15.75" customHeight="1">
      <c r="A641" s="74"/>
      <c r="B641" s="211" t="s">
        <v>521</v>
      </c>
      <c r="C641" s="155" t="s">
        <v>980</v>
      </c>
      <c r="D641" s="851"/>
      <c r="E641" s="10">
        <f t="shared" si="73"/>
        <v>44363</v>
      </c>
      <c r="F641" s="10">
        <f t="shared" si="73"/>
        <v>44366</v>
      </c>
      <c r="G641" s="10">
        <f t="shared" si="73"/>
        <v>44369</v>
      </c>
    </row>
    <row r="642" spans="1:8" s="26" customFormat="1" ht="15.75" customHeight="1">
      <c r="A642" s="74"/>
      <c r="B642" s="211" t="s">
        <v>521</v>
      </c>
      <c r="C642" s="155" t="s">
        <v>712</v>
      </c>
      <c r="D642" s="851"/>
      <c r="E642" s="10">
        <f t="shared" si="73"/>
        <v>44370</v>
      </c>
      <c r="F642" s="10">
        <f t="shared" si="73"/>
        <v>44373</v>
      </c>
      <c r="G642" s="10">
        <f t="shared" si="73"/>
        <v>44376</v>
      </c>
    </row>
    <row r="643" spans="1:8" s="26" customFormat="1" ht="15.75" customHeight="1">
      <c r="A643" s="74"/>
      <c r="B643" s="211" t="s">
        <v>521</v>
      </c>
      <c r="C643" s="155" t="s">
        <v>981</v>
      </c>
      <c r="D643" s="852"/>
      <c r="E643" s="10">
        <f t="shared" si="73"/>
        <v>44377</v>
      </c>
      <c r="F643" s="10">
        <f t="shared" si="73"/>
        <v>44380</v>
      </c>
      <c r="G643" s="10">
        <f t="shared" si="73"/>
        <v>44383</v>
      </c>
    </row>
    <row r="644" spans="1:8" s="26" customFormat="1" ht="15.75" customHeight="1">
      <c r="A644" s="74"/>
      <c r="B644" s="107"/>
      <c r="C644" s="107"/>
      <c r="D644" s="51"/>
      <c r="E644" s="51"/>
      <c r="F644" s="30"/>
      <c r="G644" s="30"/>
    </row>
    <row r="645" spans="1:8" s="26" customFormat="1" ht="15.75" customHeight="1">
      <c r="A645" s="74"/>
      <c r="B645" s="189"/>
      <c r="C645" s="35"/>
      <c r="D645" s="36"/>
      <c r="E645" s="36"/>
      <c r="F645" s="37"/>
      <c r="G645" s="37"/>
    </row>
    <row r="646" spans="1:8" s="26" customFormat="1" ht="15.75" customHeight="1">
      <c r="A646" s="74" t="s">
        <v>404</v>
      </c>
      <c r="B646" s="850" t="s">
        <v>27</v>
      </c>
      <c r="C646" s="850" t="s">
        <v>28</v>
      </c>
      <c r="D646" s="850" t="s">
        <v>29</v>
      </c>
      <c r="E646" s="169" t="s">
        <v>277</v>
      </c>
      <c r="F646" s="169" t="s">
        <v>30</v>
      </c>
      <c r="G646" s="169" t="s">
        <v>100</v>
      </c>
      <c r="H646" s="80"/>
    </row>
    <row r="647" spans="1:8" s="26" customFormat="1" ht="15.75" customHeight="1">
      <c r="A647" s="74"/>
      <c r="B647" s="852"/>
      <c r="C647" s="852"/>
      <c r="D647" s="852"/>
      <c r="E647" s="84" t="s">
        <v>21</v>
      </c>
      <c r="F647" s="169" t="s">
        <v>31</v>
      </c>
      <c r="G647" s="169" t="s">
        <v>32</v>
      </c>
      <c r="H647" s="80"/>
    </row>
    <row r="648" spans="1:8" s="26" customFormat="1" ht="15.75" customHeight="1">
      <c r="A648" s="74"/>
      <c r="B648" s="271" t="s">
        <v>559</v>
      </c>
      <c r="C648" s="271" t="s">
        <v>979</v>
      </c>
      <c r="D648" s="847" t="s">
        <v>405</v>
      </c>
      <c r="E648" s="128">
        <v>44346</v>
      </c>
      <c r="F648" s="128">
        <f>E648+3</f>
        <v>44349</v>
      </c>
      <c r="G648" s="10">
        <f>F648+3</f>
        <v>44352</v>
      </c>
      <c r="H648" s="80"/>
    </row>
    <row r="649" spans="1:8" s="26" customFormat="1" ht="15.75" customHeight="1">
      <c r="A649" s="74"/>
      <c r="B649" s="271" t="s">
        <v>559</v>
      </c>
      <c r="C649" s="271" t="s">
        <v>980</v>
      </c>
      <c r="D649" s="851"/>
      <c r="E649" s="128">
        <f t="shared" ref="E649:G652" si="74">E648+7</f>
        <v>44353</v>
      </c>
      <c r="F649" s="128">
        <f t="shared" si="74"/>
        <v>44356</v>
      </c>
      <c r="G649" s="10">
        <f t="shared" si="74"/>
        <v>44359</v>
      </c>
      <c r="H649" s="80"/>
    </row>
    <row r="650" spans="1:8" s="26" customFormat="1" ht="15.75" customHeight="1">
      <c r="A650" s="74"/>
      <c r="B650" s="271" t="s">
        <v>559</v>
      </c>
      <c r="C650" s="271" t="s">
        <v>712</v>
      </c>
      <c r="D650" s="851"/>
      <c r="E650" s="128">
        <f t="shared" si="74"/>
        <v>44360</v>
      </c>
      <c r="F650" s="128">
        <f t="shared" si="74"/>
        <v>44363</v>
      </c>
      <c r="G650" s="10">
        <f t="shared" si="74"/>
        <v>44366</v>
      </c>
      <c r="H650" s="80"/>
    </row>
    <row r="651" spans="1:8" s="26" customFormat="1" ht="15.75" customHeight="1">
      <c r="A651" s="74"/>
      <c r="B651" s="271" t="s">
        <v>559</v>
      </c>
      <c r="C651" s="271" t="s">
        <v>981</v>
      </c>
      <c r="D651" s="851"/>
      <c r="E651" s="128">
        <f t="shared" si="74"/>
        <v>44367</v>
      </c>
      <c r="F651" s="128">
        <f t="shared" si="74"/>
        <v>44370</v>
      </c>
      <c r="G651" s="10">
        <f t="shared" si="74"/>
        <v>44373</v>
      </c>
      <c r="H651" s="80"/>
    </row>
    <row r="652" spans="1:8" s="26" customFormat="1" ht="15.75" customHeight="1">
      <c r="A652" s="74"/>
      <c r="B652" s="271" t="s">
        <v>559</v>
      </c>
      <c r="C652" s="271" t="s">
        <v>982</v>
      </c>
      <c r="D652" s="848"/>
      <c r="E652" s="128">
        <f t="shared" si="74"/>
        <v>44374</v>
      </c>
      <c r="F652" s="128">
        <f t="shared" si="74"/>
        <v>44377</v>
      </c>
      <c r="G652" s="10">
        <f t="shared" si="74"/>
        <v>44380</v>
      </c>
      <c r="H652" s="80"/>
    </row>
    <row r="653" spans="1:8" s="26" customFormat="1" ht="15.75" customHeight="1">
      <c r="A653" s="74"/>
      <c r="B653" s="197"/>
      <c r="C653" s="197"/>
      <c r="D653" s="35"/>
      <c r="E653" s="35"/>
      <c r="F653" s="36"/>
      <c r="G653" s="37"/>
    </row>
    <row r="654" spans="1:8" s="26" customFormat="1" ht="15.75" customHeight="1">
      <c r="A654" s="74"/>
      <c r="B654" s="850" t="s">
        <v>382</v>
      </c>
      <c r="C654" s="850" t="s">
        <v>28</v>
      </c>
      <c r="D654" s="850" t="s">
        <v>29</v>
      </c>
      <c r="E654" s="173" t="s">
        <v>287</v>
      </c>
      <c r="F654" s="173" t="s">
        <v>30</v>
      </c>
      <c r="G654" s="173" t="s">
        <v>100</v>
      </c>
    </row>
    <row r="655" spans="1:8" s="26" customFormat="1" ht="15.75" customHeight="1">
      <c r="A655" s="74"/>
      <c r="B655" s="852"/>
      <c r="C655" s="852"/>
      <c r="D655" s="852"/>
      <c r="E655" s="84" t="s">
        <v>21</v>
      </c>
      <c r="F655" s="173" t="s">
        <v>31</v>
      </c>
      <c r="G655" s="173" t="s">
        <v>32</v>
      </c>
    </row>
    <row r="656" spans="1:8" s="26" customFormat="1" ht="15.75" customHeight="1">
      <c r="A656" s="74"/>
      <c r="B656" s="240" t="s">
        <v>649</v>
      </c>
      <c r="C656" s="155" t="s">
        <v>645</v>
      </c>
      <c r="D656" s="856" t="s">
        <v>1009</v>
      </c>
      <c r="E656" s="10">
        <v>44349</v>
      </c>
      <c r="F656" s="10">
        <f>E656+3</f>
        <v>44352</v>
      </c>
      <c r="G656" s="10">
        <f>F656+4</f>
        <v>44356</v>
      </c>
    </row>
    <row r="657" spans="1:7" s="26" customFormat="1" ht="15.75" customHeight="1">
      <c r="A657" s="74"/>
      <c r="B657" s="240" t="s">
        <v>266</v>
      </c>
      <c r="C657" s="155" t="s">
        <v>633</v>
      </c>
      <c r="D657" s="845"/>
      <c r="E657" s="10">
        <f t="shared" ref="E657:G660" si="75">E656+7</f>
        <v>44356</v>
      </c>
      <c r="F657" s="10">
        <f t="shared" si="75"/>
        <v>44359</v>
      </c>
      <c r="G657" s="10">
        <f t="shared" si="75"/>
        <v>44363</v>
      </c>
    </row>
    <row r="658" spans="1:7" s="26" customFormat="1" ht="15.75" customHeight="1">
      <c r="A658" s="74"/>
      <c r="B658" s="240" t="s">
        <v>266</v>
      </c>
      <c r="C658" s="155" t="s">
        <v>634</v>
      </c>
      <c r="D658" s="845"/>
      <c r="E658" s="10">
        <f t="shared" si="75"/>
        <v>44363</v>
      </c>
      <c r="F658" s="10">
        <f t="shared" si="75"/>
        <v>44366</v>
      </c>
      <c r="G658" s="10">
        <f t="shared" si="75"/>
        <v>44370</v>
      </c>
    </row>
    <row r="659" spans="1:7" s="26" customFormat="1" ht="15.75" customHeight="1">
      <c r="A659" s="74"/>
      <c r="B659" s="240" t="s">
        <v>266</v>
      </c>
      <c r="C659" s="155" t="s">
        <v>646</v>
      </c>
      <c r="D659" s="845"/>
      <c r="E659" s="10">
        <f t="shared" si="75"/>
        <v>44370</v>
      </c>
      <c r="F659" s="10">
        <f t="shared" si="75"/>
        <v>44373</v>
      </c>
      <c r="G659" s="10">
        <f t="shared" si="75"/>
        <v>44377</v>
      </c>
    </row>
    <row r="660" spans="1:7" s="26" customFormat="1" ht="15.75" customHeight="1">
      <c r="A660" s="74"/>
      <c r="B660" s="240" t="s">
        <v>266</v>
      </c>
      <c r="C660" s="155" t="s">
        <v>980</v>
      </c>
      <c r="D660" s="846"/>
      <c r="E660" s="10">
        <f t="shared" si="75"/>
        <v>44377</v>
      </c>
      <c r="F660" s="10">
        <f t="shared" si="75"/>
        <v>44380</v>
      </c>
      <c r="G660" s="10">
        <f t="shared" si="75"/>
        <v>44384</v>
      </c>
    </row>
    <row r="661" spans="1:7" s="26" customFormat="1" ht="15.75" customHeight="1">
      <c r="A661" s="74"/>
      <c r="B661" s="58"/>
      <c r="C661" s="51"/>
      <c r="D661" s="51"/>
      <c r="E661" s="51"/>
      <c r="F661" s="30"/>
      <c r="G661" s="30"/>
    </row>
    <row r="662" spans="1:7" s="26" customFormat="1" ht="15.75" customHeight="1">
      <c r="A662" s="74"/>
      <c r="B662" s="189"/>
      <c r="C662" s="35"/>
      <c r="D662" s="36"/>
      <c r="E662" s="36"/>
      <c r="F662" s="37"/>
      <c r="G662" s="37"/>
    </row>
    <row r="663" spans="1:7" s="26" customFormat="1" ht="15.75" customHeight="1">
      <c r="A663" s="74"/>
      <c r="B663" s="850" t="s">
        <v>27</v>
      </c>
      <c r="C663" s="850" t="s">
        <v>28</v>
      </c>
      <c r="D663" s="850" t="s">
        <v>29</v>
      </c>
      <c r="E663" s="176" t="s">
        <v>284</v>
      </c>
      <c r="F663" s="176" t="s">
        <v>30</v>
      </c>
      <c r="G663" s="176" t="s">
        <v>102</v>
      </c>
    </row>
    <row r="664" spans="1:7" s="26" customFormat="1" ht="15.75" customHeight="1">
      <c r="A664" s="74" t="s">
        <v>101</v>
      </c>
      <c r="B664" s="852"/>
      <c r="C664" s="852"/>
      <c r="D664" s="852"/>
      <c r="E664" s="84" t="s">
        <v>21</v>
      </c>
      <c r="F664" s="176" t="s">
        <v>31</v>
      </c>
      <c r="G664" s="176" t="s">
        <v>32</v>
      </c>
    </row>
    <row r="665" spans="1:7" s="26" customFormat="1" ht="15.75" customHeight="1">
      <c r="A665" s="74"/>
      <c r="B665" s="236" t="s">
        <v>407</v>
      </c>
      <c r="C665" s="94" t="s">
        <v>908</v>
      </c>
      <c r="D665" s="849" t="s">
        <v>406</v>
      </c>
      <c r="E665" s="10">
        <v>44348</v>
      </c>
      <c r="F665" s="10">
        <f>E665+4</f>
        <v>44352</v>
      </c>
      <c r="G665" s="10">
        <f>F665+4</f>
        <v>44356</v>
      </c>
    </row>
    <row r="666" spans="1:7" s="26" customFormat="1" ht="15.75" customHeight="1">
      <c r="A666" s="74"/>
      <c r="B666" s="236" t="s">
        <v>22</v>
      </c>
      <c r="C666" s="94" t="s">
        <v>905</v>
      </c>
      <c r="D666" s="849"/>
      <c r="E666" s="10">
        <f t="shared" ref="E666:G669" si="76">E665+7</f>
        <v>44355</v>
      </c>
      <c r="F666" s="10">
        <f t="shared" si="76"/>
        <v>44359</v>
      </c>
      <c r="G666" s="10">
        <f t="shared" si="76"/>
        <v>44363</v>
      </c>
    </row>
    <row r="667" spans="1:7" s="26" customFormat="1" ht="15.75" customHeight="1">
      <c r="A667" s="74"/>
      <c r="B667" s="236" t="s">
        <v>22</v>
      </c>
      <c r="C667" s="94" t="s">
        <v>909</v>
      </c>
      <c r="D667" s="849"/>
      <c r="E667" s="10">
        <f t="shared" si="76"/>
        <v>44362</v>
      </c>
      <c r="F667" s="10">
        <f t="shared" si="76"/>
        <v>44366</v>
      </c>
      <c r="G667" s="10">
        <f t="shared" si="76"/>
        <v>44370</v>
      </c>
    </row>
    <row r="668" spans="1:7" s="26" customFormat="1" ht="15.75" customHeight="1">
      <c r="A668" s="74"/>
      <c r="B668" s="236" t="s">
        <v>22</v>
      </c>
      <c r="C668" s="94" t="s">
        <v>910</v>
      </c>
      <c r="D668" s="849"/>
      <c r="E668" s="10">
        <f t="shared" si="76"/>
        <v>44369</v>
      </c>
      <c r="F668" s="10">
        <f t="shared" si="76"/>
        <v>44373</v>
      </c>
      <c r="G668" s="10">
        <f t="shared" si="76"/>
        <v>44377</v>
      </c>
    </row>
    <row r="669" spans="1:7" s="26" customFormat="1" ht="15.75" customHeight="1">
      <c r="A669" s="79"/>
      <c r="B669" s="236" t="s">
        <v>22</v>
      </c>
      <c r="C669" s="94" t="s">
        <v>578</v>
      </c>
      <c r="D669" s="849"/>
      <c r="E669" s="10">
        <f t="shared" si="76"/>
        <v>44376</v>
      </c>
      <c r="F669" s="10">
        <f t="shared" si="76"/>
        <v>44380</v>
      </c>
      <c r="G669" s="10">
        <f t="shared" si="76"/>
        <v>44384</v>
      </c>
    </row>
    <row r="670" spans="1:7" s="26" customFormat="1" ht="15.75" customHeight="1">
      <c r="A670" s="74"/>
      <c r="B670" s="51"/>
      <c r="C670" s="51"/>
      <c r="D670" s="51"/>
      <c r="E670" s="30"/>
      <c r="F670" s="30"/>
      <c r="G670" s="30"/>
    </row>
    <row r="671" spans="1:7" s="26" customFormat="1" ht="15.75" customHeight="1">
      <c r="A671" s="74"/>
      <c r="B671" s="189"/>
      <c r="C671" s="35"/>
      <c r="D671" s="36"/>
      <c r="E671" s="36"/>
      <c r="F671" s="37"/>
      <c r="G671" s="37"/>
    </row>
    <row r="672" spans="1:7" s="26" customFormat="1" ht="15.75" customHeight="1">
      <c r="A672" s="74"/>
      <c r="B672" s="853" t="s">
        <v>27</v>
      </c>
      <c r="C672" s="853" t="s">
        <v>28</v>
      </c>
      <c r="D672" s="853" t="s">
        <v>29</v>
      </c>
      <c r="E672" s="181" t="s">
        <v>277</v>
      </c>
      <c r="F672" s="181" t="s">
        <v>30</v>
      </c>
      <c r="G672" s="181" t="s">
        <v>408</v>
      </c>
    </row>
    <row r="673" spans="1:7" s="26" customFormat="1" ht="15.75" customHeight="1">
      <c r="A673" s="74" t="s">
        <v>409</v>
      </c>
      <c r="B673" s="854"/>
      <c r="C673" s="854"/>
      <c r="D673" s="854"/>
      <c r="E673" s="181" t="s">
        <v>21</v>
      </c>
      <c r="F673" s="181" t="s">
        <v>31</v>
      </c>
      <c r="G673" s="181" t="s">
        <v>32</v>
      </c>
    </row>
    <row r="674" spans="1:7" s="26" customFormat="1" ht="15.75" customHeight="1">
      <c r="A674" s="74"/>
      <c r="B674" s="271" t="s">
        <v>632</v>
      </c>
      <c r="C674" s="291" t="s">
        <v>973</v>
      </c>
      <c r="D674" s="888" t="s">
        <v>971</v>
      </c>
      <c r="E674" s="10">
        <v>44345</v>
      </c>
      <c r="F674" s="10">
        <f>E674+3</f>
        <v>44348</v>
      </c>
      <c r="G674" s="10">
        <f>F674+5</f>
        <v>44353</v>
      </c>
    </row>
    <row r="675" spans="1:7" s="26" customFormat="1" ht="15.75" customHeight="1">
      <c r="A675" s="74"/>
      <c r="B675" s="271" t="s">
        <v>632</v>
      </c>
      <c r="C675" s="291" t="s">
        <v>974</v>
      </c>
      <c r="D675" s="889"/>
      <c r="E675" s="10">
        <f t="shared" ref="E675:G678" si="77">E674+7</f>
        <v>44352</v>
      </c>
      <c r="F675" s="10">
        <f t="shared" si="77"/>
        <v>44355</v>
      </c>
      <c r="G675" s="10">
        <f t="shared" si="77"/>
        <v>44360</v>
      </c>
    </row>
    <row r="676" spans="1:7" s="26" customFormat="1" ht="15.75" customHeight="1">
      <c r="A676" s="74"/>
      <c r="B676" s="271" t="s">
        <v>632</v>
      </c>
      <c r="C676" s="291" t="s">
        <v>975</v>
      </c>
      <c r="D676" s="889"/>
      <c r="E676" s="10">
        <f t="shared" si="77"/>
        <v>44359</v>
      </c>
      <c r="F676" s="10">
        <f t="shared" si="77"/>
        <v>44362</v>
      </c>
      <c r="G676" s="10">
        <f t="shared" si="77"/>
        <v>44367</v>
      </c>
    </row>
    <row r="677" spans="1:7" s="26" customFormat="1" ht="15.75" customHeight="1">
      <c r="A677" s="74"/>
      <c r="B677" s="271" t="s">
        <v>632</v>
      </c>
      <c r="C677" s="291" t="s">
        <v>976</v>
      </c>
      <c r="D677" s="889"/>
      <c r="E677" s="10">
        <f t="shared" si="77"/>
        <v>44366</v>
      </c>
      <c r="F677" s="10">
        <f t="shared" si="77"/>
        <v>44369</v>
      </c>
      <c r="G677" s="10">
        <f t="shared" si="77"/>
        <v>44374</v>
      </c>
    </row>
    <row r="678" spans="1:7" s="26" customFormat="1" ht="15.75" customHeight="1">
      <c r="A678" s="74"/>
      <c r="B678" s="271" t="s">
        <v>632</v>
      </c>
      <c r="C678" s="291" t="s">
        <v>977</v>
      </c>
      <c r="D678" s="890"/>
      <c r="E678" s="10">
        <f t="shared" si="77"/>
        <v>44373</v>
      </c>
      <c r="F678" s="10">
        <f t="shared" si="77"/>
        <v>44376</v>
      </c>
      <c r="G678" s="10">
        <f t="shared" si="77"/>
        <v>44381</v>
      </c>
    </row>
    <row r="679" spans="1:7" s="26" customFormat="1" ht="15.75" customHeight="1">
      <c r="A679" s="74"/>
      <c r="B679" s="35"/>
      <c r="C679" s="35"/>
      <c r="D679" s="36"/>
      <c r="E679" s="36"/>
      <c r="F679" s="37"/>
      <c r="G679" s="37"/>
    </row>
    <row r="680" spans="1:7" s="26" customFormat="1" ht="15.75">
      <c r="A680" s="74"/>
      <c r="B680" s="850" t="s">
        <v>281</v>
      </c>
      <c r="C680" s="850" t="s">
        <v>28</v>
      </c>
      <c r="D680" s="850" t="s">
        <v>29</v>
      </c>
      <c r="E680" s="181" t="s">
        <v>277</v>
      </c>
      <c r="F680" s="181" t="s">
        <v>30</v>
      </c>
      <c r="G680" s="181" t="s">
        <v>103</v>
      </c>
    </row>
    <row r="681" spans="1:7" s="26" customFormat="1" ht="15.75" customHeight="1">
      <c r="A681" s="74"/>
      <c r="B681" s="852"/>
      <c r="C681" s="852"/>
      <c r="D681" s="852"/>
      <c r="E681" s="84" t="s">
        <v>21</v>
      </c>
      <c r="F681" s="181" t="s">
        <v>31</v>
      </c>
      <c r="G681" s="181" t="s">
        <v>32</v>
      </c>
    </row>
    <row r="682" spans="1:7" s="26" customFormat="1" ht="15.75" customHeight="1">
      <c r="A682" s="74"/>
      <c r="B682" s="211" t="s">
        <v>410</v>
      </c>
      <c r="C682" s="94" t="s">
        <v>973</v>
      </c>
      <c r="D682" s="892" t="s">
        <v>972</v>
      </c>
      <c r="E682" s="10">
        <v>44348</v>
      </c>
      <c r="F682" s="10">
        <f>E682+3</f>
        <v>44351</v>
      </c>
      <c r="G682" s="10">
        <f>F682+3</f>
        <v>44354</v>
      </c>
    </row>
    <row r="683" spans="1:7" s="26" customFormat="1" ht="15.75" customHeight="1">
      <c r="A683" s="74"/>
      <c r="B683" s="211" t="s">
        <v>410</v>
      </c>
      <c r="C683" s="94" t="s">
        <v>974</v>
      </c>
      <c r="D683" s="851"/>
      <c r="E683" s="10">
        <f t="shared" ref="E683:G686" si="78">E682+7</f>
        <v>44355</v>
      </c>
      <c r="F683" s="10">
        <f t="shared" si="78"/>
        <v>44358</v>
      </c>
      <c r="G683" s="10">
        <f t="shared" si="78"/>
        <v>44361</v>
      </c>
    </row>
    <row r="684" spans="1:7" s="26" customFormat="1" ht="15.75" customHeight="1">
      <c r="A684" s="74"/>
      <c r="B684" s="211" t="s">
        <v>410</v>
      </c>
      <c r="C684" s="94" t="s">
        <v>975</v>
      </c>
      <c r="D684" s="851"/>
      <c r="E684" s="10">
        <f t="shared" si="78"/>
        <v>44362</v>
      </c>
      <c r="F684" s="10">
        <f t="shared" si="78"/>
        <v>44365</v>
      </c>
      <c r="G684" s="10">
        <f t="shared" si="78"/>
        <v>44368</v>
      </c>
    </row>
    <row r="685" spans="1:7" s="26" customFormat="1" ht="15.75" customHeight="1">
      <c r="A685" s="74"/>
      <c r="B685" s="211" t="s">
        <v>410</v>
      </c>
      <c r="C685" s="94" t="s">
        <v>976</v>
      </c>
      <c r="D685" s="851"/>
      <c r="E685" s="10">
        <f t="shared" si="78"/>
        <v>44369</v>
      </c>
      <c r="F685" s="10">
        <f t="shared" si="78"/>
        <v>44372</v>
      </c>
      <c r="G685" s="10">
        <f t="shared" si="78"/>
        <v>44375</v>
      </c>
    </row>
    <row r="686" spans="1:7" s="26" customFormat="1" ht="15.75" customHeight="1">
      <c r="A686" s="74"/>
      <c r="B686" s="273" t="s">
        <v>410</v>
      </c>
      <c r="C686" s="94" t="s">
        <v>977</v>
      </c>
      <c r="D686" s="852"/>
      <c r="E686" s="10">
        <f t="shared" si="78"/>
        <v>44376</v>
      </c>
      <c r="F686" s="10">
        <f t="shared" si="78"/>
        <v>44379</v>
      </c>
      <c r="G686" s="10">
        <f t="shared" si="78"/>
        <v>44382</v>
      </c>
    </row>
    <row r="687" spans="1:7" s="26" customFormat="1" ht="15.75" customHeight="1">
      <c r="A687" s="74"/>
      <c r="B687" s="51"/>
      <c r="C687" s="51"/>
      <c r="D687" s="51"/>
      <c r="E687" s="51"/>
      <c r="F687" s="30"/>
      <c r="G687" s="30"/>
    </row>
    <row r="688" spans="1:7" s="26" customFormat="1" ht="15.75" customHeight="1">
      <c r="A688" s="74"/>
      <c r="B688" s="189"/>
      <c r="C688" s="35"/>
      <c r="D688" s="36"/>
      <c r="E688" s="36"/>
      <c r="F688" s="37"/>
      <c r="G688" s="37"/>
    </row>
    <row r="689" spans="1:7" s="26" customFormat="1" ht="15.75" customHeight="1">
      <c r="A689" s="74" t="s">
        <v>411</v>
      </c>
      <c r="B689" s="850" t="s">
        <v>27</v>
      </c>
      <c r="C689" s="850" t="s">
        <v>28</v>
      </c>
      <c r="D689" s="850" t="s">
        <v>29</v>
      </c>
      <c r="E689" s="176" t="s">
        <v>287</v>
      </c>
      <c r="F689" s="176" t="s">
        <v>30</v>
      </c>
      <c r="G689" s="176" t="s">
        <v>104</v>
      </c>
    </row>
    <row r="690" spans="1:7" s="26" customFormat="1" ht="15.75" customHeight="1">
      <c r="A690" s="74"/>
      <c r="B690" s="852"/>
      <c r="C690" s="852"/>
      <c r="D690" s="852"/>
      <c r="E690" s="84" t="s">
        <v>21</v>
      </c>
      <c r="F690" s="176" t="s">
        <v>31</v>
      </c>
      <c r="G690" s="176" t="s">
        <v>32</v>
      </c>
    </row>
    <row r="691" spans="1:7" s="26" customFormat="1" ht="15.75" customHeight="1">
      <c r="A691" s="74"/>
      <c r="B691" s="236" t="s">
        <v>407</v>
      </c>
      <c r="C691" s="94" t="s">
        <v>908</v>
      </c>
      <c r="D691" s="847" t="s">
        <v>406</v>
      </c>
      <c r="E691" s="10">
        <v>44348</v>
      </c>
      <c r="F691" s="10">
        <f>E691+4</f>
        <v>44352</v>
      </c>
      <c r="G691" s="10">
        <f>F691+4</f>
        <v>44356</v>
      </c>
    </row>
    <row r="692" spans="1:7" s="26" customFormat="1" ht="15.75" customHeight="1">
      <c r="A692" s="74"/>
      <c r="B692" s="236" t="s">
        <v>22</v>
      </c>
      <c r="C692" s="94" t="s">
        <v>905</v>
      </c>
      <c r="D692" s="851"/>
      <c r="E692" s="10">
        <f t="shared" ref="E692:G695" si="79">E691+7</f>
        <v>44355</v>
      </c>
      <c r="F692" s="10">
        <f t="shared" si="79"/>
        <v>44359</v>
      </c>
      <c r="G692" s="10">
        <f t="shared" si="79"/>
        <v>44363</v>
      </c>
    </row>
    <row r="693" spans="1:7" s="26" customFormat="1" ht="15.75" customHeight="1">
      <c r="A693" s="74"/>
      <c r="B693" s="236" t="s">
        <v>22</v>
      </c>
      <c r="C693" s="94" t="s">
        <v>909</v>
      </c>
      <c r="D693" s="851"/>
      <c r="E693" s="10">
        <f t="shared" si="79"/>
        <v>44362</v>
      </c>
      <c r="F693" s="10">
        <f t="shared" si="79"/>
        <v>44366</v>
      </c>
      <c r="G693" s="10">
        <f t="shared" si="79"/>
        <v>44370</v>
      </c>
    </row>
    <row r="694" spans="1:7" s="26" customFormat="1" ht="15.75" customHeight="1">
      <c r="A694" s="74"/>
      <c r="B694" s="236" t="s">
        <v>22</v>
      </c>
      <c r="C694" s="94" t="s">
        <v>910</v>
      </c>
      <c r="D694" s="851"/>
      <c r="E694" s="10">
        <f t="shared" si="79"/>
        <v>44369</v>
      </c>
      <c r="F694" s="10">
        <f t="shared" si="79"/>
        <v>44373</v>
      </c>
      <c r="G694" s="10">
        <f t="shared" si="79"/>
        <v>44377</v>
      </c>
    </row>
    <row r="695" spans="1:7" s="26" customFormat="1" ht="15.75" customHeight="1">
      <c r="A695" s="74"/>
      <c r="B695" s="236" t="s">
        <v>22</v>
      </c>
      <c r="C695" s="94" t="s">
        <v>578</v>
      </c>
      <c r="D695" s="848"/>
      <c r="E695" s="10">
        <f t="shared" si="79"/>
        <v>44376</v>
      </c>
      <c r="F695" s="10">
        <f t="shared" si="79"/>
        <v>44380</v>
      </c>
      <c r="G695" s="10">
        <f t="shared" si="79"/>
        <v>44384</v>
      </c>
    </row>
    <row r="696" spans="1:7" s="26" customFormat="1" ht="15.75" customHeight="1">
      <c r="A696" s="74"/>
      <c r="B696" s="863"/>
      <c r="C696" s="863"/>
      <c r="D696" s="863"/>
      <c r="E696" s="30"/>
      <c r="F696" s="30"/>
      <c r="G696" s="30"/>
    </row>
    <row r="697" spans="1:7" s="26" customFormat="1" ht="15.75" customHeight="1">
      <c r="A697" s="74"/>
      <c r="B697" s="864"/>
      <c r="C697" s="864"/>
      <c r="D697" s="864"/>
      <c r="E697" s="30"/>
      <c r="F697" s="30"/>
      <c r="G697" s="30"/>
    </row>
    <row r="698" spans="1:7" s="26" customFormat="1" ht="15.75" customHeight="1">
      <c r="A698" s="124" t="s">
        <v>396</v>
      </c>
      <c r="B698" s="55"/>
      <c r="C698" s="55"/>
      <c r="D698" s="55"/>
      <c r="E698" s="55"/>
      <c r="F698" s="55"/>
      <c r="G698" s="55"/>
    </row>
    <row r="699" spans="1:7" s="26" customFormat="1" ht="15.75" customHeight="1">
      <c r="A699" s="74"/>
      <c r="B699" s="35"/>
      <c r="C699" s="37"/>
      <c r="D699" s="23"/>
      <c r="E699" s="36"/>
      <c r="F699" s="37"/>
      <c r="G699" s="37"/>
    </row>
    <row r="700" spans="1:7" s="26" customFormat="1" ht="15.75" customHeight="1">
      <c r="A700" s="74" t="s">
        <v>412</v>
      </c>
      <c r="B700" s="850" t="s">
        <v>27</v>
      </c>
      <c r="C700" s="847" t="s">
        <v>28</v>
      </c>
      <c r="D700" s="847" t="s">
        <v>29</v>
      </c>
      <c r="E700" s="176" t="s">
        <v>277</v>
      </c>
      <c r="F700" s="176" t="s">
        <v>30</v>
      </c>
      <c r="G700" s="174" t="s">
        <v>413</v>
      </c>
    </row>
    <row r="701" spans="1:7" s="26" customFormat="1" ht="15.75" customHeight="1">
      <c r="A701" s="74"/>
      <c r="B701" s="852"/>
      <c r="C701" s="848"/>
      <c r="D701" s="848"/>
      <c r="E701" s="175" t="s">
        <v>21</v>
      </c>
      <c r="F701" s="96" t="s">
        <v>31</v>
      </c>
      <c r="G701" s="176" t="s">
        <v>32</v>
      </c>
    </row>
    <row r="702" spans="1:7" s="26" customFormat="1" ht="15.75" customHeight="1">
      <c r="A702" s="74"/>
      <c r="B702" s="97" t="s">
        <v>87</v>
      </c>
      <c r="C702" s="168" t="s">
        <v>631</v>
      </c>
      <c r="D702" s="867" t="s">
        <v>270</v>
      </c>
      <c r="E702" s="98">
        <v>44345</v>
      </c>
      <c r="F702" s="98">
        <f>E702+4</f>
        <v>44349</v>
      </c>
      <c r="G702" s="10">
        <f>F702+3</f>
        <v>44352</v>
      </c>
    </row>
    <row r="703" spans="1:7" s="26" customFormat="1" ht="15.75" customHeight="1">
      <c r="A703" s="74"/>
      <c r="B703" s="97" t="s">
        <v>255</v>
      </c>
      <c r="C703" s="168" t="s">
        <v>1003</v>
      </c>
      <c r="D703" s="893"/>
      <c r="E703" s="98">
        <f t="shared" ref="E703:G706" si="80">E702+7</f>
        <v>44352</v>
      </c>
      <c r="F703" s="98">
        <f t="shared" si="80"/>
        <v>44356</v>
      </c>
      <c r="G703" s="10">
        <f t="shared" si="80"/>
        <v>44359</v>
      </c>
    </row>
    <row r="704" spans="1:7" s="26" customFormat="1" ht="15.75" customHeight="1">
      <c r="A704" s="74"/>
      <c r="B704" s="97" t="s">
        <v>87</v>
      </c>
      <c r="C704" s="168" t="s">
        <v>974</v>
      </c>
      <c r="D704" s="893"/>
      <c r="E704" s="98">
        <f t="shared" si="80"/>
        <v>44359</v>
      </c>
      <c r="F704" s="98">
        <f t="shared" si="80"/>
        <v>44363</v>
      </c>
      <c r="G704" s="10">
        <f t="shared" si="80"/>
        <v>44366</v>
      </c>
    </row>
    <row r="705" spans="1:7" s="26" customFormat="1" ht="15.75" customHeight="1">
      <c r="A705" s="81"/>
      <c r="B705" s="97" t="s">
        <v>255</v>
      </c>
      <c r="C705" s="168" t="s">
        <v>975</v>
      </c>
      <c r="D705" s="893"/>
      <c r="E705" s="98">
        <f t="shared" si="80"/>
        <v>44366</v>
      </c>
      <c r="F705" s="98">
        <f t="shared" si="80"/>
        <v>44370</v>
      </c>
      <c r="G705" s="10">
        <f t="shared" si="80"/>
        <v>44373</v>
      </c>
    </row>
    <row r="706" spans="1:7" s="26" customFormat="1" ht="15.75" customHeight="1">
      <c r="A706" s="74"/>
      <c r="B706" s="97" t="s">
        <v>87</v>
      </c>
      <c r="C706" s="168" t="s">
        <v>976</v>
      </c>
      <c r="D706" s="894"/>
      <c r="E706" s="98">
        <f t="shared" si="80"/>
        <v>44373</v>
      </c>
      <c r="F706" s="98">
        <f t="shared" si="80"/>
        <v>44377</v>
      </c>
      <c r="G706" s="10">
        <f t="shared" si="80"/>
        <v>44380</v>
      </c>
    </row>
    <row r="707" spans="1:7" s="26" customFormat="1" ht="15.75" customHeight="1">
      <c r="A707" s="74"/>
      <c r="B707" s="31"/>
      <c r="C707" s="31"/>
      <c r="D707" s="28"/>
      <c r="E707" s="30"/>
      <c r="F707" s="30"/>
      <c r="G707" s="30"/>
    </row>
    <row r="708" spans="1:7" s="26" customFormat="1" ht="15.75" customHeight="1">
      <c r="A708" s="74"/>
      <c r="B708" s="850" t="s">
        <v>27</v>
      </c>
      <c r="C708" s="847" t="s">
        <v>28</v>
      </c>
      <c r="D708" s="847" t="s">
        <v>29</v>
      </c>
      <c r="E708" s="134" t="s">
        <v>277</v>
      </c>
      <c r="F708" s="134" t="s">
        <v>30</v>
      </c>
      <c r="G708" s="131" t="s">
        <v>413</v>
      </c>
    </row>
    <row r="709" spans="1:7" s="26" customFormat="1" ht="15.75" customHeight="1">
      <c r="A709" s="74"/>
      <c r="B709" s="852"/>
      <c r="C709" s="848"/>
      <c r="D709" s="848"/>
      <c r="E709" s="130" t="s">
        <v>21</v>
      </c>
      <c r="F709" s="96" t="s">
        <v>31</v>
      </c>
      <c r="G709" s="134" t="s">
        <v>32</v>
      </c>
    </row>
    <row r="710" spans="1:7" s="26" customFormat="1" ht="15.75" customHeight="1">
      <c r="A710" s="74"/>
      <c r="B710" s="13" t="s">
        <v>262</v>
      </c>
      <c r="C710" s="13" t="s">
        <v>816</v>
      </c>
      <c r="D710" s="897" t="s">
        <v>414</v>
      </c>
      <c r="E710" s="98">
        <v>44346</v>
      </c>
      <c r="F710" s="98">
        <f>E710+4</f>
        <v>44350</v>
      </c>
      <c r="G710" s="10">
        <f>F710+3</f>
        <v>44353</v>
      </c>
    </row>
    <row r="711" spans="1:7" s="26" customFormat="1" ht="15.75" customHeight="1">
      <c r="A711" s="74"/>
      <c r="B711" s="13" t="s">
        <v>727</v>
      </c>
      <c r="C711" s="13" t="s">
        <v>64</v>
      </c>
      <c r="D711" s="897"/>
      <c r="E711" s="98">
        <f t="shared" ref="E711:G714" si="81">E710+7</f>
        <v>44353</v>
      </c>
      <c r="F711" s="98">
        <f t="shared" si="81"/>
        <v>44357</v>
      </c>
      <c r="G711" s="10">
        <f t="shared" si="81"/>
        <v>44360</v>
      </c>
    </row>
    <row r="712" spans="1:7" s="26" customFormat="1" ht="15.75" customHeight="1">
      <c r="A712" s="74"/>
      <c r="B712" s="13" t="s">
        <v>622</v>
      </c>
      <c r="C712" s="13" t="s">
        <v>228</v>
      </c>
      <c r="D712" s="897"/>
      <c r="E712" s="98">
        <f t="shared" si="81"/>
        <v>44360</v>
      </c>
      <c r="F712" s="98">
        <f t="shared" si="81"/>
        <v>44364</v>
      </c>
      <c r="G712" s="10">
        <f t="shared" si="81"/>
        <v>44367</v>
      </c>
    </row>
    <row r="713" spans="1:7" s="26" customFormat="1" ht="15.75" customHeight="1">
      <c r="A713" s="74"/>
      <c r="B713" s="150" t="s">
        <v>513</v>
      </c>
      <c r="C713" s="150" t="s">
        <v>817</v>
      </c>
      <c r="D713" s="897"/>
      <c r="E713" s="98">
        <f t="shared" si="81"/>
        <v>44367</v>
      </c>
      <c r="F713" s="98">
        <f t="shared" si="81"/>
        <v>44371</v>
      </c>
      <c r="G713" s="10">
        <f t="shared" si="81"/>
        <v>44374</v>
      </c>
    </row>
    <row r="714" spans="1:7" s="26" customFormat="1" ht="15.75" customHeight="1">
      <c r="A714" s="74"/>
      <c r="B714" s="13"/>
      <c r="C714" s="13"/>
      <c r="D714" s="897"/>
      <c r="E714" s="98">
        <f t="shared" si="81"/>
        <v>44374</v>
      </c>
      <c r="F714" s="98">
        <f t="shared" si="81"/>
        <v>44378</v>
      </c>
      <c r="G714" s="10">
        <f t="shared" si="81"/>
        <v>44381</v>
      </c>
    </row>
    <row r="715" spans="1:7" s="26" customFormat="1" ht="15.75" customHeight="1">
      <c r="A715" s="74"/>
      <c r="B715" s="31"/>
      <c r="C715" s="31"/>
      <c r="D715" s="28"/>
      <c r="E715" s="30"/>
      <c r="F715" s="30"/>
      <c r="G715" s="30"/>
    </row>
    <row r="716" spans="1:7" s="26" customFormat="1" ht="15.75" customHeight="1">
      <c r="A716" s="74"/>
      <c r="B716" s="850" t="s">
        <v>27</v>
      </c>
      <c r="C716" s="847" t="s">
        <v>28</v>
      </c>
      <c r="D716" s="847" t="s">
        <v>29</v>
      </c>
      <c r="E716" s="176" t="s">
        <v>277</v>
      </c>
      <c r="F716" s="176" t="s">
        <v>30</v>
      </c>
      <c r="G716" s="174" t="s">
        <v>413</v>
      </c>
    </row>
    <row r="717" spans="1:7" s="26" customFormat="1" ht="15.75" customHeight="1">
      <c r="A717" s="74"/>
      <c r="B717" s="852"/>
      <c r="C717" s="848"/>
      <c r="D717" s="848"/>
      <c r="E717" s="175" t="s">
        <v>21</v>
      </c>
      <c r="F717" s="96" t="s">
        <v>31</v>
      </c>
      <c r="G717" s="176" t="s">
        <v>32</v>
      </c>
    </row>
    <row r="718" spans="1:7" s="26" customFormat="1" ht="15.75" customHeight="1">
      <c r="A718" s="74"/>
      <c r="B718" s="97" t="s">
        <v>647</v>
      </c>
      <c r="C718" s="183" t="s">
        <v>905</v>
      </c>
      <c r="D718" s="867" t="s">
        <v>274</v>
      </c>
      <c r="E718" s="98">
        <v>44349</v>
      </c>
      <c r="F718" s="98">
        <f>E718+4</f>
        <v>44353</v>
      </c>
      <c r="G718" s="10">
        <f>F718+3</f>
        <v>44356</v>
      </c>
    </row>
    <row r="719" spans="1:7" s="26" customFormat="1" ht="15.75" customHeight="1">
      <c r="A719" s="74"/>
      <c r="B719" s="97" t="s">
        <v>185</v>
      </c>
      <c r="C719" s="184" t="s">
        <v>641</v>
      </c>
      <c r="D719" s="893"/>
      <c r="E719" s="98">
        <f t="shared" ref="E719:G722" si="82">E718+7</f>
        <v>44356</v>
      </c>
      <c r="F719" s="98">
        <f t="shared" si="82"/>
        <v>44360</v>
      </c>
      <c r="G719" s="10">
        <f t="shared" si="82"/>
        <v>44363</v>
      </c>
    </row>
    <row r="720" spans="1:7" s="26" customFormat="1" ht="15.75" customHeight="1">
      <c r="A720" s="74"/>
      <c r="B720" s="97" t="s">
        <v>563</v>
      </c>
      <c r="C720" s="183" t="s">
        <v>641</v>
      </c>
      <c r="D720" s="893"/>
      <c r="E720" s="98">
        <f t="shared" si="82"/>
        <v>44363</v>
      </c>
      <c r="F720" s="98">
        <f t="shared" si="82"/>
        <v>44367</v>
      </c>
      <c r="G720" s="10">
        <f t="shared" si="82"/>
        <v>44370</v>
      </c>
    </row>
    <row r="721" spans="1:7" s="26" customFormat="1" ht="15.75" customHeight="1">
      <c r="A721" s="74"/>
      <c r="B721" s="97" t="s">
        <v>265</v>
      </c>
      <c r="C721" s="184" t="s">
        <v>905</v>
      </c>
      <c r="D721" s="893"/>
      <c r="E721" s="98">
        <f t="shared" si="82"/>
        <v>44370</v>
      </c>
      <c r="F721" s="98">
        <f t="shared" si="82"/>
        <v>44374</v>
      </c>
      <c r="G721" s="10">
        <f t="shared" si="82"/>
        <v>44377</v>
      </c>
    </row>
    <row r="722" spans="1:7" s="26" customFormat="1" ht="15.75" customHeight="1">
      <c r="A722" s="74"/>
      <c r="B722" s="97" t="s">
        <v>647</v>
      </c>
      <c r="C722" s="183" t="s">
        <v>910</v>
      </c>
      <c r="D722" s="894"/>
      <c r="E722" s="98">
        <f t="shared" si="82"/>
        <v>44377</v>
      </c>
      <c r="F722" s="98">
        <f t="shared" si="82"/>
        <v>44381</v>
      </c>
      <c r="G722" s="10">
        <f t="shared" si="82"/>
        <v>44384</v>
      </c>
    </row>
    <row r="723" spans="1:7" s="26" customFormat="1" ht="15.75" customHeight="1">
      <c r="A723" s="74"/>
      <c r="B723" s="31"/>
      <c r="C723" s="126"/>
      <c r="D723" s="261"/>
      <c r="E723" s="30"/>
      <c r="F723" s="30"/>
      <c r="G723" s="30"/>
    </row>
    <row r="724" spans="1:7" s="26" customFormat="1" ht="15.75" customHeight="1">
      <c r="A724" s="74"/>
      <c r="B724" s="31"/>
      <c r="C724" s="31"/>
      <c r="D724" s="28"/>
      <c r="E724" s="30"/>
      <c r="F724" s="30"/>
      <c r="G724" s="30"/>
    </row>
    <row r="725" spans="1:7" s="26" customFormat="1" ht="15.75" customHeight="1">
      <c r="A725" s="862" t="s">
        <v>105</v>
      </c>
      <c r="B725" s="862"/>
      <c r="C725" s="862"/>
      <c r="D725" s="862"/>
      <c r="E725" s="862"/>
      <c r="F725" s="862"/>
      <c r="G725" s="862"/>
    </row>
    <row r="726" spans="1:7" s="26" customFormat="1" ht="15.75" customHeight="1">
      <c r="A726" s="74"/>
      <c r="B726" s="192"/>
      <c r="C726" s="35"/>
      <c r="D726" s="36"/>
      <c r="E726" s="36"/>
      <c r="F726" s="37"/>
      <c r="G726" s="37"/>
    </row>
    <row r="727" spans="1:7" s="26" customFormat="1" ht="15.75" customHeight="1">
      <c r="A727" s="74" t="s">
        <v>415</v>
      </c>
      <c r="B727" s="853" t="s">
        <v>27</v>
      </c>
      <c r="C727" s="853" t="s">
        <v>28</v>
      </c>
      <c r="D727" s="853" t="s">
        <v>29</v>
      </c>
      <c r="E727" s="134" t="s">
        <v>277</v>
      </c>
      <c r="F727" s="134" t="s">
        <v>30</v>
      </c>
      <c r="G727" s="134" t="s">
        <v>416</v>
      </c>
    </row>
    <row r="728" spans="1:7" s="26" customFormat="1" ht="15.75" customHeight="1">
      <c r="A728" s="74"/>
      <c r="B728" s="854"/>
      <c r="C728" s="854"/>
      <c r="D728" s="854"/>
      <c r="E728" s="134" t="s">
        <v>21</v>
      </c>
      <c r="F728" s="134" t="s">
        <v>31</v>
      </c>
      <c r="G728" s="134" t="s">
        <v>417</v>
      </c>
    </row>
    <row r="729" spans="1:7" s="26" customFormat="1" ht="15.75" customHeight="1">
      <c r="A729" s="74"/>
      <c r="B729" s="228"/>
      <c r="C729" s="148" t="s">
        <v>254</v>
      </c>
      <c r="D729" s="856" t="s">
        <v>588</v>
      </c>
      <c r="E729" s="8">
        <v>44345</v>
      </c>
      <c r="F729" s="8">
        <f>E729+4</f>
        <v>44349</v>
      </c>
      <c r="G729" s="10">
        <f>F729+13</f>
        <v>44362</v>
      </c>
    </row>
    <row r="730" spans="1:7" s="26" customFormat="1" ht="15.75" customHeight="1">
      <c r="A730" s="74"/>
      <c r="B730" s="228"/>
      <c r="C730" s="148" t="s">
        <v>254</v>
      </c>
      <c r="D730" s="845"/>
      <c r="E730" s="9">
        <f t="shared" ref="E730:G733" si="83">E729+7</f>
        <v>44352</v>
      </c>
      <c r="F730" s="8">
        <f t="shared" si="83"/>
        <v>44356</v>
      </c>
      <c r="G730" s="10">
        <f t="shared" si="83"/>
        <v>44369</v>
      </c>
    </row>
    <row r="731" spans="1:7" s="26" customFormat="1" ht="15.75" customHeight="1">
      <c r="A731" s="74"/>
      <c r="B731" s="228" t="s">
        <v>818</v>
      </c>
      <c r="C731" s="148" t="s">
        <v>819</v>
      </c>
      <c r="D731" s="845"/>
      <c r="E731" s="9">
        <f t="shared" si="83"/>
        <v>44359</v>
      </c>
      <c r="F731" s="8">
        <f t="shared" si="83"/>
        <v>44363</v>
      </c>
      <c r="G731" s="10">
        <f t="shared" si="83"/>
        <v>44376</v>
      </c>
    </row>
    <row r="732" spans="1:7" s="26" customFormat="1" ht="15.75" customHeight="1">
      <c r="A732" s="74"/>
      <c r="B732" s="228"/>
      <c r="C732" s="148" t="s">
        <v>254</v>
      </c>
      <c r="D732" s="845"/>
      <c r="E732" s="9">
        <f t="shared" si="83"/>
        <v>44366</v>
      </c>
      <c r="F732" s="8">
        <f t="shared" si="83"/>
        <v>44370</v>
      </c>
      <c r="G732" s="10">
        <f t="shared" si="83"/>
        <v>44383</v>
      </c>
    </row>
    <row r="733" spans="1:7" s="26" customFormat="1" ht="15.75" customHeight="1">
      <c r="A733" s="74"/>
      <c r="B733" s="228"/>
      <c r="C733" s="149" t="s">
        <v>254</v>
      </c>
      <c r="D733" s="861"/>
      <c r="E733" s="9">
        <f t="shared" si="83"/>
        <v>44373</v>
      </c>
      <c r="F733" s="8">
        <f t="shared" si="83"/>
        <v>44377</v>
      </c>
      <c r="G733" s="10">
        <f t="shared" si="83"/>
        <v>44390</v>
      </c>
    </row>
    <row r="734" spans="1:7" s="26" customFormat="1" ht="15.75" customHeight="1">
      <c r="A734" s="74"/>
      <c r="B734" s="35"/>
      <c r="C734" s="35"/>
      <c r="D734" s="36"/>
      <c r="E734" s="36"/>
      <c r="F734" s="37"/>
      <c r="G734" s="37"/>
    </row>
    <row r="735" spans="1:7" s="26" customFormat="1" ht="15.75" customHeight="1">
      <c r="A735" s="74"/>
      <c r="B735" s="35"/>
      <c r="C735" s="35"/>
      <c r="D735" s="36"/>
      <c r="E735" s="36"/>
      <c r="F735" s="37"/>
      <c r="G735" s="37"/>
    </row>
    <row r="736" spans="1:7" s="26" customFormat="1" ht="15.75" customHeight="1">
      <c r="A736" s="74"/>
      <c r="B736" s="192"/>
      <c r="C736" s="37"/>
      <c r="D736" s="36"/>
      <c r="E736" s="36"/>
      <c r="F736" s="37"/>
      <c r="G736" s="37"/>
    </row>
    <row r="737" spans="1:7" s="26" customFormat="1" ht="15.75" customHeight="1">
      <c r="A737" s="74"/>
      <c r="B737" s="850" t="s">
        <v>27</v>
      </c>
      <c r="C737" s="850" t="s">
        <v>28</v>
      </c>
      <c r="D737" s="850" t="s">
        <v>29</v>
      </c>
      <c r="E737" s="162" t="s">
        <v>418</v>
      </c>
      <c r="F737" s="162" t="s">
        <v>30</v>
      </c>
      <c r="G737" s="161" t="s">
        <v>109</v>
      </c>
    </row>
    <row r="738" spans="1:7" s="26" customFormat="1" ht="15.75" customHeight="1">
      <c r="A738" s="74" t="s">
        <v>419</v>
      </c>
      <c r="B738" s="852"/>
      <c r="C738" s="852"/>
      <c r="D738" s="852"/>
      <c r="E738" s="84" t="s">
        <v>21</v>
      </c>
      <c r="F738" s="96" t="s">
        <v>31</v>
      </c>
      <c r="G738" s="162" t="s">
        <v>32</v>
      </c>
    </row>
    <row r="739" spans="1:7" s="26" customFormat="1" ht="15.75" customHeight="1">
      <c r="A739" s="74"/>
      <c r="B739" s="13" t="s">
        <v>820</v>
      </c>
      <c r="C739" s="13" t="s">
        <v>823</v>
      </c>
      <c r="D739" s="856" t="s">
        <v>420</v>
      </c>
      <c r="E739" s="98">
        <v>44349</v>
      </c>
      <c r="F739" s="98">
        <f>E739+5</f>
        <v>44354</v>
      </c>
      <c r="G739" s="10">
        <f>F739+19</f>
        <v>44373</v>
      </c>
    </row>
    <row r="740" spans="1:7" s="26" customFormat="1" ht="15.75" customHeight="1">
      <c r="A740" s="74"/>
      <c r="B740" s="13" t="s">
        <v>821</v>
      </c>
      <c r="C740" s="13" t="s">
        <v>824</v>
      </c>
      <c r="D740" s="845"/>
      <c r="E740" s="98">
        <f t="shared" ref="E740:G743" si="84">E739+7</f>
        <v>44356</v>
      </c>
      <c r="F740" s="98">
        <f t="shared" si="84"/>
        <v>44361</v>
      </c>
      <c r="G740" s="10">
        <f t="shared" si="84"/>
        <v>44380</v>
      </c>
    </row>
    <row r="741" spans="1:7" s="26" customFormat="1" ht="15.75" customHeight="1">
      <c r="A741" s="74"/>
      <c r="B741" s="13" t="s">
        <v>557</v>
      </c>
      <c r="C741" s="13" t="s">
        <v>825</v>
      </c>
      <c r="D741" s="845"/>
      <c r="E741" s="98">
        <f t="shared" si="84"/>
        <v>44363</v>
      </c>
      <c r="F741" s="98">
        <f t="shared" si="84"/>
        <v>44368</v>
      </c>
      <c r="G741" s="10">
        <f t="shared" si="84"/>
        <v>44387</v>
      </c>
    </row>
    <row r="742" spans="1:7" s="26" customFormat="1" ht="15.75" customHeight="1">
      <c r="A742" s="74"/>
      <c r="B742" s="13" t="s">
        <v>822</v>
      </c>
      <c r="C742" s="13" t="s">
        <v>826</v>
      </c>
      <c r="D742" s="845"/>
      <c r="E742" s="98">
        <f t="shared" si="84"/>
        <v>44370</v>
      </c>
      <c r="F742" s="98">
        <f t="shared" si="84"/>
        <v>44375</v>
      </c>
      <c r="G742" s="10">
        <f t="shared" si="84"/>
        <v>44394</v>
      </c>
    </row>
    <row r="743" spans="1:7" s="26" customFormat="1" ht="15.75" customHeight="1">
      <c r="A743" s="79"/>
      <c r="B743" s="13" t="s">
        <v>624</v>
      </c>
      <c r="C743" s="13" t="s">
        <v>826</v>
      </c>
      <c r="D743" s="861"/>
      <c r="E743" s="98">
        <f t="shared" si="84"/>
        <v>44377</v>
      </c>
      <c r="F743" s="98">
        <f t="shared" si="84"/>
        <v>44382</v>
      </c>
      <c r="G743" s="10">
        <f t="shared" si="84"/>
        <v>44401</v>
      </c>
    </row>
    <row r="744" spans="1:7" s="26" customFormat="1" ht="15.75" customHeight="1">
      <c r="A744" s="74"/>
      <c r="B744" s="35"/>
      <c r="C744" s="37"/>
      <c r="D744" s="36"/>
      <c r="E744" s="36"/>
      <c r="F744" s="37"/>
      <c r="G744" s="37"/>
    </row>
    <row r="745" spans="1:7" s="26" customFormat="1" ht="15.75" customHeight="1">
      <c r="A745" s="74"/>
      <c r="B745" s="192"/>
      <c r="C745" s="35"/>
      <c r="D745" s="36"/>
      <c r="E745" s="36"/>
      <c r="F745" s="37"/>
      <c r="G745" s="37"/>
    </row>
    <row r="746" spans="1:7" s="26" customFormat="1" ht="15.75" customHeight="1">
      <c r="A746" s="74" t="s">
        <v>421</v>
      </c>
      <c r="B746" s="850" t="s">
        <v>27</v>
      </c>
      <c r="C746" s="850" t="s">
        <v>28</v>
      </c>
      <c r="D746" s="850" t="s">
        <v>29</v>
      </c>
      <c r="E746" s="172" t="s">
        <v>284</v>
      </c>
      <c r="F746" s="172" t="s">
        <v>30</v>
      </c>
      <c r="G746" s="170" t="s">
        <v>109</v>
      </c>
    </row>
    <row r="747" spans="1:7" s="26" customFormat="1" ht="15.75" customHeight="1">
      <c r="A747" s="74"/>
      <c r="B747" s="852"/>
      <c r="C747" s="852"/>
      <c r="D747" s="852"/>
      <c r="E747" s="84" t="s">
        <v>21</v>
      </c>
      <c r="F747" s="96" t="s">
        <v>31</v>
      </c>
      <c r="G747" s="172" t="s">
        <v>32</v>
      </c>
    </row>
    <row r="748" spans="1:7" s="26" customFormat="1" ht="15.75" customHeight="1">
      <c r="A748" s="74"/>
      <c r="B748" s="13"/>
      <c r="C748" s="149"/>
      <c r="D748" s="856" t="s">
        <v>370</v>
      </c>
      <c r="E748" s="8">
        <v>44344</v>
      </c>
      <c r="F748" s="8">
        <f>E748+4</f>
        <v>44348</v>
      </c>
      <c r="G748" s="10">
        <f>F748+10</f>
        <v>44358</v>
      </c>
    </row>
    <row r="749" spans="1:7" s="26" customFormat="1" ht="15.75" customHeight="1">
      <c r="A749" s="74"/>
      <c r="B749" s="13" t="s">
        <v>724</v>
      </c>
      <c r="C749" s="149" t="s">
        <v>725</v>
      </c>
      <c r="D749" s="845"/>
      <c r="E749" s="9">
        <f t="shared" ref="E749:G752" si="85">E748+7</f>
        <v>44351</v>
      </c>
      <c r="F749" s="8">
        <f t="shared" si="85"/>
        <v>44355</v>
      </c>
      <c r="G749" s="10">
        <f t="shared" si="85"/>
        <v>44365</v>
      </c>
    </row>
    <row r="750" spans="1:7" s="26" customFormat="1" ht="15.75" customHeight="1">
      <c r="A750" s="74"/>
      <c r="B750" s="13" t="s">
        <v>518</v>
      </c>
      <c r="C750" s="149" t="s">
        <v>726</v>
      </c>
      <c r="D750" s="845"/>
      <c r="E750" s="9">
        <f t="shared" si="85"/>
        <v>44358</v>
      </c>
      <c r="F750" s="8">
        <f t="shared" si="85"/>
        <v>44362</v>
      </c>
      <c r="G750" s="10">
        <f t="shared" si="85"/>
        <v>44372</v>
      </c>
    </row>
    <row r="751" spans="1:7" s="26" customFormat="1" ht="15.75" customHeight="1">
      <c r="A751" s="74"/>
      <c r="B751" s="13"/>
      <c r="C751" s="149"/>
      <c r="D751" s="845"/>
      <c r="E751" s="9">
        <f t="shared" si="85"/>
        <v>44365</v>
      </c>
      <c r="F751" s="8">
        <f t="shared" si="85"/>
        <v>44369</v>
      </c>
      <c r="G751" s="10">
        <f t="shared" si="85"/>
        <v>44379</v>
      </c>
    </row>
    <row r="752" spans="1:7" s="26" customFormat="1" ht="15.75" customHeight="1">
      <c r="A752" s="74"/>
      <c r="B752" s="13" t="s">
        <v>579</v>
      </c>
      <c r="C752" s="149">
        <v>3</v>
      </c>
      <c r="D752" s="861"/>
      <c r="E752" s="9">
        <f t="shared" si="85"/>
        <v>44372</v>
      </c>
      <c r="F752" s="8">
        <f t="shared" si="85"/>
        <v>44376</v>
      </c>
      <c r="G752" s="10">
        <f t="shared" si="85"/>
        <v>44386</v>
      </c>
    </row>
    <row r="753" spans="1:7" s="26" customFormat="1" ht="15.75" customHeight="1">
      <c r="A753" s="74"/>
      <c r="B753" s="54"/>
      <c r="C753" s="35"/>
      <c r="D753" s="36"/>
      <c r="E753" s="36"/>
      <c r="F753" s="37"/>
      <c r="G753" s="37"/>
    </row>
    <row r="754" spans="1:7" s="26" customFormat="1" ht="15.75" customHeight="1">
      <c r="A754" s="74"/>
      <c r="B754" s="192"/>
      <c r="C754" s="35"/>
      <c r="D754" s="36"/>
      <c r="E754" s="36"/>
      <c r="F754" s="37"/>
      <c r="G754" s="37"/>
    </row>
    <row r="755" spans="1:7" s="26" customFormat="1" ht="15.75" customHeight="1">
      <c r="A755" s="74"/>
      <c r="B755" s="31"/>
      <c r="C755" s="31"/>
      <c r="D755" s="33"/>
      <c r="E755" s="33"/>
      <c r="F755" s="30"/>
      <c r="G755" s="30"/>
    </row>
    <row r="756" spans="1:7" s="26" customFormat="1" ht="15.75" customHeight="1">
      <c r="A756" s="74" t="s">
        <v>422</v>
      </c>
      <c r="B756" s="853" t="s">
        <v>27</v>
      </c>
      <c r="C756" s="853" t="s">
        <v>28</v>
      </c>
      <c r="D756" s="853" t="s">
        <v>276</v>
      </c>
      <c r="E756" s="134" t="s">
        <v>277</v>
      </c>
      <c r="F756" s="134" t="s">
        <v>30</v>
      </c>
      <c r="G756" s="134" t="s">
        <v>110</v>
      </c>
    </row>
    <row r="757" spans="1:7" s="26" customFormat="1" ht="15.75" customHeight="1">
      <c r="A757" s="74"/>
      <c r="B757" s="854"/>
      <c r="C757" s="854"/>
      <c r="D757" s="854"/>
      <c r="E757" s="134" t="s">
        <v>21</v>
      </c>
      <c r="F757" s="134" t="s">
        <v>31</v>
      </c>
      <c r="G757" s="134" t="s">
        <v>32</v>
      </c>
    </row>
    <row r="758" spans="1:7" s="26" customFormat="1" ht="15.75" customHeight="1">
      <c r="A758" s="74"/>
      <c r="B758" s="13" t="s">
        <v>262</v>
      </c>
      <c r="C758" s="13" t="s">
        <v>816</v>
      </c>
      <c r="D758" s="865" t="s">
        <v>423</v>
      </c>
      <c r="E758" s="98">
        <v>44345</v>
      </c>
      <c r="F758" s="98">
        <f>E758+5</f>
        <v>44350</v>
      </c>
      <c r="G758" s="10">
        <f>F758+19</f>
        <v>44369</v>
      </c>
    </row>
    <row r="759" spans="1:7" s="26" customFormat="1" ht="15.75" customHeight="1">
      <c r="A759" s="74"/>
      <c r="B759" s="13" t="s">
        <v>727</v>
      </c>
      <c r="C759" s="13" t="s">
        <v>64</v>
      </c>
      <c r="D759" s="845"/>
      <c r="E759" s="98">
        <f t="shared" ref="E759:G762" si="86">E758+7</f>
        <v>44352</v>
      </c>
      <c r="F759" s="98">
        <f t="shared" si="86"/>
        <v>44357</v>
      </c>
      <c r="G759" s="10">
        <f t="shared" si="86"/>
        <v>44376</v>
      </c>
    </row>
    <row r="760" spans="1:7" s="26" customFormat="1" ht="15.75" customHeight="1">
      <c r="A760" s="74"/>
      <c r="B760" s="13" t="s">
        <v>622</v>
      </c>
      <c r="C760" s="13" t="s">
        <v>228</v>
      </c>
      <c r="D760" s="845"/>
      <c r="E760" s="98">
        <f t="shared" si="86"/>
        <v>44359</v>
      </c>
      <c r="F760" s="98">
        <f t="shared" si="86"/>
        <v>44364</v>
      </c>
      <c r="G760" s="10">
        <f t="shared" si="86"/>
        <v>44383</v>
      </c>
    </row>
    <row r="761" spans="1:7" s="26" customFormat="1" ht="15.75" customHeight="1">
      <c r="A761" s="74"/>
      <c r="B761" s="150" t="s">
        <v>513</v>
      </c>
      <c r="C761" s="150" t="s">
        <v>817</v>
      </c>
      <c r="D761" s="845"/>
      <c r="E761" s="98">
        <f t="shared" si="86"/>
        <v>44366</v>
      </c>
      <c r="F761" s="98">
        <f t="shared" si="86"/>
        <v>44371</v>
      </c>
      <c r="G761" s="10">
        <f t="shared" si="86"/>
        <v>44390</v>
      </c>
    </row>
    <row r="762" spans="1:7" s="26" customFormat="1" ht="15.75" customHeight="1">
      <c r="A762" s="74"/>
      <c r="B762" s="13"/>
      <c r="C762" s="13"/>
      <c r="D762" s="846"/>
      <c r="E762" s="98">
        <f t="shared" si="86"/>
        <v>44373</v>
      </c>
      <c r="F762" s="98">
        <f t="shared" si="86"/>
        <v>44378</v>
      </c>
      <c r="G762" s="10">
        <f t="shared" si="86"/>
        <v>44397</v>
      </c>
    </row>
    <row r="763" spans="1:7" s="26" customFormat="1" ht="15.75" customHeight="1">
      <c r="A763" s="74"/>
      <c r="B763" s="31"/>
      <c r="C763" s="31"/>
      <c r="D763" s="33"/>
      <c r="E763" s="30"/>
      <c r="F763" s="30"/>
      <c r="G763" s="30"/>
    </row>
    <row r="764" spans="1:7" s="26" customFormat="1" ht="15.75" customHeight="1">
      <c r="A764" s="74"/>
      <c r="B764" s="31"/>
      <c r="C764" s="31"/>
      <c r="D764" s="33"/>
      <c r="E764" s="33"/>
      <c r="F764" s="30"/>
      <c r="G764" s="30"/>
    </row>
    <row r="765" spans="1:7" s="26" customFormat="1" ht="15.75" customHeight="1">
      <c r="A765" s="74"/>
      <c r="B765" s="192"/>
      <c r="C765" s="35"/>
      <c r="D765" s="36"/>
      <c r="E765" s="36"/>
      <c r="F765" s="37"/>
      <c r="G765" s="37"/>
    </row>
    <row r="766" spans="1:7" s="26" customFormat="1" ht="15.75" customHeight="1">
      <c r="A766" s="74" t="s">
        <v>424</v>
      </c>
      <c r="B766" s="850" t="s">
        <v>27</v>
      </c>
      <c r="C766" s="850" t="s">
        <v>28</v>
      </c>
      <c r="D766" s="850" t="s">
        <v>29</v>
      </c>
      <c r="E766" s="181" t="s">
        <v>277</v>
      </c>
      <c r="F766" s="181" t="s">
        <v>30</v>
      </c>
      <c r="G766" s="179" t="s">
        <v>424</v>
      </c>
    </row>
    <row r="767" spans="1:7" s="26" customFormat="1" ht="15.75" customHeight="1">
      <c r="A767" s="74"/>
      <c r="B767" s="852"/>
      <c r="C767" s="852"/>
      <c r="D767" s="852"/>
      <c r="E767" s="84" t="s">
        <v>21</v>
      </c>
      <c r="F767" s="96" t="s">
        <v>31</v>
      </c>
      <c r="G767" s="181" t="s">
        <v>32</v>
      </c>
    </row>
    <row r="768" spans="1:7" s="26" customFormat="1" ht="15.75" customHeight="1">
      <c r="A768" s="74"/>
      <c r="B768" s="237" t="s">
        <v>993</v>
      </c>
      <c r="C768" s="188" t="s">
        <v>651</v>
      </c>
      <c r="D768" s="844" t="s">
        <v>827</v>
      </c>
      <c r="E768" s="98">
        <v>44348</v>
      </c>
      <c r="F768" s="98">
        <f>E768+4</f>
        <v>44352</v>
      </c>
      <c r="G768" s="10">
        <f>F768+13</f>
        <v>44365</v>
      </c>
    </row>
    <row r="769" spans="1:7" s="26" customFormat="1" ht="15.75" customHeight="1">
      <c r="A769" s="74"/>
      <c r="B769" s="237" t="s">
        <v>994</v>
      </c>
      <c r="C769" s="188" t="s">
        <v>997</v>
      </c>
      <c r="D769" s="845"/>
      <c r="E769" s="98">
        <f t="shared" ref="E769:G772" si="87">E768+7</f>
        <v>44355</v>
      </c>
      <c r="F769" s="98">
        <f t="shared" si="87"/>
        <v>44359</v>
      </c>
      <c r="G769" s="10">
        <f t="shared" si="87"/>
        <v>44372</v>
      </c>
    </row>
    <row r="770" spans="1:7" s="26" customFormat="1" ht="15.75" customHeight="1">
      <c r="A770" s="74"/>
      <c r="B770" s="237" t="s">
        <v>650</v>
      </c>
      <c r="C770" s="188" t="s">
        <v>997</v>
      </c>
      <c r="D770" s="845"/>
      <c r="E770" s="98">
        <f t="shared" si="87"/>
        <v>44362</v>
      </c>
      <c r="F770" s="98">
        <f t="shared" si="87"/>
        <v>44366</v>
      </c>
      <c r="G770" s="10">
        <f t="shared" si="87"/>
        <v>44379</v>
      </c>
    </row>
    <row r="771" spans="1:7" s="26" customFormat="1" ht="15.75" customHeight="1">
      <c r="A771" s="74"/>
      <c r="B771" s="237" t="s">
        <v>995</v>
      </c>
      <c r="C771" s="188" t="s">
        <v>998</v>
      </c>
      <c r="D771" s="845"/>
      <c r="E771" s="98">
        <f t="shared" si="87"/>
        <v>44369</v>
      </c>
      <c r="F771" s="98">
        <f t="shared" si="87"/>
        <v>44373</v>
      </c>
      <c r="G771" s="10">
        <f t="shared" si="87"/>
        <v>44386</v>
      </c>
    </row>
    <row r="772" spans="1:7" s="26" customFormat="1" ht="15.75" customHeight="1">
      <c r="A772" s="74"/>
      <c r="B772" s="238" t="s">
        <v>996</v>
      </c>
      <c r="C772" s="238" t="s">
        <v>999</v>
      </c>
      <c r="D772" s="846"/>
      <c r="E772" s="98">
        <f t="shared" si="87"/>
        <v>44376</v>
      </c>
      <c r="F772" s="98">
        <f t="shared" si="87"/>
        <v>44380</v>
      </c>
      <c r="G772" s="10">
        <f t="shared" si="87"/>
        <v>44393</v>
      </c>
    </row>
    <row r="773" spans="1:7" s="26" customFormat="1" ht="15.75" customHeight="1">
      <c r="A773" s="74"/>
      <c r="B773" s="31"/>
      <c r="C773" s="37"/>
      <c r="D773" s="23"/>
      <c r="E773" s="36"/>
      <c r="F773" s="37"/>
      <c r="G773" s="37"/>
    </row>
    <row r="774" spans="1:7" s="26" customFormat="1" ht="15.75" customHeight="1">
      <c r="A774" s="74"/>
      <c r="B774" s="850" t="s">
        <v>27</v>
      </c>
      <c r="C774" s="847" t="s">
        <v>28</v>
      </c>
      <c r="D774" s="850" t="s">
        <v>29</v>
      </c>
      <c r="E774" s="134" t="s">
        <v>277</v>
      </c>
      <c r="F774" s="134" t="s">
        <v>30</v>
      </c>
      <c r="G774" s="131" t="s">
        <v>425</v>
      </c>
    </row>
    <row r="775" spans="1:7" s="26" customFormat="1" ht="15.75" customHeight="1">
      <c r="A775" s="74"/>
      <c r="B775" s="852"/>
      <c r="C775" s="848"/>
      <c r="D775" s="852"/>
      <c r="E775" s="84" t="s">
        <v>21</v>
      </c>
      <c r="F775" s="96" t="s">
        <v>31</v>
      </c>
      <c r="G775" s="134" t="s">
        <v>32</v>
      </c>
    </row>
    <row r="776" spans="1:7" s="26" customFormat="1" ht="15.75" customHeight="1">
      <c r="A776" s="74"/>
      <c r="B776" s="13"/>
      <c r="C776" s="247"/>
      <c r="D776" s="856" t="s">
        <v>426</v>
      </c>
      <c r="E776" s="98">
        <v>44348</v>
      </c>
      <c r="F776" s="98">
        <f>E776+5</f>
        <v>44353</v>
      </c>
      <c r="G776" s="10">
        <v>7</v>
      </c>
    </row>
    <row r="777" spans="1:7" s="26" customFormat="1" ht="15.75" customHeight="1">
      <c r="A777" s="74"/>
      <c r="B777" s="13" t="s">
        <v>828</v>
      </c>
      <c r="C777" s="247" t="s">
        <v>829</v>
      </c>
      <c r="D777" s="857"/>
      <c r="E777" s="98">
        <f t="shared" ref="E777:G780" si="88">E776+7</f>
        <v>44355</v>
      </c>
      <c r="F777" s="98">
        <f t="shared" si="88"/>
        <v>44360</v>
      </c>
      <c r="G777" s="10">
        <f t="shared" si="88"/>
        <v>14</v>
      </c>
    </row>
    <row r="778" spans="1:7" s="26" customFormat="1" ht="15.75" customHeight="1">
      <c r="A778" s="74"/>
      <c r="B778" s="150"/>
      <c r="C778" s="214" t="s">
        <v>830</v>
      </c>
      <c r="D778" s="857"/>
      <c r="E778" s="98">
        <f t="shared" si="88"/>
        <v>44362</v>
      </c>
      <c r="F778" s="98">
        <f t="shared" si="88"/>
        <v>44367</v>
      </c>
      <c r="G778" s="10">
        <f t="shared" si="88"/>
        <v>21</v>
      </c>
    </row>
    <row r="779" spans="1:7" s="26" customFormat="1" ht="15.75" customHeight="1">
      <c r="A779" s="74"/>
      <c r="B779" s="150" t="s">
        <v>162</v>
      </c>
      <c r="C779" s="244" t="s">
        <v>831</v>
      </c>
      <c r="D779" s="857"/>
      <c r="E779" s="98">
        <f t="shared" si="88"/>
        <v>44369</v>
      </c>
      <c r="F779" s="98">
        <f t="shared" si="88"/>
        <v>44374</v>
      </c>
      <c r="G779" s="10">
        <f t="shared" si="88"/>
        <v>28</v>
      </c>
    </row>
    <row r="780" spans="1:7" s="26" customFormat="1" ht="15.75" customHeight="1">
      <c r="A780" s="74"/>
      <c r="B780" s="97"/>
      <c r="C780" s="247"/>
      <c r="D780" s="858"/>
      <c r="E780" s="98">
        <f t="shared" si="88"/>
        <v>44376</v>
      </c>
      <c r="F780" s="98">
        <f t="shared" si="88"/>
        <v>44381</v>
      </c>
      <c r="G780" s="10">
        <f t="shared" si="88"/>
        <v>35</v>
      </c>
    </row>
    <row r="781" spans="1:7" s="26" customFormat="1" ht="15.75" customHeight="1">
      <c r="A781" s="74"/>
      <c r="B781" s="31"/>
      <c r="C781" s="37"/>
      <c r="D781" s="23"/>
      <c r="E781" s="36"/>
      <c r="F781" s="37"/>
      <c r="G781" s="37"/>
    </row>
    <row r="782" spans="1:7" s="26" customFormat="1" ht="15.75" customHeight="1">
      <c r="A782" s="74"/>
      <c r="B782" s="35"/>
      <c r="C782" s="31"/>
      <c r="D782" s="33"/>
      <c r="E782" s="30"/>
      <c r="F782" s="30"/>
      <c r="G782" s="30"/>
    </row>
    <row r="783" spans="1:7" s="26" customFormat="1" ht="15.75" customHeight="1">
      <c r="A783" s="862" t="s">
        <v>112</v>
      </c>
      <c r="B783" s="862"/>
      <c r="C783" s="862"/>
      <c r="D783" s="862"/>
      <c r="E783" s="862"/>
      <c r="F783" s="862"/>
      <c r="G783" s="862"/>
    </row>
    <row r="784" spans="1:7" s="26" customFormat="1" ht="15.75" customHeight="1">
      <c r="A784" s="74"/>
      <c r="B784" s="194" t="s">
        <v>297</v>
      </c>
      <c r="C784" s="59"/>
      <c r="D784" s="23"/>
      <c r="E784" s="23"/>
      <c r="F784" s="24"/>
      <c r="G784" s="60"/>
    </row>
    <row r="785" spans="1:7" s="26" customFormat="1" ht="15.75" customHeight="1">
      <c r="A785" s="74" t="s">
        <v>427</v>
      </c>
      <c r="B785" s="850" t="s">
        <v>27</v>
      </c>
      <c r="C785" s="847" t="s">
        <v>28</v>
      </c>
      <c r="D785" s="847" t="s">
        <v>29</v>
      </c>
      <c r="E785" s="134" t="s">
        <v>277</v>
      </c>
      <c r="F785" s="134" t="s">
        <v>30</v>
      </c>
      <c r="G785" s="131" t="s">
        <v>114</v>
      </c>
    </row>
    <row r="786" spans="1:7" s="26" customFormat="1" ht="15.75" customHeight="1">
      <c r="A786" s="74"/>
      <c r="B786" s="852"/>
      <c r="C786" s="848"/>
      <c r="D786" s="848"/>
      <c r="E786" s="84" t="s">
        <v>21</v>
      </c>
      <c r="F786" s="96" t="s">
        <v>31</v>
      </c>
      <c r="G786" s="134" t="s">
        <v>32</v>
      </c>
    </row>
    <row r="787" spans="1:7" s="26" customFormat="1" ht="15.75" customHeight="1">
      <c r="A787" s="74"/>
      <c r="B787" s="13"/>
      <c r="C787" s="270"/>
      <c r="D787" s="856" t="s">
        <v>426</v>
      </c>
      <c r="E787" s="98">
        <v>44348</v>
      </c>
      <c r="F787" s="98">
        <f>E787+5</f>
        <v>44353</v>
      </c>
      <c r="G787" s="10">
        <f>F787+17</f>
        <v>44370</v>
      </c>
    </row>
    <row r="788" spans="1:7" s="26" customFormat="1" ht="15.75" customHeight="1">
      <c r="A788" s="74"/>
      <c r="B788" s="13" t="s">
        <v>828</v>
      </c>
      <c r="C788" s="270" t="s">
        <v>829</v>
      </c>
      <c r="D788" s="857"/>
      <c r="E788" s="98">
        <f t="shared" ref="E788:G791" si="89">E787+7</f>
        <v>44355</v>
      </c>
      <c r="F788" s="98">
        <f t="shared" si="89"/>
        <v>44360</v>
      </c>
      <c r="G788" s="10">
        <f t="shared" si="89"/>
        <v>44377</v>
      </c>
    </row>
    <row r="789" spans="1:7" s="26" customFormat="1" ht="15.75" customHeight="1">
      <c r="A789" s="74"/>
      <c r="B789" s="150"/>
      <c r="C789" s="214" t="s">
        <v>830</v>
      </c>
      <c r="D789" s="857"/>
      <c r="E789" s="98">
        <f t="shared" si="89"/>
        <v>44362</v>
      </c>
      <c r="F789" s="98">
        <f t="shared" si="89"/>
        <v>44367</v>
      </c>
      <c r="G789" s="10">
        <f t="shared" si="89"/>
        <v>44384</v>
      </c>
    </row>
    <row r="790" spans="1:7" s="26" customFormat="1" ht="15.75" customHeight="1">
      <c r="A790" s="81"/>
      <c r="B790" s="150" t="s">
        <v>162</v>
      </c>
      <c r="C790" s="258" t="s">
        <v>831</v>
      </c>
      <c r="D790" s="857"/>
      <c r="E790" s="98">
        <f t="shared" si="89"/>
        <v>44369</v>
      </c>
      <c r="F790" s="98">
        <f t="shared" si="89"/>
        <v>44374</v>
      </c>
      <c r="G790" s="10">
        <f t="shared" si="89"/>
        <v>44391</v>
      </c>
    </row>
    <row r="791" spans="1:7" s="26" customFormat="1" ht="15.75" customHeight="1">
      <c r="A791" s="78"/>
      <c r="B791" s="97"/>
      <c r="C791" s="270"/>
      <c r="D791" s="858"/>
      <c r="E791" s="98">
        <f t="shared" si="89"/>
        <v>44376</v>
      </c>
      <c r="F791" s="98">
        <f t="shared" si="89"/>
        <v>44381</v>
      </c>
      <c r="G791" s="10">
        <f t="shared" si="89"/>
        <v>44398</v>
      </c>
    </row>
    <row r="792" spans="1:7" s="26" customFormat="1" ht="15.75" customHeight="1">
      <c r="A792" s="74"/>
      <c r="B792" s="61"/>
      <c r="C792" s="61"/>
      <c r="D792" s="36"/>
      <c r="E792" s="36"/>
      <c r="F792" s="37"/>
      <c r="G792" s="62"/>
    </row>
    <row r="793" spans="1:7" s="26" customFormat="1" ht="15.75" customHeight="1">
      <c r="A793" s="74"/>
      <c r="B793" s="850" t="s">
        <v>281</v>
      </c>
      <c r="C793" s="850" t="s">
        <v>28</v>
      </c>
      <c r="D793" s="849" t="s">
        <v>29</v>
      </c>
      <c r="E793" s="134" t="s">
        <v>277</v>
      </c>
      <c r="F793" s="134" t="s">
        <v>30</v>
      </c>
      <c r="G793" s="134" t="s">
        <v>114</v>
      </c>
    </row>
    <row r="794" spans="1:7" s="26" customFormat="1" ht="15.75" customHeight="1">
      <c r="A794" s="74"/>
      <c r="B794" s="852"/>
      <c r="C794" s="852"/>
      <c r="D794" s="849"/>
      <c r="E794" s="134" t="s">
        <v>21</v>
      </c>
      <c r="F794" s="134" t="s">
        <v>31</v>
      </c>
      <c r="G794" s="134" t="s">
        <v>32</v>
      </c>
    </row>
    <row r="795" spans="1:7" s="26" customFormat="1" ht="15.75" customHeight="1">
      <c r="A795" s="74"/>
      <c r="B795" s="13" t="s">
        <v>832</v>
      </c>
      <c r="C795" s="97" t="s">
        <v>58</v>
      </c>
      <c r="D795" s="845" t="s">
        <v>428</v>
      </c>
      <c r="E795" s="10">
        <v>44349</v>
      </c>
      <c r="F795" s="10">
        <f>E795+3</f>
        <v>44352</v>
      </c>
      <c r="G795" s="10">
        <f>F795+15</f>
        <v>44367</v>
      </c>
    </row>
    <row r="796" spans="1:7" s="26" customFormat="1" ht="15.75" customHeight="1">
      <c r="A796" s="74"/>
      <c r="B796" s="13" t="s">
        <v>833</v>
      </c>
      <c r="C796" s="97" t="s">
        <v>192</v>
      </c>
      <c r="D796" s="845"/>
      <c r="E796" s="10">
        <f t="shared" ref="E796:G799" si="90">E795+7</f>
        <v>44356</v>
      </c>
      <c r="F796" s="10">
        <f t="shared" si="90"/>
        <v>44359</v>
      </c>
      <c r="G796" s="10">
        <f t="shared" si="90"/>
        <v>44374</v>
      </c>
    </row>
    <row r="797" spans="1:7" s="26" customFormat="1" ht="15.75" customHeight="1">
      <c r="A797" s="74"/>
      <c r="B797" s="13" t="s">
        <v>551</v>
      </c>
      <c r="C797" s="97" t="s">
        <v>10</v>
      </c>
      <c r="D797" s="845"/>
      <c r="E797" s="10">
        <f t="shared" si="90"/>
        <v>44363</v>
      </c>
      <c r="F797" s="10">
        <f t="shared" si="90"/>
        <v>44366</v>
      </c>
      <c r="G797" s="10">
        <f t="shared" si="90"/>
        <v>44381</v>
      </c>
    </row>
    <row r="798" spans="1:7" s="26" customFormat="1" ht="15.75" customHeight="1">
      <c r="A798" s="74"/>
      <c r="B798" s="13" t="s">
        <v>618</v>
      </c>
      <c r="C798" s="97" t="s">
        <v>192</v>
      </c>
      <c r="D798" s="845"/>
      <c r="E798" s="10">
        <f t="shared" si="90"/>
        <v>44370</v>
      </c>
      <c r="F798" s="10">
        <f t="shared" si="90"/>
        <v>44373</v>
      </c>
      <c r="G798" s="10">
        <f t="shared" si="90"/>
        <v>44388</v>
      </c>
    </row>
    <row r="799" spans="1:7" s="26" customFormat="1" ht="15.75" customHeight="1">
      <c r="A799" s="74"/>
      <c r="B799" s="97" t="s">
        <v>18</v>
      </c>
      <c r="C799" s="97" t="s">
        <v>834</v>
      </c>
      <c r="D799" s="846"/>
      <c r="E799" s="10">
        <f t="shared" si="90"/>
        <v>44377</v>
      </c>
      <c r="F799" s="10">
        <f t="shared" si="90"/>
        <v>44380</v>
      </c>
      <c r="G799" s="10">
        <f t="shared" si="90"/>
        <v>44395</v>
      </c>
    </row>
    <row r="800" spans="1:7" s="26" customFormat="1" ht="15.75" customHeight="1">
      <c r="A800" s="74"/>
      <c r="B800" s="31"/>
      <c r="C800" s="27"/>
      <c r="D800" s="33"/>
      <c r="E800" s="30"/>
      <c r="F800" s="30"/>
      <c r="G800" s="30"/>
    </row>
    <row r="801" spans="1:7" s="26" customFormat="1" ht="15.75" customHeight="1">
      <c r="A801" s="74"/>
      <c r="B801" s="61"/>
      <c r="C801" s="61"/>
      <c r="D801" s="36"/>
      <c r="E801" s="36"/>
      <c r="F801" s="37"/>
      <c r="G801" s="62"/>
    </row>
    <row r="802" spans="1:7" s="26" customFormat="1" ht="15.75" customHeight="1">
      <c r="A802" s="74"/>
      <c r="B802" s="193"/>
      <c r="C802" s="61"/>
      <c r="D802" s="36"/>
      <c r="E802" s="36"/>
      <c r="F802" s="62"/>
      <c r="G802" s="62"/>
    </row>
    <row r="803" spans="1:7" s="26" customFormat="1" ht="15.75" customHeight="1">
      <c r="A803" s="74"/>
      <c r="B803" s="847" t="s">
        <v>281</v>
      </c>
      <c r="C803" s="847" t="s">
        <v>28</v>
      </c>
      <c r="D803" s="847" t="s">
        <v>29</v>
      </c>
      <c r="E803" s="134" t="s">
        <v>277</v>
      </c>
      <c r="F803" s="134" t="s">
        <v>30</v>
      </c>
      <c r="G803" s="139" t="s">
        <v>202</v>
      </c>
    </row>
    <row r="804" spans="1:7" s="26" customFormat="1" ht="15.75" customHeight="1">
      <c r="A804" s="74" t="s">
        <v>429</v>
      </c>
      <c r="B804" s="848"/>
      <c r="C804" s="848"/>
      <c r="D804" s="848"/>
      <c r="E804" s="10" t="s">
        <v>21</v>
      </c>
      <c r="F804" s="134" t="s">
        <v>31</v>
      </c>
      <c r="G804" s="134" t="s">
        <v>32</v>
      </c>
    </row>
    <row r="805" spans="1:7" s="26" customFormat="1" ht="15.75" customHeight="1">
      <c r="A805" s="74"/>
      <c r="B805" s="13" t="s">
        <v>262</v>
      </c>
      <c r="C805" s="13" t="s">
        <v>816</v>
      </c>
      <c r="D805" s="844" t="s">
        <v>430</v>
      </c>
      <c r="E805" s="10">
        <v>44345</v>
      </c>
      <c r="F805" s="10">
        <f>E805+5</f>
        <v>44350</v>
      </c>
      <c r="G805" s="10">
        <f>F805+12</f>
        <v>44362</v>
      </c>
    </row>
    <row r="806" spans="1:7" s="26" customFormat="1" ht="15.75" customHeight="1">
      <c r="A806" s="74"/>
      <c r="B806" s="13" t="s">
        <v>727</v>
      </c>
      <c r="C806" s="13" t="s">
        <v>64</v>
      </c>
      <c r="D806" s="845"/>
      <c r="E806" s="10">
        <f>E805+7</f>
        <v>44352</v>
      </c>
      <c r="F806" s="10">
        <f>F805+7</f>
        <v>44357</v>
      </c>
      <c r="G806" s="10">
        <f>G805+7</f>
        <v>44369</v>
      </c>
    </row>
    <row r="807" spans="1:7" s="26" customFormat="1" ht="15.75" customHeight="1">
      <c r="A807" s="74"/>
      <c r="B807" s="13" t="s">
        <v>622</v>
      </c>
      <c r="C807" s="13" t="s">
        <v>228</v>
      </c>
      <c r="D807" s="845"/>
      <c r="E807" s="10">
        <f t="shared" ref="E807:G809" si="91">E806+7</f>
        <v>44359</v>
      </c>
      <c r="F807" s="10">
        <f t="shared" si="91"/>
        <v>44364</v>
      </c>
      <c r="G807" s="10">
        <f t="shared" si="91"/>
        <v>44376</v>
      </c>
    </row>
    <row r="808" spans="1:7" s="26" customFormat="1" ht="15.75" customHeight="1">
      <c r="A808" s="74"/>
      <c r="B808" s="150" t="s">
        <v>513</v>
      </c>
      <c r="C808" s="150" t="s">
        <v>817</v>
      </c>
      <c r="D808" s="845"/>
      <c r="E808" s="10">
        <f t="shared" si="91"/>
        <v>44366</v>
      </c>
      <c r="F808" s="10">
        <f t="shared" si="91"/>
        <v>44371</v>
      </c>
      <c r="G808" s="10">
        <f t="shared" si="91"/>
        <v>44383</v>
      </c>
    </row>
    <row r="809" spans="1:7" s="26" customFormat="1" ht="15.75" customHeight="1">
      <c r="A809" s="79"/>
      <c r="B809" s="13"/>
      <c r="C809" s="13"/>
      <c r="D809" s="846"/>
      <c r="E809" s="10">
        <f t="shared" si="91"/>
        <v>44373</v>
      </c>
      <c r="F809" s="10">
        <f t="shared" si="91"/>
        <v>44378</v>
      </c>
      <c r="G809" s="10">
        <f t="shared" si="91"/>
        <v>44390</v>
      </c>
    </row>
    <row r="810" spans="1:7" s="26" customFormat="1" ht="15.75" customHeight="1">
      <c r="A810" s="74"/>
      <c r="B810" s="31"/>
      <c r="C810" s="31"/>
      <c r="D810" s="33"/>
      <c r="E810" s="30"/>
      <c r="F810" s="30"/>
      <c r="G810" s="30"/>
    </row>
    <row r="811" spans="1:7" s="26" customFormat="1" ht="15.75" customHeight="1">
      <c r="A811" s="74"/>
      <c r="B811" s="193"/>
      <c r="C811" s="61"/>
      <c r="D811" s="36"/>
      <c r="E811" s="36"/>
      <c r="F811" s="37"/>
      <c r="G811" s="62"/>
    </row>
    <row r="812" spans="1:7" s="26" customFormat="1" ht="15.75" customHeight="1">
      <c r="A812" s="74" t="s">
        <v>431</v>
      </c>
      <c r="B812" s="850" t="s">
        <v>27</v>
      </c>
      <c r="C812" s="847" t="s">
        <v>28</v>
      </c>
      <c r="D812" s="847" t="s">
        <v>29</v>
      </c>
      <c r="E812" s="134" t="s">
        <v>277</v>
      </c>
      <c r="F812" s="134" t="s">
        <v>30</v>
      </c>
      <c r="G812" s="131" t="s">
        <v>114</v>
      </c>
    </row>
    <row r="813" spans="1:7" s="26" customFormat="1" ht="15.75" customHeight="1">
      <c r="A813" s="74"/>
      <c r="B813" s="852"/>
      <c r="C813" s="848"/>
      <c r="D813" s="848"/>
      <c r="E813" s="84" t="s">
        <v>21</v>
      </c>
      <c r="F813" s="96" t="s">
        <v>31</v>
      </c>
      <c r="G813" s="134" t="s">
        <v>32</v>
      </c>
    </row>
    <row r="814" spans="1:7" s="26" customFormat="1" ht="15.75" customHeight="1">
      <c r="A814" s="74"/>
      <c r="B814" s="13"/>
      <c r="C814" s="270"/>
      <c r="D814" s="856" t="s">
        <v>432</v>
      </c>
      <c r="E814" s="98">
        <v>44348</v>
      </c>
      <c r="F814" s="98">
        <f>E814+5</f>
        <v>44353</v>
      </c>
      <c r="G814" s="10">
        <f>F814+17</f>
        <v>44370</v>
      </c>
    </row>
    <row r="815" spans="1:7" s="26" customFormat="1" ht="15.75" customHeight="1">
      <c r="A815" s="74"/>
      <c r="B815" s="13" t="s">
        <v>828</v>
      </c>
      <c r="C815" s="270" t="s">
        <v>829</v>
      </c>
      <c r="D815" s="857"/>
      <c r="E815" s="98">
        <f t="shared" ref="E815:G818" si="92">E814+7</f>
        <v>44355</v>
      </c>
      <c r="F815" s="98">
        <f t="shared" si="92"/>
        <v>44360</v>
      </c>
      <c r="G815" s="10">
        <f t="shared" si="92"/>
        <v>44377</v>
      </c>
    </row>
    <row r="816" spans="1:7" s="26" customFormat="1" ht="15.75" customHeight="1">
      <c r="A816" s="74"/>
      <c r="B816" s="150"/>
      <c r="C816" s="214" t="s">
        <v>830</v>
      </c>
      <c r="D816" s="857"/>
      <c r="E816" s="98">
        <f t="shared" si="92"/>
        <v>44362</v>
      </c>
      <c r="F816" s="98">
        <f t="shared" si="92"/>
        <v>44367</v>
      </c>
      <c r="G816" s="10">
        <f t="shared" si="92"/>
        <v>44384</v>
      </c>
    </row>
    <row r="817" spans="1:7" s="26" customFormat="1" ht="15.75" customHeight="1">
      <c r="A817" s="74"/>
      <c r="B817" s="150" t="s">
        <v>162</v>
      </c>
      <c r="C817" s="258" t="s">
        <v>831</v>
      </c>
      <c r="D817" s="857"/>
      <c r="E817" s="98">
        <f t="shared" si="92"/>
        <v>44369</v>
      </c>
      <c r="F817" s="98">
        <f t="shared" si="92"/>
        <v>44374</v>
      </c>
      <c r="G817" s="10">
        <f t="shared" si="92"/>
        <v>44391</v>
      </c>
    </row>
    <row r="818" spans="1:7" s="26" customFormat="1" ht="15.75" customHeight="1">
      <c r="A818" s="79"/>
      <c r="B818" s="97"/>
      <c r="C818" s="270"/>
      <c r="D818" s="858"/>
      <c r="E818" s="98">
        <f t="shared" si="92"/>
        <v>44376</v>
      </c>
      <c r="F818" s="98">
        <f t="shared" si="92"/>
        <v>44381</v>
      </c>
      <c r="G818" s="10">
        <f t="shared" si="92"/>
        <v>44398</v>
      </c>
    </row>
    <row r="819" spans="1:7" s="26" customFormat="1" ht="15.75" customHeight="1">
      <c r="A819" s="74"/>
      <c r="B819" s="63"/>
      <c r="C819" s="61"/>
      <c r="D819" s="36"/>
      <c r="E819" s="36"/>
      <c r="F819" s="37"/>
      <c r="G819" s="62"/>
    </row>
    <row r="820" spans="1:7" s="26" customFormat="1" ht="15.75" customHeight="1">
      <c r="A820" s="74"/>
      <c r="B820" s="193"/>
      <c r="C820" s="61"/>
      <c r="D820" s="36"/>
      <c r="E820" s="36"/>
      <c r="F820" s="37"/>
      <c r="G820" s="62"/>
    </row>
    <row r="821" spans="1:7" s="26" customFormat="1" ht="15.75" customHeight="1">
      <c r="A821" s="74" t="s">
        <v>433</v>
      </c>
      <c r="B821" s="853" t="s">
        <v>27</v>
      </c>
      <c r="C821" s="853" t="s">
        <v>28</v>
      </c>
      <c r="D821" s="847" t="s">
        <v>29</v>
      </c>
      <c r="E821" s="134" t="s">
        <v>277</v>
      </c>
      <c r="F821" s="134" t="s">
        <v>30</v>
      </c>
      <c r="G821" s="134" t="s">
        <v>117</v>
      </c>
    </row>
    <row r="822" spans="1:7" s="26" customFormat="1" ht="15.75" customHeight="1">
      <c r="A822" s="74"/>
      <c r="B822" s="854"/>
      <c r="C822" s="854"/>
      <c r="D822" s="848"/>
      <c r="E822" s="84" t="s">
        <v>21</v>
      </c>
      <c r="F822" s="96" t="s">
        <v>31</v>
      </c>
      <c r="G822" s="134" t="s">
        <v>32</v>
      </c>
    </row>
    <row r="823" spans="1:7" s="26" customFormat="1" ht="15.75" customHeight="1">
      <c r="A823" s="74"/>
      <c r="B823" s="228"/>
      <c r="C823" s="148" t="s">
        <v>254</v>
      </c>
      <c r="D823" s="856" t="s">
        <v>434</v>
      </c>
      <c r="E823" s="98">
        <v>44345</v>
      </c>
      <c r="F823" s="98">
        <f>E823+4</f>
        <v>44349</v>
      </c>
      <c r="G823" s="10">
        <f>F823+31</f>
        <v>44380</v>
      </c>
    </row>
    <row r="824" spans="1:7" s="26" customFormat="1" ht="15.75" customHeight="1">
      <c r="A824" s="74"/>
      <c r="B824" s="228"/>
      <c r="C824" s="148" t="s">
        <v>254</v>
      </c>
      <c r="D824" s="857"/>
      <c r="E824" s="98">
        <f t="shared" ref="E824:G827" si="93">E823+7</f>
        <v>44352</v>
      </c>
      <c r="F824" s="98">
        <f t="shared" si="93"/>
        <v>44356</v>
      </c>
      <c r="G824" s="10">
        <f t="shared" si="93"/>
        <v>44387</v>
      </c>
    </row>
    <row r="825" spans="1:7" s="26" customFormat="1" ht="15.75" customHeight="1">
      <c r="A825" s="74"/>
      <c r="B825" s="228" t="s">
        <v>818</v>
      </c>
      <c r="C825" s="148" t="s">
        <v>819</v>
      </c>
      <c r="D825" s="857"/>
      <c r="E825" s="98">
        <f t="shared" si="93"/>
        <v>44359</v>
      </c>
      <c r="F825" s="98">
        <f t="shared" si="93"/>
        <v>44363</v>
      </c>
      <c r="G825" s="10">
        <f t="shared" si="93"/>
        <v>44394</v>
      </c>
    </row>
    <row r="826" spans="1:7" s="26" customFormat="1" ht="15.75" customHeight="1">
      <c r="A826" s="74"/>
      <c r="B826" s="228"/>
      <c r="C826" s="148" t="s">
        <v>254</v>
      </c>
      <c r="D826" s="857"/>
      <c r="E826" s="98">
        <f t="shared" si="93"/>
        <v>44366</v>
      </c>
      <c r="F826" s="98">
        <f t="shared" si="93"/>
        <v>44370</v>
      </c>
      <c r="G826" s="10">
        <f t="shared" si="93"/>
        <v>44401</v>
      </c>
    </row>
    <row r="827" spans="1:7" s="26" customFormat="1" ht="15.75" customHeight="1">
      <c r="A827" s="79"/>
      <c r="B827" s="228"/>
      <c r="C827" s="149" t="s">
        <v>254</v>
      </c>
      <c r="D827" s="858"/>
      <c r="E827" s="98">
        <f t="shared" si="93"/>
        <v>44373</v>
      </c>
      <c r="F827" s="98">
        <f t="shared" si="93"/>
        <v>44377</v>
      </c>
      <c r="G827" s="10">
        <f t="shared" si="93"/>
        <v>44408</v>
      </c>
    </row>
    <row r="828" spans="1:7" s="26" customFormat="1" ht="15.75" customHeight="1">
      <c r="A828" s="74"/>
      <c r="B828" s="31"/>
      <c r="C828" s="37"/>
      <c r="D828" s="33"/>
      <c r="E828" s="33"/>
      <c r="F828" s="64"/>
      <c r="G828" s="30"/>
    </row>
    <row r="829" spans="1:7" s="26" customFormat="1" ht="15.75" customHeight="1">
      <c r="A829" s="74"/>
      <c r="B829" s="193"/>
      <c r="C829" s="61"/>
      <c r="D829" s="62"/>
      <c r="E829" s="62"/>
      <c r="F829" s="37"/>
      <c r="G829" s="62"/>
    </row>
    <row r="830" spans="1:7" s="26" customFormat="1" ht="15.75" customHeight="1">
      <c r="A830" s="74" t="s">
        <v>435</v>
      </c>
      <c r="B830" s="853" t="s">
        <v>27</v>
      </c>
      <c r="C830" s="853" t="s">
        <v>28</v>
      </c>
      <c r="D830" s="847" t="s">
        <v>29</v>
      </c>
      <c r="E830" s="134" t="s">
        <v>277</v>
      </c>
      <c r="F830" s="134" t="s">
        <v>30</v>
      </c>
      <c r="G830" s="131" t="s">
        <v>118</v>
      </c>
    </row>
    <row r="831" spans="1:7" s="26" customFormat="1" ht="15.75" customHeight="1">
      <c r="A831" s="74"/>
      <c r="B831" s="854"/>
      <c r="C831" s="854"/>
      <c r="D831" s="848"/>
      <c r="E831" s="84" t="s">
        <v>21</v>
      </c>
      <c r="F831" s="96" t="s">
        <v>31</v>
      </c>
      <c r="G831" s="134" t="s">
        <v>32</v>
      </c>
    </row>
    <row r="832" spans="1:7" s="26" customFormat="1" ht="15.75" customHeight="1">
      <c r="A832" s="74"/>
      <c r="B832" s="228"/>
      <c r="C832" s="148" t="s">
        <v>254</v>
      </c>
      <c r="D832" s="867" t="s">
        <v>434</v>
      </c>
      <c r="E832" s="114">
        <v>44345</v>
      </c>
      <c r="F832" s="114">
        <f>E832+4</f>
        <v>44349</v>
      </c>
      <c r="G832" s="103">
        <f>F832+20</f>
        <v>44369</v>
      </c>
    </row>
    <row r="833" spans="1:7" s="26" customFormat="1" ht="15.75" customHeight="1">
      <c r="A833" s="74"/>
      <c r="B833" s="228"/>
      <c r="C833" s="148" t="s">
        <v>254</v>
      </c>
      <c r="D833" s="868"/>
      <c r="E833" s="114">
        <f t="shared" ref="E833:G836" si="94">E832+7</f>
        <v>44352</v>
      </c>
      <c r="F833" s="114">
        <f t="shared" si="94"/>
        <v>44356</v>
      </c>
      <c r="G833" s="103">
        <f t="shared" si="94"/>
        <v>44376</v>
      </c>
    </row>
    <row r="834" spans="1:7" s="26" customFormat="1" ht="15.75" customHeight="1">
      <c r="A834" s="74"/>
      <c r="B834" s="228" t="s">
        <v>818</v>
      </c>
      <c r="C834" s="148" t="s">
        <v>819</v>
      </c>
      <c r="D834" s="868"/>
      <c r="E834" s="114">
        <f t="shared" si="94"/>
        <v>44359</v>
      </c>
      <c r="F834" s="114">
        <f t="shared" si="94"/>
        <v>44363</v>
      </c>
      <c r="G834" s="103">
        <f t="shared" si="94"/>
        <v>44383</v>
      </c>
    </row>
    <row r="835" spans="1:7" s="26" customFormat="1" ht="15.75" customHeight="1">
      <c r="A835" s="74"/>
      <c r="B835" s="228"/>
      <c r="C835" s="148" t="s">
        <v>254</v>
      </c>
      <c r="D835" s="868"/>
      <c r="E835" s="114">
        <f t="shared" si="94"/>
        <v>44366</v>
      </c>
      <c r="F835" s="114">
        <f t="shared" si="94"/>
        <v>44370</v>
      </c>
      <c r="G835" s="103">
        <f t="shared" si="94"/>
        <v>44390</v>
      </c>
    </row>
    <row r="836" spans="1:7" s="26" customFormat="1" ht="15.75" customHeight="1">
      <c r="A836" s="79"/>
      <c r="B836" s="228"/>
      <c r="C836" s="149" t="s">
        <v>254</v>
      </c>
      <c r="D836" s="869"/>
      <c r="E836" s="114">
        <f t="shared" si="94"/>
        <v>44373</v>
      </c>
      <c r="F836" s="114">
        <f t="shared" si="94"/>
        <v>44377</v>
      </c>
      <c r="G836" s="103">
        <f t="shared" si="94"/>
        <v>44397</v>
      </c>
    </row>
    <row r="837" spans="1:7" s="26" customFormat="1" ht="15.75" customHeight="1">
      <c r="A837" s="74"/>
      <c r="B837" s="31"/>
      <c r="C837" s="31"/>
      <c r="D837" s="33"/>
      <c r="E837" s="33"/>
      <c r="F837" s="30"/>
      <c r="G837" s="30"/>
    </row>
    <row r="838" spans="1:7" s="26" customFormat="1" ht="15.75" customHeight="1">
      <c r="A838" s="74"/>
      <c r="B838" s="193"/>
      <c r="C838" s="61"/>
      <c r="D838" s="36"/>
      <c r="E838" s="36"/>
      <c r="F838" s="37"/>
      <c r="G838" s="62"/>
    </row>
    <row r="839" spans="1:7" s="26" customFormat="1" ht="15.75" customHeight="1">
      <c r="A839" s="74" t="s">
        <v>436</v>
      </c>
      <c r="B839" s="850" t="s">
        <v>281</v>
      </c>
      <c r="C839" s="850" t="s">
        <v>28</v>
      </c>
      <c r="D839" s="847" t="s">
        <v>29</v>
      </c>
      <c r="E839" s="134" t="s">
        <v>277</v>
      </c>
      <c r="F839" s="134" t="s">
        <v>30</v>
      </c>
      <c r="G839" s="134" t="s">
        <v>0</v>
      </c>
    </row>
    <row r="840" spans="1:7" s="26" customFormat="1" ht="15.75" customHeight="1">
      <c r="A840" s="74"/>
      <c r="B840" s="852"/>
      <c r="C840" s="852"/>
      <c r="D840" s="848"/>
      <c r="E840" s="84" t="s">
        <v>21</v>
      </c>
      <c r="F840" s="96" t="s">
        <v>31</v>
      </c>
      <c r="G840" s="134" t="s">
        <v>32</v>
      </c>
    </row>
    <row r="841" spans="1:7" s="26" customFormat="1" ht="15.75" customHeight="1">
      <c r="A841" s="74"/>
      <c r="B841" s="13" t="s">
        <v>832</v>
      </c>
      <c r="C841" s="97" t="s">
        <v>58</v>
      </c>
      <c r="D841" s="856" t="s">
        <v>428</v>
      </c>
      <c r="E841" s="98">
        <v>44347</v>
      </c>
      <c r="F841" s="98">
        <f>E841+5</f>
        <v>44352</v>
      </c>
      <c r="G841" s="10">
        <f>F841+22</f>
        <v>44374</v>
      </c>
    </row>
    <row r="842" spans="1:7" s="26" customFormat="1" ht="15.75" customHeight="1">
      <c r="A842" s="74"/>
      <c r="B842" s="13" t="s">
        <v>833</v>
      </c>
      <c r="C842" s="97" t="s">
        <v>192</v>
      </c>
      <c r="D842" s="857"/>
      <c r="E842" s="98">
        <f t="shared" ref="E842:G845" si="95">E841+7</f>
        <v>44354</v>
      </c>
      <c r="F842" s="98">
        <f t="shared" si="95"/>
        <v>44359</v>
      </c>
      <c r="G842" s="10">
        <f t="shared" si="95"/>
        <v>44381</v>
      </c>
    </row>
    <row r="843" spans="1:7" s="26" customFormat="1" ht="15.75" customHeight="1">
      <c r="A843" s="74"/>
      <c r="B843" s="13" t="s">
        <v>551</v>
      </c>
      <c r="C843" s="97" t="s">
        <v>10</v>
      </c>
      <c r="D843" s="857"/>
      <c r="E843" s="98">
        <f t="shared" si="95"/>
        <v>44361</v>
      </c>
      <c r="F843" s="98">
        <f t="shared" si="95"/>
        <v>44366</v>
      </c>
      <c r="G843" s="10">
        <f t="shared" si="95"/>
        <v>44388</v>
      </c>
    </row>
    <row r="844" spans="1:7" s="26" customFormat="1" ht="15.75" customHeight="1">
      <c r="A844" s="74"/>
      <c r="B844" s="13" t="s">
        <v>618</v>
      </c>
      <c r="C844" s="97" t="s">
        <v>192</v>
      </c>
      <c r="D844" s="857"/>
      <c r="E844" s="98">
        <f t="shared" si="95"/>
        <v>44368</v>
      </c>
      <c r="F844" s="98">
        <f t="shared" si="95"/>
        <v>44373</v>
      </c>
      <c r="G844" s="10">
        <f t="shared" si="95"/>
        <v>44395</v>
      </c>
    </row>
    <row r="845" spans="1:7" s="26" customFormat="1" ht="15.75" customHeight="1">
      <c r="A845" s="74"/>
      <c r="B845" s="97" t="s">
        <v>18</v>
      </c>
      <c r="C845" s="97" t="s">
        <v>834</v>
      </c>
      <c r="D845" s="858"/>
      <c r="E845" s="98">
        <f t="shared" si="95"/>
        <v>44375</v>
      </c>
      <c r="F845" s="98">
        <f t="shared" si="95"/>
        <v>44380</v>
      </c>
      <c r="G845" s="10">
        <f t="shared" si="95"/>
        <v>44402</v>
      </c>
    </row>
    <row r="846" spans="1:7" s="26" customFormat="1" ht="15.75" customHeight="1">
      <c r="A846" s="74"/>
      <c r="B846" s="31"/>
      <c r="C846" s="31"/>
      <c r="D846" s="33"/>
      <c r="E846" s="30"/>
      <c r="F846" s="30"/>
      <c r="G846" s="30"/>
    </row>
    <row r="847" spans="1:7" s="26" customFormat="1" ht="15.75" customHeight="1">
      <c r="A847" s="74"/>
      <c r="B847" s="193"/>
      <c r="C847" s="61"/>
      <c r="D847" s="36"/>
      <c r="E847" s="36"/>
      <c r="F847" s="37"/>
      <c r="G847" s="62"/>
    </row>
    <row r="848" spans="1:7" s="26" customFormat="1" ht="15.75" customHeight="1">
      <c r="A848" s="74"/>
      <c r="B848" s="193"/>
      <c r="C848" s="61"/>
      <c r="D848" s="36"/>
      <c r="E848" s="36"/>
      <c r="F848" s="37"/>
      <c r="G848" s="62"/>
    </row>
    <row r="849" spans="1:7" s="26" customFormat="1" ht="15.75" customHeight="1">
      <c r="A849" s="74"/>
      <c r="B849" s="850" t="s">
        <v>281</v>
      </c>
      <c r="C849" s="850" t="s">
        <v>28</v>
      </c>
      <c r="D849" s="847" t="s">
        <v>29</v>
      </c>
      <c r="E849" s="134" t="s">
        <v>277</v>
      </c>
      <c r="F849" s="134" t="s">
        <v>30</v>
      </c>
      <c r="G849" s="134" t="s">
        <v>0</v>
      </c>
    </row>
    <row r="850" spans="1:7" s="26" customFormat="1" ht="15.75" customHeight="1">
      <c r="A850" s="74"/>
      <c r="B850" s="852"/>
      <c r="C850" s="852"/>
      <c r="D850" s="848"/>
      <c r="E850" s="84" t="s">
        <v>21</v>
      </c>
      <c r="F850" s="96" t="s">
        <v>31</v>
      </c>
      <c r="G850" s="134" t="s">
        <v>32</v>
      </c>
    </row>
    <row r="851" spans="1:7" s="26" customFormat="1" ht="15.75" customHeight="1">
      <c r="A851" s="74"/>
      <c r="B851" s="13" t="s">
        <v>832</v>
      </c>
      <c r="C851" s="97" t="s">
        <v>58</v>
      </c>
      <c r="D851" s="856" t="s">
        <v>428</v>
      </c>
      <c r="E851" s="98">
        <v>44347</v>
      </c>
      <c r="F851" s="98">
        <f>E851+5</f>
        <v>44352</v>
      </c>
      <c r="G851" s="10">
        <f>F851+24</f>
        <v>44376</v>
      </c>
    </row>
    <row r="852" spans="1:7" s="26" customFormat="1" ht="15.75" customHeight="1">
      <c r="A852" s="74"/>
      <c r="B852" s="13" t="s">
        <v>833</v>
      </c>
      <c r="C852" s="97" t="s">
        <v>192</v>
      </c>
      <c r="D852" s="857"/>
      <c r="E852" s="98">
        <f t="shared" ref="E852:G854" si="96">E851+7</f>
        <v>44354</v>
      </c>
      <c r="F852" s="98">
        <f t="shared" si="96"/>
        <v>44359</v>
      </c>
      <c r="G852" s="10">
        <f t="shared" si="96"/>
        <v>44383</v>
      </c>
    </row>
    <row r="853" spans="1:7" s="26" customFormat="1" ht="15.75" customHeight="1">
      <c r="A853" s="74"/>
      <c r="B853" s="13" t="s">
        <v>551</v>
      </c>
      <c r="C853" s="97" t="s">
        <v>10</v>
      </c>
      <c r="D853" s="857"/>
      <c r="E853" s="98">
        <f t="shared" si="96"/>
        <v>44361</v>
      </c>
      <c r="F853" s="98">
        <f t="shared" si="96"/>
        <v>44366</v>
      </c>
      <c r="G853" s="10">
        <f t="shared" si="96"/>
        <v>44390</v>
      </c>
    </row>
    <row r="854" spans="1:7" s="26" customFormat="1" ht="15.75" customHeight="1">
      <c r="A854" s="74"/>
      <c r="B854" s="13" t="s">
        <v>618</v>
      </c>
      <c r="C854" s="97" t="s">
        <v>192</v>
      </c>
      <c r="D854" s="857"/>
      <c r="E854" s="98">
        <f t="shared" si="96"/>
        <v>44368</v>
      </c>
      <c r="F854" s="98">
        <f t="shared" si="96"/>
        <v>44373</v>
      </c>
      <c r="G854" s="10">
        <f t="shared" si="96"/>
        <v>44397</v>
      </c>
    </row>
    <row r="855" spans="1:7" s="26" customFormat="1" ht="15.75" customHeight="1">
      <c r="A855" s="79"/>
      <c r="B855" s="97" t="s">
        <v>18</v>
      </c>
      <c r="C855" s="97" t="s">
        <v>834</v>
      </c>
      <c r="D855" s="858"/>
      <c r="E855" s="98">
        <f>E854+7</f>
        <v>44375</v>
      </c>
      <c r="F855" s="98">
        <f>F854+7</f>
        <v>44380</v>
      </c>
      <c r="G855" s="10">
        <f>G854+7</f>
        <v>44404</v>
      </c>
    </row>
    <row r="856" spans="1:7" s="26" customFormat="1" ht="15.75" customHeight="1">
      <c r="A856" s="74"/>
      <c r="B856" s="31"/>
      <c r="C856" s="31"/>
      <c r="D856" s="33"/>
      <c r="E856" s="30"/>
      <c r="F856" s="30"/>
      <c r="G856" s="30"/>
    </row>
    <row r="857" spans="1:7" s="26" customFormat="1" ht="15.75" customHeight="1">
      <c r="A857" s="74"/>
      <c r="B857" s="193" t="s">
        <v>297</v>
      </c>
      <c r="C857" s="63"/>
      <c r="D857" s="36"/>
      <c r="E857" s="36"/>
      <c r="F857" s="37"/>
      <c r="G857" s="62"/>
    </row>
    <row r="858" spans="1:7" s="26" customFormat="1" ht="15.75" customHeight="1">
      <c r="A858" s="74"/>
      <c r="B858" s="31"/>
      <c r="C858" s="27"/>
      <c r="D858" s="33"/>
      <c r="E858" s="30"/>
      <c r="F858" s="30"/>
      <c r="G858" s="30"/>
    </row>
    <row r="859" spans="1:7" s="26" customFormat="1" ht="15.75" customHeight="1">
      <c r="A859" s="74" t="s">
        <v>437</v>
      </c>
      <c r="B859" s="850" t="s">
        <v>281</v>
      </c>
      <c r="C859" s="850" t="s">
        <v>28</v>
      </c>
      <c r="D859" s="847" t="s">
        <v>29</v>
      </c>
      <c r="E859" s="134" t="s">
        <v>277</v>
      </c>
      <c r="F859" s="134" t="s">
        <v>30</v>
      </c>
      <c r="G859" s="131" t="s">
        <v>552</v>
      </c>
    </row>
    <row r="860" spans="1:7" s="26" customFormat="1" ht="15.75" customHeight="1">
      <c r="A860" s="74"/>
      <c r="B860" s="852"/>
      <c r="C860" s="852"/>
      <c r="D860" s="848"/>
      <c r="E860" s="84" t="s">
        <v>21</v>
      </c>
      <c r="F860" s="96" t="s">
        <v>31</v>
      </c>
      <c r="G860" s="134" t="s">
        <v>32</v>
      </c>
    </row>
    <row r="861" spans="1:7" s="26" customFormat="1" ht="15.75" customHeight="1">
      <c r="A861" s="74"/>
      <c r="B861" s="13" t="s">
        <v>832</v>
      </c>
      <c r="C861" s="97" t="s">
        <v>58</v>
      </c>
      <c r="D861" s="865" t="s">
        <v>428</v>
      </c>
      <c r="E861" s="98">
        <v>44347</v>
      </c>
      <c r="F861" s="98">
        <f>E861+5</f>
        <v>44352</v>
      </c>
      <c r="G861" s="10">
        <f>F861+17</f>
        <v>44369</v>
      </c>
    </row>
    <row r="862" spans="1:7" s="26" customFormat="1" ht="15.75" customHeight="1">
      <c r="A862" s="74"/>
      <c r="B862" s="13" t="s">
        <v>833</v>
      </c>
      <c r="C862" s="97" t="s">
        <v>192</v>
      </c>
      <c r="D862" s="845"/>
      <c r="E862" s="98">
        <f t="shared" ref="E862:G865" si="97">E861+7</f>
        <v>44354</v>
      </c>
      <c r="F862" s="98">
        <f t="shared" si="97"/>
        <v>44359</v>
      </c>
      <c r="G862" s="10">
        <f t="shared" si="97"/>
        <v>44376</v>
      </c>
    </row>
    <row r="863" spans="1:7" s="26" customFormat="1" ht="15.75" customHeight="1">
      <c r="A863" s="74"/>
      <c r="B863" s="13" t="s">
        <v>551</v>
      </c>
      <c r="C863" s="97" t="s">
        <v>10</v>
      </c>
      <c r="D863" s="845"/>
      <c r="E863" s="98">
        <f t="shared" si="97"/>
        <v>44361</v>
      </c>
      <c r="F863" s="98">
        <f t="shared" si="97"/>
        <v>44366</v>
      </c>
      <c r="G863" s="10">
        <f t="shared" si="97"/>
        <v>44383</v>
      </c>
    </row>
    <row r="864" spans="1:7" s="26" customFormat="1" ht="15.75" customHeight="1">
      <c r="A864" s="79"/>
      <c r="B864" s="13" t="s">
        <v>618</v>
      </c>
      <c r="C864" s="97" t="s">
        <v>192</v>
      </c>
      <c r="D864" s="845"/>
      <c r="E864" s="98">
        <f t="shared" si="97"/>
        <v>44368</v>
      </c>
      <c r="F864" s="98">
        <f t="shared" si="97"/>
        <v>44373</v>
      </c>
      <c r="G864" s="10">
        <f t="shared" si="97"/>
        <v>44390</v>
      </c>
    </row>
    <row r="865" spans="1:7" s="26" customFormat="1" ht="15.75" customHeight="1">
      <c r="A865" s="74"/>
      <c r="B865" s="97" t="s">
        <v>18</v>
      </c>
      <c r="C865" s="97" t="s">
        <v>834</v>
      </c>
      <c r="D865" s="846"/>
      <c r="E865" s="98">
        <f t="shared" si="97"/>
        <v>44375</v>
      </c>
      <c r="F865" s="98">
        <f t="shared" si="97"/>
        <v>44380</v>
      </c>
      <c r="G865" s="10">
        <f t="shared" si="97"/>
        <v>44397</v>
      </c>
    </row>
    <row r="866" spans="1:7" s="26" customFormat="1" ht="15.75" customHeight="1">
      <c r="A866" s="74"/>
      <c r="B866" s="31"/>
      <c r="C866" s="27"/>
      <c r="D866" s="33"/>
      <c r="E866" s="30"/>
      <c r="F866" s="30"/>
      <c r="G866" s="30"/>
    </row>
    <row r="867" spans="1:7" s="26" customFormat="1" ht="15.75" customHeight="1">
      <c r="A867" s="74" t="s">
        <v>438</v>
      </c>
      <c r="B867" s="866" t="s">
        <v>27</v>
      </c>
      <c r="C867" s="847" t="s">
        <v>28</v>
      </c>
      <c r="D867" s="847" t="s">
        <v>29</v>
      </c>
      <c r="E867" s="86" t="s">
        <v>287</v>
      </c>
      <c r="F867" s="86" t="s">
        <v>30</v>
      </c>
      <c r="G867" s="86" t="s">
        <v>439</v>
      </c>
    </row>
    <row r="868" spans="1:7" s="26" customFormat="1" ht="15.75" customHeight="1">
      <c r="A868" s="74"/>
      <c r="B868" s="866"/>
      <c r="C868" s="848"/>
      <c r="D868" s="848"/>
      <c r="E868" s="86" t="s">
        <v>21</v>
      </c>
      <c r="F868" s="86" t="s">
        <v>31</v>
      </c>
      <c r="G868" s="86" t="s">
        <v>440</v>
      </c>
    </row>
    <row r="869" spans="1:7" s="26" customFormat="1" ht="15.75" customHeight="1">
      <c r="A869" s="74"/>
      <c r="B869" s="242" t="s">
        <v>574</v>
      </c>
      <c r="C869" s="202" t="s">
        <v>193</v>
      </c>
      <c r="D869" s="844" t="s">
        <v>441</v>
      </c>
      <c r="E869" s="128">
        <v>44342</v>
      </c>
      <c r="F869" s="128">
        <f>E869+3</f>
        <v>44345</v>
      </c>
      <c r="G869" s="128">
        <f>F869+17</f>
        <v>44362</v>
      </c>
    </row>
    <row r="870" spans="1:7" s="26" customFormat="1" ht="15.75" customHeight="1">
      <c r="A870" s="74"/>
      <c r="B870" s="101" t="s">
        <v>691</v>
      </c>
      <c r="C870" s="101" t="s">
        <v>694</v>
      </c>
      <c r="D870" s="845"/>
      <c r="E870" s="128">
        <f t="shared" ref="E870:G873" si="98">E869+7</f>
        <v>44349</v>
      </c>
      <c r="F870" s="128">
        <f t="shared" si="98"/>
        <v>44352</v>
      </c>
      <c r="G870" s="128">
        <f t="shared" si="98"/>
        <v>44369</v>
      </c>
    </row>
    <row r="871" spans="1:7" s="26" customFormat="1" ht="15.75" customHeight="1">
      <c r="A871" s="74"/>
      <c r="B871" s="242" t="s">
        <v>692</v>
      </c>
      <c r="C871" s="202" t="s">
        <v>191</v>
      </c>
      <c r="D871" s="845"/>
      <c r="E871" s="128">
        <f>E870+7</f>
        <v>44356</v>
      </c>
      <c r="F871" s="128">
        <f>F870+7</f>
        <v>44359</v>
      </c>
      <c r="G871" s="128">
        <f>G870+7</f>
        <v>44376</v>
      </c>
    </row>
    <row r="872" spans="1:7" s="26" customFormat="1" ht="15.75" customHeight="1">
      <c r="A872" s="74"/>
      <c r="B872" s="242" t="s">
        <v>693</v>
      </c>
      <c r="C872" s="242" t="s">
        <v>232</v>
      </c>
      <c r="D872" s="845"/>
      <c r="E872" s="128">
        <f t="shared" si="98"/>
        <v>44363</v>
      </c>
      <c r="F872" s="128">
        <f t="shared" si="98"/>
        <v>44366</v>
      </c>
      <c r="G872" s="128">
        <f t="shared" si="98"/>
        <v>44383</v>
      </c>
    </row>
    <row r="873" spans="1:7" s="26" customFormat="1" ht="15.75" customHeight="1">
      <c r="A873" s="74"/>
      <c r="B873" s="101" t="s">
        <v>590</v>
      </c>
      <c r="C873" s="101" t="s">
        <v>695</v>
      </c>
      <c r="D873" s="846"/>
      <c r="E873" s="128">
        <f t="shared" si="98"/>
        <v>44370</v>
      </c>
      <c r="F873" s="128">
        <f t="shared" si="98"/>
        <v>44373</v>
      </c>
      <c r="G873" s="128">
        <f t="shared" si="98"/>
        <v>44390</v>
      </c>
    </row>
    <row r="874" spans="1:7" s="26" customFormat="1" ht="15.75" customHeight="1">
      <c r="A874" s="74"/>
      <c r="B874" s="31"/>
      <c r="C874" s="31"/>
      <c r="D874" s="33"/>
      <c r="E874" s="30"/>
      <c r="F874" s="30"/>
      <c r="G874" s="30"/>
    </row>
    <row r="875" spans="1:7" s="26" customFormat="1" ht="15.75" customHeight="1">
      <c r="A875" s="74"/>
      <c r="B875" s="31" t="s">
        <v>442</v>
      </c>
      <c r="C875" s="31"/>
      <c r="D875" s="33"/>
      <c r="E875" s="30"/>
      <c r="F875" s="30"/>
      <c r="G875" s="30"/>
    </row>
    <row r="876" spans="1:7" s="26" customFormat="1" ht="15.75" customHeight="1">
      <c r="A876" s="74"/>
      <c r="B876" s="31"/>
      <c r="C876" s="27"/>
      <c r="D876" s="33"/>
      <c r="E876" s="30"/>
      <c r="F876" s="30"/>
      <c r="G876" s="30"/>
    </row>
    <row r="877" spans="1:7" s="26" customFormat="1" ht="15.75" customHeight="1">
      <c r="A877" s="74"/>
      <c r="B877" s="31"/>
      <c r="C877" s="31"/>
      <c r="D877" s="33"/>
      <c r="E877" s="30"/>
      <c r="F877" s="30"/>
      <c r="G877" s="30"/>
    </row>
    <row r="878" spans="1:7" s="26" customFormat="1" ht="15.75" customHeight="1">
      <c r="A878" s="862" t="s">
        <v>443</v>
      </c>
      <c r="B878" s="862"/>
      <c r="C878" s="862"/>
      <c r="D878" s="862"/>
      <c r="E878" s="862"/>
      <c r="F878" s="862"/>
      <c r="G878" s="862"/>
    </row>
    <row r="879" spans="1:7" s="26" customFormat="1" ht="15.75" customHeight="1">
      <c r="A879" s="74"/>
      <c r="B879" s="51"/>
      <c r="C879" s="51"/>
      <c r="D879" s="51"/>
      <c r="E879" s="51"/>
      <c r="F879" s="30"/>
      <c r="G879" s="30"/>
    </row>
    <row r="880" spans="1:7" s="26" customFormat="1" ht="15.75" customHeight="1">
      <c r="A880" s="74"/>
      <c r="B880" s="189"/>
      <c r="C880" s="35"/>
      <c r="D880" s="36"/>
      <c r="E880" s="36"/>
      <c r="F880" s="37"/>
      <c r="G880" s="37"/>
    </row>
    <row r="881" spans="1:7" s="26" customFormat="1" ht="15.75" customHeight="1">
      <c r="A881" s="74" t="s">
        <v>444</v>
      </c>
      <c r="B881" s="850" t="s">
        <v>27</v>
      </c>
      <c r="C881" s="847" t="s">
        <v>28</v>
      </c>
      <c r="D881" s="847" t="s">
        <v>445</v>
      </c>
      <c r="E881" s="86" t="s">
        <v>418</v>
      </c>
      <c r="F881" s="86" t="s">
        <v>30</v>
      </c>
      <c r="G881" s="86" t="s">
        <v>446</v>
      </c>
    </row>
    <row r="882" spans="1:7" s="26" customFormat="1" ht="15.75" customHeight="1">
      <c r="A882" s="74"/>
      <c r="B882" s="852"/>
      <c r="C882" s="848"/>
      <c r="D882" s="848"/>
      <c r="E882" s="84" t="s">
        <v>307</v>
      </c>
      <c r="F882" s="86" t="s">
        <v>31</v>
      </c>
      <c r="G882" s="86" t="s">
        <v>32</v>
      </c>
    </row>
    <row r="883" spans="1:7" s="26" customFormat="1" ht="15.75" customHeight="1">
      <c r="A883" s="74"/>
      <c r="B883" s="195" t="s">
        <v>639</v>
      </c>
      <c r="C883" s="195" t="s">
        <v>713</v>
      </c>
      <c r="D883" s="847" t="s">
        <v>447</v>
      </c>
      <c r="E883" s="9">
        <v>44345</v>
      </c>
      <c r="F883" s="10">
        <f>E883+5</f>
        <v>44350</v>
      </c>
      <c r="G883" s="10">
        <f>F883+42</f>
        <v>44392</v>
      </c>
    </row>
    <row r="884" spans="1:7" s="26" customFormat="1" ht="15.75" customHeight="1">
      <c r="A884" s="74"/>
      <c r="B884" s="195" t="s">
        <v>714</v>
      </c>
      <c r="C884" s="195" t="s">
        <v>715</v>
      </c>
      <c r="D884" s="851"/>
      <c r="E884" s="9">
        <f t="shared" ref="E884:G887" si="99">E883+7</f>
        <v>44352</v>
      </c>
      <c r="F884" s="9">
        <f t="shared" si="99"/>
        <v>44357</v>
      </c>
      <c r="G884" s="10">
        <f t="shared" si="99"/>
        <v>44399</v>
      </c>
    </row>
    <row r="885" spans="1:7" s="26" customFormat="1" ht="15.75" customHeight="1">
      <c r="A885" s="81"/>
      <c r="B885" s="195" t="s">
        <v>716</v>
      </c>
      <c r="C885" s="195" t="s">
        <v>717</v>
      </c>
      <c r="D885" s="851"/>
      <c r="E885" s="9">
        <f t="shared" si="99"/>
        <v>44359</v>
      </c>
      <c r="F885" s="9">
        <f t="shared" si="99"/>
        <v>44364</v>
      </c>
      <c r="G885" s="10">
        <f t="shared" si="99"/>
        <v>44406</v>
      </c>
    </row>
    <row r="886" spans="1:7" s="26" customFormat="1" ht="15.75" customHeight="1">
      <c r="A886" s="74"/>
      <c r="B886" s="195" t="s">
        <v>718</v>
      </c>
      <c r="C886" s="195" t="s">
        <v>719</v>
      </c>
      <c r="D886" s="851"/>
      <c r="E886" s="9">
        <f t="shared" si="99"/>
        <v>44366</v>
      </c>
      <c r="F886" s="9">
        <f t="shared" si="99"/>
        <v>44371</v>
      </c>
      <c r="G886" s="10">
        <f t="shared" si="99"/>
        <v>44413</v>
      </c>
    </row>
    <row r="887" spans="1:7" s="26" customFormat="1" ht="15.75" customHeight="1">
      <c r="A887" s="74"/>
      <c r="B887" s="190" t="s">
        <v>720</v>
      </c>
      <c r="C887" s="190" t="s">
        <v>721</v>
      </c>
      <c r="D887" s="848"/>
      <c r="E887" s="9">
        <f t="shared" si="99"/>
        <v>44373</v>
      </c>
      <c r="F887" s="9">
        <f t="shared" si="99"/>
        <v>44378</v>
      </c>
      <c r="G887" s="10">
        <f t="shared" si="99"/>
        <v>44420</v>
      </c>
    </row>
    <row r="888" spans="1:7" s="26" customFormat="1" ht="15.75" customHeight="1">
      <c r="A888" s="74"/>
      <c r="B888" s="51"/>
      <c r="C888" s="51"/>
      <c r="D888" s="51"/>
      <c r="E888" s="51"/>
      <c r="F888" s="30"/>
      <c r="G888" s="30"/>
    </row>
    <row r="889" spans="1:7" s="26" customFormat="1" ht="15.75" customHeight="1">
      <c r="A889" s="74" t="s">
        <v>297</v>
      </c>
      <c r="B889" s="876" t="s">
        <v>27</v>
      </c>
      <c r="C889" s="847" t="s">
        <v>28</v>
      </c>
      <c r="D889" s="847" t="s">
        <v>276</v>
      </c>
      <c r="E889" s="86" t="s">
        <v>277</v>
      </c>
      <c r="F889" s="86" t="s">
        <v>30</v>
      </c>
      <c r="G889" s="86" t="s">
        <v>448</v>
      </c>
    </row>
    <row r="890" spans="1:7" s="26" customFormat="1" ht="15.75" customHeight="1">
      <c r="A890" s="74"/>
      <c r="B890" s="876"/>
      <c r="C890" s="848"/>
      <c r="D890" s="848"/>
      <c r="E890" s="84" t="s">
        <v>364</v>
      </c>
      <c r="F890" s="86" t="s">
        <v>31</v>
      </c>
      <c r="G890" s="86" t="s">
        <v>32</v>
      </c>
    </row>
    <row r="891" spans="1:7" s="26" customFormat="1" ht="15.75" customHeight="1">
      <c r="A891" s="74"/>
      <c r="B891" s="256" t="s">
        <v>639</v>
      </c>
      <c r="C891" s="256" t="s">
        <v>713</v>
      </c>
      <c r="D891" s="847" t="s">
        <v>449</v>
      </c>
      <c r="E891" s="9">
        <v>44345</v>
      </c>
      <c r="F891" s="10">
        <f>E891+5</f>
        <v>44350</v>
      </c>
      <c r="G891" s="10">
        <f>F891+41</f>
        <v>44391</v>
      </c>
    </row>
    <row r="892" spans="1:7" s="26" customFormat="1" ht="15.75" customHeight="1">
      <c r="A892" s="74"/>
      <c r="B892" s="256" t="s">
        <v>714</v>
      </c>
      <c r="C892" s="256" t="s">
        <v>715</v>
      </c>
      <c r="D892" s="851"/>
      <c r="E892" s="9">
        <f t="shared" ref="E892:G895" si="100">E891+7</f>
        <v>44352</v>
      </c>
      <c r="F892" s="9">
        <f t="shared" si="100"/>
        <v>44357</v>
      </c>
      <c r="G892" s="10">
        <f t="shared" si="100"/>
        <v>44398</v>
      </c>
    </row>
    <row r="893" spans="1:7" s="26" customFormat="1" ht="15.75" customHeight="1">
      <c r="A893" s="81"/>
      <c r="B893" s="256" t="s">
        <v>716</v>
      </c>
      <c r="C893" s="256" t="s">
        <v>717</v>
      </c>
      <c r="D893" s="851"/>
      <c r="E893" s="9">
        <f t="shared" si="100"/>
        <v>44359</v>
      </c>
      <c r="F893" s="9">
        <f t="shared" si="100"/>
        <v>44364</v>
      </c>
      <c r="G893" s="10">
        <f t="shared" si="100"/>
        <v>44405</v>
      </c>
    </row>
    <row r="894" spans="1:7" s="26" customFormat="1" ht="15.75" customHeight="1">
      <c r="A894" s="74"/>
      <c r="B894" s="256" t="s">
        <v>718</v>
      </c>
      <c r="C894" s="256" t="s">
        <v>719</v>
      </c>
      <c r="D894" s="851"/>
      <c r="E894" s="9">
        <f t="shared" si="100"/>
        <v>44366</v>
      </c>
      <c r="F894" s="9">
        <f t="shared" si="100"/>
        <v>44371</v>
      </c>
      <c r="G894" s="10">
        <f t="shared" si="100"/>
        <v>44412</v>
      </c>
    </row>
    <row r="895" spans="1:7" s="26" customFormat="1" ht="15.75" customHeight="1">
      <c r="A895" s="74"/>
      <c r="B895" s="257" t="s">
        <v>720</v>
      </c>
      <c r="C895" s="257" t="s">
        <v>721</v>
      </c>
      <c r="D895" s="848"/>
      <c r="E895" s="9">
        <f t="shared" si="100"/>
        <v>44373</v>
      </c>
      <c r="F895" s="9">
        <f t="shared" si="100"/>
        <v>44378</v>
      </c>
      <c r="G895" s="10">
        <f t="shared" si="100"/>
        <v>44419</v>
      </c>
    </row>
    <row r="896" spans="1:7" s="26" customFormat="1" ht="15.75" customHeight="1">
      <c r="A896" s="74"/>
      <c r="B896" s="189"/>
      <c r="C896" s="35"/>
      <c r="D896" s="36"/>
      <c r="E896" s="36"/>
      <c r="F896" s="37"/>
      <c r="G896" s="37"/>
    </row>
    <row r="897" spans="1:7" s="26" customFormat="1" ht="15.75" customHeight="1">
      <c r="A897" s="74"/>
      <c r="B897" s="51"/>
      <c r="C897" s="51"/>
      <c r="D897" s="51"/>
      <c r="E897" s="29"/>
      <c r="F897" s="29"/>
      <c r="G897" s="30"/>
    </row>
    <row r="898" spans="1:7" s="26" customFormat="1" ht="15.75" customHeight="1">
      <c r="A898" s="74" t="s">
        <v>450</v>
      </c>
      <c r="B898" s="892" t="s">
        <v>27</v>
      </c>
      <c r="C898" s="847" t="s">
        <v>28</v>
      </c>
      <c r="D898" s="847" t="s">
        <v>451</v>
      </c>
      <c r="E898" s="86" t="s">
        <v>287</v>
      </c>
      <c r="F898" s="86" t="s">
        <v>30</v>
      </c>
      <c r="G898" s="86" t="s">
        <v>452</v>
      </c>
    </row>
    <row r="899" spans="1:7" s="26" customFormat="1" ht="15.75" customHeight="1">
      <c r="A899" s="74"/>
      <c r="B899" s="852"/>
      <c r="C899" s="848"/>
      <c r="D899" s="848"/>
      <c r="E899" s="84" t="s">
        <v>307</v>
      </c>
      <c r="F899" s="86" t="s">
        <v>31</v>
      </c>
      <c r="G899" s="86" t="s">
        <v>32</v>
      </c>
    </row>
    <row r="900" spans="1:7" s="26" customFormat="1" ht="15.75" customHeight="1">
      <c r="A900" s="74"/>
      <c r="B900" s="256" t="s">
        <v>639</v>
      </c>
      <c r="C900" s="256" t="s">
        <v>713</v>
      </c>
      <c r="D900" s="849" t="s">
        <v>447</v>
      </c>
      <c r="E900" s="9">
        <v>44345</v>
      </c>
      <c r="F900" s="10">
        <f>E900+5</f>
        <v>44350</v>
      </c>
      <c r="G900" s="10">
        <f>F900+39</f>
        <v>44389</v>
      </c>
    </row>
    <row r="901" spans="1:7" s="26" customFormat="1" ht="15.75" customHeight="1">
      <c r="A901" s="74"/>
      <c r="B901" s="256" t="s">
        <v>714</v>
      </c>
      <c r="C901" s="256" t="s">
        <v>715</v>
      </c>
      <c r="D901" s="849"/>
      <c r="E901" s="9">
        <f t="shared" ref="E901:G904" si="101">E900+7</f>
        <v>44352</v>
      </c>
      <c r="F901" s="9">
        <f t="shared" si="101"/>
        <v>44357</v>
      </c>
      <c r="G901" s="10">
        <f t="shared" si="101"/>
        <v>44396</v>
      </c>
    </row>
    <row r="902" spans="1:7" s="26" customFormat="1" ht="15.75" customHeight="1">
      <c r="A902" s="74"/>
      <c r="B902" s="256" t="s">
        <v>716</v>
      </c>
      <c r="C902" s="256" t="s">
        <v>717</v>
      </c>
      <c r="D902" s="849"/>
      <c r="E902" s="9">
        <f t="shared" si="101"/>
        <v>44359</v>
      </c>
      <c r="F902" s="9">
        <f t="shared" si="101"/>
        <v>44364</v>
      </c>
      <c r="G902" s="10">
        <f t="shared" si="101"/>
        <v>44403</v>
      </c>
    </row>
    <row r="903" spans="1:7" s="26" customFormat="1" ht="15.75" customHeight="1">
      <c r="A903" s="74"/>
      <c r="B903" s="256" t="s">
        <v>718</v>
      </c>
      <c r="C903" s="256" t="s">
        <v>719</v>
      </c>
      <c r="D903" s="849"/>
      <c r="E903" s="9">
        <f t="shared" si="101"/>
        <v>44366</v>
      </c>
      <c r="F903" s="9">
        <f t="shared" si="101"/>
        <v>44371</v>
      </c>
      <c r="G903" s="10">
        <f t="shared" si="101"/>
        <v>44410</v>
      </c>
    </row>
    <row r="904" spans="1:7" s="26" customFormat="1" ht="15.75" customHeight="1">
      <c r="A904" s="74"/>
      <c r="B904" s="257" t="s">
        <v>720</v>
      </c>
      <c r="C904" s="257" t="s">
        <v>721</v>
      </c>
      <c r="D904" s="849"/>
      <c r="E904" s="9">
        <f t="shared" si="101"/>
        <v>44373</v>
      </c>
      <c r="F904" s="9">
        <f t="shared" si="101"/>
        <v>44378</v>
      </c>
      <c r="G904" s="10">
        <f t="shared" si="101"/>
        <v>44417</v>
      </c>
    </row>
    <row r="905" spans="1:7" s="26" customFormat="1" ht="15.75" customHeight="1">
      <c r="A905" s="74"/>
      <c r="B905" s="51"/>
      <c r="C905" s="107"/>
      <c r="D905" s="51"/>
      <c r="E905" s="107"/>
      <c r="F905" s="108"/>
      <c r="G905" s="108"/>
    </row>
    <row r="906" spans="1:7" s="26" customFormat="1" ht="15.75" customHeight="1">
      <c r="A906" s="74"/>
      <c r="B906" s="876" t="s">
        <v>281</v>
      </c>
      <c r="C906" s="877" t="s">
        <v>28</v>
      </c>
      <c r="D906" s="847" t="s">
        <v>276</v>
      </c>
      <c r="E906" s="86" t="s">
        <v>277</v>
      </c>
      <c r="F906" s="86" t="s">
        <v>30</v>
      </c>
      <c r="G906" s="86" t="s">
        <v>453</v>
      </c>
    </row>
    <row r="907" spans="1:7" s="26" customFormat="1" ht="15.75" customHeight="1">
      <c r="A907" s="74"/>
      <c r="B907" s="876"/>
      <c r="C907" s="852"/>
      <c r="D907" s="848"/>
      <c r="E907" s="84" t="s">
        <v>364</v>
      </c>
      <c r="F907" s="86" t="s">
        <v>31</v>
      </c>
      <c r="G907" s="86" t="s">
        <v>32</v>
      </c>
    </row>
    <row r="908" spans="1:7" s="26" customFormat="1" ht="15.75" customHeight="1">
      <c r="A908" s="74"/>
      <c r="B908" s="256" t="s">
        <v>639</v>
      </c>
      <c r="C908" s="256" t="s">
        <v>713</v>
      </c>
      <c r="D908" s="876" t="s">
        <v>449</v>
      </c>
      <c r="E908" s="9">
        <v>44345</v>
      </c>
      <c r="F908" s="10">
        <f>E908+5</f>
        <v>44350</v>
      </c>
      <c r="G908" s="10">
        <f>F908+38</f>
        <v>44388</v>
      </c>
    </row>
    <row r="909" spans="1:7" s="26" customFormat="1" ht="15.75" customHeight="1">
      <c r="A909" s="74"/>
      <c r="B909" s="256" t="s">
        <v>714</v>
      </c>
      <c r="C909" s="256" t="s">
        <v>715</v>
      </c>
      <c r="D909" s="876"/>
      <c r="E909" s="9">
        <f t="shared" ref="E909:G912" si="102">E908+7</f>
        <v>44352</v>
      </c>
      <c r="F909" s="9">
        <f t="shared" si="102"/>
        <v>44357</v>
      </c>
      <c r="G909" s="10">
        <f t="shared" si="102"/>
        <v>44395</v>
      </c>
    </row>
    <row r="910" spans="1:7" s="26" customFormat="1" ht="15.75" customHeight="1">
      <c r="A910" s="74"/>
      <c r="B910" s="256" t="s">
        <v>716</v>
      </c>
      <c r="C910" s="256" t="s">
        <v>717</v>
      </c>
      <c r="D910" s="876"/>
      <c r="E910" s="9">
        <f t="shared" si="102"/>
        <v>44359</v>
      </c>
      <c r="F910" s="9">
        <f t="shared" si="102"/>
        <v>44364</v>
      </c>
      <c r="G910" s="10">
        <f t="shared" si="102"/>
        <v>44402</v>
      </c>
    </row>
    <row r="911" spans="1:7" s="26" customFormat="1" ht="15.75" customHeight="1">
      <c r="A911" s="74" t="s">
        <v>297</v>
      </c>
      <c r="B911" s="256" t="s">
        <v>718</v>
      </c>
      <c r="C911" s="256" t="s">
        <v>719</v>
      </c>
      <c r="D911" s="876"/>
      <c r="E911" s="9">
        <f t="shared" si="102"/>
        <v>44366</v>
      </c>
      <c r="F911" s="9">
        <f t="shared" si="102"/>
        <v>44371</v>
      </c>
      <c r="G911" s="10">
        <f t="shared" si="102"/>
        <v>44409</v>
      </c>
    </row>
    <row r="912" spans="1:7" s="26" customFormat="1" ht="15.75" customHeight="1">
      <c r="A912" s="74"/>
      <c r="B912" s="257" t="s">
        <v>720</v>
      </c>
      <c r="C912" s="257" t="s">
        <v>721</v>
      </c>
      <c r="D912" s="876"/>
      <c r="E912" s="9">
        <f t="shared" si="102"/>
        <v>44373</v>
      </c>
      <c r="F912" s="9">
        <f t="shared" si="102"/>
        <v>44378</v>
      </c>
      <c r="G912" s="10">
        <f t="shared" si="102"/>
        <v>44416</v>
      </c>
    </row>
    <row r="913" spans="1:7" s="26" customFormat="1" ht="15.75" customHeight="1">
      <c r="A913" s="74"/>
      <c r="B913" s="107"/>
      <c r="C913" s="51"/>
      <c r="D913" s="51"/>
      <c r="E913" s="29"/>
      <c r="F913" s="29"/>
      <c r="G913" s="30"/>
    </row>
    <row r="914" spans="1:7" s="26" customFormat="1" ht="15.75" customHeight="1">
      <c r="A914" s="74"/>
      <c r="B914" s="850" t="s">
        <v>27</v>
      </c>
      <c r="C914" s="847" t="s">
        <v>28</v>
      </c>
      <c r="D914" s="847" t="s">
        <v>276</v>
      </c>
      <c r="E914" s="86" t="s">
        <v>277</v>
      </c>
      <c r="F914" s="86" t="s">
        <v>30</v>
      </c>
      <c r="G914" s="86" t="s">
        <v>454</v>
      </c>
    </row>
    <row r="915" spans="1:7" s="26" customFormat="1" ht="15.75" customHeight="1">
      <c r="A915" s="74" t="s">
        <v>455</v>
      </c>
      <c r="B915" s="852"/>
      <c r="C915" s="848"/>
      <c r="D915" s="848"/>
      <c r="E915" s="84" t="s">
        <v>364</v>
      </c>
      <c r="F915" s="86" t="s">
        <v>31</v>
      </c>
      <c r="G915" s="86" t="s">
        <v>32</v>
      </c>
    </row>
    <row r="916" spans="1:7" s="26" customFormat="1" ht="15.75" customHeight="1">
      <c r="A916" s="74"/>
      <c r="B916" s="256" t="s">
        <v>639</v>
      </c>
      <c r="C916" s="256" t="s">
        <v>713</v>
      </c>
      <c r="D916" s="876" t="s">
        <v>447</v>
      </c>
      <c r="E916" s="9">
        <v>44345</v>
      </c>
      <c r="F916" s="10">
        <f>E916+5</f>
        <v>44350</v>
      </c>
      <c r="G916" s="10">
        <f>F916+33</f>
        <v>44383</v>
      </c>
    </row>
    <row r="917" spans="1:7" s="26" customFormat="1" ht="15.75" customHeight="1">
      <c r="A917" s="74"/>
      <c r="B917" s="256" t="s">
        <v>714</v>
      </c>
      <c r="C917" s="256" t="s">
        <v>715</v>
      </c>
      <c r="D917" s="876"/>
      <c r="E917" s="9">
        <f t="shared" ref="E917:G920" si="103">E916+7</f>
        <v>44352</v>
      </c>
      <c r="F917" s="9">
        <f t="shared" si="103"/>
        <v>44357</v>
      </c>
      <c r="G917" s="10">
        <f t="shared" si="103"/>
        <v>44390</v>
      </c>
    </row>
    <row r="918" spans="1:7" s="26" customFormat="1" ht="15.75" customHeight="1">
      <c r="A918" s="74"/>
      <c r="B918" s="256" t="s">
        <v>716</v>
      </c>
      <c r="C918" s="256" t="s">
        <v>717</v>
      </c>
      <c r="D918" s="876"/>
      <c r="E918" s="9">
        <f t="shared" si="103"/>
        <v>44359</v>
      </c>
      <c r="F918" s="9">
        <f t="shared" si="103"/>
        <v>44364</v>
      </c>
      <c r="G918" s="10">
        <f t="shared" si="103"/>
        <v>44397</v>
      </c>
    </row>
    <row r="919" spans="1:7" s="26" customFormat="1" ht="15.75" customHeight="1">
      <c r="A919" s="74"/>
      <c r="B919" s="256" t="s">
        <v>718</v>
      </c>
      <c r="C919" s="256" t="s">
        <v>719</v>
      </c>
      <c r="D919" s="876"/>
      <c r="E919" s="9">
        <f t="shared" si="103"/>
        <v>44366</v>
      </c>
      <c r="F919" s="9">
        <f t="shared" si="103"/>
        <v>44371</v>
      </c>
      <c r="G919" s="10">
        <f t="shared" si="103"/>
        <v>44404</v>
      </c>
    </row>
    <row r="920" spans="1:7" s="26" customFormat="1" ht="15.75" customHeight="1">
      <c r="A920" s="74"/>
      <c r="B920" s="257" t="s">
        <v>720</v>
      </c>
      <c r="C920" s="257" t="s">
        <v>721</v>
      </c>
      <c r="D920" s="876"/>
      <c r="E920" s="9">
        <f t="shared" si="103"/>
        <v>44373</v>
      </c>
      <c r="F920" s="9">
        <f t="shared" si="103"/>
        <v>44378</v>
      </c>
      <c r="G920" s="10">
        <f t="shared" si="103"/>
        <v>44411</v>
      </c>
    </row>
    <row r="921" spans="1:7" s="26" customFormat="1" ht="15.75" customHeight="1">
      <c r="A921" s="74"/>
      <c r="B921" s="107"/>
      <c r="C921" s="51"/>
      <c r="D921" s="51"/>
      <c r="E921" s="29"/>
      <c r="F921" s="29"/>
      <c r="G921" s="29"/>
    </row>
    <row r="922" spans="1:7" s="26" customFormat="1" ht="15.75" customHeight="1">
      <c r="A922" s="74"/>
      <c r="B922" s="850" t="s">
        <v>281</v>
      </c>
      <c r="C922" s="847" t="s">
        <v>28</v>
      </c>
      <c r="D922" s="844" t="s">
        <v>276</v>
      </c>
      <c r="E922" s="86" t="s">
        <v>277</v>
      </c>
      <c r="F922" s="86" t="s">
        <v>30</v>
      </c>
      <c r="G922" s="86" t="s">
        <v>454</v>
      </c>
    </row>
    <row r="923" spans="1:7" s="26" customFormat="1" ht="15.75" customHeight="1">
      <c r="A923" s="74"/>
      <c r="B923" s="852"/>
      <c r="C923" s="848"/>
      <c r="D923" s="846"/>
      <c r="E923" s="84" t="s">
        <v>364</v>
      </c>
      <c r="F923" s="86" t="s">
        <v>31</v>
      </c>
      <c r="G923" s="86" t="s">
        <v>32</v>
      </c>
    </row>
    <row r="924" spans="1:7" s="26" customFormat="1" ht="15.75" customHeight="1">
      <c r="A924" s="74"/>
      <c r="B924" s="256" t="s">
        <v>639</v>
      </c>
      <c r="C924" s="256" t="s">
        <v>713</v>
      </c>
      <c r="D924" s="847" t="s">
        <v>449</v>
      </c>
      <c r="E924" s="9">
        <v>44345</v>
      </c>
      <c r="F924" s="10">
        <f>E924+5</f>
        <v>44350</v>
      </c>
      <c r="G924" s="10">
        <f>F924+32</f>
        <v>44382</v>
      </c>
    </row>
    <row r="925" spans="1:7" s="26" customFormat="1" ht="15.75" customHeight="1">
      <c r="A925" s="74"/>
      <c r="B925" s="256" t="s">
        <v>714</v>
      </c>
      <c r="C925" s="256" t="s">
        <v>715</v>
      </c>
      <c r="D925" s="851"/>
      <c r="E925" s="9">
        <f t="shared" ref="E925:G928" si="104">E924+7</f>
        <v>44352</v>
      </c>
      <c r="F925" s="9">
        <f t="shared" si="104"/>
        <v>44357</v>
      </c>
      <c r="G925" s="10">
        <f t="shared" si="104"/>
        <v>44389</v>
      </c>
    </row>
    <row r="926" spans="1:7" s="26" customFormat="1" ht="15.75" customHeight="1">
      <c r="A926" s="74"/>
      <c r="B926" s="256" t="s">
        <v>716</v>
      </c>
      <c r="C926" s="256" t="s">
        <v>717</v>
      </c>
      <c r="D926" s="851"/>
      <c r="E926" s="9">
        <f t="shared" si="104"/>
        <v>44359</v>
      </c>
      <c r="F926" s="9">
        <f t="shared" si="104"/>
        <v>44364</v>
      </c>
      <c r="G926" s="10">
        <f t="shared" si="104"/>
        <v>44396</v>
      </c>
    </row>
    <row r="927" spans="1:7" s="26" customFormat="1" ht="15.75" customHeight="1">
      <c r="A927" s="74" t="s">
        <v>297</v>
      </c>
      <c r="B927" s="256" t="s">
        <v>718</v>
      </c>
      <c r="C927" s="256" t="s">
        <v>719</v>
      </c>
      <c r="D927" s="851"/>
      <c r="E927" s="9">
        <f t="shared" si="104"/>
        <v>44366</v>
      </c>
      <c r="F927" s="9">
        <f t="shared" si="104"/>
        <v>44371</v>
      </c>
      <c r="G927" s="10">
        <f t="shared" si="104"/>
        <v>44403</v>
      </c>
    </row>
    <row r="928" spans="1:7" s="26" customFormat="1" ht="15.75" customHeight="1">
      <c r="A928" s="74"/>
      <c r="B928" s="257" t="s">
        <v>720</v>
      </c>
      <c r="C928" s="257" t="s">
        <v>721</v>
      </c>
      <c r="D928" s="848"/>
      <c r="E928" s="9">
        <f t="shared" si="104"/>
        <v>44373</v>
      </c>
      <c r="F928" s="9">
        <f t="shared" si="104"/>
        <v>44378</v>
      </c>
      <c r="G928" s="10">
        <f t="shared" si="104"/>
        <v>44410</v>
      </c>
    </row>
    <row r="929" spans="1:7" s="26" customFormat="1" ht="15.75" customHeight="1">
      <c r="A929" s="74"/>
      <c r="B929" s="203"/>
      <c r="C929" s="35"/>
      <c r="D929" s="36"/>
      <c r="E929" s="36"/>
      <c r="F929" s="37"/>
      <c r="G929" s="37"/>
    </row>
    <row r="930" spans="1:7" s="26" customFormat="1" ht="15.75" customHeight="1">
      <c r="A930" s="74" t="s">
        <v>456</v>
      </c>
      <c r="B930" s="892" t="s">
        <v>27</v>
      </c>
      <c r="C930" s="844" t="s">
        <v>534</v>
      </c>
      <c r="D930" s="844" t="s">
        <v>547</v>
      </c>
      <c r="E930" s="86" t="s">
        <v>277</v>
      </c>
      <c r="F930" s="86" t="s">
        <v>30</v>
      </c>
      <c r="G930" s="86" t="s">
        <v>127</v>
      </c>
    </row>
    <row r="931" spans="1:7" s="26" customFormat="1" ht="15.75" customHeight="1">
      <c r="A931" s="74"/>
      <c r="B931" s="852"/>
      <c r="C931" s="846"/>
      <c r="D931" s="846"/>
      <c r="E931" s="84" t="s">
        <v>21</v>
      </c>
      <c r="F931" s="86" t="s">
        <v>31</v>
      </c>
      <c r="G931" s="86" t="s">
        <v>32</v>
      </c>
    </row>
    <row r="932" spans="1:7" s="26" customFormat="1" ht="15.75" customHeight="1">
      <c r="A932" s="74"/>
      <c r="B932" s="256" t="s">
        <v>639</v>
      </c>
      <c r="C932" s="256" t="s">
        <v>713</v>
      </c>
      <c r="D932" s="847" t="s">
        <v>447</v>
      </c>
      <c r="E932" s="9">
        <v>44345</v>
      </c>
      <c r="F932" s="10">
        <f>E932+5</f>
        <v>44350</v>
      </c>
      <c r="G932" s="10">
        <f>F932+37</f>
        <v>44387</v>
      </c>
    </row>
    <row r="933" spans="1:7" s="26" customFormat="1" ht="15.75" customHeight="1">
      <c r="A933" s="74"/>
      <c r="B933" s="256" t="s">
        <v>714</v>
      </c>
      <c r="C933" s="256" t="s">
        <v>715</v>
      </c>
      <c r="D933" s="851"/>
      <c r="E933" s="9">
        <f t="shared" ref="E933:G936" si="105">E932+7</f>
        <v>44352</v>
      </c>
      <c r="F933" s="9">
        <f t="shared" si="105"/>
        <v>44357</v>
      </c>
      <c r="G933" s="10">
        <f t="shared" si="105"/>
        <v>44394</v>
      </c>
    </row>
    <row r="934" spans="1:7" s="26" customFormat="1" ht="15.75" customHeight="1">
      <c r="A934" s="74"/>
      <c r="B934" s="256" t="s">
        <v>716</v>
      </c>
      <c r="C934" s="256" t="s">
        <v>717</v>
      </c>
      <c r="D934" s="851"/>
      <c r="E934" s="9">
        <f t="shared" si="105"/>
        <v>44359</v>
      </c>
      <c r="F934" s="9">
        <f t="shared" si="105"/>
        <v>44364</v>
      </c>
      <c r="G934" s="10">
        <f t="shared" si="105"/>
        <v>44401</v>
      </c>
    </row>
    <row r="935" spans="1:7" s="26" customFormat="1" ht="15.75" customHeight="1">
      <c r="A935" s="74"/>
      <c r="B935" s="256" t="s">
        <v>718</v>
      </c>
      <c r="C935" s="256" t="s">
        <v>719</v>
      </c>
      <c r="D935" s="851"/>
      <c r="E935" s="9">
        <f t="shared" si="105"/>
        <v>44366</v>
      </c>
      <c r="F935" s="9">
        <f t="shared" si="105"/>
        <v>44371</v>
      </c>
      <c r="G935" s="10">
        <f t="shared" si="105"/>
        <v>44408</v>
      </c>
    </row>
    <row r="936" spans="1:7" s="26" customFormat="1" ht="15.75" customHeight="1">
      <c r="A936" s="74"/>
      <c r="B936" s="257" t="s">
        <v>720</v>
      </c>
      <c r="C936" s="257" t="s">
        <v>721</v>
      </c>
      <c r="D936" s="848"/>
      <c r="E936" s="9">
        <f t="shared" si="105"/>
        <v>44373</v>
      </c>
      <c r="F936" s="9">
        <f t="shared" si="105"/>
        <v>44378</v>
      </c>
      <c r="G936" s="10">
        <f t="shared" si="105"/>
        <v>44415</v>
      </c>
    </row>
    <row r="937" spans="1:7" s="26" customFormat="1" ht="15.75" customHeight="1">
      <c r="A937" s="74"/>
      <c r="B937" s="51"/>
      <c r="C937" s="51"/>
      <c r="D937" s="51"/>
      <c r="E937" s="51"/>
      <c r="F937" s="30"/>
      <c r="G937" s="30"/>
    </row>
    <row r="938" spans="1:7" s="26" customFormat="1" ht="15.75" customHeight="1">
      <c r="A938" s="74"/>
      <c r="B938" s="189"/>
      <c r="C938" s="35"/>
      <c r="D938" s="36"/>
      <c r="E938" s="36"/>
      <c r="F938" s="37"/>
      <c r="G938" s="37"/>
    </row>
    <row r="939" spans="1:7" s="26" customFormat="1" ht="15.75" customHeight="1">
      <c r="A939" s="74" t="s">
        <v>457</v>
      </c>
      <c r="B939" s="850" t="s">
        <v>27</v>
      </c>
      <c r="C939" s="844" t="s">
        <v>546</v>
      </c>
      <c r="D939" s="844" t="s">
        <v>547</v>
      </c>
      <c r="E939" s="137" t="s">
        <v>259</v>
      </c>
      <c r="F939" s="137" t="s">
        <v>30</v>
      </c>
      <c r="G939" s="137" t="s">
        <v>128</v>
      </c>
    </row>
    <row r="940" spans="1:7" s="26" customFormat="1" ht="15.75" customHeight="1">
      <c r="A940" s="74"/>
      <c r="B940" s="852"/>
      <c r="C940" s="846"/>
      <c r="D940" s="846"/>
      <c r="E940" s="84" t="s">
        <v>21</v>
      </c>
      <c r="F940" s="137" t="s">
        <v>31</v>
      </c>
      <c r="G940" s="137" t="s">
        <v>32</v>
      </c>
    </row>
    <row r="941" spans="1:7" s="26" customFormat="1" ht="15.75" customHeight="1">
      <c r="A941" s="74"/>
      <c r="B941" s="273" t="s">
        <v>639</v>
      </c>
      <c r="C941" s="206" t="s">
        <v>937</v>
      </c>
      <c r="D941" s="850" t="s">
        <v>638</v>
      </c>
      <c r="E941" s="9">
        <v>44345</v>
      </c>
      <c r="F941" s="10">
        <f>E941+5</f>
        <v>44350</v>
      </c>
      <c r="G941" s="10">
        <f>F941+34</f>
        <v>44384</v>
      </c>
    </row>
    <row r="942" spans="1:7" s="26" customFormat="1" ht="15.75" customHeight="1">
      <c r="A942" s="74"/>
      <c r="B942" s="273" t="s">
        <v>714</v>
      </c>
      <c r="C942" s="206" t="s">
        <v>939</v>
      </c>
      <c r="D942" s="851"/>
      <c r="E942" s="9">
        <f t="shared" ref="E942:G944" si="106">E941+7</f>
        <v>44352</v>
      </c>
      <c r="F942" s="9">
        <f t="shared" si="106"/>
        <v>44357</v>
      </c>
      <c r="G942" s="10">
        <f t="shared" si="106"/>
        <v>44391</v>
      </c>
    </row>
    <row r="943" spans="1:7" s="26" customFormat="1" ht="15.75" customHeight="1">
      <c r="A943" s="74"/>
      <c r="B943" s="273" t="s">
        <v>716</v>
      </c>
      <c r="C943" s="206" t="s">
        <v>959</v>
      </c>
      <c r="D943" s="851"/>
      <c r="E943" s="9">
        <f t="shared" si="106"/>
        <v>44359</v>
      </c>
      <c r="F943" s="9">
        <f t="shared" si="106"/>
        <v>44364</v>
      </c>
      <c r="G943" s="10">
        <f t="shared" si="106"/>
        <v>44398</v>
      </c>
    </row>
    <row r="944" spans="1:7" s="26" customFormat="1" ht="15.75" customHeight="1">
      <c r="A944" s="74"/>
      <c r="B944" s="273" t="s">
        <v>718</v>
      </c>
      <c r="C944" s="206" t="s">
        <v>960</v>
      </c>
      <c r="D944" s="851"/>
      <c r="E944" s="9">
        <f t="shared" si="106"/>
        <v>44366</v>
      </c>
      <c r="F944" s="9">
        <f t="shared" si="106"/>
        <v>44371</v>
      </c>
      <c r="G944" s="10">
        <f t="shared" si="106"/>
        <v>44405</v>
      </c>
    </row>
    <row r="945" spans="1:7" s="26" customFormat="1" ht="15.75" customHeight="1">
      <c r="A945" s="74"/>
      <c r="B945" s="273" t="s">
        <v>720</v>
      </c>
      <c r="C945" s="206" t="s">
        <v>961</v>
      </c>
      <c r="D945" s="852"/>
      <c r="E945" s="9">
        <f>E944+8</f>
        <v>44374</v>
      </c>
      <c r="F945" s="9">
        <f>F944+7</f>
        <v>44378</v>
      </c>
      <c r="G945" s="10">
        <f>G944+7</f>
        <v>44412</v>
      </c>
    </row>
    <row r="946" spans="1:7" s="26" customFormat="1" ht="15.75" customHeight="1">
      <c r="A946" s="74"/>
      <c r="B946" s="51"/>
      <c r="C946" s="51"/>
      <c r="D946" s="51"/>
      <c r="E946" s="51"/>
      <c r="F946" s="30"/>
      <c r="G946" s="30"/>
    </row>
    <row r="947" spans="1:7" s="26" customFormat="1" ht="15.75" customHeight="1">
      <c r="A947" s="74"/>
      <c r="B947" s="189"/>
      <c r="C947" s="35"/>
      <c r="D947" s="36"/>
      <c r="E947" s="36"/>
      <c r="F947" s="37"/>
      <c r="G947" s="37"/>
    </row>
    <row r="948" spans="1:7" s="26" customFormat="1" ht="15.75" customHeight="1">
      <c r="A948" s="74" t="s">
        <v>458</v>
      </c>
      <c r="B948" s="853" t="s">
        <v>27</v>
      </c>
      <c r="C948" s="844" t="s">
        <v>534</v>
      </c>
      <c r="D948" s="844" t="s">
        <v>547</v>
      </c>
      <c r="E948" s="129" t="s">
        <v>277</v>
      </c>
      <c r="F948" s="129" t="s">
        <v>30</v>
      </c>
      <c r="G948" s="129" t="s">
        <v>129</v>
      </c>
    </row>
    <row r="949" spans="1:7" s="26" customFormat="1" ht="15.75" customHeight="1">
      <c r="A949" s="74"/>
      <c r="B949" s="854"/>
      <c r="C949" s="846"/>
      <c r="D949" s="846"/>
      <c r="E949" s="84" t="s">
        <v>21</v>
      </c>
      <c r="F949" s="129" t="s">
        <v>31</v>
      </c>
      <c r="G949" s="129" t="s">
        <v>32</v>
      </c>
    </row>
    <row r="950" spans="1:7" s="26" customFormat="1" ht="15.75" customHeight="1">
      <c r="A950" s="74"/>
      <c r="B950" s="13" t="s">
        <v>706</v>
      </c>
      <c r="C950" s="13" t="s">
        <v>633</v>
      </c>
      <c r="D950" s="873" t="s">
        <v>571</v>
      </c>
      <c r="E950" s="10">
        <v>44346</v>
      </c>
      <c r="F950" s="10">
        <f>E950+4</f>
        <v>44350</v>
      </c>
      <c r="G950" s="10">
        <f>F950+27</f>
        <v>44377</v>
      </c>
    </row>
    <row r="951" spans="1:7" s="26" customFormat="1" ht="15.75" customHeight="1">
      <c r="A951" s="74"/>
      <c r="B951" s="13" t="s">
        <v>707</v>
      </c>
      <c r="C951" s="13" t="s">
        <v>634</v>
      </c>
      <c r="D951" s="874"/>
      <c r="E951" s="10">
        <f t="shared" ref="E951:G954" si="107">E950+7</f>
        <v>44353</v>
      </c>
      <c r="F951" s="10">
        <f t="shared" si="107"/>
        <v>44357</v>
      </c>
      <c r="G951" s="10">
        <f t="shared" si="107"/>
        <v>44384</v>
      </c>
    </row>
    <row r="952" spans="1:7" s="26" customFormat="1" ht="15.75" customHeight="1">
      <c r="A952" s="74"/>
      <c r="B952" s="13" t="s">
        <v>708</v>
      </c>
      <c r="C952" s="13" t="s">
        <v>646</v>
      </c>
      <c r="D952" s="874"/>
      <c r="E952" s="10">
        <f t="shared" si="107"/>
        <v>44360</v>
      </c>
      <c r="F952" s="10">
        <f t="shared" si="107"/>
        <v>44364</v>
      </c>
      <c r="G952" s="10">
        <f t="shared" si="107"/>
        <v>44391</v>
      </c>
    </row>
    <row r="953" spans="1:7" s="26" customFormat="1" ht="15.75" customHeight="1">
      <c r="A953" s="74"/>
      <c r="B953" s="13" t="s">
        <v>709</v>
      </c>
      <c r="C953" s="13" t="s">
        <v>711</v>
      </c>
      <c r="D953" s="874"/>
      <c r="E953" s="10">
        <f t="shared" si="107"/>
        <v>44367</v>
      </c>
      <c r="F953" s="10">
        <f t="shared" si="107"/>
        <v>44371</v>
      </c>
      <c r="G953" s="10">
        <f t="shared" si="107"/>
        <v>44398</v>
      </c>
    </row>
    <row r="954" spans="1:7" s="26" customFormat="1" ht="15.75" customHeight="1">
      <c r="A954" s="74"/>
      <c r="B954" s="13" t="s">
        <v>710</v>
      </c>
      <c r="C954" s="13" t="s">
        <v>712</v>
      </c>
      <c r="D954" s="875"/>
      <c r="E954" s="10">
        <f t="shared" si="107"/>
        <v>44374</v>
      </c>
      <c r="F954" s="10">
        <f t="shared" si="107"/>
        <v>44378</v>
      </c>
      <c r="G954" s="10">
        <f t="shared" si="107"/>
        <v>44405</v>
      </c>
    </row>
    <row r="955" spans="1:7" s="26" customFormat="1" ht="15.75" customHeight="1">
      <c r="A955" s="74"/>
      <c r="B955" s="51"/>
      <c r="C955" s="51"/>
      <c r="D955" s="39"/>
      <c r="E955" s="30"/>
      <c r="F955" s="30"/>
      <c r="G955" s="30"/>
    </row>
    <row r="956" spans="1:7" s="26" customFormat="1" ht="15.75" customHeight="1">
      <c r="A956" s="74"/>
      <c r="B956" s="850" t="s">
        <v>27</v>
      </c>
      <c r="C956" s="844" t="s">
        <v>546</v>
      </c>
      <c r="D956" s="844" t="s">
        <v>547</v>
      </c>
      <c r="E956" s="134" t="s">
        <v>277</v>
      </c>
      <c r="F956" s="134" t="s">
        <v>30</v>
      </c>
      <c r="G956" s="134" t="s">
        <v>129</v>
      </c>
    </row>
    <row r="957" spans="1:7" s="26" customFormat="1" ht="15.75" customHeight="1">
      <c r="A957" s="74"/>
      <c r="B957" s="852"/>
      <c r="C957" s="846"/>
      <c r="D957" s="846"/>
      <c r="E957" s="84" t="s">
        <v>21</v>
      </c>
      <c r="F957" s="134" t="s">
        <v>31</v>
      </c>
      <c r="G957" s="134" t="s">
        <v>32</v>
      </c>
    </row>
    <row r="958" spans="1:7" s="26" customFormat="1" ht="15.75" customHeight="1">
      <c r="A958" s="74"/>
      <c r="B958" s="232" t="s">
        <v>625</v>
      </c>
      <c r="C958" s="158" t="s">
        <v>626</v>
      </c>
      <c r="D958" s="870" t="s">
        <v>459</v>
      </c>
      <c r="E958" s="10">
        <v>44341</v>
      </c>
      <c r="F958" s="10">
        <f>E958+5</f>
        <v>44346</v>
      </c>
      <c r="G958" s="10">
        <f>F958+28</f>
        <v>44374</v>
      </c>
    </row>
    <row r="959" spans="1:7" s="26" customFormat="1" ht="15.75" customHeight="1">
      <c r="A959" s="74"/>
      <c r="B959" s="13" t="s">
        <v>788</v>
      </c>
      <c r="C959" s="158" t="s">
        <v>226</v>
      </c>
      <c r="D959" s="871"/>
      <c r="E959" s="10">
        <f t="shared" ref="E959:G962" si="108">E958+7</f>
        <v>44348</v>
      </c>
      <c r="F959" s="10">
        <f t="shared" si="108"/>
        <v>44353</v>
      </c>
      <c r="G959" s="10">
        <f t="shared" si="108"/>
        <v>44381</v>
      </c>
    </row>
    <row r="960" spans="1:7" s="26" customFormat="1" ht="15.75" customHeight="1">
      <c r="A960" s="74"/>
      <c r="B960" s="13" t="s">
        <v>789</v>
      </c>
      <c r="C960" s="158" t="s">
        <v>791</v>
      </c>
      <c r="D960" s="871"/>
      <c r="E960" s="10">
        <f t="shared" si="108"/>
        <v>44355</v>
      </c>
      <c r="F960" s="10">
        <f t="shared" si="108"/>
        <v>44360</v>
      </c>
      <c r="G960" s="10">
        <f t="shared" si="108"/>
        <v>44388</v>
      </c>
    </row>
    <row r="961" spans="1:7" s="26" customFormat="1" ht="15.75" customHeight="1">
      <c r="A961" s="74"/>
      <c r="B961" s="13" t="s">
        <v>163</v>
      </c>
      <c r="C961" s="159" t="s">
        <v>792</v>
      </c>
      <c r="D961" s="871"/>
      <c r="E961" s="10">
        <f t="shared" si="108"/>
        <v>44362</v>
      </c>
      <c r="F961" s="10">
        <f t="shared" si="108"/>
        <v>44367</v>
      </c>
      <c r="G961" s="10">
        <f t="shared" si="108"/>
        <v>44395</v>
      </c>
    </row>
    <row r="962" spans="1:7" s="26" customFormat="1" ht="15.75" customHeight="1">
      <c r="A962" s="74"/>
      <c r="B962" s="101" t="s">
        <v>790</v>
      </c>
      <c r="C962" s="101" t="s">
        <v>793</v>
      </c>
      <c r="D962" s="872"/>
      <c r="E962" s="10">
        <f t="shared" si="108"/>
        <v>44369</v>
      </c>
      <c r="F962" s="10">
        <f t="shared" si="108"/>
        <v>44374</v>
      </c>
      <c r="G962" s="10">
        <f t="shared" si="108"/>
        <v>44402</v>
      </c>
    </row>
    <row r="963" spans="1:7" s="26" customFormat="1" ht="15.75" customHeight="1">
      <c r="A963" s="74"/>
      <c r="B963" s="51"/>
      <c r="C963" s="65"/>
      <c r="D963" s="39"/>
      <c r="E963" s="30"/>
      <c r="F963" s="30"/>
      <c r="G963" s="30"/>
    </row>
    <row r="964" spans="1:7" s="26" customFormat="1" ht="15.75" customHeight="1">
      <c r="A964" s="74"/>
      <c r="B964" s="51"/>
      <c r="C964" s="51"/>
      <c r="D964" s="39"/>
      <c r="E964" s="30"/>
      <c r="F964" s="30"/>
      <c r="G964" s="30"/>
    </row>
    <row r="965" spans="1:7" s="26" customFormat="1" ht="15.75" customHeight="1">
      <c r="A965" s="74"/>
      <c r="B965" s="189"/>
      <c r="C965" s="35"/>
      <c r="D965" s="36"/>
      <c r="E965" s="36"/>
      <c r="F965" s="37"/>
      <c r="G965" s="37"/>
    </row>
    <row r="966" spans="1:7" s="26" customFormat="1" ht="15.75" customHeight="1">
      <c r="A966" s="74"/>
      <c r="B966" s="51"/>
      <c r="C966" s="51"/>
      <c r="D966" s="107"/>
      <c r="E966" s="51"/>
      <c r="F966" s="30"/>
      <c r="G966" s="30"/>
    </row>
    <row r="967" spans="1:7" s="26" customFormat="1" ht="15.75" customHeight="1">
      <c r="A967" s="74" t="s">
        <v>460</v>
      </c>
      <c r="B967" s="850" t="s">
        <v>27</v>
      </c>
      <c r="C967" s="844" t="s">
        <v>534</v>
      </c>
      <c r="D967" s="844" t="s">
        <v>545</v>
      </c>
      <c r="E967" s="134" t="s">
        <v>277</v>
      </c>
      <c r="F967" s="134" t="s">
        <v>30</v>
      </c>
      <c r="G967" s="134" t="s">
        <v>461</v>
      </c>
    </row>
    <row r="968" spans="1:7" s="26" customFormat="1" ht="15.75" customHeight="1">
      <c r="A968" s="74"/>
      <c r="B968" s="852"/>
      <c r="C968" s="846"/>
      <c r="D968" s="846"/>
      <c r="E968" s="84" t="s">
        <v>21</v>
      </c>
      <c r="F968" s="134" t="s">
        <v>31</v>
      </c>
      <c r="G968" s="134" t="s">
        <v>462</v>
      </c>
    </row>
    <row r="969" spans="1:7" s="26" customFormat="1" ht="15.75" customHeight="1">
      <c r="A969" s="74"/>
      <c r="B969" s="152" t="s">
        <v>627</v>
      </c>
      <c r="C969" s="152" t="s">
        <v>628</v>
      </c>
      <c r="D969" s="873" t="s">
        <v>463</v>
      </c>
      <c r="E969" s="10">
        <v>44338</v>
      </c>
      <c r="F969" s="10">
        <f>E969+5</f>
        <v>44343</v>
      </c>
      <c r="G969" s="10">
        <f>F969+32</f>
        <v>44375</v>
      </c>
    </row>
    <row r="970" spans="1:7" s="26" customFormat="1" ht="15.75" customHeight="1">
      <c r="A970" s="74"/>
      <c r="B970" s="152" t="s">
        <v>794</v>
      </c>
      <c r="C970" s="152" t="s">
        <v>7</v>
      </c>
      <c r="D970" s="874"/>
      <c r="E970" s="10">
        <f t="shared" ref="E970:G973" si="109">E969+7</f>
        <v>44345</v>
      </c>
      <c r="F970" s="10">
        <f t="shared" si="109"/>
        <v>44350</v>
      </c>
      <c r="G970" s="10">
        <f t="shared" si="109"/>
        <v>44382</v>
      </c>
    </row>
    <row r="971" spans="1:7" s="26" customFormat="1" ht="15.75" customHeight="1">
      <c r="A971" s="74"/>
      <c r="B971" s="233" t="s">
        <v>795</v>
      </c>
      <c r="C971" s="152" t="s">
        <v>798</v>
      </c>
      <c r="D971" s="874"/>
      <c r="E971" s="10">
        <f t="shared" si="109"/>
        <v>44352</v>
      </c>
      <c r="F971" s="10">
        <f t="shared" si="109"/>
        <v>44357</v>
      </c>
      <c r="G971" s="10">
        <f t="shared" si="109"/>
        <v>44389</v>
      </c>
    </row>
    <row r="972" spans="1:7" s="26" customFormat="1" ht="15.75" customHeight="1">
      <c r="A972" s="74"/>
      <c r="B972" s="152" t="s">
        <v>796</v>
      </c>
      <c r="C972" s="152" t="s">
        <v>799</v>
      </c>
      <c r="D972" s="874"/>
      <c r="E972" s="10">
        <f t="shared" si="109"/>
        <v>44359</v>
      </c>
      <c r="F972" s="10">
        <f t="shared" si="109"/>
        <v>44364</v>
      </c>
      <c r="G972" s="10">
        <f t="shared" si="109"/>
        <v>44396</v>
      </c>
    </row>
    <row r="973" spans="1:7" s="26" customFormat="1" ht="15.75" customHeight="1">
      <c r="A973" s="74"/>
      <c r="B973" s="150" t="s">
        <v>797</v>
      </c>
      <c r="C973" s="150" t="s">
        <v>225</v>
      </c>
      <c r="D973" s="875"/>
      <c r="E973" s="10">
        <f t="shared" si="109"/>
        <v>44366</v>
      </c>
      <c r="F973" s="10">
        <f t="shared" si="109"/>
        <v>44371</v>
      </c>
      <c r="G973" s="10">
        <f t="shared" si="109"/>
        <v>44403</v>
      </c>
    </row>
    <row r="974" spans="1:7" s="26" customFormat="1" ht="15.75" customHeight="1">
      <c r="A974" s="74"/>
      <c r="B974" s="51"/>
      <c r="C974" s="51"/>
      <c r="D974" s="51"/>
      <c r="E974" s="51"/>
      <c r="F974" s="30"/>
      <c r="G974" s="30"/>
    </row>
    <row r="975" spans="1:7" s="26" customFormat="1" ht="15.75" customHeight="1">
      <c r="A975" s="74"/>
      <c r="B975" s="196"/>
      <c r="C975" s="51"/>
      <c r="D975" s="39"/>
      <c r="E975" s="30"/>
      <c r="F975" s="30"/>
      <c r="G975" s="30"/>
    </row>
    <row r="976" spans="1:7" s="26" customFormat="1" ht="15.75" customHeight="1">
      <c r="A976" s="74"/>
      <c r="B976" s="203"/>
      <c r="C976" s="197"/>
      <c r="D976" s="36"/>
      <c r="E976" s="36"/>
      <c r="F976" s="37"/>
      <c r="G976" s="37"/>
    </row>
    <row r="977" spans="1:7" s="26" customFormat="1" ht="15.75" customHeight="1">
      <c r="A977" s="74" t="s">
        <v>464</v>
      </c>
      <c r="B977" s="908" t="s">
        <v>27</v>
      </c>
      <c r="C977" s="844" t="s">
        <v>544</v>
      </c>
      <c r="D977" s="844" t="s">
        <v>543</v>
      </c>
      <c r="E977" s="129" t="s">
        <v>418</v>
      </c>
      <c r="F977" s="129" t="s">
        <v>30</v>
      </c>
      <c r="G977" s="129" t="s">
        <v>131</v>
      </c>
    </row>
    <row r="978" spans="1:7" s="26" customFormat="1" ht="15.75" customHeight="1">
      <c r="A978" s="74"/>
      <c r="B978" s="852"/>
      <c r="C978" s="846"/>
      <c r="D978" s="846"/>
      <c r="E978" s="84" t="s">
        <v>21</v>
      </c>
      <c r="F978" s="129" t="s">
        <v>31</v>
      </c>
      <c r="G978" s="129" t="s">
        <v>32</v>
      </c>
    </row>
    <row r="979" spans="1:7" s="26" customFormat="1" ht="15.75" customHeight="1">
      <c r="A979" s="74"/>
      <c r="B979" s="13" t="s">
        <v>706</v>
      </c>
      <c r="C979" s="13" t="s">
        <v>633</v>
      </c>
      <c r="D979" s="873" t="s">
        <v>571</v>
      </c>
      <c r="E979" s="10">
        <v>44346</v>
      </c>
      <c r="F979" s="10">
        <f>E979+4</f>
        <v>44350</v>
      </c>
      <c r="G979" s="10">
        <f>F979+36</f>
        <v>44386</v>
      </c>
    </row>
    <row r="980" spans="1:7" s="26" customFormat="1" ht="15.75" customHeight="1">
      <c r="A980" s="74"/>
      <c r="B980" s="13" t="s">
        <v>707</v>
      </c>
      <c r="C980" s="13" t="s">
        <v>634</v>
      </c>
      <c r="D980" s="874"/>
      <c r="E980" s="10">
        <f t="shared" ref="E980:G983" si="110">E979+7</f>
        <v>44353</v>
      </c>
      <c r="F980" s="10">
        <f t="shared" si="110"/>
        <v>44357</v>
      </c>
      <c r="G980" s="10">
        <f t="shared" si="110"/>
        <v>44393</v>
      </c>
    </row>
    <row r="981" spans="1:7" s="26" customFormat="1" ht="15.75" customHeight="1">
      <c r="A981" s="74"/>
      <c r="B981" s="13" t="s">
        <v>708</v>
      </c>
      <c r="C981" s="13" t="s">
        <v>646</v>
      </c>
      <c r="D981" s="874"/>
      <c r="E981" s="10">
        <f t="shared" si="110"/>
        <v>44360</v>
      </c>
      <c r="F981" s="10">
        <f t="shared" si="110"/>
        <v>44364</v>
      </c>
      <c r="G981" s="10">
        <f t="shared" si="110"/>
        <v>44400</v>
      </c>
    </row>
    <row r="982" spans="1:7" s="26" customFormat="1" ht="15.75" customHeight="1">
      <c r="A982" s="74"/>
      <c r="B982" s="13" t="s">
        <v>709</v>
      </c>
      <c r="C982" s="13" t="s">
        <v>711</v>
      </c>
      <c r="D982" s="874"/>
      <c r="E982" s="10">
        <f t="shared" si="110"/>
        <v>44367</v>
      </c>
      <c r="F982" s="10">
        <f t="shared" si="110"/>
        <v>44371</v>
      </c>
      <c r="G982" s="10">
        <f t="shared" si="110"/>
        <v>44407</v>
      </c>
    </row>
    <row r="983" spans="1:7" s="26" customFormat="1" ht="15.75" customHeight="1">
      <c r="A983" s="74"/>
      <c r="B983" s="13" t="s">
        <v>710</v>
      </c>
      <c r="C983" s="13" t="s">
        <v>712</v>
      </c>
      <c r="D983" s="875"/>
      <c r="E983" s="10">
        <f t="shared" si="110"/>
        <v>44374</v>
      </c>
      <c r="F983" s="10">
        <f t="shared" si="110"/>
        <v>44378</v>
      </c>
      <c r="G983" s="10">
        <f t="shared" si="110"/>
        <v>44414</v>
      </c>
    </row>
    <row r="984" spans="1:7" s="26" customFormat="1" ht="15.75" customHeight="1">
      <c r="A984" s="74"/>
      <c r="B984" s="51"/>
      <c r="C984" s="51"/>
      <c r="D984" s="39"/>
      <c r="E984" s="30"/>
      <c r="F984" s="30"/>
      <c r="G984" s="30"/>
    </row>
    <row r="985" spans="1:7" s="26" customFormat="1" ht="15.75" customHeight="1">
      <c r="A985" s="74"/>
      <c r="B985" s="51"/>
      <c r="C985" s="51"/>
      <c r="D985" s="39"/>
      <c r="E985" s="30"/>
      <c r="F985" s="30"/>
      <c r="G985" s="30"/>
    </row>
    <row r="986" spans="1:7" s="26" customFormat="1" ht="15.75" customHeight="1">
      <c r="A986" s="74"/>
      <c r="B986" s="51"/>
      <c r="C986" s="51"/>
      <c r="D986" s="51"/>
      <c r="E986" s="51"/>
      <c r="F986" s="30"/>
      <c r="G986" s="30"/>
    </row>
    <row r="987" spans="1:7" s="26" customFormat="1" ht="15.75" customHeight="1">
      <c r="A987" s="74"/>
      <c r="B987" s="189"/>
      <c r="C987" s="35"/>
      <c r="D987" s="36"/>
      <c r="E987" s="36"/>
      <c r="F987" s="37"/>
      <c r="G987" s="37"/>
    </row>
    <row r="988" spans="1:7" s="26" customFormat="1" ht="15.75" customHeight="1">
      <c r="A988" s="74" t="s">
        <v>465</v>
      </c>
      <c r="B988" s="850" t="s">
        <v>281</v>
      </c>
      <c r="C988" s="844" t="s">
        <v>534</v>
      </c>
      <c r="D988" s="844" t="s">
        <v>543</v>
      </c>
      <c r="E988" s="134" t="s">
        <v>287</v>
      </c>
      <c r="F988" s="134" t="s">
        <v>30</v>
      </c>
      <c r="G988" s="134" t="s">
        <v>120</v>
      </c>
    </row>
    <row r="989" spans="1:7" s="26" customFormat="1" ht="15.75" customHeight="1">
      <c r="A989" s="74"/>
      <c r="B989" s="852"/>
      <c r="C989" s="846"/>
      <c r="D989" s="846"/>
      <c r="E989" s="84" t="s">
        <v>21</v>
      </c>
      <c r="F989" s="134" t="s">
        <v>31</v>
      </c>
      <c r="G989" s="134" t="s">
        <v>32</v>
      </c>
    </row>
    <row r="990" spans="1:7" s="26" customFormat="1" ht="15.75" customHeight="1">
      <c r="A990" s="74"/>
      <c r="B990" s="232" t="s">
        <v>625</v>
      </c>
      <c r="C990" s="158" t="s">
        <v>626</v>
      </c>
      <c r="D990" s="870" t="s">
        <v>459</v>
      </c>
      <c r="E990" s="10">
        <v>44342</v>
      </c>
      <c r="F990" s="10">
        <f>E990+4</f>
        <v>44346</v>
      </c>
      <c r="G990" s="10">
        <f>F990+27</f>
        <v>44373</v>
      </c>
    </row>
    <row r="991" spans="1:7" s="26" customFormat="1" ht="15.75" customHeight="1">
      <c r="A991" s="74"/>
      <c r="B991" s="13" t="s">
        <v>788</v>
      </c>
      <c r="C991" s="158" t="s">
        <v>226</v>
      </c>
      <c r="D991" s="871"/>
      <c r="E991" s="10">
        <f t="shared" ref="E991:G994" si="111">E990+7</f>
        <v>44349</v>
      </c>
      <c r="F991" s="10">
        <f t="shared" si="111"/>
        <v>44353</v>
      </c>
      <c r="G991" s="10">
        <f t="shared" si="111"/>
        <v>44380</v>
      </c>
    </row>
    <row r="992" spans="1:7" s="26" customFormat="1" ht="15.75" customHeight="1">
      <c r="A992" s="74"/>
      <c r="B992" s="13" t="s">
        <v>789</v>
      </c>
      <c r="C992" s="158" t="s">
        <v>791</v>
      </c>
      <c r="D992" s="871"/>
      <c r="E992" s="10">
        <f t="shared" si="111"/>
        <v>44356</v>
      </c>
      <c r="F992" s="10">
        <f t="shared" si="111"/>
        <v>44360</v>
      </c>
      <c r="G992" s="10">
        <f t="shared" si="111"/>
        <v>44387</v>
      </c>
    </row>
    <row r="993" spans="1:7" s="26" customFormat="1" ht="15.75" customHeight="1">
      <c r="A993" s="74"/>
      <c r="B993" s="13" t="s">
        <v>163</v>
      </c>
      <c r="C993" s="159" t="s">
        <v>792</v>
      </c>
      <c r="D993" s="871"/>
      <c r="E993" s="10">
        <f t="shared" si="111"/>
        <v>44363</v>
      </c>
      <c r="F993" s="10">
        <f t="shared" si="111"/>
        <v>44367</v>
      </c>
      <c r="G993" s="10">
        <f t="shared" si="111"/>
        <v>44394</v>
      </c>
    </row>
    <row r="994" spans="1:7" s="26" customFormat="1" ht="15.75" customHeight="1">
      <c r="A994" s="74"/>
      <c r="B994" s="101" t="s">
        <v>790</v>
      </c>
      <c r="C994" s="101" t="s">
        <v>793</v>
      </c>
      <c r="D994" s="872"/>
      <c r="E994" s="10">
        <f t="shared" si="111"/>
        <v>44370</v>
      </c>
      <c r="F994" s="10">
        <f t="shared" si="111"/>
        <v>44374</v>
      </c>
      <c r="G994" s="10">
        <f t="shared" si="111"/>
        <v>44401</v>
      </c>
    </row>
    <row r="995" spans="1:7" s="26" customFormat="1" ht="15.75" customHeight="1">
      <c r="A995" s="74"/>
      <c r="B995" s="51"/>
      <c r="C995" s="51"/>
      <c r="D995" s="39"/>
      <c r="E995" s="30"/>
      <c r="F995" s="30"/>
      <c r="G995" s="30"/>
    </row>
    <row r="996" spans="1:7" s="26" customFormat="1" ht="15.75" customHeight="1">
      <c r="A996" s="74"/>
      <c r="B996" s="51"/>
      <c r="C996" s="51"/>
      <c r="D996" s="39"/>
      <c r="E996" s="30"/>
      <c r="F996" s="30"/>
      <c r="G996" s="30"/>
    </row>
    <row r="997" spans="1:7" s="26" customFormat="1" ht="15.75" customHeight="1">
      <c r="A997" s="74"/>
      <c r="B997" s="51"/>
      <c r="C997" s="51"/>
      <c r="D997" s="39"/>
      <c r="E997" s="30"/>
      <c r="F997" s="30"/>
      <c r="G997" s="30"/>
    </row>
    <row r="998" spans="1:7" s="26" customFormat="1" ht="15.75" customHeight="1">
      <c r="A998" s="74"/>
      <c r="B998" s="189"/>
      <c r="C998" s="35"/>
      <c r="D998" s="36"/>
      <c r="E998" s="36"/>
      <c r="F998" s="37"/>
      <c r="G998" s="37"/>
    </row>
    <row r="999" spans="1:7" s="26" customFormat="1" ht="15.75" customHeight="1">
      <c r="A999" s="74" t="s">
        <v>466</v>
      </c>
      <c r="B999" s="850" t="s">
        <v>27</v>
      </c>
      <c r="C999" s="844" t="s">
        <v>541</v>
      </c>
      <c r="D999" s="844" t="s">
        <v>543</v>
      </c>
      <c r="E999" s="129" t="s">
        <v>277</v>
      </c>
      <c r="F999" s="129" t="s">
        <v>30</v>
      </c>
      <c r="G999" s="129" t="s">
        <v>132</v>
      </c>
    </row>
    <row r="1000" spans="1:7" s="26" customFormat="1" ht="15.75" customHeight="1">
      <c r="A1000" s="74"/>
      <c r="B1000" s="852"/>
      <c r="C1000" s="846"/>
      <c r="D1000" s="846"/>
      <c r="E1000" s="84" t="s">
        <v>21</v>
      </c>
      <c r="F1000" s="129" t="s">
        <v>31</v>
      </c>
      <c r="G1000" s="129" t="s">
        <v>32</v>
      </c>
    </row>
    <row r="1001" spans="1:7" s="26" customFormat="1" ht="15.75" customHeight="1">
      <c r="A1001" s="74"/>
      <c r="B1001" s="13" t="s">
        <v>706</v>
      </c>
      <c r="C1001" s="13" t="s">
        <v>633</v>
      </c>
      <c r="D1001" s="873" t="s">
        <v>572</v>
      </c>
      <c r="E1001" s="10">
        <v>44346</v>
      </c>
      <c r="F1001" s="10">
        <f>E1001+4</f>
        <v>44350</v>
      </c>
      <c r="G1001" s="10">
        <f>F1001+31</f>
        <v>44381</v>
      </c>
    </row>
    <row r="1002" spans="1:7" s="26" customFormat="1" ht="15.75" customHeight="1">
      <c r="A1002" s="74"/>
      <c r="B1002" s="13" t="s">
        <v>707</v>
      </c>
      <c r="C1002" s="13" t="s">
        <v>634</v>
      </c>
      <c r="D1002" s="874"/>
      <c r="E1002" s="10">
        <f t="shared" ref="E1002:G1005" si="112">E1001+7</f>
        <v>44353</v>
      </c>
      <c r="F1002" s="10">
        <f t="shared" si="112"/>
        <v>44357</v>
      </c>
      <c r="G1002" s="10">
        <f t="shared" si="112"/>
        <v>44388</v>
      </c>
    </row>
    <row r="1003" spans="1:7" s="26" customFormat="1" ht="15.75" customHeight="1">
      <c r="A1003" s="74"/>
      <c r="B1003" s="13" t="s">
        <v>708</v>
      </c>
      <c r="C1003" s="13" t="s">
        <v>646</v>
      </c>
      <c r="D1003" s="874"/>
      <c r="E1003" s="10">
        <f t="shared" si="112"/>
        <v>44360</v>
      </c>
      <c r="F1003" s="10">
        <f t="shared" si="112"/>
        <v>44364</v>
      </c>
      <c r="G1003" s="10">
        <f t="shared" si="112"/>
        <v>44395</v>
      </c>
    </row>
    <row r="1004" spans="1:7" s="26" customFormat="1" ht="15.75" customHeight="1">
      <c r="A1004" s="74"/>
      <c r="B1004" s="13" t="s">
        <v>709</v>
      </c>
      <c r="C1004" s="13" t="s">
        <v>711</v>
      </c>
      <c r="D1004" s="874"/>
      <c r="E1004" s="10">
        <f t="shared" si="112"/>
        <v>44367</v>
      </c>
      <c r="F1004" s="10">
        <f t="shared" si="112"/>
        <v>44371</v>
      </c>
      <c r="G1004" s="10">
        <f t="shared" si="112"/>
        <v>44402</v>
      </c>
    </row>
    <row r="1005" spans="1:7" s="26" customFormat="1" ht="15.75" customHeight="1">
      <c r="A1005" s="74"/>
      <c r="B1005" s="13" t="s">
        <v>710</v>
      </c>
      <c r="C1005" s="13" t="s">
        <v>712</v>
      </c>
      <c r="D1005" s="875"/>
      <c r="E1005" s="10">
        <f t="shared" si="112"/>
        <v>44374</v>
      </c>
      <c r="F1005" s="10">
        <f t="shared" si="112"/>
        <v>44378</v>
      </c>
      <c r="G1005" s="10">
        <f t="shared" si="112"/>
        <v>44409</v>
      </c>
    </row>
    <row r="1006" spans="1:7" s="26" customFormat="1" ht="15.75" customHeight="1">
      <c r="A1006" s="74"/>
      <c r="B1006" s="51"/>
      <c r="C1006" s="51"/>
      <c r="D1006" s="51"/>
      <c r="E1006" s="51"/>
      <c r="F1006" s="30"/>
      <c r="G1006" s="30"/>
    </row>
    <row r="1007" spans="1:7" s="26" customFormat="1" ht="15.75" customHeight="1">
      <c r="A1007" s="74"/>
      <c r="B1007" s="51"/>
      <c r="C1007" s="51"/>
      <c r="D1007" s="51"/>
      <c r="E1007" s="51"/>
      <c r="F1007" s="30"/>
      <c r="G1007" s="30"/>
    </row>
    <row r="1008" spans="1:7" s="26" customFormat="1" ht="15.75" customHeight="1">
      <c r="A1008" s="74"/>
      <c r="B1008" s="189"/>
      <c r="C1008" s="35"/>
      <c r="D1008" s="36"/>
      <c r="E1008" s="36"/>
      <c r="F1008" s="37"/>
      <c r="G1008" s="37"/>
    </row>
    <row r="1009" spans="1:7" s="26" customFormat="1" ht="15.75" customHeight="1">
      <c r="A1009" s="74" t="s">
        <v>467</v>
      </c>
      <c r="B1009" s="850" t="s">
        <v>27</v>
      </c>
      <c r="C1009" s="844" t="s">
        <v>541</v>
      </c>
      <c r="D1009" s="844" t="s">
        <v>543</v>
      </c>
      <c r="E1009" s="129" t="s">
        <v>277</v>
      </c>
      <c r="F1009" s="129" t="s">
        <v>30</v>
      </c>
      <c r="G1009" s="129" t="s">
        <v>133</v>
      </c>
    </row>
    <row r="1010" spans="1:7" s="26" customFormat="1" ht="15.75" customHeight="1">
      <c r="A1010" s="74"/>
      <c r="B1010" s="852"/>
      <c r="C1010" s="846"/>
      <c r="D1010" s="846"/>
      <c r="E1010" s="84" t="s">
        <v>21</v>
      </c>
      <c r="F1010" s="129" t="s">
        <v>31</v>
      </c>
      <c r="G1010" s="129" t="s">
        <v>32</v>
      </c>
    </row>
    <row r="1011" spans="1:7" s="26" customFormat="1" ht="15.75" customHeight="1">
      <c r="A1011" s="74"/>
      <c r="B1011" s="13" t="s">
        <v>706</v>
      </c>
      <c r="C1011" s="13" t="s">
        <v>633</v>
      </c>
      <c r="D1011" s="873" t="s">
        <v>571</v>
      </c>
      <c r="E1011" s="10">
        <v>44346</v>
      </c>
      <c r="F1011" s="10">
        <f>E1011+4</f>
        <v>44350</v>
      </c>
      <c r="G1011" s="10">
        <f>F1011+30</f>
        <v>44380</v>
      </c>
    </row>
    <row r="1012" spans="1:7" s="26" customFormat="1" ht="15.75" customHeight="1">
      <c r="A1012" s="74"/>
      <c r="B1012" s="13" t="s">
        <v>707</v>
      </c>
      <c r="C1012" s="13" t="s">
        <v>634</v>
      </c>
      <c r="D1012" s="874"/>
      <c r="E1012" s="10">
        <f>E1011+8</f>
        <v>44354</v>
      </c>
      <c r="F1012" s="10">
        <f t="shared" ref="F1012:G1015" si="113">F1011+7</f>
        <v>44357</v>
      </c>
      <c r="G1012" s="10">
        <f t="shared" si="113"/>
        <v>44387</v>
      </c>
    </row>
    <row r="1013" spans="1:7" s="26" customFormat="1" ht="15.75" customHeight="1">
      <c r="A1013" s="74"/>
      <c r="B1013" s="13" t="s">
        <v>708</v>
      </c>
      <c r="C1013" s="13" t="s">
        <v>646</v>
      </c>
      <c r="D1013" s="874"/>
      <c r="E1013" s="10">
        <f>E1012+7</f>
        <v>44361</v>
      </c>
      <c r="F1013" s="10">
        <f t="shared" si="113"/>
        <v>44364</v>
      </c>
      <c r="G1013" s="10">
        <f t="shared" si="113"/>
        <v>44394</v>
      </c>
    </row>
    <row r="1014" spans="1:7" s="26" customFormat="1" ht="15.75" customHeight="1">
      <c r="A1014" s="74"/>
      <c r="B1014" s="13" t="s">
        <v>709</v>
      </c>
      <c r="C1014" s="13" t="s">
        <v>711</v>
      </c>
      <c r="D1014" s="874"/>
      <c r="E1014" s="10">
        <f>E1013+7</f>
        <v>44368</v>
      </c>
      <c r="F1014" s="10">
        <f t="shared" si="113"/>
        <v>44371</v>
      </c>
      <c r="G1014" s="10">
        <f t="shared" si="113"/>
        <v>44401</v>
      </c>
    </row>
    <row r="1015" spans="1:7" s="26" customFormat="1" ht="15.75" customHeight="1">
      <c r="A1015" s="74"/>
      <c r="B1015" s="13" t="s">
        <v>710</v>
      </c>
      <c r="C1015" s="13" t="s">
        <v>712</v>
      </c>
      <c r="D1015" s="875"/>
      <c r="E1015" s="10">
        <f>E1014+7</f>
        <v>44375</v>
      </c>
      <c r="F1015" s="10">
        <f t="shared" si="113"/>
        <v>44378</v>
      </c>
      <c r="G1015" s="10">
        <f t="shared" si="113"/>
        <v>44408</v>
      </c>
    </row>
    <row r="1016" spans="1:7" s="26" customFormat="1" ht="15.75" customHeight="1">
      <c r="A1016" s="74"/>
      <c r="B1016" s="66"/>
      <c r="C1016" s="35"/>
      <c r="D1016" s="36"/>
      <c r="E1016" s="36"/>
      <c r="F1016" s="37"/>
      <c r="G1016" s="37"/>
    </row>
    <row r="1017" spans="1:7" s="26" customFormat="1" ht="15.75" customHeight="1">
      <c r="A1017" s="74"/>
      <c r="B1017" s="850" t="s">
        <v>281</v>
      </c>
      <c r="C1017" s="844" t="s">
        <v>534</v>
      </c>
      <c r="D1017" s="844" t="s">
        <v>543</v>
      </c>
      <c r="E1017" s="134" t="s">
        <v>277</v>
      </c>
      <c r="F1017" s="134" t="s">
        <v>30</v>
      </c>
      <c r="G1017" s="134" t="s">
        <v>133</v>
      </c>
    </row>
    <row r="1018" spans="1:7" s="26" customFormat="1" ht="15.75" customHeight="1">
      <c r="A1018" s="74"/>
      <c r="B1018" s="852"/>
      <c r="C1018" s="846"/>
      <c r="D1018" s="846"/>
      <c r="E1018" s="84" t="s">
        <v>21</v>
      </c>
      <c r="F1018" s="134" t="s">
        <v>31</v>
      </c>
      <c r="G1018" s="134" t="s">
        <v>32</v>
      </c>
    </row>
    <row r="1019" spans="1:7" s="26" customFormat="1" ht="15.75" customHeight="1">
      <c r="A1019" s="74"/>
      <c r="B1019" s="232" t="s">
        <v>625</v>
      </c>
      <c r="C1019" s="158" t="s">
        <v>626</v>
      </c>
      <c r="D1019" s="873" t="s">
        <v>468</v>
      </c>
      <c r="E1019" s="10">
        <v>44341</v>
      </c>
      <c r="F1019" s="10">
        <f>E1019+5</f>
        <v>44346</v>
      </c>
      <c r="G1019" s="10">
        <f>F1019+28</f>
        <v>44374</v>
      </c>
    </row>
    <row r="1020" spans="1:7" s="26" customFormat="1" ht="15.75" customHeight="1">
      <c r="A1020" s="74"/>
      <c r="B1020" s="13" t="s">
        <v>788</v>
      </c>
      <c r="C1020" s="158" t="s">
        <v>226</v>
      </c>
      <c r="D1020" s="874"/>
      <c r="E1020" s="10">
        <f t="shared" ref="E1020:G1023" si="114">E1019+7</f>
        <v>44348</v>
      </c>
      <c r="F1020" s="10">
        <f t="shared" si="114"/>
        <v>44353</v>
      </c>
      <c r="G1020" s="10">
        <f t="shared" si="114"/>
        <v>44381</v>
      </c>
    </row>
    <row r="1021" spans="1:7" s="26" customFormat="1" ht="15.75" customHeight="1">
      <c r="A1021" s="74"/>
      <c r="B1021" s="13" t="s">
        <v>789</v>
      </c>
      <c r="C1021" s="158" t="s">
        <v>791</v>
      </c>
      <c r="D1021" s="874"/>
      <c r="E1021" s="10">
        <f t="shared" si="114"/>
        <v>44355</v>
      </c>
      <c r="F1021" s="10">
        <f t="shared" si="114"/>
        <v>44360</v>
      </c>
      <c r="G1021" s="10">
        <f t="shared" si="114"/>
        <v>44388</v>
      </c>
    </row>
    <row r="1022" spans="1:7" s="26" customFormat="1" ht="15.75" customHeight="1">
      <c r="A1022" s="74"/>
      <c r="B1022" s="13" t="s">
        <v>163</v>
      </c>
      <c r="C1022" s="159" t="s">
        <v>792</v>
      </c>
      <c r="D1022" s="874"/>
      <c r="E1022" s="10">
        <f t="shared" si="114"/>
        <v>44362</v>
      </c>
      <c r="F1022" s="10">
        <f t="shared" si="114"/>
        <v>44367</v>
      </c>
      <c r="G1022" s="10">
        <f t="shared" si="114"/>
        <v>44395</v>
      </c>
    </row>
    <row r="1023" spans="1:7" s="26" customFormat="1" ht="15.75" customHeight="1">
      <c r="A1023" s="74"/>
      <c r="B1023" s="101" t="s">
        <v>790</v>
      </c>
      <c r="C1023" s="101" t="s">
        <v>793</v>
      </c>
      <c r="D1023" s="875"/>
      <c r="E1023" s="10">
        <f t="shared" si="114"/>
        <v>44369</v>
      </c>
      <c r="F1023" s="10">
        <f t="shared" si="114"/>
        <v>44374</v>
      </c>
      <c r="G1023" s="10">
        <f t="shared" si="114"/>
        <v>44402</v>
      </c>
    </row>
    <row r="1024" spans="1:7" s="26" customFormat="1" ht="15.75" customHeight="1">
      <c r="A1024" s="74"/>
      <c r="B1024" s="66"/>
      <c r="C1024" s="35"/>
      <c r="D1024" s="36"/>
      <c r="E1024" s="36"/>
      <c r="F1024" s="37"/>
      <c r="G1024" s="37"/>
    </row>
    <row r="1025" spans="1:7" s="26" customFormat="1" ht="15.75" customHeight="1">
      <c r="A1025" s="74"/>
      <c r="B1025" s="51"/>
      <c r="C1025" s="51"/>
      <c r="D1025" s="51"/>
      <c r="E1025" s="51"/>
      <c r="F1025" s="30"/>
      <c r="G1025" s="30"/>
    </row>
    <row r="1026" spans="1:7" s="26" customFormat="1" ht="15.75" customHeight="1">
      <c r="A1026" s="74" t="s">
        <v>469</v>
      </c>
      <c r="B1026" s="850" t="s">
        <v>27</v>
      </c>
      <c r="C1026" s="844" t="s">
        <v>541</v>
      </c>
      <c r="D1026" s="844" t="s">
        <v>543</v>
      </c>
      <c r="E1026" s="127" t="s">
        <v>277</v>
      </c>
      <c r="F1026" s="127" t="s">
        <v>30</v>
      </c>
      <c r="G1026" s="127" t="s">
        <v>548</v>
      </c>
    </row>
    <row r="1027" spans="1:7" s="26" customFormat="1" ht="15.75" customHeight="1">
      <c r="A1027" s="74"/>
      <c r="B1027" s="852"/>
      <c r="C1027" s="846"/>
      <c r="D1027" s="846"/>
      <c r="E1027" s="84" t="s">
        <v>21</v>
      </c>
      <c r="F1027" s="127" t="s">
        <v>31</v>
      </c>
      <c r="G1027" s="127" t="s">
        <v>32</v>
      </c>
    </row>
    <row r="1028" spans="1:7" s="26" customFormat="1" ht="15.75" customHeight="1">
      <c r="A1028" s="74"/>
      <c r="B1028" s="204" t="s">
        <v>887</v>
      </c>
      <c r="C1028" s="204" t="s">
        <v>888</v>
      </c>
      <c r="D1028" s="888" t="s">
        <v>470</v>
      </c>
      <c r="E1028" s="128">
        <v>44347</v>
      </c>
      <c r="F1028" s="10">
        <f>E1028+4</f>
        <v>44351</v>
      </c>
      <c r="G1028" s="10">
        <f>F1028+38</f>
        <v>44389</v>
      </c>
    </row>
    <row r="1029" spans="1:7" s="26" customFormat="1" ht="15.75" customHeight="1">
      <c r="A1029" s="74"/>
      <c r="B1029" s="204" t="s">
        <v>889</v>
      </c>
      <c r="C1029" s="204" t="s">
        <v>890</v>
      </c>
      <c r="D1029" s="889"/>
      <c r="E1029" s="128">
        <f t="shared" ref="E1029:G1032" si="115">E1028+7</f>
        <v>44354</v>
      </c>
      <c r="F1029" s="10">
        <f t="shared" si="115"/>
        <v>44358</v>
      </c>
      <c r="G1029" s="10">
        <f t="shared" si="115"/>
        <v>44396</v>
      </c>
    </row>
    <row r="1030" spans="1:7" s="26" customFormat="1" ht="15.75" customHeight="1">
      <c r="A1030" s="74"/>
      <c r="B1030" s="205" t="s">
        <v>891</v>
      </c>
      <c r="C1030" s="204" t="s">
        <v>892</v>
      </c>
      <c r="D1030" s="889"/>
      <c r="E1030" s="128">
        <f t="shared" si="115"/>
        <v>44361</v>
      </c>
      <c r="F1030" s="10">
        <f t="shared" si="115"/>
        <v>44365</v>
      </c>
      <c r="G1030" s="10">
        <f t="shared" si="115"/>
        <v>44403</v>
      </c>
    </row>
    <row r="1031" spans="1:7" s="26" customFormat="1" ht="15.75" customHeight="1">
      <c r="A1031" s="74"/>
      <c r="B1031" s="205" t="s">
        <v>893</v>
      </c>
      <c r="C1031" s="204" t="s">
        <v>894</v>
      </c>
      <c r="D1031" s="889"/>
      <c r="E1031" s="128">
        <f t="shared" si="115"/>
        <v>44368</v>
      </c>
      <c r="F1031" s="10">
        <f t="shared" si="115"/>
        <v>44372</v>
      </c>
      <c r="G1031" s="10">
        <f t="shared" si="115"/>
        <v>44410</v>
      </c>
    </row>
    <row r="1032" spans="1:7" s="26" customFormat="1" ht="15.75" customHeight="1">
      <c r="A1032" s="74"/>
      <c r="B1032" s="199"/>
      <c r="C1032" s="199"/>
      <c r="D1032" s="890"/>
      <c r="E1032" s="128">
        <f t="shared" si="115"/>
        <v>44375</v>
      </c>
      <c r="F1032" s="10">
        <f t="shared" si="115"/>
        <v>44379</v>
      </c>
      <c r="G1032" s="10">
        <f t="shared" si="115"/>
        <v>44417</v>
      </c>
    </row>
    <row r="1033" spans="1:7" s="26" customFormat="1" ht="15.75" customHeight="1">
      <c r="A1033" s="74"/>
      <c r="B1033" s="51"/>
      <c r="C1033" s="51"/>
      <c r="D1033" s="51"/>
      <c r="E1033" s="51"/>
      <c r="F1033" s="30"/>
      <c r="G1033" s="30"/>
    </row>
    <row r="1034" spans="1:7" s="26" customFormat="1" ht="15.75" customHeight="1">
      <c r="A1034" s="74"/>
      <c r="B1034" s="189"/>
      <c r="C1034" s="35"/>
      <c r="D1034" s="36"/>
      <c r="E1034" s="36"/>
      <c r="F1034" s="37"/>
      <c r="G1034" s="37"/>
    </row>
    <row r="1035" spans="1:7" s="26" customFormat="1" ht="15.75" customHeight="1">
      <c r="A1035" s="74" t="s">
        <v>471</v>
      </c>
      <c r="B1035" s="853" t="s">
        <v>281</v>
      </c>
      <c r="C1035" s="844" t="s">
        <v>541</v>
      </c>
      <c r="D1035" s="844" t="s">
        <v>543</v>
      </c>
      <c r="E1035" s="127" t="s">
        <v>277</v>
      </c>
      <c r="F1035" s="127" t="s">
        <v>30</v>
      </c>
      <c r="G1035" s="127" t="s">
        <v>472</v>
      </c>
    </row>
    <row r="1036" spans="1:7" s="26" customFormat="1" ht="15.75" customHeight="1">
      <c r="A1036" s="74"/>
      <c r="B1036" s="854"/>
      <c r="C1036" s="846"/>
      <c r="D1036" s="846"/>
      <c r="E1036" s="127" t="s">
        <v>21</v>
      </c>
      <c r="F1036" s="127" t="s">
        <v>31</v>
      </c>
      <c r="G1036" s="127" t="s">
        <v>32</v>
      </c>
    </row>
    <row r="1037" spans="1:7" s="26" customFormat="1" ht="15.75" customHeight="1">
      <c r="A1037" s="74"/>
      <c r="B1037" s="204" t="s">
        <v>887</v>
      </c>
      <c r="C1037" s="204" t="s">
        <v>888</v>
      </c>
      <c r="D1037" s="853" t="s">
        <v>473</v>
      </c>
      <c r="E1037" s="10">
        <v>44347</v>
      </c>
      <c r="F1037" s="10">
        <f>E1037+4</f>
        <v>44351</v>
      </c>
      <c r="G1037" s="10">
        <f>F1037+30</f>
        <v>44381</v>
      </c>
    </row>
    <row r="1038" spans="1:7" s="26" customFormat="1" ht="15.75" customHeight="1">
      <c r="A1038" s="74"/>
      <c r="B1038" s="204" t="s">
        <v>889</v>
      </c>
      <c r="C1038" s="204" t="s">
        <v>890</v>
      </c>
      <c r="D1038" s="889"/>
      <c r="E1038" s="10">
        <f t="shared" ref="E1038:G1041" si="116">E1037+7</f>
        <v>44354</v>
      </c>
      <c r="F1038" s="10">
        <f t="shared" si="116"/>
        <v>44358</v>
      </c>
      <c r="G1038" s="10">
        <f t="shared" si="116"/>
        <v>44388</v>
      </c>
    </row>
    <row r="1039" spans="1:7" s="26" customFormat="1" ht="15.75" customHeight="1">
      <c r="A1039" s="74"/>
      <c r="B1039" s="205" t="s">
        <v>891</v>
      </c>
      <c r="C1039" s="204" t="s">
        <v>892</v>
      </c>
      <c r="D1039" s="889"/>
      <c r="E1039" s="10">
        <f t="shared" si="116"/>
        <v>44361</v>
      </c>
      <c r="F1039" s="10">
        <f t="shared" si="116"/>
        <v>44365</v>
      </c>
      <c r="G1039" s="10">
        <f t="shared" si="116"/>
        <v>44395</v>
      </c>
    </row>
    <row r="1040" spans="1:7" s="26" customFormat="1" ht="15.75" customHeight="1">
      <c r="A1040" s="74"/>
      <c r="B1040" s="205" t="s">
        <v>893</v>
      </c>
      <c r="C1040" s="204" t="s">
        <v>894</v>
      </c>
      <c r="D1040" s="889"/>
      <c r="E1040" s="10">
        <f t="shared" si="116"/>
        <v>44368</v>
      </c>
      <c r="F1040" s="10">
        <f t="shared" si="116"/>
        <v>44372</v>
      </c>
      <c r="G1040" s="10">
        <f t="shared" si="116"/>
        <v>44402</v>
      </c>
    </row>
    <row r="1041" spans="1:7" s="26" customFormat="1" ht="15.75" customHeight="1">
      <c r="A1041" s="74"/>
      <c r="B1041" s="269"/>
      <c r="C1041" s="269"/>
      <c r="D1041" s="854"/>
      <c r="E1041" s="10">
        <f t="shared" si="116"/>
        <v>44375</v>
      </c>
      <c r="F1041" s="10">
        <f t="shared" si="116"/>
        <v>44379</v>
      </c>
      <c r="G1041" s="10">
        <f t="shared" si="116"/>
        <v>44409</v>
      </c>
    </row>
    <row r="1042" spans="1:7" s="26" customFormat="1" ht="15.75" customHeight="1">
      <c r="A1042" s="74"/>
      <c r="B1042" s="51"/>
      <c r="C1042" s="51"/>
      <c r="D1042" s="51"/>
      <c r="E1042" s="51"/>
      <c r="F1042" s="67"/>
      <c r="G1042" s="67"/>
    </row>
    <row r="1043" spans="1:7" s="26" customFormat="1" ht="15.75" customHeight="1">
      <c r="A1043" s="74"/>
      <c r="B1043" s="51"/>
      <c r="C1043" s="51"/>
      <c r="D1043" s="51"/>
      <c r="E1043" s="51"/>
      <c r="F1043" s="67"/>
      <c r="G1043" s="67"/>
    </row>
    <row r="1044" spans="1:7" s="26" customFormat="1" ht="15.75" customHeight="1">
      <c r="A1044" s="74"/>
      <c r="B1044" s="51"/>
      <c r="C1044" s="51"/>
      <c r="D1044" s="51"/>
      <c r="E1044" s="51"/>
      <c r="F1044" s="30"/>
      <c r="G1044" s="30"/>
    </row>
    <row r="1045" spans="1:7" s="26" customFormat="1" ht="15.75" customHeight="1">
      <c r="A1045" s="74"/>
      <c r="B1045" s="189"/>
      <c r="C1045" s="35"/>
      <c r="D1045" s="36"/>
      <c r="E1045" s="36"/>
      <c r="F1045" s="37"/>
      <c r="G1045" s="37"/>
    </row>
    <row r="1046" spans="1:7" s="26" customFormat="1" ht="15.75" customHeight="1">
      <c r="A1046" s="74" t="s">
        <v>474</v>
      </c>
      <c r="B1046" s="853" t="s">
        <v>27</v>
      </c>
      <c r="C1046" s="844" t="s">
        <v>541</v>
      </c>
      <c r="D1046" s="844" t="s">
        <v>276</v>
      </c>
      <c r="E1046" s="127" t="s">
        <v>277</v>
      </c>
      <c r="F1046" s="127" t="s">
        <v>277</v>
      </c>
      <c r="G1046" s="127" t="s">
        <v>475</v>
      </c>
    </row>
    <row r="1047" spans="1:7" s="26" customFormat="1" ht="15.75" customHeight="1">
      <c r="A1047" s="74"/>
      <c r="B1047" s="854"/>
      <c r="C1047" s="846"/>
      <c r="D1047" s="846"/>
      <c r="E1047" s="127" t="s">
        <v>21</v>
      </c>
      <c r="F1047" s="127" t="s">
        <v>31</v>
      </c>
      <c r="G1047" s="127" t="s">
        <v>32</v>
      </c>
    </row>
    <row r="1048" spans="1:7" s="26" customFormat="1" ht="15.75" customHeight="1">
      <c r="A1048" s="74"/>
      <c r="B1048" s="204" t="s">
        <v>887</v>
      </c>
      <c r="C1048" s="204" t="s">
        <v>888</v>
      </c>
      <c r="D1048" s="853" t="s">
        <v>549</v>
      </c>
      <c r="E1048" s="10">
        <v>44347</v>
      </c>
      <c r="F1048" s="10">
        <f>E1048+4</f>
        <v>44351</v>
      </c>
      <c r="G1048" s="10">
        <f>F1048+34</f>
        <v>44385</v>
      </c>
    </row>
    <row r="1049" spans="1:7" s="26" customFormat="1" ht="15.75" customHeight="1">
      <c r="A1049" s="74" t="s">
        <v>476</v>
      </c>
      <c r="B1049" s="204" t="s">
        <v>889</v>
      </c>
      <c r="C1049" s="204" t="s">
        <v>890</v>
      </c>
      <c r="D1049" s="889"/>
      <c r="E1049" s="10">
        <f t="shared" ref="E1049:G1052" si="117">E1048+7</f>
        <v>44354</v>
      </c>
      <c r="F1049" s="10">
        <f t="shared" si="117"/>
        <v>44358</v>
      </c>
      <c r="G1049" s="10">
        <f t="shared" si="117"/>
        <v>44392</v>
      </c>
    </row>
    <row r="1050" spans="1:7" s="26" customFormat="1" ht="15.75" customHeight="1">
      <c r="A1050" s="74"/>
      <c r="B1050" s="205" t="s">
        <v>891</v>
      </c>
      <c r="C1050" s="204" t="s">
        <v>892</v>
      </c>
      <c r="D1050" s="889"/>
      <c r="E1050" s="10">
        <f t="shared" si="117"/>
        <v>44361</v>
      </c>
      <c r="F1050" s="10">
        <f t="shared" si="117"/>
        <v>44365</v>
      </c>
      <c r="G1050" s="10">
        <f t="shared" si="117"/>
        <v>44399</v>
      </c>
    </row>
    <row r="1051" spans="1:7" s="26" customFormat="1" ht="15.75" customHeight="1">
      <c r="A1051" s="74"/>
      <c r="B1051" s="205" t="s">
        <v>893</v>
      </c>
      <c r="C1051" s="204" t="s">
        <v>894</v>
      </c>
      <c r="D1051" s="889"/>
      <c r="E1051" s="10">
        <f t="shared" si="117"/>
        <v>44368</v>
      </c>
      <c r="F1051" s="10">
        <f t="shared" si="117"/>
        <v>44372</v>
      </c>
      <c r="G1051" s="10">
        <f t="shared" si="117"/>
        <v>44406</v>
      </c>
    </row>
    <row r="1052" spans="1:7" s="26" customFormat="1" ht="15.75" customHeight="1">
      <c r="A1052" s="74"/>
      <c r="B1052" s="269"/>
      <c r="C1052" s="269"/>
      <c r="D1052" s="854"/>
      <c r="E1052" s="10">
        <f t="shared" si="117"/>
        <v>44375</v>
      </c>
      <c r="F1052" s="10">
        <f t="shared" si="117"/>
        <v>44379</v>
      </c>
      <c r="G1052" s="10">
        <f t="shared" si="117"/>
        <v>44413</v>
      </c>
    </row>
    <row r="1053" spans="1:7" s="26" customFormat="1" ht="15.75" customHeight="1">
      <c r="A1053" s="74"/>
      <c r="B1053" s="51"/>
      <c r="C1053" s="51"/>
      <c r="D1053" s="51"/>
      <c r="E1053" s="51"/>
      <c r="F1053" s="30"/>
      <c r="G1053" s="30"/>
    </row>
    <row r="1054" spans="1:7" s="26" customFormat="1" ht="15.75" customHeight="1">
      <c r="A1054" s="74"/>
      <c r="B1054" s="51"/>
      <c r="C1054" s="51"/>
      <c r="D1054" s="51"/>
      <c r="E1054" s="51"/>
      <c r="F1054" s="30"/>
      <c r="G1054" s="30"/>
    </row>
    <row r="1055" spans="1:7" s="26" customFormat="1" ht="15.75" customHeight="1">
      <c r="A1055" s="74"/>
      <c r="B1055" s="189"/>
      <c r="C1055" s="35"/>
      <c r="D1055" s="36"/>
      <c r="E1055" s="36"/>
      <c r="F1055" s="37"/>
      <c r="G1055" s="37"/>
    </row>
    <row r="1056" spans="1:7" s="26" customFormat="1" ht="15.75" customHeight="1">
      <c r="A1056" s="74"/>
      <c r="B1056" s="51"/>
      <c r="C1056" s="51"/>
      <c r="D1056" s="51"/>
      <c r="E1056" s="30"/>
      <c r="F1056" s="30"/>
      <c r="G1056" s="30"/>
    </row>
    <row r="1057" spans="1:7" s="26" customFormat="1" ht="15.75" customHeight="1">
      <c r="A1057" s="74" t="s">
        <v>477</v>
      </c>
      <c r="B1057" s="853" t="s">
        <v>27</v>
      </c>
      <c r="C1057" s="844" t="s">
        <v>541</v>
      </c>
      <c r="D1057" s="844" t="s">
        <v>543</v>
      </c>
      <c r="E1057" s="127" t="s">
        <v>277</v>
      </c>
      <c r="F1057" s="127" t="s">
        <v>30</v>
      </c>
      <c r="G1057" s="127" t="s">
        <v>134</v>
      </c>
    </row>
    <row r="1058" spans="1:7" s="26" customFormat="1" ht="15.75" customHeight="1">
      <c r="A1058" s="74"/>
      <c r="B1058" s="854"/>
      <c r="C1058" s="846"/>
      <c r="D1058" s="846"/>
      <c r="E1058" s="127" t="s">
        <v>21</v>
      </c>
      <c r="F1058" s="127" t="s">
        <v>31</v>
      </c>
      <c r="G1058" s="127" t="s">
        <v>32</v>
      </c>
    </row>
    <row r="1059" spans="1:7" s="26" customFormat="1" ht="15.75" customHeight="1">
      <c r="A1059" s="74"/>
      <c r="B1059" s="204" t="s">
        <v>887</v>
      </c>
      <c r="C1059" s="204" t="s">
        <v>888</v>
      </c>
      <c r="D1059" s="853" t="s">
        <v>478</v>
      </c>
      <c r="E1059" s="10">
        <v>44347</v>
      </c>
      <c r="F1059" s="10">
        <f>E1059+4</f>
        <v>44351</v>
      </c>
      <c r="G1059" s="10">
        <f>F1059+38</f>
        <v>44389</v>
      </c>
    </row>
    <row r="1060" spans="1:7" s="26" customFormat="1" ht="15.75" customHeight="1">
      <c r="A1060" s="74" t="s">
        <v>297</v>
      </c>
      <c r="B1060" s="204" t="s">
        <v>889</v>
      </c>
      <c r="C1060" s="204" t="s">
        <v>890</v>
      </c>
      <c r="D1060" s="889"/>
      <c r="E1060" s="10">
        <f t="shared" ref="E1060:G1063" si="118">E1059+7</f>
        <v>44354</v>
      </c>
      <c r="F1060" s="10">
        <f t="shared" si="118"/>
        <v>44358</v>
      </c>
      <c r="G1060" s="10">
        <f t="shared" si="118"/>
        <v>44396</v>
      </c>
    </row>
    <row r="1061" spans="1:7" s="26" customFormat="1" ht="15.75" customHeight="1">
      <c r="A1061" s="74"/>
      <c r="B1061" s="205" t="s">
        <v>891</v>
      </c>
      <c r="C1061" s="204" t="s">
        <v>892</v>
      </c>
      <c r="D1061" s="889"/>
      <c r="E1061" s="10">
        <f t="shared" si="118"/>
        <v>44361</v>
      </c>
      <c r="F1061" s="10">
        <f t="shared" si="118"/>
        <v>44365</v>
      </c>
      <c r="G1061" s="10">
        <f t="shared" si="118"/>
        <v>44403</v>
      </c>
    </row>
    <row r="1062" spans="1:7" s="26" customFormat="1" ht="15.75" customHeight="1">
      <c r="A1062" s="74"/>
      <c r="B1062" s="205" t="s">
        <v>893</v>
      </c>
      <c r="C1062" s="204" t="s">
        <v>894</v>
      </c>
      <c r="D1062" s="889"/>
      <c r="E1062" s="10">
        <f t="shared" si="118"/>
        <v>44368</v>
      </c>
      <c r="F1062" s="10">
        <f t="shared" si="118"/>
        <v>44372</v>
      </c>
      <c r="G1062" s="10">
        <f t="shared" si="118"/>
        <v>44410</v>
      </c>
    </row>
    <row r="1063" spans="1:7" s="26" customFormat="1" ht="15.75" customHeight="1">
      <c r="A1063" s="81"/>
      <c r="B1063" s="269"/>
      <c r="C1063" s="269"/>
      <c r="D1063" s="854"/>
      <c r="E1063" s="10">
        <f t="shared" si="118"/>
        <v>44375</v>
      </c>
      <c r="F1063" s="10">
        <f t="shared" si="118"/>
        <v>44379</v>
      </c>
      <c r="G1063" s="10">
        <f t="shared" si="118"/>
        <v>44417</v>
      </c>
    </row>
    <row r="1064" spans="1:7" s="26" customFormat="1" ht="15.75" customHeight="1">
      <c r="A1064" s="74"/>
      <c r="B1064" s="51"/>
      <c r="C1064" s="51"/>
      <c r="D1064" s="51"/>
      <c r="E1064" s="30"/>
      <c r="F1064" s="30"/>
      <c r="G1064" s="30"/>
    </row>
    <row r="1065" spans="1:7" s="26" customFormat="1" ht="15.75" customHeight="1">
      <c r="A1065" s="74"/>
      <c r="B1065" s="51"/>
      <c r="C1065" s="51"/>
      <c r="D1065" s="51"/>
      <c r="E1065" s="51"/>
      <c r="F1065" s="30"/>
      <c r="G1065" s="30"/>
    </row>
    <row r="1066" spans="1:7" s="26" customFormat="1" ht="15.75" customHeight="1">
      <c r="A1066" s="74"/>
      <c r="B1066" s="189"/>
      <c r="C1066" s="35"/>
      <c r="D1066" s="36"/>
      <c r="E1066" s="36"/>
      <c r="F1066" s="37"/>
      <c r="G1066" s="37"/>
    </row>
    <row r="1067" spans="1:7" s="26" customFormat="1" ht="15.75" customHeight="1">
      <c r="A1067" s="74" t="s">
        <v>479</v>
      </c>
      <c r="B1067" s="844" t="s">
        <v>281</v>
      </c>
      <c r="C1067" s="844" t="s">
        <v>541</v>
      </c>
      <c r="D1067" s="844" t="s">
        <v>543</v>
      </c>
      <c r="E1067" s="138" t="s">
        <v>277</v>
      </c>
      <c r="F1067" s="138" t="s">
        <v>30</v>
      </c>
      <c r="G1067" s="138" t="s">
        <v>472</v>
      </c>
    </row>
    <row r="1068" spans="1:7" s="26" customFormat="1" ht="15.75" customHeight="1">
      <c r="A1068" s="74"/>
      <c r="B1068" s="846"/>
      <c r="C1068" s="846"/>
      <c r="D1068" s="846"/>
      <c r="E1068" s="138" t="s">
        <v>21</v>
      </c>
      <c r="F1068" s="138" t="s">
        <v>31</v>
      </c>
      <c r="G1068" s="138" t="s">
        <v>32</v>
      </c>
    </row>
    <row r="1069" spans="1:7" s="26" customFormat="1" ht="15.75" customHeight="1">
      <c r="A1069" s="74"/>
      <c r="B1069" s="123" t="s">
        <v>962</v>
      </c>
      <c r="C1069" s="123" t="s">
        <v>967</v>
      </c>
      <c r="D1069" s="873" t="s">
        <v>637</v>
      </c>
      <c r="E1069" s="10">
        <v>44346</v>
      </c>
      <c r="F1069" s="10">
        <f>E1069+4</f>
        <v>44350</v>
      </c>
      <c r="G1069" s="10">
        <f>F1069+35</f>
        <v>44385</v>
      </c>
    </row>
    <row r="1070" spans="1:7" s="26" customFormat="1" ht="15.75" customHeight="1">
      <c r="A1070" s="81"/>
      <c r="B1070" s="123" t="s">
        <v>963</v>
      </c>
      <c r="C1070" s="123" t="s">
        <v>211</v>
      </c>
      <c r="D1070" s="874"/>
      <c r="E1070" s="10">
        <f t="shared" ref="E1070:G1073" si="119">E1069+7</f>
        <v>44353</v>
      </c>
      <c r="F1070" s="10">
        <f t="shared" si="119"/>
        <v>44357</v>
      </c>
      <c r="G1070" s="10">
        <f t="shared" si="119"/>
        <v>44392</v>
      </c>
    </row>
    <row r="1071" spans="1:7" s="26" customFormat="1" ht="15.75" customHeight="1">
      <c r="A1071" s="74"/>
      <c r="B1071" s="123" t="s">
        <v>964</v>
      </c>
      <c r="C1071" s="123" t="s">
        <v>223</v>
      </c>
      <c r="D1071" s="874"/>
      <c r="E1071" s="10">
        <f t="shared" si="119"/>
        <v>44360</v>
      </c>
      <c r="F1071" s="10">
        <f t="shared" si="119"/>
        <v>44364</v>
      </c>
      <c r="G1071" s="10">
        <f t="shared" si="119"/>
        <v>44399</v>
      </c>
    </row>
    <row r="1072" spans="1:7" s="26" customFormat="1" ht="15.75" customHeight="1">
      <c r="A1072" s="74"/>
      <c r="B1072" s="123" t="s">
        <v>965</v>
      </c>
      <c r="C1072" s="123" t="s">
        <v>968</v>
      </c>
      <c r="D1072" s="874"/>
      <c r="E1072" s="10">
        <f t="shared" si="119"/>
        <v>44367</v>
      </c>
      <c r="F1072" s="10">
        <f t="shared" si="119"/>
        <v>44371</v>
      </c>
      <c r="G1072" s="10">
        <f t="shared" si="119"/>
        <v>44406</v>
      </c>
    </row>
    <row r="1073" spans="1:7" s="26" customFormat="1" ht="15.75" customHeight="1">
      <c r="A1073" s="81"/>
      <c r="B1073" s="123" t="s">
        <v>966</v>
      </c>
      <c r="C1073" s="123" t="s">
        <v>969</v>
      </c>
      <c r="D1073" s="875"/>
      <c r="E1073" s="10">
        <f t="shared" si="119"/>
        <v>44374</v>
      </c>
      <c r="F1073" s="10">
        <f t="shared" si="119"/>
        <v>44378</v>
      </c>
      <c r="G1073" s="10">
        <f t="shared" si="119"/>
        <v>44413</v>
      </c>
    </row>
    <row r="1074" spans="1:7" s="26" customFormat="1" ht="15.75" customHeight="1">
      <c r="A1074" s="74"/>
      <c r="B1074" s="51"/>
      <c r="C1074" s="51"/>
      <c r="D1074" s="51"/>
      <c r="E1074" s="30"/>
      <c r="F1074" s="30"/>
      <c r="G1074" s="30"/>
    </row>
    <row r="1075" spans="1:7" s="26" customFormat="1" ht="15.75" customHeight="1">
      <c r="A1075" s="74"/>
      <c r="B1075" s="844" t="s">
        <v>281</v>
      </c>
      <c r="C1075" s="844" t="s">
        <v>541</v>
      </c>
      <c r="D1075" s="844" t="s">
        <v>543</v>
      </c>
      <c r="E1075" s="127" t="s">
        <v>277</v>
      </c>
      <c r="F1075" s="127" t="s">
        <v>30</v>
      </c>
      <c r="G1075" s="127" t="s">
        <v>472</v>
      </c>
    </row>
    <row r="1076" spans="1:7" s="26" customFormat="1" ht="15.75" customHeight="1">
      <c r="A1076" s="74"/>
      <c r="B1076" s="846"/>
      <c r="C1076" s="846"/>
      <c r="D1076" s="846"/>
      <c r="E1076" s="84" t="s">
        <v>21</v>
      </c>
      <c r="F1076" s="127" t="s">
        <v>31</v>
      </c>
      <c r="G1076" s="127" t="s">
        <v>32</v>
      </c>
    </row>
    <row r="1077" spans="1:7" s="26" customFormat="1" ht="15.75" customHeight="1">
      <c r="A1077" s="74"/>
      <c r="B1077" s="204" t="s">
        <v>887</v>
      </c>
      <c r="C1077" s="204" t="s">
        <v>888</v>
      </c>
      <c r="D1077" s="873" t="s">
        <v>478</v>
      </c>
      <c r="E1077" s="10">
        <v>44347</v>
      </c>
      <c r="F1077" s="10">
        <f>E1077+4</f>
        <v>44351</v>
      </c>
      <c r="G1077" s="10">
        <f>F1077+33</f>
        <v>44384</v>
      </c>
    </row>
    <row r="1078" spans="1:7" s="26" customFormat="1" ht="15.75" customHeight="1">
      <c r="A1078" s="74"/>
      <c r="B1078" s="204" t="s">
        <v>889</v>
      </c>
      <c r="C1078" s="204" t="s">
        <v>890</v>
      </c>
      <c r="D1078" s="874"/>
      <c r="E1078" s="10">
        <f t="shared" ref="E1078:G1081" si="120">E1077+7</f>
        <v>44354</v>
      </c>
      <c r="F1078" s="10">
        <f t="shared" si="120"/>
        <v>44358</v>
      </c>
      <c r="G1078" s="10">
        <f t="shared" si="120"/>
        <v>44391</v>
      </c>
    </row>
    <row r="1079" spans="1:7" s="26" customFormat="1" ht="15.75" customHeight="1">
      <c r="A1079" s="74"/>
      <c r="B1079" s="205" t="s">
        <v>891</v>
      </c>
      <c r="C1079" s="204" t="s">
        <v>892</v>
      </c>
      <c r="D1079" s="874"/>
      <c r="E1079" s="10">
        <f t="shared" si="120"/>
        <v>44361</v>
      </c>
      <c r="F1079" s="10">
        <f t="shared" si="120"/>
        <v>44365</v>
      </c>
      <c r="G1079" s="10">
        <f t="shared" si="120"/>
        <v>44398</v>
      </c>
    </row>
    <row r="1080" spans="1:7" s="26" customFormat="1" ht="15.75" customHeight="1">
      <c r="A1080" s="74"/>
      <c r="B1080" s="205" t="s">
        <v>893</v>
      </c>
      <c r="C1080" s="204" t="s">
        <v>894</v>
      </c>
      <c r="D1080" s="874"/>
      <c r="E1080" s="10">
        <f t="shared" si="120"/>
        <v>44368</v>
      </c>
      <c r="F1080" s="10">
        <f t="shared" si="120"/>
        <v>44372</v>
      </c>
      <c r="G1080" s="10">
        <f t="shared" si="120"/>
        <v>44405</v>
      </c>
    </row>
    <row r="1081" spans="1:7" s="26" customFormat="1" ht="15.75" customHeight="1">
      <c r="A1081" s="74"/>
      <c r="B1081" s="269"/>
      <c r="C1081" s="269"/>
      <c r="D1081" s="875"/>
      <c r="E1081" s="10">
        <f t="shared" si="120"/>
        <v>44375</v>
      </c>
      <c r="F1081" s="10">
        <f t="shared" si="120"/>
        <v>44379</v>
      </c>
      <c r="G1081" s="10">
        <f t="shared" si="120"/>
        <v>44412</v>
      </c>
    </row>
    <row r="1082" spans="1:7" s="26" customFormat="1" ht="15.75" customHeight="1">
      <c r="A1082" s="74"/>
      <c r="B1082" s="51"/>
      <c r="C1082" s="51"/>
      <c r="D1082" s="51"/>
      <c r="E1082" s="30"/>
      <c r="F1082" s="30"/>
      <c r="G1082" s="30"/>
    </row>
    <row r="1083" spans="1:7" s="26" customFormat="1" ht="15.75" customHeight="1">
      <c r="A1083" s="74"/>
      <c r="B1083" s="51"/>
      <c r="C1083" s="51"/>
      <c r="D1083" s="51"/>
      <c r="E1083" s="51"/>
      <c r="F1083" s="30"/>
      <c r="G1083" s="30"/>
    </row>
    <row r="1084" spans="1:7" s="26" customFormat="1" ht="15.75" customHeight="1">
      <c r="A1084" s="74"/>
      <c r="B1084" s="189"/>
      <c r="C1084" s="35"/>
      <c r="D1084" s="36"/>
      <c r="E1084" s="36"/>
      <c r="F1084" s="37"/>
      <c r="G1084" s="37"/>
    </row>
    <row r="1085" spans="1:7" s="26" customFormat="1" ht="15.75" customHeight="1">
      <c r="A1085" s="74" t="s">
        <v>480</v>
      </c>
      <c r="B1085" s="844" t="s">
        <v>281</v>
      </c>
      <c r="C1085" s="844" t="s">
        <v>541</v>
      </c>
      <c r="D1085" s="844" t="s">
        <v>540</v>
      </c>
      <c r="E1085" s="127" t="s">
        <v>277</v>
      </c>
      <c r="F1085" s="127" t="s">
        <v>30</v>
      </c>
      <c r="G1085" s="127" t="s">
        <v>481</v>
      </c>
    </row>
    <row r="1086" spans="1:7" s="26" customFormat="1" ht="15.75" customHeight="1">
      <c r="A1086" s="74"/>
      <c r="B1086" s="846"/>
      <c r="C1086" s="846"/>
      <c r="D1086" s="846"/>
      <c r="E1086" s="127" t="s">
        <v>21</v>
      </c>
      <c r="F1086" s="127" t="s">
        <v>31</v>
      </c>
      <c r="G1086" s="127" t="s">
        <v>32</v>
      </c>
    </row>
    <row r="1087" spans="1:7" s="26" customFormat="1" ht="15.75" customHeight="1">
      <c r="A1087" s="74"/>
      <c r="B1087" s="204" t="s">
        <v>887</v>
      </c>
      <c r="C1087" s="204" t="s">
        <v>888</v>
      </c>
      <c r="D1087" s="853" t="s">
        <v>478</v>
      </c>
      <c r="E1087" s="10">
        <v>44347</v>
      </c>
      <c r="F1087" s="10">
        <f>E1087+4</f>
        <v>44351</v>
      </c>
      <c r="G1087" s="10">
        <f>F1087+38</f>
        <v>44389</v>
      </c>
    </row>
    <row r="1088" spans="1:7" s="26" customFormat="1" ht="15.75" customHeight="1">
      <c r="A1088" s="74"/>
      <c r="B1088" s="204" t="s">
        <v>889</v>
      </c>
      <c r="C1088" s="204" t="s">
        <v>890</v>
      </c>
      <c r="D1088" s="889"/>
      <c r="E1088" s="10">
        <f t="shared" ref="E1088:G1091" si="121">E1087+7</f>
        <v>44354</v>
      </c>
      <c r="F1088" s="10">
        <f t="shared" si="121"/>
        <v>44358</v>
      </c>
      <c r="G1088" s="10">
        <f t="shared" si="121"/>
        <v>44396</v>
      </c>
    </row>
    <row r="1089" spans="1:7" s="26" customFormat="1" ht="15.75" customHeight="1">
      <c r="A1089" s="74"/>
      <c r="B1089" s="205" t="s">
        <v>891</v>
      </c>
      <c r="C1089" s="204" t="s">
        <v>892</v>
      </c>
      <c r="D1089" s="889"/>
      <c r="E1089" s="10">
        <f t="shared" si="121"/>
        <v>44361</v>
      </c>
      <c r="F1089" s="10">
        <f t="shared" si="121"/>
        <v>44365</v>
      </c>
      <c r="G1089" s="10">
        <f t="shared" si="121"/>
        <v>44403</v>
      </c>
    </row>
    <row r="1090" spans="1:7" s="26" customFormat="1" ht="15.75" customHeight="1">
      <c r="A1090" s="74"/>
      <c r="B1090" s="205" t="s">
        <v>893</v>
      </c>
      <c r="C1090" s="204" t="s">
        <v>894</v>
      </c>
      <c r="D1090" s="889"/>
      <c r="E1090" s="10">
        <f t="shared" si="121"/>
        <v>44368</v>
      </c>
      <c r="F1090" s="10">
        <f t="shared" si="121"/>
        <v>44372</v>
      </c>
      <c r="G1090" s="10">
        <f t="shared" si="121"/>
        <v>44410</v>
      </c>
    </row>
    <row r="1091" spans="1:7" s="26" customFormat="1" ht="15.75" customHeight="1">
      <c r="A1091" s="81"/>
      <c r="B1091" s="269"/>
      <c r="C1091" s="269"/>
      <c r="D1091" s="854"/>
      <c r="E1091" s="10">
        <f t="shared" si="121"/>
        <v>44375</v>
      </c>
      <c r="F1091" s="10">
        <f t="shared" si="121"/>
        <v>44379</v>
      </c>
      <c r="G1091" s="10">
        <f t="shared" si="121"/>
        <v>44417</v>
      </c>
    </row>
    <row r="1092" spans="1:7" s="26" customFormat="1" ht="15.75" customHeight="1">
      <c r="A1092" s="74"/>
      <c r="B1092" s="68"/>
      <c r="C1092" s="44"/>
      <c r="D1092" s="262"/>
      <c r="E1092" s="30"/>
      <c r="F1092" s="30"/>
      <c r="G1092" s="30"/>
    </row>
    <row r="1093" spans="1:7" s="26" customFormat="1" ht="15.75" customHeight="1">
      <c r="A1093" s="74"/>
      <c r="B1093" s="51"/>
      <c r="C1093" s="51"/>
      <c r="D1093" s="51"/>
      <c r="E1093" s="30"/>
      <c r="F1093" s="30"/>
      <c r="G1093" s="30"/>
    </row>
    <row r="1094" spans="1:7" s="26" customFormat="1" ht="15.75" customHeight="1">
      <c r="A1094" s="862" t="s">
        <v>135</v>
      </c>
      <c r="B1094" s="862"/>
      <c r="C1094" s="862"/>
      <c r="D1094" s="862"/>
      <c r="E1094" s="862"/>
      <c r="F1094" s="862"/>
      <c r="G1094" s="862"/>
    </row>
    <row r="1095" spans="1:7" s="26" customFormat="1" ht="15.75" customHeight="1">
      <c r="A1095" s="74"/>
      <c r="B1095" s="189"/>
      <c r="C1095" s="35"/>
      <c r="D1095" s="36"/>
      <c r="E1095" s="36"/>
      <c r="F1095" s="37"/>
      <c r="G1095" s="37"/>
    </row>
    <row r="1096" spans="1:7" s="26" customFormat="1" ht="15.75" customHeight="1">
      <c r="A1096" s="74" t="s">
        <v>482</v>
      </c>
      <c r="B1096" s="850" t="s">
        <v>27</v>
      </c>
      <c r="C1096" s="850" t="s">
        <v>28</v>
      </c>
      <c r="D1096" s="850" t="s">
        <v>29</v>
      </c>
      <c r="E1096" s="7" t="s">
        <v>277</v>
      </c>
      <c r="F1096" s="7" t="s">
        <v>30</v>
      </c>
      <c r="G1096" s="7" t="s">
        <v>136</v>
      </c>
    </row>
    <row r="1097" spans="1:7" s="26" customFormat="1" ht="15.75" customHeight="1">
      <c r="A1097" s="74"/>
      <c r="B1097" s="852"/>
      <c r="C1097" s="852"/>
      <c r="D1097" s="852"/>
      <c r="E1097" s="84" t="s">
        <v>21</v>
      </c>
      <c r="F1097" s="7" t="s">
        <v>31</v>
      </c>
      <c r="G1097" s="7" t="s">
        <v>32</v>
      </c>
    </row>
    <row r="1098" spans="1:7" s="26" customFormat="1" ht="15.75" customHeight="1">
      <c r="A1098" s="74"/>
      <c r="B1098" s="242" t="s">
        <v>664</v>
      </c>
      <c r="C1098" s="15" t="s">
        <v>665</v>
      </c>
      <c r="D1098" s="900" t="s">
        <v>483</v>
      </c>
      <c r="E1098" s="10">
        <v>44345</v>
      </c>
      <c r="F1098" s="10">
        <f>E1098+4</f>
        <v>44349</v>
      </c>
      <c r="G1098" s="9">
        <f>F1098+20</f>
        <v>44369</v>
      </c>
    </row>
    <row r="1099" spans="1:7" s="26" customFormat="1" ht="15.75" customHeight="1">
      <c r="A1099" s="74"/>
      <c r="B1099" s="245" t="s">
        <v>666</v>
      </c>
      <c r="C1099" s="15" t="s">
        <v>667</v>
      </c>
      <c r="D1099" s="845"/>
      <c r="E1099" s="10">
        <f t="shared" ref="E1099:G1102" si="122">E1098+7</f>
        <v>44352</v>
      </c>
      <c r="F1099" s="10">
        <f t="shared" si="122"/>
        <v>44356</v>
      </c>
      <c r="G1099" s="10">
        <f t="shared" si="122"/>
        <v>44376</v>
      </c>
    </row>
    <row r="1100" spans="1:7" s="26" customFormat="1" ht="15.75" customHeight="1">
      <c r="A1100" s="74"/>
      <c r="B1100" s="14" t="s">
        <v>668</v>
      </c>
      <c r="C1100" s="15" t="s">
        <v>669</v>
      </c>
      <c r="D1100" s="845"/>
      <c r="E1100" s="10">
        <f t="shared" si="122"/>
        <v>44359</v>
      </c>
      <c r="F1100" s="10">
        <f t="shared" si="122"/>
        <v>44363</v>
      </c>
      <c r="G1100" s="10">
        <f t="shared" si="122"/>
        <v>44383</v>
      </c>
    </row>
    <row r="1101" spans="1:7" s="26" customFormat="1" ht="15.75" customHeight="1">
      <c r="A1101" s="81"/>
      <c r="B1101" s="14" t="s">
        <v>589</v>
      </c>
      <c r="C1101" s="15" t="s">
        <v>671</v>
      </c>
      <c r="D1101" s="845"/>
      <c r="E1101" s="10">
        <f t="shared" si="122"/>
        <v>44366</v>
      </c>
      <c r="F1101" s="10">
        <f t="shared" si="122"/>
        <v>44370</v>
      </c>
      <c r="G1101" s="10">
        <f t="shared" si="122"/>
        <v>44390</v>
      </c>
    </row>
    <row r="1102" spans="1:7" s="26" customFormat="1" ht="15.75" customHeight="1">
      <c r="A1102" s="79"/>
      <c r="B1102" s="14" t="s">
        <v>670</v>
      </c>
      <c r="C1102" s="15" t="s">
        <v>672</v>
      </c>
      <c r="D1102" s="861"/>
      <c r="E1102" s="10">
        <f t="shared" si="122"/>
        <v>44373</v>
      </c>
      <c r="F1102" s="10">
        <f t="shared" si="122"/>
        <v>44377</v>
      </c>
      <c r="G1102" s="10">
        <f t="shared" si="122"/>
        <v>44397</v>
      </c>
    </row>
    <row r="1103" spans="1:7" s="26" customFormat="1" ht="15.75" customHeight="1">
      <c r="A1103" s="74"/>
      <c r="B1103" s="25"/>
      <c r="C1103" s="51"/>
      <c r="D1103" s="51"/>
      <c r="E1103" s="30"/>
      <c r="F1103" s="30"/>
      <c r="G1103" s="30"/>
    </row>
    <row r="1104" spans="1:7" s="26" customFormat="1" ht="15.75" customHeight="1">
      <c r="A1104" s="74"/>
      <c r="B1104" s="189"/>
      <c r="C1104" s="69"/>
      <c r="D1104" s="36"/>
      <c r="E1104" s="36"/>
      <c r="F1104" s="70"/>
      <c r="G1104" s="37"/>
    </row>
    <row r="1105" spans="1:7" s="26" customFormat="1" ht="15.75" customHeight="1">
      <c r="A1105" s="74" t="s">
        <v>484</v>
      </c>
      <c r="B1105" s="844" t="s">
        <v>281</v>
      </c>
      <c r="C1105" s="844" t="s">
        <v>531</v>
      </c>
      <c r="D1105" s="844" t="s">
        <v>540</v>
      </c>
      <c r="E1105" s="111" t="s">
        <v>287</v>
      </c>
      <c r="F1105" s="111" t="s">
        <v>30</v>
      </c>
      <c r="G1105" s="111" t="s">
        <v>137</v>
      </c>
    </row>
    <row r="1106" spans="1:7" s="26" customFormat="1" ht="15.75" customHeight="1">
      <c r="A1106" s="74"/>
      <c r="B1106" s="846"/>
      <c r="C1106" s="846"/>
      <c r="D1106" s="846"/>
      <c r="E1106" s="111" t="s">
        <v>21</v>
      </c>
      <c r="F1106" s="111" t="s">
        <v>31</v>
      </c>
      <c r="G1106" s="111" t="s">
        <v>32</v>
      </c>
    </row>
    <row r="1107" spans="1:7" s="26" customFormat="1" ht="15.75" customHeight="1">
      <c r="A1107" s="74"/>
      <c r="B1107" s="281" t="s">
        <v>836</v>
      </c>
      <c r="C1107" s="282" t="s">
        <v>838</v>
      </c>
      <c r="D1107" s="917" t="s">
        <v>835</v>
      </c>
      <c r="E1107" s="283">
        <v>44344</v>
      </c>
      <c r="F1107" s="283">
        <f>E1107+4</f>
        <v>44348</v>
      </c>
      <c r="G1107" s="160">
        <f>F1107+13</f>
        <v>44361</v>
      </c>
    </row>
    <row r="1108" spans="1:7" s="26" customFormat="1" ht="15.75" customHeight="1">
      <c r="A1108" s="80"/>
      <c r="B1108" s="281" t="s">
        <v>837</v>
      </c>
      <c r="C1108" s="282" t="s">
        <v>839</v>
      </c>
      <c r="D1108" s="893"/>
      <c r="E1108" s="283">
        <f t="shared" ref="E1108:G1111" si="123">E1107+7</f>
        <v>44351</v>
      </c>
      <c r="F1108" s="283">
        <f t="shared" si="123"/>
        <v>44355</v>
      </c>
      <c r="G1108" s="103">
        <f t="shared" si="123"/>
        <v>44368</v>
      </c>
    </row>
    <row r="1109" spans="1:7" s="26" customFormat="1" ht="15.75" customHeight="1">
      <c r="A1109" s="74"/>
      <c r="B1109" s="281" t="s">
        <v>168</v>
      </c>
      <c r="C1109" s="282" t="s">
        <v>840</v>
      </c>
      <c r="D1109" s="893"/>
      <c r="E1109" s="283">
        <f t="shared" si="123"/>
        <v>44358</v>
      </c>
      <c r="F1109" s="283">
        <f t="shared" si="123"/>
        <v>44362</v>
      </c>
      <c r="G1109" s="103">
        <f t="shared" si="123"/>
        <v>44375</v>
      </c>
    </row>
    <row r="1110" spans="1:7" s="26" customFormat="1" ht="15.75" customHeight="1">
      <c r="A1110" s="74"/>
      <c r="B1110" s="281" t="s">
        <v>108</v>
      </c>
      <c r="C1110" s="284" t="s">
        <v>841</v>
      </c>
      <c r="D1110" s="893"/>
      <c r="E1110" s="283">
        <f t="shared" si="123"/>
        <v>44365</v>
      </c>
      <c r="F1110" s="283">
        <f t="shared" si="123"/>
        <v>44369</v>
      </c>
      <c r="G1110" s="103">
        <f t="shared" si="123"/>
        <v>44382</v>
      </c>
    </row>
    <row r="1111" spans="1:7" s="26" customFormat="1" ht="15.75" customHeight="1">
      <c r="A1111" s="74"/>
      <c r="B1111" s="285" t="s">
        <v>595</v>
      </c>
      <c r="C1111" s="286" t="s">
        <v>842</v>
      </c>
      <c r="D1111" s="918"/>
      <c r="E1111" s="283">
        <f t="shared" si="123"/>
        <v>44372</v>
      </c>
      <c r="F1111" s="283">
        <f t="shared" si="123"/>
        <v>44376</v>
      </c>
      <c r="G1111" s="103">
        <f t="shared" si="123"/>
        <v>44389</v>
      </c>
    </row>
    <row r="1112" spans="1:7" s="26" customFormat="1" ht="15.75" customHeight="1">
      <c r="A1112" s="74"/>
      <c r="D1112" s="51"/>
      <c r="E1112" s="51"/>
      <c r="F1112" s="71"/>
      <c r="G1112" s="71"/>
    </row>
    <row r="1113" spans="1:7" s="26" customFormat="1" ht="15.75" customHeight="1">
      <c r="A1113" s="74"/>
      <c r="B1113" s="853" t="s">
        <v>281</v>
      </c>
      <c r="C1113" s="853" t="s">
        <v>28</v>
      </c>
      <c r="D1113" s="853" t="s">
        <v>29</v>
      </c>
      <c r="E1113" s="20" t="s">
        <v>277</v>
      </c>
      <c r="F1113" s="20" t="s">
        <v>30</v>
      </c>
      <c r="G1113" s="20" t="s">
        <v>137</v>
      </c>
    </row>
    <row r="1114" spans="1:7" s="26" customFormat="1" ht="15.75" customHeight="1">
      <c r="A1114" s="74"/>
      <c r="B1114" s="854"/>
      <c r="C1114" s="854"/>
      <c r="D1114" s="854"/>
      <c r="E1114" s="85" t="s">
        <v>21</v>
      </c>
      <c r="F1114" s="20" t="s">
        <v>31</v>
      </c>
      <c r="G1114" s="20" t="s">
        <v>32</v>
      </c>
    </row>
    <row r="1115" spans="1:7" s="26" customFormat="1" ht="15.75" customHeight="1">
      <c r="A1115" s="74"/>
      <c r="B1115" s="242" t="s">
        <v>664</v>
      </c>
      <c r="C1115" s="15" t="s">
        <v>665</v>
      </c>
      <c r="D1115" s="934" t="s">
        <v>483</v>
      </c>
      <c r="E1115" s="10">
        <v>44345</v>
      </c>
      <c r="F1115" s="18">
        <f>E1115+4</f>
        <v>44349</v>
      </c>
      <c r="G1115" s="18">
        <f>F1115+13</f>
        <v>44362</v>
      </c>
    </row>
    <row r="1116" spans="1:7" s="26" customFormat="1" ht="15.75" customHeight="1">
      <c r="A1116" s="74"/>
      <c r="B1116" s="245" t="s">
        <v>666</v>
      </c>
      <c r="C1116" s="15" t="s">
        <v>667</v>
      </c>
      <c r="D1116" s="935"/>
      <c r="E1116" s="18">
        <f t="shared" ref="E1116:G1119" si="124">E1115+7</f>
        <v>44352</v>
      </c>
      <c r="F1116" s="18">
        <f t="shared" si="124"/>
        <v>44356</v>
      </c>
      <c r="G1116" s="18">
        <f t="shared" si="124"/>
        <v>44369</v>
      </c>
    </row>
    <row r="1117" spans="1:7" s="26" customFormat="1" ht="15.75" customHeight="1">
      <c r="A1117" s="74"/>
      <c r="B1117" s="14" t="s">
        <v>668</v>
      </c>
      <c r="C1117" s="15" t="s">
        <v>669</v>
      </c>
      <c r="D1117" s="935"/>
      <c r="E1117" s="18">
        <f t="shared" si="124"/>
        <v>44359</v>
      </c>
      <c r="F1117" s="18">
        <f t="shared" si="124"/>
        <v>44363</v>
      </c>
      <c r="G1117" s="18">
        <f t="shared" si="124"/>
        <v>44376</v>
      </c>
    </row>
    <row r="1118" spans="1:7" s="26" customFormat="1" ht="15.75" customHeight="1">
      <c r="A1118" s="74"/>
      <c r="B1118" s="14" t="s">
        <v>589</v>
      </c>
      <c r="C1118" s="15" t="s">
        <v>671</v>
      </c>
      <c r="D1118" s="935"/>
      <c r="E1118" s="18">
        <f t="shared" si="124"/>
        <v>44366</v>
      </c>
      <c r="F1118" s="18">
        <f t="shared" si="124"/>
        <v>44370</v>
      </c>
      <c r="G1118" s="18">
        <f t="shared" si="124"/>
        <v>44383</v>
      </c>
    </row>
    <row r="1119" spans="1:7" s="26" customFormat="1" ht="15.75" customHeight="1">
      <c r="A1119" s="74"/>
      <c r="B1119" s="14" t="s">
        <v>670</v>
      </c>
      <c r="C1119" s="15" t="s">
        <v>672</v>
      </c>
      <c r="D1119" s="936"/>
      <c r="E1119" s="18">
        <f t="shared" si="124"/>
        <v>44373</v>
      </c>
      <c r="F1119" s="18">
        <f t="shared" si="124"/>
        <v>44377</v>
      </c>
      <c r="G1119" s="18">
        <f t="shared" si="124"/>
        <v>44390</v>
      </c>
    </row>
    <row r="1120" spans="1:7" s="26" customFormat="1" ht="15.75" customHeight="1">
      <c r="A1120" s="74"/>
      <c r="B1120" s="196"/>
      <c r="C1120" s="72"/>
      <c r="D1120" s="263"/>
      <c r="E1120" s="48"/>
      <c r="F1120" s="48"/>
      <c r="G1120" s="30"/>
    </row>
    <row r="1121" spans="1:9" s="26" customFormat="1" ht="15.75" customHeight="1">
      <c r="A1121" s="898"/>
      <c r="B1121" s="898"/>
      <c r="C1121" s="898"/>
      <c r="D1121" s="898"/>
      <c r="E1121" s="898"/>
      <c r="F1121" s="898"/>
      <c r="G1121" s="898"/>
      <c r="H1121" s="898"/>
      <c r="I1121" s="898"/>
    </row>
    <row r="1122" spans="1:9" s="26" customFormat="1" ht="15.75" customHeight="1">
      <c r="A1122" s="74"/>
      <c r="B1122" s="844" t="s">
        <v>281</v>
      </c>
      <c r="C1122" s="844" t="s">
        <v>538</v>
      </c>
      <c r="D1122" s="844" t="s">
        <v>276</v>
      </c>
      <c r="E1122" s="10" t="s">
        <v>485</v>
      </c>
      <c r="F1122" s="10" t="s">
        <v>30</v>
      </c>
      <c r="G1122" s="10" t="s">
        <v>137</v>
      </c>
    </row>
    <row r="1123" spans="1:9" s="26" customFormat="1" ht="15.75" customHeight="1">
      <c r="A1123" s="74"/>
      <c r="B1123" s="846"/>
      <c r="C1123" s="846"/>
      <c r="D1123" s="846"/>
      <c r="E1123" s="10" t="s">
        <v>21</v>
      </c>
      <c r="F1123" s="10" t="s">
        <v>31</v>
      </c>
      <c r="G1123" s="10" t="s">
        <v>32</v>
      </c>
    </row>
    <row r="1124" spans="1:9" s="26" customFormat="1" ht="15.75" customHeight="1">
      <c r="A1124" s="74"/>
      <c r="B1124" s="215" t="s">
        <v>151</v>
      </c>
      <c r="C1124" s="248">
        <v>962</v>
      </c>
      <c r="D1124" s="844" t="s">
        <v>486</v>
      </c>
      <c r="E1124" s="10">
        <v>44343</v>
      </c>
      <c r="F1124" s="10">
        <f>E1124+5</f>
        <v>44348</v>
      </c>
      <c r="G1124" s="10">
        <f>F1124+13</f>
        <v>44361</v>
      </c>
    </row>
    <row r="1125" spans="1:9" s="26" customFormat="1" ht="15.75" customHeight="1">
      <c r="A1125" s="74"/>
      <c r="B1125" s="215" t="s">
        <v>843</v>
      </c>
      <c r="C1125" s="248">
        <v>963</v>
      </c>
      <c r="D1125" s="845"/>
      <c r="E1125" s="10">
        <f t="shared" ref="E1125:G1128" si="125">E1124+7</f>
        <v>44350</v>
      </c>
      <c r="F1125" s="10">
        <f t="shared" si="125"/>
        <v>44355</v>
      </c>
      <c r="G1125" s="10">
        <f t="shared" si="125"/>
        <v>44368</v>
      </c>
    </row>
    <row r="1126" spans="1:9" s="26" customFormat="1" ht="15.75" customHeight="1">
      <c r="A1126" s="74"/>
      <c r="B1126" s="215" t="s">
        <v>844</v>
      </c>
      <c r="C1126" s="248">
        <v>964</v>
      </c>
      <c r="D1126" s="845"/>
      <c r="E1126" s="10">
        <f t="shared" si="125"/>
        <v>44357</v>
      </c>
      <c r="F1126" s="10">
        <f t="shared" si="125"/>
        <v>44362</v>
      </c>
      <c r="G1126" s="10">
        <f t="shared" si="125"/>
        <v>44375</v>
      </c>
    </row>
    <row r="1127" spans="1:9" s="26" customFormat="1" ht="15.75" customHeight="1">
      <c r="A1127" s="74"/>
      <c r="B1127" s="246" t="s">
        <v>596</v>
      </c>
      <c r="C1127" s="248">
        <v>965</v>
      </c>
      <c r="D1127" s="845"/>
      <c r="E1127" s="10">
        <f t="shared" si="125"/>
        <v>44364</v>
      </c>
      <c r="F1127" s="10">
        <f t="shared" si="125"/>
        <v>44369</v>
      </c>
      <c r="G1127" s="10">
        <f t="shared" si="125"/>
        <v>44382</v>
      </c>
    </row>
    <row r="1128" spans="1:9" s="26" customFormat="1" ht="15.75" customHeight="1">
      <c r="A1128" s="74"/>
      <c r="B1128" s="219" t="s">
        <v>597</v>
      </c>
      <c r="C1128" s="217">
        <v>966</v>
      </c>
      <c r="D1128" s="846"/>
      <c r="E1128" s="10">
        <f t="shared" si="125"/>
        <v>44371</v>
      </c>
      <c r="F1128" s="10">
        <f t="shared" si="125"/>
        <v>44376</v>
      </c>
      <c r="G1128" s="10">
        <f t="shared" si="125"/>
        <v>44389</v>
      </c>
    </row>
    <row r="1129" spans="1:9" s="26" customFormat="1" ht="15.75" customHeight="1">
      <c r="A1129" s="937"/>
      <c r="B1129" s="937"/>
      <c r="C1129" s="937"/>
      <c r="D1129" s="937"/>
      <c r="E1129" s="937"/>
      <c r="F1129" s="937"/>
      <c r="G1129" s="937"/>
      <c r="H1129" s="937"/>
    </row>
    <row r="1130" spans="1:9" s="26" customFormat="1" ht="15.75" customHeight="1">
      <c r="A1130" s="74"/>
      <c r="B1130" s="844" t="s">
        <v>281</v>
      </c>
      <c r="C1130" s="844" t="s">
        <v>538</v>
      </c>
      <c r="D1130" s="844" t="s">
        <v>276</v>
      </c>
      <c r="E1130" s="10" t="s">
        <v>485</v>
      </c>
      <c r="F1130" s="10" t="s">
        <v>30</v>
      </c>
      <c r="G1130" s="9" t="s">
        <v>137</v>
      </c>
    </row>
    <row r="1131" spans="1:9" s="26" customFormat="1" ht="15.75" customHeight="1">
      <c r="A1131" s="74"/>
      <c r="B1131" s="846"/>
      <c r="C1131" s="846"/>
      <c r="D1131" s="846"/>
      <c r="E1131" s="10" t="s">
        <v>21</v>
      </c>
      <c r="F1131" s="10" t="s">
        <v>31</v>
      </c>
      <c r="G1131" s="10" t="s">
        <v>32</v>
      </c>
    </row>
    <row r="1132" spans="1:9" s="26" customFormat="1" ht="15.75" customHeight="1">
      <c r="A1132" s="74"/>
      <c r="B1132" s="221" t="s">
        <v>514</v>
      </c>
      <c r="C1132" s="145" t="s">
        <v>799</v>
      </c>
      <c r="D1132" s="943" t="s">
        <v>487</v>
      </c>
      <c r="E1132" s="10">
        <v>44349</v>
      </c>
      <c r="F1132" s="10">
        <f>E1132+4</f>
        <v>44353</v>
      </c>
      <c r="G1132" s="10">
        <f>F1132+13</f>
        <v>44366</v>
      </c>
    </row>
    <row r="1133" spans="1:9" s="26" customFormat="1" ht="15.75" customHeight="1">
      <c r="A1133" s="74"/>
      <c r="B1133" s="221" t="s">
        <v>602</v>
      </c>
      <c r="C1133" s="145" t="s">
        <v>845</v>
      </c>
      <c r="D1133" s="944"/>
      <c r="E1133" s="10">
        <f t="shared" ref="E1133:G1136" si="126">E1132+7</f>
        <v>44356</v>
      </c>
      <c r="F1133" s="10">
        <f t="shared" si="126"/>
        <v>44360</v>
      </c>
      <c r="G1133" s="10">
        <f t="shared" si="126"/>
        <v>44373</v>
      </c>
    </row>
    <row r="1134" spans="1:9" s="26" customFormat="1" ht="15.75" customHeight="1">
      <c r="A1134" s="74"/>
      <c r="B1134" s="221" t="s">
        <v>204</v>
      </c>
      <c r="C1134" s="145" t="s">
        <v>231</v>
      </c>
      <c r="D1134" s="944"/>
      <c r="E1134" s="10">
        <f t="shared" si="126"/>
        <v>44363</v>
      </c>
      <c r="F1134" s="10">
        <f t="shared" si="126"/>
        <v>44367</v>
      </c>
      <c r="G1134" s="10">
        <f t="shared" si="126"/>
        <v>44380</v>
      </c>
    </row>
    <row r="1135" spans="1:9" s="26" customFormat="1" ht="15.75" customHeight="1">
      <c r="A1135" s="74"/>
      <c r="B1135" s="221" t="s">
        <v>76</v>
      </c>
      <c r="C1135" s="146"/>
      <c r="D1135" s="944"/>
      <c r="E1135" s="9">
        <f t="shared" si="126"/>
        <v>44370</v>
      </c>
      <c r="F1135" s="10">
        <f t="shared" si="126"/>
        <v>44374</v>
      </c>
      <c r="G1135" s="10">
        <f t="shared" si="126"/>
        <v>44387</v>
      </c>
    </row>
    <row r="1136" spans="1:9" s="26" customFormat="1" ht="15.75" customHeight="1">
      <c r="A1136" s="79"/>
      <c r="B1136" s="221" t="s">
        <v>260</v>
      </c>
      <c r="C1136" s="147" t="s">
        <v>222</v>
      </c>
      <c r="D1136" s="944"/>
      <c r="E1136" s="17">
        <f t="shared" si="126"/>
        <v>44377</v>
      </c>
      <c r="F1136" s="17">
        <f t="shared" si="126"/>
        <v>44381</v>
      </c>
      <c r="G1136" s="17">
        <f t="shared" si="126"/>
        <v>44394</v>
      </c>
    </row>
    <row r="1137" spans="1:8" s="26" customFormat="1" ht="15.75" customHeight="1">
      <c r="A1137" s="79"/>
      <c r="B1137" s="73"/>
      <c r="C1137" s="73"/>
      <c r="D1137" s="73"/>
      <c r="E1137" s="73"/>
      <c r="F1137" s="73"/>
      <c r="G1137" s="73"/>
      <c r="H1137" s="73"/>
    </row>
    <row r="1138" spans="1:8" s="26" customFormat="1" ht="15.75" customHeight="1">
      <c r="A1138" s="74" t="s">
        <v>488</v>
      </c>
      <c r="B1138" s="844" t="s">
        <v>281</v>
      </c>
      <c r="C1138" s="844" t="s">
        <v>538</v>
      </c>
      <c r="D1138" s="844" t="s">
        <v>276</v>
      </c>
      <c r="E1138" s="10" t="s">
        <v>489</v>
      </c>
      <c r="F1138" s="10" t="s">
        <v>30</v>
      </c>
      <c r="G1138" s="10" t="s">
        <v>140</v>
      </c>
    </row>
    <row r="1139" spans="1:8" s="26" customFormat="1" ht="15.75" customHeight="1">
      <c r="A1139" s="74"/>
      <c r="B1139" s="846"/>
      <c r="C1139" s="846"/>
      <c r="D1139" s="846"/>
      <c r="E1139" s="10" t="s">
        <v>21</v>
      </c>
      <c r="F1139" s="10" t="s">
        <v>31</v>
      </c>
      <c r="G1139" s="10" t="s">
        <v>32</v>
      </c>
    </row>
    <row r="1140" spans="1:8" s="26" customFormat="1" ht="15.75" customHeight="1">
      <c r="A1140" s="74"/>
      <c r="B1140" s="215" t="s">
        <v>151</v>
      </c>
      <c r="C1140" s="248">
        <v>962</v>
      </c>
      <c r="D1140" s="883" t="s">
        <v>486</v>
      </c>
      <c r="E1140" s="10">
        <v>44343</v>
      </c>
      <c r="F1140" s="10">
        <f>E1140+5</f>
        <v>44348</v>
      </c>
      <c r="G1140" s="10">
        <f>F1140+17</f>
        <v>44365</v>
      </c>
    </row>
    <row r="1141" spans="1:8" s="26" customFormat="1" ht="15.75" customHeight="1">
      <c r="A1141" s="74"/>
      <c r="B1141" s="215" t="s">
        <v>843</v>
      </c>
      <c r="C1141" s="248">
        <v>963</v>
      </c>
      <c r="D1141" s="883"/>
      <c r="E1141" s="10">
        <f t="shared" ref="E1141:G1144" si="127">E1140+7</f>
        <v>44350</v>
      </c>
      <c r="F1141" s="10">
        <f t="shared" si="127"/>
        <v>44355</v>
      </c>
      <c r="G1141" s="10">
        <f t="shared" si="127"/>
        <v>44372</v>
      </c>
    </row>
    <row r="1142" spans="1:8" s="26" customFormat="1" ht="15.75" customHeight="1">
      <c r="A1142" s="80"/>
      <c r="B1142" s="215" t="s">
        <v>844</v>
      </c>
      <c r="C1142" s="248">
        <v>964</v>
      </c>
      <c r="D1142" s="883"/>
      <c r="E1142" s="10">
        <f t="shared" si="127"/>
        <v>44357</v>
      </c>
      <c r="F1142" s="10">
        <f t="shared" si="127"/>
        <v>44362</v>
      </c>
      <c r="G1142" s="10">
        <f t="shared" si="127"/>
        <v>44379</v>
      </c>
    </row>
    <row r="1143" spans="1:8" s="26" customFormat="1" ht="15.75" customHeight="1">
      <c r="A1143" s="74"/>
      <c r="B1143" s="269" t="s">
        <v>596</v>
      </c>
      <c r="C1143" s="248">
        <v>965</v>
      </c>
      <c r="D1143" s="883"/>
      <c r="E1143" s="10">
        <f t="shared" si="127"/>
        <v>44364</v>
      </c>
      <c r="F1143" s="10">
        <f t="shared" si="127"/>
        <v>44369</v>
      </c>
      <c r="G1143" s="10">
        <f t="shared" si="127"/>
        <v>44386</v>
      </c>
    </row>
    <row r="1144" spans="1:8" s="26" customFormat="1" ht="15.75" customHeight="1">
      <c r="A1144" s="79"/>
      <c r="B1144" s="219" t="s">
        <v>597</v>
      </c>
      <c r="C1144" s="217">
        <v>966</v>
      </c>
      <c r="D1144" s="883"/>
      <c r="E1144" s="10">
        <f t="shared" si="127"/>
        <v>44371</v>
      </c>
      <c r="F1144" s="10">
        <f t="shared" si="127"/>
        <v>44376</v>
      </c>
      <c r="G1144" s="10">
        <f t="shared" si="127"/>
        <v>44393</v>
      </c>
    </row>
    <row r="1145" spans="1:8" s="26" customFormat="1" ht="15.75" customHeight="1">
      <c r="A1145" s="898"/>
      <c r="B1145" s="898"/>
      <c r="C1145" s="898"/>
      <c r="D1145" s="898"/>
      <c r="E1145" s="898"/>
      <c r="F1145" s="898"/>
      <c r="G1145" s="898"/>
      <c r="H1145" s="898"/>
    </row>
    <row r="1146" spans="1:8" s="26" customFormat="1" ht="15.75" customHeight="1">
      <c r="A1146" s="74" t="s">
        <v>490</v>
      </c>
      <c r="B1146" s="844" t="s">
        <v>533</v>
      </c>
      <c r="C1146" s="844" t="s">
        <v>541</v>
      </c>
      <c r="D1146" s="844" t="s">
        <v>276</v>
      </c>
      <c r="E1146" s="10" t="s">
        <v>485</v>
      </c>
      <c r="F1146" s="10" t="s">
        <v>30</v>
      </c>
      <c r="G1146" s="10" t="s">
        <v>491</v>
      </c>
    </row>
    <row r="1147" spans="1:8" s="26" customFormat="1" ht="15.75" customHeight="1">
      <c r="A1147" s="74"/>
      <c r="B1147" s="846"/>
      <c r="C1147" s="846"/>
      <c r="D1147" s="846"/>
      <c r="E1147" s="10" t="s">
        <v>21</v>
      </c>
      <c r="F1147" s="10" t="s">
        <v>31</v>
      </c>
      <c r="G1147" s="10" t="s">
        <v>32</v>
      </c>
    </row>
    <row r="1148" spans="1:8" s="26" customFormat="1" ht="15.75" customHeight="1">
      <c r="A1148" s="80"/>
      <c r="B1148" s="11" t="s">
        <v>159</v>
      </c>
      <c r="C1148" s="12" t="s">
        <v>848</v>
      </c>
      <c r="D1148" s="844" t="s">
        <v>492</v>
      </c>
      <c r="E1148" s="10">
        <v>44347</v>
      </c>
      <c r="F1148" s="10">
        <f>E1148+5</f>
        <v>44352</v>
      </c>
      <c r="G1148" s="10">
        <f>F1148+17</f>
        <v>44369</v>
      </c>
    </row>
    <row r="1149" spans="1:8" s="26" customFormat="1" ht="15.75" customHeight="1">
      <c r="A1149" s="74"/>
      <c r="B1149" s="11" t="s">
        <v>846</v>
      </c>
      <c r="C1149" s="12" t="s">
        <v>849</v>
      </c>
      <c r="D1149" s="845"/>
      <c r="E1149" s="10">
        <f t="shared" ref="E1149:G1152" si="128">E1148+7</f>
        <v>44354</v>
      </c>
      <c r="F1149" s="10">
        <f t="shared" si="128"/>
        <v>44359</v>
      </c>
      <c r="G1149" s="10">
        <f t="shared" si="128"/>
        <v>44376</v>
      </c>
    </row>
    <row r="1150" spans="1:8" s="26" customFormat="1" ht="15.75" customHeight="1">
      <c r="A1150" s="74"/>
      <c r="B1150" s="11" t="s">
        <v>847</v>
      </c>
      <c r="C1150" s="12" t="s">
        <v>850</v>
      </c>
      <c r="D1150" s="845"/>
      <c r="E1150" s="10">
        <f t="shared" si="128"/>
        <v>44361</v>
      </c>
      <c r="F1150" s="10">
        <f t="shared" si="128"/>
        <v>44366</v>
      </c>
      <c r="G1150" s="10">
        <f t="shared" si="128"/>
        <v>44383</v>
      </c>
    </row>
    <row r="1151" spans="1:8" s="26" customFormat="1" ht="15.75" customHeight="1">
      <c r="A1151" s="74"/>
      <c r="B1151" s="13" t="s">
        <v>598</v>
      </c>
      <c r="C1151" s="13" t="s">
        <v>851</v>
      </c>
      <c r="D1151" s="845"/>
      <c r="E1151" s="9">
        <f t="shared" si="128"/>
        <v>44368</v>
      </c>
      <c r="F1151" s="140">
        <f t="shared" si="128"/>
        <v>44373</v>
      </c>
      <c r="G1151" s="140">
        <f t="shared" si="128"/>
        <v>44390</v>
      </c>
    </row>
    <row r="1152" spans="1:8" s="26" customFormat="1" ht="15.75" customHeight="1">
      <c r="A1152" s="74"/>
      <c r="B1152" s="101" t="s">
        <v>599</v>
      </c>
      <c r="C1152" s="101" t="s">
        <v>852</v>
      </c>
      <c r="D1152" s="846"/>
      <c r="E1152" s="182">
        <f t="shared" si="128"/>
        <v>44375</v>
      </c>
      <c r="F1152" s="216">
        <f t="shared" si="128"/>
        <v>44380</v>
      </c>
      <c r="G1152" s="140">
        <f t="shared" si="128"/>
        <v>44397</v>
      </c>
    </row>
    <row r="1153" spans="1:8" s="898" customFormat="1" ht="15.75" customHeight="1"/>
    <row r="1154" spans="1:8" s="26" customFormat="1" ht="15.75" customHeight="1">
      <c r="A1154" s="74" t="s">
        <v>141</v>
      </c>
      <c r="B1154" s="844" t="s">
        <v>533</v>
      </c>
      <c r="C1154" s="844" t="s">
        <v>531</v>
      </c>
      <c r="D1154" s="844" t="s">
        <v>535</v>
      </c>
      <c r="E1154" s="10" t="s">
        <v>493</v>
      </c>
      <c r="F1154" s="10" t="s">
        <v>30</v>
      </c>
      <c r="G1154" s="9" t="s">
        <v>141</v>
      </c>
      <c r="H1154" s="80"/>
    </row>
    <row r="1155" spans="1:8" s="26" customFormat="1" ht="15.75" customHeight="1">
      <c r="A1155" s="74"/>
      <c r="B1155" s="846"/>
      <c r="C1155" s="846"/>
      <c r="D1155" s="846"/>
      <c r="E1155" s="10" t="s">
        <v>494</v>
      </c>
      <c r="F1155" s="10" t="s">
        <v>31</v>
      </c>
      <c r="G1155" s="10" t="s">
        <v>32</v>
      </c>
      <c r="H1155" s="80"/>
    </row>
    <row r="1156" spans="1:8" s="26" customFormat="1" ht="15.75" customHeight="1">
      <c r="A1156" s="74"/>
      <c r="B1156" s="211" t="s">
        <v>603</v>
      </c>
      <c r="C1156" s="143" t="s">
        <v>5</v>
      </c>
      <c r="D1156" s="882" t="s">
        <v>568</v>
      </c>
      <c r="E1156" s="10">
        <v>44346</v>
      </c>
      <c r="F1156" s="10">
        <f>E1156+4</f>
        <v>44350</v>
      </c>
      <c r="G1156" s="10">
        <f>F1156+29</f>
        <v>44379</v>
      </c>
      <c r="H1156" s="80"/>
    </row>
    <row r="1157" spans="1:8" s="26" customFormat="1" ht="15.75" customHeight="1">
      <c r="A1157" s="74"/>
      <c r="B1157" s="211" t="s">
        <v>153</v>
      </c>
      <c r="C1157" s="143" t="s">
        <v>214</v>
      </c>
      <c r="D1157" s="882"/>
      <c r="E1157" s="10">
        <f t="shared" ref="E1157:G1159" si="129">E1156+7</f>
        <v>44353</v>
      </c>
      <c r="F1157" s="10">
        <f t="shared" si="129"/>
        <v>44357</v>
      </c>
      <c r="G1157" s="10">
        <f t="shared" si="129"/>
        <v>44386</v>
      </c>
      <c r="H1157" s="80"/>
    </row>
    <row r="1158" spans="1:8" s="26" customFormat="1" ht="15.75" customHeight="1">
      <c r="A1158" s="74"/>
      <c r="B1158" s="211" t="s">
        <v>853</v>
      </c>
      <c r="C1158" s="143" t="s">
        <v>856</v>
      </c>
      <c r="D1158" s="882"/>
      <c r="E1158" s="10">
        <f t="shared" si="129"/>
        <v>44360</v>
      </c>
      <c r="F1158" s="10">
        <f t="shared" si="129"/>
        <v>44364</v>
      </c>
      <c r="G1158" s="10">
        <f t="shared" si="129"/>
        <v>44393</v>
      </c>
      <c r="H1158" s="80"/>
    </row>
    <row r="1159" spans="1:8" s="26" customFormat="1" ht="15.75" customHeight="1">
      <c r="A1159" s="74"/>
      <c r="B1159" s="211" t="s">
        <v>854</v>
      </c>
      <c r="C1159" s="143" t="s">
        <v>857</v>
      </c>
      <c r="D1159" s="882"/>
      <c r="E1159" s="10">
        <f t="shared" si="129"/>
        <v>44367</v>
      </c>
      <c r="F1159" s="10">
        <f t="shared" si="129"/>
        <v>44371</v>
      </c>
      <c r="G1159" s="10">
        <f t="shared" si="129"/>
        <v>44400</v>
      </c>
      <c r="H1159" s="80"/>
    </row>
    <row r="1160" spans="1:8" s="26" customFormat="1" ht="15.75" customHeight="1">
      <c r="A1160" s="74"/>
      <c r="B1160" s="209" t="s">
        <v>855</v>
      </c>
      <c r="C1160" s="144" t="s">
        <v>858</v>
      </c>
      <c r="D1160" s="882"/>
      <c r="E1160" s="10">
        <f t="shared" ref="E1160:G1160" si="130">E1159+7</f>
        <v>44374</v>
      </c>
      <c r="F1160" s="10">
        <f t="shared" si="130"/>
        <v>44378</v>
      </c>
      <c r="G1160" s="10">
        <f t="shared" si="130"/>
        <v>44407</v>
      </c>
      <c r="H1160" s="80"/>
    </row>
    <row r="1161" spans="1:8" s="26" customFormat="1" ht="15.75" customHeight="1">
      <c r="A1161" s="932"/>
      <c r="B1161" s="932"/>
      <c r="C1161" s="932"/>
      <c r="D1161" s="932"/>
      <c r="E1161" s="932"/>
      <c r="F1161" s="932"/>
      <c r="G1161" s="932"/>
      <c r="H1161" s="932"/>
    </row>
    <row r="1162" spans="1:8" s="26" customFormat="1" ht="15.75" customHeight="1">
      <c r="A1162" s="932"/>
      <c r="B1162" s="932"/>
      <c r="C1162" s="932"/>
      <c r="D1162" s="932"/>
      <c r="E1162" s="932"/>
      <c r="F1162" s="932"/>
      <c r="G1162" s="932"/>
      <c r="H1162" s="932"/>
    </row>
    <row r="1163" spans="1:8" s="26" customFormat="1" ht="15.75" customHeight="1">
      <c r="A1163" s="74"/>
      <c r="B1163" s="844" t="s">
        <v>537</v>
      </c>
      <c r="C1163" s="844" t="s">
        <v>541</v>
      </c>
      <c r="D1163" s="844" t="s">
        <v>542</v>
      </c>
      <c r="E1163" s="10" t="s">
        <v>485</v>
      </c>
      <c r="F1163" s="10" t="s">
        <v>485</v>
      </c>
      <c r="G1163" s="9" t="s">
        <v>495</v>
      </c>
    </row>
    <row r="1164" spans="1:8" s="26" customFormat="1" ht="15.75" customHeight="1">
      <c r="A1164" s="74"/>
      <c r="B1164" s="846"/>
      <c r="C1164" s="846"/>
      <c r="D1164" s="846"/>
      <c r="E1164" s="10" t="s">
        <v>21</v>
      </c>
      <c r="F1164" s="10" t="s">
        <v>496</v>
      </c>
      <c r="G1164" s="10" t="s">
        <v>497</v>
      </c>
    </row>
    <row r="1165" spans="1:8" s="26" customFormat="1" ht="15.75" customHeight="1">
      <c r="A1165" s="74"/>
      <c r="B1165" s="211" t="s">
        <v>859</v>
      </c>
      <c r="C1165" s="141" t="s">
        <v>864</v>
      </c>
      <c r="D1165" s="901" t="s">
        <v>498</v>
      </c>
      <c r="E1165" s="10">
        <v>44348</v>
      </c>
      <c r="F1165" s="10">
        <f>E1165+4</f>
        <v>44352</v>
      </c>
      <c r="G1165" s="10">
        <f>F1165+27</f>
        <v>44379</v>
      </c>
    </row>
    <row r="1166" spans="1:8" s="26" customFormat="1" ht="15.75" customHeight="1">
      <c r="A1166" s="74"/>
      <c r="B1166" s="211" t="s">
        <v>860</v>
      </c>
      <c r="C1166" s="141" t="s">
        <v>865</v>
      </c>
      <c r="D1166" s="930"/>
      <c r="E1166" s="10">
        <f t="shared" ref="E1166:G1169" si="131">E1165+7</f>
        <v>44355</v>
      </c>
      <c r="F1166" s="10">
        <f t="shared" si="131"/>
        <v>44359</v>
      </c>
      <c r="G1166" s="10">
        <f t="shared" si="131"/>
        <v>44386</v>
      </c>
    </row>
    <row r="1167" spans="1:8" s="26" customFormat="1" ht="15.75" customHeight="1">
      <c r="A1167" s="74"/>
      <c r="B1167" s="220" t="s">
        <v>861</v>
      </c>
      <c r="C1167" s="141" t="s">
        <v>866</v>
      </c>
      <c r="D1167" s="930"/>
      <c r="E1167" s="10">
        <f t="shared" si="131"/>
        <v>44362</v>
      </c>
      <c r="F1167" s="10">
        <f t="shared" si="131"/>
        <v>44366</v>
      </c>
      <c r="G1167" s="10">
        <f t="shared" si="131"/>
        <v>44393</v>
      </c>
    </row>
    <row r="1168" spans="1:8" s="26" customFormat="1" ht="15.75" customHeight="1">
      <c r="A1168" s="74"/>
      <c r="B1168" s="211" t="s">
        <v>862</v>
      </c>
      <c r="C1168" s="211" t="s">
        <v>867</v>
      </c>
      <c r="D1168" s="930"/>
      <c r="E1168" s="9">
        <f t="shared" si="131"/>
        <v>44369</v>
      </c>
      <c r="F1168" s="10">
        <f t="shared" si="131"/>
        <v>44373</v>
      </c>
      <c r="G1168" s="10">
        <f t="shared" si="131"/>
        <v>44400</v>
      </c>
    </row>
    <row r="1169" spans="1:8" s="26" customFormat="1" ht="15.75" customHeight="1">
      <c r="A1169" s="74"/>
      <c r="B1169" s="139" t="s">
        <v>863</v>
      </c>
      <c r="C1169" s="142" t="s">
        <v>868</v>
      </c>
      <c r="D1169" s="931"/>
      <c r="E1169" s="17">
        <f t="shared" si="131"/>
        <v>44376</v>
      </c>
      <c r="F1169" s="17">
        <f t="shared" si="131"/>
        <v>44380</v>
      </c>
      <c r="G1169" s="17">
        <f t="shared" si="131"/>
        <v>44407</v>
      </c>
    </row>
    <row r="1170" spans="1:8" s="26" customFormat="1" ht="15.75" customHeight="1">
      <c r="A1170" s="898"/>
      <c r="B1170" s="898"/>
      <c r="C1170" s="898"/>
      <c r="D1170" s="898"/>
      <c r="E1170" s="898"/>
      <c r="F1170" s="898"/>
      <c r="G1170" s="898"/>
      <c r="H1170" s="898"/>
    </row>
    <row r="1171" spans="1:8" s="26" customFormat="1" ht="15.75" customHeight="1">
      <c r="A1171" s="898"/>
      <c r="B1171" s="898"/>
      <c r="C1171" s="898"/>
      <c r="D1171" s="898"/>
      <c r="E1171" s="898"/>
      <c r="F1171" s="898"/>
      <c r="G1171" s="898"/>
      <c r="H1171" s="898"/>
    </row>
    <row r="1172" spans="1:8" s="26" customFormat="1" ht="15.75" customHeight="1">
      <c r="A1172" s="74" t="s">
        <v>499</v>
      </c>
      <c r="B1172" s="844" t="s">
        <v>537</v>
      </c>
      <c r="C1172" s="844" t="s">
        <v>534</v>
      </c>
      <c r="D1172" s="844" t="s">
        <v>276</v>
      </c>
      <c r="E1172" s="10" t="s">
        <v>485</v>
      </c>
      <c r="F1172" s="10" t="s">
        <v>30</v>
      </c>
      <c r="G1172" s="9" t="s">
        <v>499</v>
      </c>
    </row>
    <row r="1173" spans="1:8" s="26" customFormat="1" ht="15.75" customHeight="1">
      <c r="A1173" s="74"/>
      <c r="B1173" s="846"/>
      <c r="C1173" s="846"/>
      <c r="D1173" s="846"/>
      <c r="E1173" s="10" t="s">
        <v>21</v>
      </c>
      <c r="F1173" s="10" t="s">
        <v>31</v>
      </c>
      <c r="G1173" s="10" t="s">
        <v>32</v>
      </c>
    </row>
    <row r="1174" spans="1:8" s="26" customFormat="1" ht="15.75" customHeight="1">
      <c r="A1174" s="74"/>
      <c r="B1174" s="270" t="s">
        <v>859</v>
      </c>
      <c r="C1174" s="141" t="s">
        <v>864</v>
      </c>
      <c r="D1174" s="925" t="s">
        <v>569</v>
      </c>
      <c r="E1174" s="10">
        <v>44348</v>
      </c>
      <c r="F1174" s="10">
        <f>E1174+4</f>
        <v>44352</v>
      </c>
      <c r="G1174" s="10">
        <f>F1174+29</f>
        <v>44381</v>
      </c>
    </row>
    <row r="1175" spans="1:8" s="26" customFormat="1" ht="15.75" customHeight="1">
      <c r="A1175" s="74"/>
      <c r="B1175" s="270" t="s">
        <v>860</v>
      </c>
      <c r="C1175" s="141" t="s">
        <v>865</v>
      </c>
      <c r="D1175" s="893"/>
      <c r="E1175" s="10">
        <f t="shared" ref="E1175:G1178" si="132">E1174+7</f>
        <v>44355</v>
      </c>
      <c r="F1175" s="10">
        <f t="shared" si="132"/>
        <v>44359</v>
      </c>
      <c r="G1175" s="10">
        <f t="shared" si="132"/>
        <v>44388</v>
      </c>
    </row>
    <row r="1176" spans="1:8" s="26" customFormat="1" ht="15.75" customHeight="1">
      <c r="A1176" s="74"/>
      <c r="B1176" s="220" t="s">
        <v>861</v>
      </c>
      <c r="C1176" s="141" t="s">
        <v>866</v>
      </c>
      <c r="D1176" s="893"/>
      <c r="E1176" s="10">
        <f t="shared" si="132"/>
        <v>44362</v>
      </c>
      <c r="F1176" s="10">
        <f t="shared" si="132"/>
        <v>44366</v>
      </c>
      <c r="G1176" s="10">
        <f t="shared" si="132"/>
        <v>44395</v>
      </c>
    </row>
    <row r="1177" spans="1:8" s="26" customFormat="1" ht="15.75" customHeight="1">
      <c r="A1177" s="74"/>
      <c r="B1177" s="270" t="s">
        <v>862</v>
      </c>
      <c r="C1177" s="270" t="s">
        <v>867</v>
      </c>
      <c r="D1177" s="893"/>
      <c r="E1177" s="10">
        <f t="shared" si="132"/>
        <v>44369</v>
      </c>
      <c r="F1177" s="10">
        <f t="shared" si="132"/>
        <v>44373</v>
      </c>
      <c r="G1177" s="10">
        <f t="shared" si="132"/>
        <v>44402</v>
      </c>
    </row>
    <row r="1178" spans="1:8" s="26" customFormat="1" ht="15.75" customHeight="1">
      <c r="A1178" s="80"/>
      <c r="B1178" s="139" t="s">
        <v>863</v>
      </c>
      <c r="C1178" s="142" t="s">
        <v>868</v>
      </c>
      <c r="D1178" s="918"/>
      <c r="E1178" s="9">
        <f t="shared" si="132"/>
        <v>44376</v>
      </c>
      <c r="F1178" s="10">
        <f t="shared" si="132"/>
        <v>44380</v>
      </c>
      <c r="G1178" s="10">
        <f t="shared" si="132"/>
        <v>44409</v>
      </c>
    </row>
    <row r="1179" spans="1:8" s="26" customFormat="1" ht="15.75" customHeight="1">
      <c r="A1179" s="898"/>
      <c r="B1179" s="898"/>
      <c r="C1179" s="898"/>
      <c r="D1179" s="898"/>
      <c r="E1179" s="898"/>
      <c r="F1179" s="898"/>
      <c r="G1179" s="898"/>
      <c r="H1179" s="898"/>
    </row>
    <row r="1180" spans="1:8" s="26" customFormat="1" ht="15.75" customHeight="1">
      <c r="A1180" s="898"/>
      <c r="B1180" s="898"/>
      <c r="C1180" s="898"/>
      <c r="D1180" s="898"/>
      <c r="E1180" s="898"/>
      <c r="F1180" s="898"/>
      <c r="G1180" s="898"/>
      <c r="H1180" s="898"/>
    </row>
    <row r="1181" spans="1:8" s="26" customFormat="1" ht="15.75" customHeight="1">
      <c r="A1181" s="74" t="s">
        <v>142</v>
      </c>
      <c r="B1181" s="883" t="s">
        <v>539</v>
      </c>
      <c r="C1181" s="883" t="s">
        <v>538</v>
      </c>
      <c r="D1181" s="883" t="s">
        <v>540</v>
      </c>
      <c r="E1181" s="283" t="s">
        <v>485</v>
      </c>
      <c r="F1181" s="103" t="s">
        <v>30</v>
      </c>
      <c r="G1181" s="103" t="s">
        <v>500</v>
      </c>
    </row>
    <row r="1182" spans="1:8" s="26" customFormat="1" ht="15.75" customHeight="1">
      <c r="A1182" s="74"/>
      <c r="B1182" s="883"/>
      <c r="C1182" s="883"/>
      <c r="D1182" s="883"/>
      <c r="E1182" s="283" t="s">
        <v>21</v>
      </c>
      <c r="F1182" s="10" t="s">
        <v>31</v>
      </c>
      <c r="G1182" s="10" t="s">
        <v>32</v>
      </c>
    </row>
    <row r="1183" spans="1:8" s="26" customFormat="1" ht="15.75" customHeight="1">
      <c r="A1183" s="74"/>
      <c r="B1183" s="287" t="s">
        <v>869</v>
      </c>
      <c r="C1183" s="282" t="s">
        <v>874</v>
      </c>
      <c r="D1183" s="917" t="s">
        <v>567</v>
      </c>
      <c r="E1183" s="283">
        <v>44345</v>
      </c>
      <c r="F1183" s="103">
        <f>E1183+4</f>
        <v>44349</v>
      </c>
      <c r="G1183" s="103">
        <f>F1183+37</f>
        <v>44386</v>
      </c>
    </row>
    <row r="1184" spans="1:8" s="26" customFormat="1" ht="15.75" customHeight="1">
      <c r="A1184" s="80"/>
      <c r="B1184" s="287" t="s">
        <v>870</v>
      </c>
      <c r="C1184" s="282" t="s">
        <v>875</v>
      </c>
      <c r="D1184" s="893"/>
      <c r="E1184" s="283">
        <f t="shared" ref="E1184:G1187" si="133">E1183+7</f>
        <v>44352</v>
      </c>
      <c r="F1184" s="103">
        <f t="shared" si="133"/>
        <v>44356</v>
      </c>
      <c r="G1184" s="103">
        <f t="shared" si="133"/>
        <v>44393</v>
      </c>
    </row>
    <row r="1185" spans="1:8" s="26" customFormat="1" ht="15.75" customHeight="1">
      <c r="A1185" s="74"/>
      <c r="B1185" s="287" t="s">
        <v>871</v>
      </c>
      <c r="C1185" s="282" t="s">
        <v>876</v>
      </c>
      <c r="D1185" s="893"/>
      <c r="E1185" s="283">
        <f t="shared" si="133"/>
        <v>44359</v>
      </c>
      <c r="F1185" s="103">
        <f t="shared" si="133"/>
        <v>44363</v>
      </c>
      <c r="G1185" s="103">
        <f t="shared" si="133"/>
        <v>44400</v>
      </c>
    </row>
    <row r="1186" spans="1:8" s="26" customFormat="1" ht="15.75" customHeight="1">
      <c r="A1186" s="74"/>
      <c r="B1186" s="287" t="s">
        <v>872</v>
      </c>
      <c r="C1186" s="282" t="s">
        <v>877</v>
      </c>
      <c r="D1186" s="893"/>
      <c r="E1186" s="283">
        <f t="shared" si="133"/>
        <v>44366</v>
      </c>
      <c r="F1186" s="103">
        <f t="shared" si="133"/>
        <v>44370</v>
      </c>
      <c r="G1186" s="103">
        <f t="shared" si="133"/>
        <v>44407</v>
      </c>
    </row>
    <row r="1187" spans="1:8" s="26" customFormat="1" ht="15.75" customHeight="1">
      <c r="A1187" s="74"/>
      <c r="B1187" s="288" t="s">
        <v>873</v>
      </c>
      <c r="C1187" s="288" t="s">
        <v>878</v>
      </c>
      <c r="D1187" s="918"/>
      <c r="E1187" s="283">
        <f t="shared" si="133"/>
        <v>44373</v>
      </c>
      <c r="F1187" s="103">
        <f t="shared" si="133"/>
        <v>44377</v>
      </c>
      <c r="G1187" s="103">
        <f t="shared" si="133"/>
        <v>44414</v>
      </c>
    </row>
    <row r="1188" spans="1:8" s="898" customFormat="1" ht="15.75" customHeight="1"/>
    <row r="1189" spans="1:8" s="26" customFormat="1" ht="15.75" customHeight="1">
      <c r="A1189" s="74" t="s">
        <v>143</v>
      </c>
      <c r="B1189" s="853" t="s">
        <v>281</v>
      </c>
      <c r="C1189" s="853" t="s">
        <v>28</v>
      </c>
      <c r="D1189" s="844" t="s">
        <v>276</v>
      </c>
      <c r="E1189" s="10" t="s">
        <v>485</v>
      </c>
      <c r="F1189" s="10" t="s">
        <v>30</v>
      </c>
      <c r="G1189" s="9" t="s">
        <v>501</v>
      </c>
    </row>
    <row r="1190" spans="1:8" s="26" customFormat="1" ht="15.75" customHeight="1">
      <c r="A1190" s="74"/>
      <c r="B1190" s="854"/>
      <c r="C1190" s="854"/>
      <c r="D1190" s="846"/>
      <c r="E1190" s="10" t="s">
        <v>21</v>
      </c>
      <c r="F1190" s="10" t="s">
        <v>31</v>
      </c>
      <c r="G1190" s="10" t="s">
        <v>32</v>
      </c>
    </row>
    <row r="1191" spans="1:8" s="26" customFormat="1" ht="15.75" customHeight="1">
      <c r="A1191" s="80"/>
      <c r="B1191" s="242" t="s">
        <v>664</v>
      </c>
      <c r="C1191" s="15" t="s">
        <v>665</v>
      </c>
      <c r="D1191" s="844" t="s">
        <v>483</v>
      </c>
      <c r="E1191" s="10">
        <v>44345</v>
      </c>
      <c r="F1191" s="10">
        <f>E1191+4</f>
        <v>44349</v>
      </c>
      <c r="G1191" s="10">
        <f>F1191+21</f>
        <v>44370</v>
      </c>
    </row>
    <row r="1192" spans="1:8" s="26" customFormat="1" ht="15.75" customHeight="1">
      <c r="A1192" s="74"/>
      <c r="B1192" s="245" t="s">
        <v>666</v>
      </c>
      <c r="C1192" s="15" t="s">
        <v>667</v>
      </c>
      <c r="D1192" s="845"/>
      <c r="E1192" s="10">
        <f t="shared" ref="E1192:G1195" si="134">E1191+7</f>
        <v>44352</v>
      </c>
      <c r="F1192" s="10">
        <f t="shared" si="134"/>
        <v>44356</v>
      </c>
      <c r="G1192" s="10">
        <f t="shared" si="134"/>
        <v>44377</v>
      </c>
    </row>
    <row r="1193" spans="1:8" s="26" customFormat="1" ht="15.75" customHeight="1">
      <c r="A1193" s="74"/>
      <c r="B1193" s="14" t="s">
        <v>668</v>
      </c>
      <c r="C1193" s="15" t="s">
        <v>669</v>
      </c>
      <c r="D1193" s="845"/>
      <c r="E1193" s="10">
        <f t="shared" si="134"/>
        <v>44359</v>
      </c>
      <c r="F1193" s="10">
        <f t="shared" si="134"/>
        <v>44363</v>
      </c>
      <c r="G1193" s="10">
        <f t="shared" si="134"/>
        <v>44384</v>
      </c>
    </row>
    <row r="1194" spans="1:8" s="26" customFormat="1" ht="15.75" customHeight="1">
      <c r="A1194" s="74"/>
      <c r="B1194" s="14" t="s">
        <v>589</v>
      </c>
      <c r="C1194" s="15" t="s">
        <v>671</v>
      </c>
      <c r="D1194" s="845"/>
      <c r="E1194" s="9">
        <f t="shared" si="134"/>
        <v>44366</v>
      </c>
      <c r="F1194" s="10">
        <f t="shared" si="134"/>
        <v>44370</v>
      </c>
      <c r="G1194" s="10">
        <f t="shared" si="134"/>
        <v>44391</v>
      </c>
    </row>
    <row r="1195" spans="1:8" s="26" customFormat="1" ht="15.75" customHeight="1">
      <c r="A1195" s="74"/>
      <c r="B1195" s="14" t="s">
        <v>670</v>
      </c>
      <c r="C1195" s="15" t="s">
        <v>672</v>
      </c>
      <c r="D1195" s="846"/>
      <c r="E1195" s="9">
        <f t="shared" si="134"/>
        <v>44373</v>
      </c>
      <c r="F1195" s="17">
        <f t="shared" si="134"/>
        <v>44377</v>
      </c>
      <c r="G1195" s="17">
        <f t="shared" si="134"/>
        <v>44398</v>
      </c>
    </row>
    <row r="1196" spans="1:8" s="26" customFormat="1" ht="15.75" customHeight="1">
      <c r="A1196" s="898"/>
      <c r="B1196" s="898"/>
      <c r="C1196" s="898"/>
      <c r="D1196" s="898"/>
      <c r="E1196" s="898"/>
      <c r="F1196" s="898"/>
      <c r="G1196" s="898"/>
      <c r="H1196" s="898"/>
    </row>
    <row r="1197" spans="1:8" s="26" customFormat="1" ht="15.75" customHeight="1">
      <c r="A1197" s="898"/>
      <c r="B1197" s="898"/>
      <c r="C1197" s="898"/>
      <c r="D1197" s="898"/>
      <c r="E1197" s="898"/>
      <c r="F1197" s="898"/>
      <c r="G1197" s="898"/>
      <c r="H1197" s="898"/>
    </row>
    <row r="1198" spans="1:8" s="898" customFormat="1" ht="15.75" customHeight="1"/>
    <row r="1199" spans="1:8" s="73" customFormat="1" ht="15.75" customHeight="1">
      <c r="A1199" s="74"/>
    </row>
    <row r="1200" spans="1:8" s="26" customFormat="1" ht="15.75" customHeight="1">
      <c r="A1200" s="125" t="s">
        <v>144</v>
      </c>
      <c r="B1200" s="853" t="s">
        <v>281</v>
      </c>
      <c r="C1200" s="853" t="s">
        <v>28</v>
      </c>
      <c r="D1200" s="847" t="s">
        <v>276</v>
      </c>
      <c r="E1200" s="10" t="s">
        <v>485</v>
      </c>
      <c r="F1200" s="10" t="s">
        <v>30</v>
      </c>
      <c r="G1200" s="9" t="s">
        <v>526</v>
      </c>
    </row>
    <row r="1201" spans="1:7" s="26" customFormat="1" ht="15.75" customHeight="1">
      <c r="A1201" s="80"/>
      <c r="B1201" s="854"/>
      <c r="C1201" s="854"/>
      <c r="D1201" s="848"/>
      <c r="E1201" s="10" t="s">
        <v>21</v>
      </c>
      <c r="F1201" s="10" t="s">
        <v>31</v>
      </c>
      <c r="G1201" s="10" t="s">
        <v>32</v>
      </c>
    </row>
    <row r="1202" spans="1:7" s="26" customFormat="1" ht="15.75" customHeight="1">
      <c r="A1202" s="81"/>
      <c r="B1202" s="242" t="s">
        <v>664</v>
      </c>
      <c r="C1202" s="15" t="s">
        <v>665</v>
      </c>
      <c r="D1202" s="844" t="s">
        <v>502</v>
      </c>
      <c r="E1202" s="10">
        <v>44345</v>
      </c>
      <c r="F1202" s="10">
        <f>E1202+4</f>
        <v>44349</v>
      </c>
      <c r="G1202" s="10">
        <f>F1202+23</f>
        <v>44372</v>
      </c>
    </row>
    <row r="1203" spans="1:7" s="26" customFormat="1" ht="15.75" customHeight="1">
      <c r="A1203" s="82"/>
      <c r="B1203" s="245" t="s">
        <v>666</v>
      </c>
      <c r="C1203" s="15" t="s">
        <v>667</v>
      </c>
      <c r="D1203" s="930"/>
      <c r="E1203" s="10">
        <f t="shared" ref="E1203:G1206" si="135">E1202+7</f>
        <v>44352</v>
      </c>
      <c r="F1203" s="10">
        <f t="shared" si="135"/>
        <v>44356</v>
      </c>
      <c r="G1203" s="10">
        <f t="shared" si="135"/>
        <v>44379</v>
      </c>
    </row>
    <row r="1204" spans="1:7" s="26" customFormat="1" ht="15.75" customHeight="1">
      <c r="A1204" s="74"/>
      <c r="B1204" s="14" t="s">
        <v>668</v>
      </c>
      <c r="C1204" s="15" t="s">
        <v>669</v>
      </c>
      <c r="D1204" s="930"/>
      <c r="E1204" s="10">
        <f t="shared" si="135"/>
        <v>44359</v>
      </c>
      <c r="F1204" s="10">
        <f t="shared" si="135"/>
        <v>44363</v>
      </c>
      <c r="G1204" s="10">
        <f t="shared" si="135"/>
        <v>44386</v>
      </c>
    </row>
    <row r="1205" spans="1:7" s="26" customFormat="1" ht="15.75" customHeight="1">
      <c r="A1205" s="74"/>
      <c r="B1205" s="14" t="s">
        <v>589</v>
      </c>
      <c r="C1205" s="15" t="s">
        <v>671</v>
      </c>
      <c r="D1205" s="930"/>
      <c r="E1205" s="10">
        <f t="shared" si="135"/>
        <v>44366</v>
      </c>
      <c r="F1205" s="10">
        <f t="shared" si="135"/>
        <v>44370</v>
      </c>
      <c r="G1205" s="10">
        <f t="shared" si="135"/>
        <v>44393</v>
      </c>
    </row>
    <row r="1206" spans="1:7" s="26" customFormat="1" ht="15.75" customHeight="1">
      <c r="A1206" s="80"/>
      <c r="B1206" s="14" t="s">
        <v>670</v>
      </c>
      <c r="C1206" s="15" t="s">
        <v>672</v>
      </c>
      <c r="D1206" s="933"/>
      <c r="E1206" s="16">
        <f t="shared" si="135"/>
        <v>44373</v>
      </c>
      <c r="F1206" s="16">
        <f t="shared" si="135"/>
        <v>44377</v>
      </c>
      <c r="G1206" s="16">
        <f t="shared" si="135"/>
        <v>44400</v>
      </c>
    </row>
    <row r="1207" spans="1:7">
      <c r="A1207" s="880"/>
      <c r="B1207" s="880"/>
      <c r="C1207" s="880"/>
      <c r="D1207" s="880"/>
      <c r="E1207" s="880"/>
      <c r="F1207" s="880"/>
      <c r="G1207" s="880"/>
    </row>
    <row r="1208" spans="1:7" s="26" customFormat="1" ht="15.75" customHeight="1">
      <c r="A1208" s="880"/>
      <c r="B1208" s="880"/>
      <c r="C1208" s="880"/>
      <c r="D1208" s="880"/>
      <c r="E1208" s="880"/>
      <c r="F1208" s="880"/>
      <c r="G1208" s="880"/>
    </row>
    <row r="1209" spans="1:7" s="26" customFormat="1" ht="15.75" customHeight="1">
      <c r="A1209" s="862" t="s">
        <v>503</v>
      </c>
      <c r="B1209" s="862"/>
      <c r="C1209" s="862"/>
      <c r="D1209" s="862"/>
      <c r="E1209" s="862"/>
      <c r="F1209" s="862"/>
      <c r="G1209" s="862"/>
    </row>
    <row r="1210" spans="1:7">
      <c r="A1210" s="881"/>
      <c r="B1210" s="881"/>
      <c r="C1210" s="881"/>
      <c r="D1210" s="881"/>
      <c r="E1210" s="881"/>
      <c r="F1210" s="881"/>
      <c r="G1210" s="881"/>
    </row>
    <row r="1211" spans="1:7" s="26" customFormat="1" ht="15.75" customHeight="1">
      <c r="A1211" s="74" t="s">
        <v>504</v>
      </c>
      <c r="B1211" s="878" t="s">
        <v>536</v>
      </c>
      <c r="C1211" s="847" t="s">
        <v>534</v>
      </c>
      <c r="D1211" s="847" t="s">
        <v>535</v>
      </c>
      <c r="E1211" s="128" t="s">
        <v>485</v>
      </c>
      <c r="F1211" s="128" t="s">
        <v>30</v>
      </c>
      <c r="G1211" s="128" t="s">
        <v>145</v>
      </c>
    </row>
    <row r="1212" spans="1:7" s="26" customFormat="1" ht="15.75" customHeight="1">
      <c r="A1212" s="74"/>
      <c r="B1212" s="879"/>
      <c r="C1212" s="848"/>
      <c r="D1212" s="848"/>
      <c r="E1212" s="10" t="s">
        <v>21</v>
      </c>
      <c r="F1212" s="10" t="s">
        <v>31</v>
      </c>
      <c r="G1212" s="10" t="s">
        <v>32</v>
      </c>
    </row>
    <row r="1213" spans="1:7" s="26" customFormat="1" ht="15.75" customHeight="1">
      <c r="A1213" s="74"/>
      <c r="B1213" s="207" t="s">
        <v>16</v>
      </c>
      <c r="C1213" s="12" t="s">
        <v>594</v>
      </c>
      <c r="D1213" s="844" t="s">
        <v>505</v>
      </c>
      <c r="E1213" s="10">
        <v>44341</v>
      </c>
      <c r="F1213" s="10">
        <f>E1213+5</f>
        <v>44346</v>
      </c>
      <c r="G1213" s="10">
        <f>F1213+17</f>
        <v>44363</v>
      </c>
    </row>
    <row r="1214" spans="1:7" s="26" customFormat="1" ht="15.75" customHeight="1">
      <c r="A1214" s="79"/>
      <c r="B1214" s="208"/>
      <c r="C1214" s="97"/>
      <c r="D1214" s="845"/>
      <c r="E1214" s="10">
        <f t="shared" ref="E1214:G1217" si="136">E1213+7</f>
        <v>44348</v>
      </c>
      <c r="F1214" s="10">
        <f t="shared" si="136"/>
        <v>44353</v>
      </c>
      <c r="G1214" s="10">
        <f t="shared" si="136"/>
        <v>44370</v>
      </c>
    </row>
    <row r="1215" spans="1:7" s="26" customFormat="1" ht="15.75" customHeight="1">
      <c r="A1215" s="78"/>
      <c r="B1215" s="207" t="s">
        <v>722</v>
      </c>
      <c r="C1215" s="207" t="s">
        <v>594</v>
      </c>
      <c r="D1215" s="845"/>
      <c r="E1215" s="10">
        <f t="shared" si="136"/>
        <v>44355</v>
      </c>
      <c r="F1215" s="10">
        <f t="shared" si="136"/>
        <v>44360</v>
      </c>
      <c r="G1215" s="10">
        <f t="shared" si="136"/>
        <v>44377</v>
      </c>
    </row>
    <row r="1216" spans="1:7" s="26" customFormat="1" ht="15.75" customHeight="1">
      <c r="A1216" s="74"/>
      <c r="B1216" s="101" t="s">
        <v>593</v>
      </c>
      <c r="C1216" s="101" t="s">
        <v>723</v>
      </c>
      <c r="D1216" s="845"/>
      <c r="E1216" s="10">
        <f t="shared" si="136"/>
        <v>44362</v>
      </c>
      <c r="F1216" s="10">
        <f t="shared" si="136"/>
        <v>44367</v>
      </c>
      <c r="G1216" s="10">
        <f t="shared" si="136"/>
        <v>44384</v>
      </c>
    </row>
    <row r="1217" spans="1:7" s="26" customFormat="1" ht="15.75" customHeight="1">
      <c r="A1217" s="74"/>
      <c r="B1217" s="266" t="s">
        <v>267</v>
      </c>
      <c r="C1217" s="97" t="s">
        <v>723</v>
      </c>
      <c r="D1217" s="846"/>
      <c r="E1217" s="10">
        <f t="shared" si="136"/>
        <v>44369</v>
      </c>
      <c r="F1217" s="10">
        <f t="shared" si="136"/>
        <v>44374</v>
      </c>
      <c r="G1217" s="10">
        <f t="shared" si="136"/>
        <v>44391</v>
      </c>
    </row>
    <row r="1218" spans="1:7" s="26" customFormat="1" ht="15.75" customHeight="1">
      <c r="A1218" s="74"/>
      <c r="B1218" s="31"/>
      <c r="C1218" s="31"/>
      <c r="D1218" s="41"/>
      <c r="E1218" s="30"/>
      <c r="F1218" s="30"/>
      <c r="G1218" s="30"/>
    </row>
    <row r="1219" spans="1:7" s="26" customFormat="1" ht="15.75" customHeight="1">
      <c r="A1219" s="74"/>
      <c r="B1219" s="31"/>
      <c r="C1219" s="31"/>
      <c r="D1219" s="41"/>
      <c r="E1219" s="30"/>
      <c r="F1219" s="30"/>
      <c r="G1219" s="30"/>
    </row>
    <row r="1220" spans="1:7" s="26" customFormat="1" ht="15.75" customHeight="1">
      <c r="A1220" s="74"/>
      <c r="B1220" s="847" t="s">
        <v>536</v>
      </c>
      <c r="C1220" s="847" t="s">
        <v>534</v>
      </c>
      <c r="D1220" s="847" t="s">
        <v>276</v>
      </c>
      <c r="E1220" s="10" t="s">
        <v>485</v>
      </c>
      <c r="F1220" s="10" t="s">
        <v>30</v>
      </c>
      <c r="G1220" s="10" t="s">
        <v>145</v>
      </c>
    </row>
    <row r="1221" spans="1:7" s="26" customFormat="1" ht="15.75" customHeight="1">
      <c r="A1221" s="74"/>
      <c r="B1221" s="848"/>
      <c r="C1221" s="848"/>
      <c r="D1221" s="848"/>
      <c r="E1221" s="10" t="s">
        <v>21</v>
      </c>
      <c r="F1221" s="10" t="s">
        <v>31</v>
      </c>
      <c r="G1221" s="10" t="s">
        <v>32</v>
      </c>
    </row>
    <row r="1222" spans="1:7" s="26" customFormat="1" ht="15.75" customHeight="1">
      <c r="A1222" s="74"/>
      <c r="B1222" s="215"/>
      <c r="C1222" s="217"/>
      <c r="D1222" s="844" t="s">
        <v>506</v>
      </c>
      <c r="E1222" s="10">
        <v>44347</v>
      </c>
      <c r="F1222" s="10">
        <f>E1222+5</f>
        <v>44352</v>
      </c>
      <c r="G1222" s="10">
        <f>F1222+17</f>
        <v>44369</v>
      </c>
    </row>
    <row r="1223" spans="1:7" s="26" customFormat="1" ht="15.75" customHeight="1">
      <c r="A1223" s="74"/>
      <c r="B1223" s="215" t="s">
        <v>653</v>
      </c>
      <c r="C1223" s="217" t="s">
        <v>654</v>
      </c>
      <c r="D1223" s="845"/>
      <c r="E1223" s="10">
        <f t="shared" ref="E1223:F1226" si="137">E1222+7</f>
        <v>44354</v>
      </c>
      <c r="F1223" s="10">
        <f t="shared" si="137"/>
        <v>44359</v>
      </c>
      <c r="G1223" s="10">
        <f>F1223+17</f>
        <v>44376</v>
      </c>
    </row>
    <row r="1224" spans="1:7" s="26" customFormat="1" ht="15.75" customHeight="1">
      <c r="A1224" s="74"/>
      <c r="B1224" s="215" t="s">
        <v>213</v>
      </c>
      <c r="C1224" s="217" t="s">
        <v>655</v>
      </c>
      <c r="D1224" s="845"/>
      <c r="E1224" s="10">
        <f t="shared" si="137"/>
        <v>44361</v>
      </c>
      <c r="F1224" s="10">
        <f t="shared" si="137"/>
        <v>44366</v>
      </c>
      <c r="G1224" s="10">
        <f>F1224+17</f>
        <v>44383</v>
      </c>
    </row>
    <row r="1225" spans="1:7" s="26" customFormat="1" ht="15.75" customHeight="1">
      <c r="A1225" s="74"/>
      <c r="B1225" s="101"/>
      <c r="C1225" s="101"/>
      <c r="D1225" s="845"/>
      <c r="E1225" s="10">
        <f t="shared" si="137"/>
        <v>44368</v>
      </c>
      <c r="F1225" s="10">
        <f t="shared" si="137"/>
        <v>44373</v>
      </c>
      <c r="G1225" s="10">
        <f>F1225+17</f>
        <v>44390</v>
      </c>
    </row>
    <row r="1226" spans="1:7" s="243" customFormat="1" ht="15.75" customHeight="1">
      <c r="B1226" s="101"/>
      <c r="C1226" s="101"/>
      <c r="D1226" s="846"/>
      <c r="E1226" s="10">
        <f t="shared" si="137"/>
        <v>44375</v>
      </c>
      <c r="F1226" s="10">
        <f t="shared" si="137"/>
        <v>44380</v>
      </c>
      <c r="G1226" s="10">
        <f>F1226+17</f>
        <v>44397</v>
      </c>
    </row>
    <row r="1227" spans="1:7" s="243" customFormat="1" ht="15.75" customHeight="1">
      <c r="D1227" s="253"/>
    </row>
    <row r="1228" spans="1:7" s="26" customFormat="1" ht="15.75" customHeight="1">
      <c r="A1228" s="74" t="s">
        <v>146</v>
      </c>
      <c r="B1228" s="847" t="s">
        <v>281</v>
      </c>
      <c r="C1228" s="847" t="s">
        <v>534</v>
      </c>
      <c r="D1228" s="847" t="s">
        <v>276</v>
      </c>
      <c r="E1228" s="10" t="s">
        <v>489</v>
      </c>
      <c r="F1228" s="10" t="s">
        <v>30</v>
      </c>
      <c r="G1228" s="10" t="s">
        <v>250</v>
      </c>
    </row>
    <row r="1229" spans="1:7" s="26" customFormat="1" ht="15.75" customHeight="1">
      <c r="A1229" s="74"/>
      <c r="B1229" s="848"/>
      <c r="C1229" s="848"/>
      <c r="D1229" s="848"/>
      <c r="E1229" s="10" t="s">
        <v>21</v>
      </c>
      <c r="F1229" s="10" t="s">
        <v>31</v>
      </c>
      <c r="G1229" s="10" t="s">
        <v>32</v>
      </c>
    </row>
    <row r="1230" spans="1:7" s="26" customFormat="1" ht="15.75" customHeight="1">
      <c r="A1230" s="74"/>
      <c r="B1230" s="101" t="s">
        <v>656</v>
      </c>
      <c r="C1230" s="101" t="s">
        <v>658</v>
      </c>
      <c r="D1230" s="844" t="s">
        <v>507</v>
      </c>
      <c r="E1230" s="128">
        <v>44343</v>
      </c>
      <c r="F1230" s="128">
        <f>E1230+5</f>
        <v>44348</v>
      </c>
      <c r="G1230" s="128">
        <f>F1230+19</f>
        <v>44367</v>
      </c>
    </row>
    <row r="1231" spans="1:7" s="26" customFormat="1" ht="15.75" customHeight="1">
      <c r="A1231" s="74"/>
      <c r="B1231" s="101" t="s">
        <v>657</v>
      </c>
      <c r="C1231" s="101" t="s">
        <v>659</v>
      </c>
      <c r="D1231" s="845"/>
      <c r="E1231" s="128">
        <f t="shared" ref="E1231:F1234" si="138">E1230+7</f>
        <v>44350</v>
      </c>
      <c r="F1231" s="128">
        <f t="shared" si="138"/>
        <v>44355</v>
      </c>
      <c r="G1231" s="128">
        <f>F1231+17</f>
        <v>44372</v>
      </c>
    </row>
    <row r="1232" spans="1:7" s="26" customFormat="1" ht="15.75" customHeight="1">
      <c r="A1232" s="74"/>
      <c r="B1232" s="101"/>
      <c r="C1232" s="101"/>
      <c r="D1232" s="845"/>
      <c r="E1232" s="128">
        <f t="shared" si="138"/>
        <v>44357</v>
      </c>
      <c r="F1232" s="128">
        <f t="shared" si="138"/>
        <v>44362</v>
      </c>
      <c r="G1232" s="128">
        <f>F1232+17</f>
        <v>44379</v>
      </c>
    </row>
    <row r="1233" spans="1:8" s="26" customFormat="1" ht="15.75" customHeight="1">
      <c r="A1233" s="74"/>
      <c r="B1233" s="101" t="s">
        <v>660</v>
      </c>
      <c r="C1233" s="101" t="s">
        <v>661</v>
      </c>
      <c r="D1233" s="845"/>
      <c r="E1233" s="128">
        <f t="shared" si="138"/>
        <v>44364</v>
      </c>
      <c r="F1233" s="128">
        <f t="shared" si="138"/>
        <v>44369</v>
      </c>
      <c r="G1233" s="128">
        <f>F1233+17</f>
        <v>44386</v>
      </c>
    </row>
    <row r="1234" spans="1:8" s="26" customFormat="1" ht="15.75" customHeight="1">
      <c r="A1234" s="74"/>
      <c r="B1234" s="101" t="s">
        <v>662</v>
      </c>
      <c r="C1234" s="101" t="s">
        <v>663</v>
      </c>
      <c r="D1234" s="846"/>
      <c r="E1234" s="128">
        <f t="shared" si="138"/>
        <v>44371</v>
      </c>
      <c r="F1234" s="128">
        <f t="shared" si="138"/>
        <v>44376</v>
      </c>
      <c r="G1234" s="128">
        <f>F1234+17</f>
        <v>44393</v>
      </c>
    </row>
    <row r="1235" spans="1:8" s="26" customFormat="1" ht="15.75" customHeight="1">
      <c r="A1235" s="902"/>
      <c r="B1235" s="902"/>
      <c r="C1235" s="902"/>
      <c r="D1235" s="902"/>
      <c r="E1235" s="902"/>
      <c r="F1235" s="902"/>
      <c r="G1235" s="902"/>
    </row>
    <row r="1236" spans="1:8" s="26" customFormat="1" ht="15.75" customHeight="1">
      <c r="A1236" s="74"/>
      <c r="B1236" s="849" t="s">
        <v>533</v>
      </c>
      <c r="C1236" s="849" t="s">
        <v>534</v>
      </c>
      <c r="D1236" s="849" t="s">
        <v>535</v>
      </c>
      <c r="E1236" s="128" t="s">
        <v>485</v>
      </c>
      <c r="F1236" s="128" t="s">
        <v>30</v>
      </c>
      <c r="G1236" s="128" t="s">
        <v>508</v>
      </c>
    </row>
    <row r="1237" spans="1:8" s="26" customFormat="1" ht="15.75" customHeight="1">
      <c r="A1237" s="74"/>
      <c r="B1237" s="849"/>
      <c r="C1237" s="849"/>
      <c r="D1237" s="849"/>
      <c r="E1237" s="128" t="s">
        <v>21</v>
      </c>
      <c r="F1237" s="128" t="s">
        <v>31</v>
      </c>
      <c r="G1237" s="128" t="s">
        <v>32</v>
      </c>
    </row>
    <row r="1238" spans="1:8" s="26" customFormat="1" ht="15.75" customHeight="1">
      <c r="A1238" s="74"/>
      <c r="B1238" s="215" t="s">
        <v>600</v>
      </c>
      <c r="C1238" s="217" t="s">
        <v>601</v>
      </c>
      <c r="D1238" s="883" t="s">
        <v>580</v>
      </c>
      <c r="E1238" s="128">
        <v>44348</v>
      </c>
      <c r="F1238" s="128">
        <f>E1238+5</f>
        <v>44353</v>
      </c>
      <c r="G1238" s="128">
        <f>F1238+17</f>
        <v>44370</v>
      </c>
    </row>
    <row r="1239" spans="1:8" s="26" customFormat="1" ht="15.75" customHeight="1">
      <c r="A1239" s="74"/>
      <c r="B1239" s="215" t="s">
        <v>879</v>
      </c>
      <c r="C1239" s="217" t="s">
        <v>881</v>
      </c>
      <c r="D1239" s="883"/>
      <c r="E1239" s="128">
        <f t="shared" ref="E1239:G1242" si="139">E1238+7</f>
        <v>44355</v>
      </c>
      <c r="F1239" s="128">
        <f t="shared" si="139"/>
        <v>44360</v>
      </c>
      <c r="G1239" s="128">
        <f t="shared" si="139"/>
        <v>44377</v>
      </c>
    </row>
    <row r="1240" spans="1:8" s="26" customFormat="1" ht="15.75" customHeight="1">
      <c r="A1240" s="74"/>
      <c r="B1240" s="215" t="s">
        <v>880</v>
      </c>
      <c r="C1240" s="217" t="s">
        <v>882</v>
      </c>
      <c r="D1240" s="883"/>
      <c r="E1240" s="128">
        <f t="shared" si="139"/>
        <v>44362</v>
      </c>
      <c r="F1240" s="128">
        <f t="shared" si="139"/>
        <v>44367</v>
      </c>
      <c r="G1240" s="128">
        <f t="shared" si="139"/>
        <v>44384</v>
      </c>
    </row>
    <row r="1241" spans="1:8" s="26" customFormat="1" ht="15.75" customHeight="1">
      <c r="A1241" s="74"/>
      <c r="B1241" s="215" t="s">
        <v>550</v>
      </c>
      <c r="C1241" s="217" t="s">
        <v>883</v>
      </c>
      <c r="D1241" s="883"/>
      <c r="E1241" s="128">
        <f t="shared" si="139"/>
        <v>44369</v>
      </c>
      <c r="F1241" s="128">
        <f t="shared" si="139"/>
        <v>44374</v>
      </c>
      <c r="G1241" s="128">
        <f t="shared" si="139"/>
        <v>44391</v>
      </c>
    </row>
    <row r="1242" spans="1:8" s="26" customFormat="1" ht="15.75" customHeight="1">
      <c r="A1242" s="74"/>
      <c r="B1242" s="215"/>
      <c r="C1242" s="218"/>
      <c r="D1242" s="883"/>
      <c r="E1242" s="264">
        <f>E1241+7</f>
        <v>44376</v>
      </c>
      <c r="F1242" s="264">
        <f t="shared" si="139"/>
        <v>44381</v>
      </c>
      <c r="G1242" s="264">
        <f t="shared" si="139"/>
        <v>44398</v>
      </c>
    </row>
    <row r="1243" spans="1:8" s="26" customFormat="1" ht="15.75" customHeight="1">
      <c r="A1243" s="210"/>
      <c r="B1243" s="210"/>
      <c r="C1243" s="210"/>
      <c r="D1243" s="253"/>
      <c r="E1243" s="210"/>
      <c r="F1243" s="210"/>
      <c r="G1243" s="210"/>
      <c r="H1243" s="210"/>
    </row>
    <row r="1244" spans="1:8" s="26" customFormat="1" ht="15.75" customHeight="1">
      <c r="A1244" s="210"/>
      <c r="B1244" s="210"/>
      <c r="C1244" s="210"/>
      <c r="D1244" s="253"/>
      <c r="E1244" s="210"/>
      <c r="F1244" s="210"/>
      <c r="G1244" s="210"/>
      <c r="H1244" s="210"/>
    </row>
    <row r="1245" spans="1:8" s="26" customFormat="1" ht="15.75" customHeight="1">
      <c r="A1245" s="74" t="s">
        <v>510</v>
      </c>
      <c r="B1245" s="884" t="s">
        <v>27</v>
      </c>
      <c r="C1245" s="886" t="s">
        <v>28</v>
      </c>
      <c r="D1245" s="847" t="s">
        <v>276</v>
      </c>
      <c r="E1245" s="10" t="s">
        <v>485</v>
      </c>
      <c r="F1245" s="10" t="s">
        <v>30</v>
      </c>
      <c r="G1245" s="10" t="s">
        <v>249</v>
      </c>
    </row>
    <row r="1246" spans="1:8" s="26" customFormat="1" ht="15.75" customHeight="1">
      <c r="A1246" s="74"/>
      <c r="B1246" s="885"/>
      <c r="C1246" s="887"/>
      <c r="D1246" s="848"/>
      <c r="E1246" s="10" t="s">
        <v>21</v>
      </c>
      <c r="F1246" s="10" t="s">
        <v>31</v>
      </c>
      <c r="G1246" s="10" t="s">
        <v>32</v>
      </c>
    </row>
    <row r="1247" spans="1:8" s="26" customFormat="1" ht="15.75" customHeight="1">
      <c r="A1247" s="74"/>
      <c r="B1247" s="101" t="s">
        <v>656</v>
      </c>
      <c r="C1247" s="101" t="s">
        <v>658</v>
      </c>
      <c r="D1247" s="844" t="s">
        <v>511</v>
      </c>
      <c r="E1247" s="128">
        <v>44316</v>
      </c>
      <c r="F1247" s="128">
        <f>E1247+5</f>
        <v>44321</v>
      </c>
      <c r="G1247" s="128">
        <f>F1247+19</f>
        <v>44340</v>
      </c>
    </row>
    <row r="1248" spans="1:8" s="26" customFormat="1" ht="15.75" customHeight="1">
      <c r="A1248" s="74"/>
      <c r="B1248" s="101" t="s">
        <v>657</v>
      </c>
      <c r="C1248" s="101" t="s">
        <v>659</v>
      </c>
      <c r="D1248" s="845"/>
      <c r="E1248" s="128">
        <f>E1247+7</f>
        <v>44323</v>
      </c>
      <c r="F1248" s="128">
        <f>F1247+7</f>
        <v>44328</v>
      </c>
      <c r="G1248" s="128">
        <f>G1247+7</f>
        <v>44347</v>
      </c>
    </row>
    <row r="1249" spans="1:8" s="26" customFormat="1" ht="15.75" customHeight="1">
      <c r="A1249" s="74"/>
      <c r="B1249" s="101"/>
      <c r="C1249" s="101"/>
      <c r="D1249" s="845"/>
      <c r="E1249" s="128">
        <f t="shared" ref="E1249:F1251" si="140">E1248+7</f>
        <v>44330</v>
      </c>
      <c r="F1249" s="128">
        <f t="shared" si="140"/>
        <v>44335</v>
      </c>
      <c r="G1249" s="128">
        <f>F1249+17</f>
        <v>44352</v>
      </c>
    </row>
    <row r="1250" spans="1:8" s="26" customFormat="1" ht="15.75" customHeight="1">
      <c r="A1250" s="74"/>
      <c r="B1250" s="101" t="s">
        <v>660</v>
      </c>
      <c r="C1250" s="101" t="s">
        <v>661</v>
      </c>
      <c r="D1250" s="845"/>
      <c r="E1250" s="265">
        <f t="shared" si="140"/>
        <v>44337</v>
      </c>
      <c r="F1250" s="265">
        <f t="shared" si="140"/>
        <v>44342</v>
      </c>
      <c r="G1250" s="265">
        <f>F1250+17</f>
        <v>44359</v>
      </c>
    </row>
    <row r="1251" spans="1:8" s="26" customFormat="1" ht="15.75" customHeight="1">
      <c r="A1251" s="74"/>
      <c r="B1251" s="101" t="s">
        <v>662</v>
      </c>
      <c r="C1251" s="101" t="s">
        <v>663</v>
      </c>
      <c r="D1251" s="846"/>
      <c r="E1251" s="265">
        <f t="shared" si="140"/>
        <v>44344</v>
      </c>
      <c r="F1251" s="265">
        <f t="shared" si="140"/>
        <v>44349</v>
      </c>
      <c r="G1251" s="265">
        <f>F1251+17</f>
        <v>44366</v>
      </c>
    </row>
    <row r="1252" spans="1:8" s="26" customFormat="1" ht="15.75" customHeight="1">
      <c r="A1252" s="902"/>
      <c r="B1252" s="902"/>
      <c r="C1252" s="902"/>
      <c r="D1252" s="902"/>
      <c r="E1252" s="902"/>
      <c r="F1252" s="902"/>
      <c r="G1252" s="902"/>
      <c r="H1252" s="902"/>
    </row>
    <row r="1253" spans="1:8" s="26" customFormat="1" ht="15.75" customHeight="1">
      <c r="A1253" s="74"/>
      <c r="B1253" s="847" t="s">
        <v>532</v>
      </c>
      <c r="C1253" s="847" t="s">
        <v>531</v>
      </c>
      <c r="D1253" s="847" t="s">
        <v>530</v>
      </c>
      <c r="E1253" s="134" t="s">
        <v>277</v>
      </c>
      <c r="F1253" s="134" t="s">
        <v>30</v>
      </c>
      <c r="G1253" s="131" t="s">
        <v>249</v>
      </c>
    </row>
    <row r="1254" spans="1:8" s="26" customFormat="1" ht="15.75" customHeight="1">
      <c r="A1254" s="74"/>
      <c r="B1254" s="848"/>
      <c r="C1254" s="848"/>
      <c r="D1254" s="848"/>
      <c r="E1254" s="84" t="s">
        <v>364</v>
      </c>
      <c r="F1254" s="96" t="s">
        <v>31</v>
      </c>
      <c r="G1254" s="134" t="s">
        <v>32</v>
      </c>
    </row>
    <row r="1255" spans="1:8" s="26" customFormat="1" ht="15.75" customHeight="1">
      <c r="A1255" s="74"/>
      <c r="B1255" s="215" t="s">
        <v>600</v>
      </c>
      <c r="C1255" s="217" t="s">
        <v>601</v>
      </c>
      <c r="D1255" s="856" t="s">
        <v>509</v>
      </c>
      <c r="E1255" s="10">
        <v>44348</v>
      </c>
      <c r="F1255" s="10">
        <f>E1255+5</f>
        <v>44353</v>
      </c>
      <c r="G1255" s="10">
        <f>F1255+17</f>
        <v>44370</v>
      </c>
    </row>
    <row r="1256" spans="1:8" s="26" customFormat="1" ht="15.75" customHeight="1">
      <c r="A1256" s="74"/>
      <c r="B1256" s="215" t="s">
        <v>879</v>
      </c>
      <c r="C1256" s="217" t="s">
        <v>881</v>
      </c>
      <c r="D1256" s="930"/>
      <c r="E1256" s="10">
        <f t="shared" ref="E1256:G1259" si="141">E1255+7</f>
        <v>44355</v>
      </c>
      <c r="F1256" s="10">
        <f t="shared" si="141"/>
        <v>44360</v>
      </c>
      <c r="G1256" s="10">
        <f t="shared" si="141"/>
        <v>44377</v>
      </c>
    </row>
    <row r="1257" spans="1:8" s="26" customFormat="1" ht="15.75" customHeight="1">
      <c r="A1257" s="79"/>
      <c r="B1257" s="215" t="s">
        <v>880</v>
      </c>
      <c r="C1257" s="217" t="s">
        <v>882</v>
      </c>
      <c r="D1257" s="930"/>
      <c r="E1257" s="10">
        <f t="shared" si="141"/>
        <v>44362</v>
      </c>
      <c r="F1257" s="10">
        <f t="shared" si="141"/>
        <v>44367</v>
      </c>
      <c r="G1257" s="10">
        <f t="shared" si="141"/>
        <v>44384</v>
      </c>
    </row>
    <row r="1258" spans="1:8" s="26" customFormat="1" ht="15.75" customHeight="1">
      <c r="A1258" s="83" t="s">
        <v>512</v>
      </c>
      <c r="B1258" s="215" t="s">
        <v>550</v>
      </c>
      <c r="C1258" s="217" t="s">
        <v>883</v>
      </c>
      <c r="D1258" s="930"/>
      <c r="E1258" s="10">
        <f t="shared" si="141"/>
        <v>44369</v>
      </c>
      <c r="F1258" s="10">
        <f t="shared" si="141"/>
        <v>44374</v>
      </c>
      <c r="G1258" s="10">
        <f t="shared" si="141"/>
        <v>44391</v>
      </c>
    </row>
    <row r="1259" spans="1:8" s="26" customFormat="1" ht="15.75" customHeight="1">
      <c r="A1259" s="79"/>
      <c r="B1259" s="215"/>
      <c r="C1259" s="218"/>
      <c r="D1259" s="931"/>
      <c r="E1259" s="17">
        <f t="shared" si="141"/>
        <v>44376</v>
      </c>
      <c r="F1259" s="17">
        <f t="shared" si="141"/>
        <v>44381</v>
      </c>
      <c r="G1259" s="17">
        <f t="shared" si="141"/>
        <v>44398</v>
      </c>
    </row>
    <row r="1260" spans="1:8" s="5" customFormat="1" ht="15.75">
      <c r="A1260" s="79"/>
      <c r="B1260" s="26"/>
      <c r="D1260" s="26"/>
    </row>
    <row r="1261" spans="1:8" s="6" customFormat="1">
      <c r="A1261" s="1"/>
      <c r="B1261" s="201"/>
      <c r="D1261" s="201"/>
    </row>
  </sheetData>
  <mergeCells count="639">
    <mergeCell ref="C1122:C1123"/>
    <mergeCell ref="D1046:D1047"/>
    <mergeCell ref="D1035:D1036"/>
    <mergeCell ref="C1035:C1036"/>
    <mergeCell ref="D560:D564"/>
    <mergeCell ref="D1165:D1169"/>
    <mergeCell ref="D1174:D1178"/>
    <mergeCell ref="D766:D767"/>
    <mergeCell ref="B881:B882"/>
    <mergeCell ref="B849:B850"/>
    <mergeCell ref="C766:C767"/>
    <mergeCell ref="D823:D827"/>
    <mergeCell ref="D814:D818"/>
    <mergeCell ref="D787:D791"/>
    <mergeCell ref="D776:D780"/>
    <mergeCell ref="D774:D775"/>
    <mergeCell ref="B859:B860"/>
    <mergeCell ref="B821:B822"/>
    <mergeCell ref="B803:B804"/>
    <mergeCell ref="C977:C978"/>
    <mergeCell ref="D1122:D1123"/>
    <mergeCell ref="D1085:D1086"/>
    <mergeCell ref="D768:D772"/>
    <mergeCell ref="B999:B1000"/>
    <mergeCell ref="B1017:B1018"/>
    <mergeCell ref="D1096:D1097"/>
    <mergeCell ref="C1105:C1106"/>
    <mergeCell ref="B1046:B1047"/>
    <mergeCell ref="D90:D94"/>
    <mergeCell ref="B1075:B1076"/>
    <mergeCell ref="B1067:B1068"/>
    <mergeCell ref="D1069:D1073"/>
    <mergeCell ref="D1048:D1052"/>
    <mergeCell ref="D1019:D1023"/>
    <mergeCell ref="D1075:D1076"/>
    <mergeCell ref="C1075:C1076"/>
    <mergeCell ref="C1026:C1027"/>
    <mergeCell ref="D1026:D1027"/>
    <mergeCell ref="D1028:D1032"/>
    <mergeCell ref="C1067:C1068"/>
    <mergeCell ref="D1067:D1068"/>
    <mergeCell ref="D1057:D1058"/>
    <mergeCell ref="C1057:C1058"/>
    <mergeCell ref="C1046:C1047"/>
    <mergeCell ref="B1009:B1010"/>
    <mergeCell ref="B988:B989"/>
    <mergeCell ref="B1057:B1058"/>
    <mergeCell ref="B1026:B1027"/>
    <mergeCell ref="D1059:D1063"/>
    <mergeCell ref="D1037:D1041"/>
    <mergeCell ref="B898:B899"/>
    <mergeCell ref="D517:D521"/>
    <mergeCell ref="A1153:XFD1153"/>
    <mergeCell ref="A1129:H1129"/>
    <mergeCell ref="D1105:D1106"/>
    <mergeCell ref="D1148:D1152"/>
    <mergeCell ref="B1096:B1097"/>
    <mergeCell ref="D1107:D1111"/>
    <mergeCell ref="A1180:H1180"/>
    <mergeCell ref="D1077:D1081"/>
    <mergeCell ref="A1188:XFD1188"/>
    <mergeCell ref="A1145:H1145"/>
    <mergeCell ref="B1113:B1114"/>
    <mergeCell ref="D1183:D1187"/>
    <mergeCell ref="B1163:B1164"/>
    <mergeCell ref="B1122:B1123"/>
    <mergeCell ref="B1085:B1086"/>
    <mergeCell ref="A1121:I1121"/>
    <mergeCell ref="D1132:D1136"/>
    <mergeCell ref="C1096:C1097"/>
    <mergeCell ref="D1124:D1128"/>
    <mergeCell ref="D1140:D1144"/>
    <mergeCell ref="D1163:D1164"/>
    <mergeCell ref="D1098:D1102"/>
    <mergeCell ref="D1087:D1091"/>
    <mergeCell ref="C1163:C1164"/>
    <mergeCell ref="B930:B931"/>
    <mergeCell ref="D924:D928"/>
    <mergeCell ref="C922:C923"/>
    <mergeCell ref="D969:D973"/>
    <mergeCell ref="C1085:C1086"/>
    <mergeCell ref="A1094:G1094"/>
    <mergeCell ref="B1105:B1106"/>
    <mergeCell ref="D1115:D1119"/>
    <mergeCell ref="C1113:C1114"/>
    <mergeCell ref="D1113:D1114"/>
    <mergeCell ref="B1035:B1036"/>
    <mergeCell ref="B922:B923"/>
    <mergeCell ref="B1253:B1254"/>
    <mergeCell ref="B469:B470"/>
    <mergeCell ref="D891:D895"/>
    <mergeCell ref="B956:B957"/>
    <mergeCell ref="B914:B915"/>
    <mergeCell ref="A478:B478"/>
    <mergeCell ref="D453:D457"/>
    <mergeCell ref="D916:D920"/>
    <mergeCell ref="B889:B890"/>
    <mergeCell ref="B906:B907"/>
    <mergeCell ref="D979:D983"/>
    <mergeCell ref="B967:B968"/>
    <mergeCell ref="B977:B978"/>
    <mergeCell ref="B939:B940"/>
    <mergeCell ref="D900:D904"/>
    <mergeCell ref="D932:D936"/>
    <mergeCell ref="D977:D978"/>
    <mergeCell ref="C930:C931"/>
    <mergeCell ref="D930:D931"/>
    <mergeCell ref="D922:D923"/>
    <mergeCell ref="B948:B949"/>
    <mergeCell ref="D914:D915"/>
    <mergeCell ref="D906:D907"/>
    <mergeCell ref="D1255:D1259"/>
    <mergeCell ref="A1170:H1171"/>
    <mergeCell ref="A1161:H1162"/>
    <mergeCell ref="A1198:XFD1198"/>
    <mergeCell ref="A1196:H1197"/>
    <mergeCell ref="A1179:H1179"/>
    <mergeCell ref="A1235:G1235"/>
    <mergeCell ref="D1202:D1206"/>
    <mergeCell ref="A1252:H1252"/>
    <mergeCell ref="B533:B534"/>
    <mergeCell ref="D508:D512"/>
    <mergeCell ref="D500:D504"/>
    <mergeCell ref="A468:B468"/>
    <mergeCell ref="D550:D551"/>
    <mergeCell ref="D460:D461"/>
    <mergeCell ref="D462:D466"/>
    <mergeCell ref="A414:B414"/>
    <mergeCell ref="A497:B497"/>
    <mergeCell ref="B460:B461"/>
    <mergeCell ref="C451:C452"/>
    <mergeCell ref="D436:D440"/>
    <mergeCell ref="C442:C443"/>
    <mergeCell ref="D434:D435"/>
    <mergeCell ref="C550:C551"/>
    <mergeCell ref="B550:B551"/>
    <mergeCell ref="D543:D547"/>
    <mergeCell ref="C498:C499"/>
    <mergeCell ref="D498:D499"/>
    <mergeCell ref="D489:D490"/>
    <mergeCell ref="C489:C490"/>
    <mergeCell ref="C469:C470"/>
    <mergeCell ref="D481:D485"/>
    <mergeCell ref="C460:C461"/>
    <mergeCell ref="D469:D470"/>
    <mergeCell ref="D471:D475"/>
    <mergeCell ref="A488:B488"/>
    <mergeCell ref="B489:B490"/>
    <mergeCell ref="D491:D495"/>
    <mergeCell ref="A514:B514"/>
    <mergeCell ref="B541:B542"/>
    <mergeCell ref="A532:B532"/>
    <mergeCell ref="B524:B525"/>
    <mergeCell ref="A433:B433"/>
    <mergeCell ref="B442:B443"/>
    <mergeCell ref="D444:D448"/>
    <mergeCell ref="A450:B450"/>
    <mergeCell ref="C434:C435"/>
    <mergeCell ref="B243:B244"/>
    <mergeCell ref="B234:B235"/>
    <mergeCell ref="D243:D244"/>
    <mergeCell ref="B216:B217"/>
    <mergeCell ref="B406:B407"/>
    <mergeCell ref="D362:D366"/>
    <mergeCell ref="B342:B343"/>
    <mergeCell ref="A224:B224"/>
    <mergeCell ref="C261:C262"/>
    <mergeCell ref="C315:C316"/>
    <mergeCell ref="D325:D329"/>
    <mergeCell ref="B323:B324"/>
    <mergeCell ref="A322:B322"/>
    <mergeCell ref="A332:B332"/>
    <mergeCell ref="D323:D324"/>
    <mergeCell ref="C323:C324"/>
    <mergeCell ref="B315:B316"/>
    <mergeCell ref="D315:D316"/>
    <mergeCell ref="D218:D222"/>
    <mergeCell ref="D216:D217"/>
    <mergeCell ref="A260:B260"/>
    <mergeCell ref="A350:B350"/>
    <mergeCell ref="A196:B196"/>
    <mergeCell ref="A205:G205"/>
    <mergeCell ref="C207:C208"/>
    <mergeCell ref="D105:D106"/>
    <mergeCell ref="C132:C133"/>
    <mergeCell ref="C114:C115"/>
    <mergeCell ref="D189:D193"/>
    <mergeCell ref="D209:D213"/>
    <mergeCell ref="D234:D235"/>
    <mergeCell ref="D227:D231"/>
    <mergeCell ref="A233:B233"/>
    <mergeCell ref="D225:D226"/>
    <mergeCell ref="A206:B206"/>
    <mergeCell ref="B207:B208"/>
    <mergeCell ref="D207:D208"/>
    <mergeCell ref="C216:C217"/>
    <mergeCell ref="D199:D203"/>
    <mergeCell ref="C197:C198"/>
    <mergeCell ref="D197:D198"/>
    <mergeCell ref="B159:B160"/>
    <mergeCell ref="B123:B124"/>
    <mergeCell ref="B132:B133"/>
    <mergeCell ref="D96:D97"/>
    <mergeCell ref="D123:D124"/>
    <mergeCell ref="D98:D102"/>
    <mergeCell ref="C159:C160"/>
    <mergeCell ref="D134:D138"/>
    <mergeCell ref="D159:D160"/>
    <mergeCell ref="D141:D142"/>
    <mergeCell ref="D114:D115"/>
    <mergeCell ref="D150:D151"/>
    <mergeCell ref="C105:C106"/>
    <mergeCell ref="C150:C151"/>
    <mergeCell ref="C141:C142"/>
    <mergeCell ref="C123:C124"/>
    <mergeCell ref="D143:D147"/>
    <mergeCell ref="D107:D111"/>
    <mergeCell ref="D152:D156"/>
    <mergeCell ref="B114:B115"/>
    <mergeCell ref="D116:D120"/>
    <mergeCell ref="D125:D129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C43:C44"/>
    <mergeCell ref="D14:D15"/>
    <mergeCell ref="D16:D20"/>
    <mergeCell ref="C14:C15"/>
    <mergeCell ref="B12:G13"/>
    <mergeCell ref="D43:D44"/>
    <mergeCell ref="B225:B226"/>
    <mergeCell ref="D254:D258"/>
    <mergeCell ref="C234:C235"/>
    <mergeCell ref="A87:B87"/>
    <mergeCell ref="C96:C97"/>
    <mergeCell ref="B96:B97"/>
    <mergeCell ref="B105:B106"/>
    <mergeCell ref="B141:B142"/>
    <mergeCell ref="A113:B113"/>
    <mergeCell ref="B150:B151"/>
    <mergeCell ref="A140:B140"/>
    <mergeCell ref="A158:B158"/>
    <mergeCell ref="A122:B122"/>
    <mergeCell ref="D161:D165"/>
    <mergeCell ref="C88:C89"/>
    <mergeCell ref="D132:D133"/>
    <mergeCell ref="B88:B89"/>
    <mergeCell ref="B178:B179"/>
    <mergeCell ref="C178:C179"/>
    <mergeCell ref="C187:C188"/>
    <mergeCell ref="D171:D175"/>
    <mergeCell ref="A167:G167"/>
    <mergeCell ref="A177:B177"/>
    <mergeCell ref="B187:B188"/>
    <mergeCell ref="D52:D53"/>
    <mergeCell ref="D45:D49"/>
    <mergeCell ref="B197:B198"/>
    <mergeCell ref="D187:D188"/>
    <mergeCell ref="B52:B53"/>
    <mergeCell ref="A51:B51"/>
    <mergeCell ref="A70:B70"/>
    <mergeCell ref="A95:B95"/>
    <mergeCell ref="D82:D86"/>
    <mergeCell ref="A112:B112"/>
    <mergeCell ref="D80:D81"/>
    <mergeCell ref="C71:C72"/>
    <mergeCell ref="D54:D58"/>
    <mergeCell ref="D63:D67"/>
    <mergeCell ref="D71:D72"/>
    <mergeCell ref="C169:C170"/>
    <mergeCell ref="A186:B186"/>
    <mergeCell ref="B169:B170"/>
    <mergeCell ref="D169:D170"/>
    <mergeCell ref="A168:B168"/>
    <mergeCell ref="D180:D184"/>
    <mergeCell ref="D178:D179"/>
    <mergeCell ref="A131:B131"/>
    <mergeCell ref="A149:B149"/>
    <mergeCell ref="A269:B269"/>
    <mergeCell ref="B80:B81"/>
    <mergeCell ref="B71:B72"/>
    <mergeCell ref="D245:D249"/>
    <mergeCell ref="B23:B24"/>
    <mergeCell ref="A33:B33"/>
    <mergeCell ref="C252:C253"/>
    <mergeCell ref="D252:D253"/>
    <mergeCell ref="C243:C244"/>
    <mergeCell ref="A242:B242"/>
    <mergeCell ref="C225:C226"/>
    <mergeCell ref="B252:B253"/>
    <mergeCell ref="A250:G251"/>
    <mergeCell ref="B61:B62"/>
    <mergeCell ref="D88:D89"/>
    <mergeCell ref="C80:C81"/>
    <mergeCell ref="D61:D62"/>
    <mergeCell ref="D73:D77"/>
    <mergeCell ref="C61:C62"/>
    <mergeCell ref="D36:D40"/>
    <mergeCell ref="C52:C53"/>
    <mergeCell ref="A104:B104"/>
    <mergeCell ref="B34:B35"/>
    <mergeCell ref="D236:D240"/>
    <mergeCell ref="D351:D352"/>
    <mergeCell ref="B351:B352"/>
    <mergeCell ref="B367:D367"/>
    <mergeCell ref="D270:D271"/>
    <mergeCell ref="B270:B271"/>
    <mergeCell ref="D305:D306"/>
    <mergeCell ref="D272:D276"/>
    <mergeCell ref="D261:D262"/>
    <mergeCell ref="D296:D297"/>
    <mergeCell ref="B296:B297"/>
    <mergeCell ref="D263:D267"/>
    <mergeCell ref="D279:D280"/>
    <mergeCell ref="B261:B262"/>
    <mergeCell ref="C270:C271"/>
    <mergeCell ref="D281:D285"/>
    <mergeCell ref="A304:B304"/>
    <mergeCell ref="C305:C306"/>
    <mergeCell ref="A287:B287"/>
    <mergeCell ref="B288:B289"/>
    <mergeCell ref="C296:C297"/>
    <mergeCell ref="D298:D302"/>
    <mergeCell ref="B279:B280"/>
    <mergeCell ref="C288:C289"/>
    <mergeCell ref="C279:C280"/>
    <mergeCell ref="A314:B314"/>
    <mergeCell ref="A295:B295"/>
    <mergeCell ref="B305:B306"/>
    <mergeCell ref="A278:B278"/>
    <mergeCell ref="A341:B341"/>
    <mergeCell ref="A313:G313"/>
    <mergeCell ref="B333:B334"/>
    <mergeCell ref="D333:D334"/>
    <mergeCell ref="D307:D311"/>
    <mergeCell ref="D290:D294"/>
    <mergeCell ref="D288:D289"/>
    <mergeCell ref="D317:D321"/>
    <mergeCell ref="D552:D556"/>
    <mergeCell ref="A567:B567"/>
    <mergeCell ref="B577:B578"/>
    <mergeCell ref="D342:D343"/>
    <mergeCell ref="C342:C343"/>
    <mergeCell ref="D344:D348"/>
    <mergeCell ref="C333:C334"/>
    <mergeCell ref="D335:D339"/>
    <mergeCell ref="B451:B452"/>
    <mergeCell ref="B434:B435"/>
    <mergeCell ref="A396:B396"/>
    <mergeCell ref="A368:G368"/>
    <mergeCell ref="C351:C352"/>
    <mergeCell ref="C406:C407"/>
    <mergeCell ref="D378:D379"/>
    <mergeCell ref="A369:B369"/>
    <mergeCell ref="D408:D412"/>
    <mergeCell ref="B370:B371"/>
    <mergeCell ref="B388:B389"/>
    <mergeCell ref="D372:D375"/>
    <mergeCell ref="A387:B387"/>
    <mergeCell ref="B397:B398"/>
    <mergeCell ref="C397:C398"/>
    <mergeCell ref="C378:C379"/>
    <mergeCell ref="A405:B405"/>
    <mergeCell ref="D406:D407"/>
    <mergeCell ref="D353:D357"/>
    <mergeCell ref="D399:D403"/>
    <mergeCell ref="B360:B361"/>
    <mergeCell ref="A359:B359"/>
    <mergeCell ref="D425:D426"/>
    <mergeCell ref="D370:D371"/>
    <mergeCell ref="C370:C371"/>
    <mergeCell ref="A377:B377"/>
    <mergeCell ref="D415:D416"/>
    <mergeCell ref="D417:D421"/>
    <mergeCell ref="A423:G423"/>
    <mergeCell ref="B415:B416"/>
    <mergeCell ref="C425:C426"/>
    <mergeCell ref="A424:B424"/>
    <mergeCell ref="D397:D398"/>
    <mergeCell ref="B425:B426"/>
    <mergeCell ref="D390:D394"/>
    <mergeCell ref="D388:D389"/>
    <mergeCell ref="B378:B379"/>
    <mergeCell ref="C388:C389"/>
    <mergeCell ref="A576:B576"/>
    <mergeCell ref="D568:D569"/>
    <mergeCell ref="C612:C613"/>
    <mergeCell ref="D596:D600"/>
    <mergeCell ref="B637:B638"/>
    <mergeCell ref="D579:D583"/>
    <mergeCell ref="D604:D608"/>
    <mergeCell ref="D631:D635"/>
    <mergeCell ref="D612:D613"/>
    <mergeCell ref="A585:B585"/>
    <mergeCell ref="D629:D630"/>
    <mergeCell ref="D637:D638"/>
    <mergeCell ref="C594:C595"/>
    <mergeCell ref="D586:D587"/>
    <mergeCell ref="A593:H593"/>
    <mergeCell ref="C577:C578"/>
    <mergeCell ref="D570:D574"/>
    <mergeCell ref="B568:B569"/>
    <mergeCell ref="C568:C569"/>
    <mergeCell ref="D577:D578"/>
    <mergeCell ref="D756:D757"/>
    <mergeCell ref="D654:D655"/>
    <mergeCell ref="D739:D743"/>
    <mergeCell ref="D710:D714"/>
    <mergeCell ref="B700:B701"/>
    <mergeCell ref="B716:B717"/>
    <mergeCell ref="B689:B690"/>
    <mergeCell ref="C689:C690"/>
    <mergeCell ref="C680:C681"/>
    <mergeCell ref="A725:G725"/>
    <mergeCell ref="B756:B757"/>
    <mergeCell ref="C746:C747"/>
    <mergeCell ref="C727:C728"/>
    <mergeCell ref="D746:D747"/>
    <mergeCell ref="C756:C757"/>
    <mergeCell ref="D748:D752"/>
    <mergeCell ref="D729:D733"/>
    <mergeCell ref="D737:D738"/>
    <mergeCell ref="D665:D669"/>
    <mergeCell ref="D691:D695"/>
    <mergeCell ref="D708:D709"/>
    <mergeCell ref="D689:D690"/>
    <mergeCell ref="B708:B709"/>
    <mergeCell ref="D727:D728"/>
    <mergeCell ref="D672:D673"/>
    <mergeCell ref="D646:D647"/>
    <mergeCell ref="C637:C638"/>
    <mergeCell ref="C663:C664"/>
    <mergeCell ref="C654:C655"/>
    <mergeCell ref="C646:C647"/>
    <mergeCell ref="D588:D592"/>
    <mergeCell ref="B621:B622"/>
    <mergeCell ref="B629:B630"/>
    <mergeCell ref="D614:D618"/>
    <mergeCell ref="C621:C622"/>
    <mergeCell ref="D639:D643"/>
    <mergeCell ref="D674:D678"/>
    <mergeCell ref="D648:D652"/>
    <mergeCell ref="D803:D804"/>
    <mergeCell ref="B558:B559"/>
    <mergeCell ref="C558:C559"/>
    <mergeCell ref="D558:D559"/>
    <mergeCell ref="D883:D887"/>
    <mergeCell ref="C889:C890"/>
    <mergeCell ref="D623:D627"/>
    <mergeCell ref="B602:B603"/>
    <mergeCell ref="B612:B613"/>
    <mergeCell ref="B586:B587"/>
    <mergeCell ref="C586:C587"/>
    <mergeCell ref="D758:D762"/>
    <mergeCell ref="D682:D686"/>
    <mergeCell ref="D702:D706"/>
    <mergeCell ref="D663:D664"/>
    <mergeCell ref="D718:D722"/>
    <mergeCell ref="D656:D660"/>
    <mergeCell ref="D680:D681"/>
    <mergeCell ref="B646:B647"/>
    <mergeCell ref="B737:B738"/>
    <mergeCell ref="B812:B813"/>
    <mergeCell ref="B774:B775"/>
    <mergeCell ref="B766:B767"/>
    <mergeCell ref="C774:C775"/>
    <mergeCell ref="B727:B728"/>
    <mergeCell ref="B680:B681"/>
    <mergeCell ref="C737:C738"/>
    <mergeCell ref="B746:B747"/>
    <mergeCell ref="C672:C673"/>
    <mergeCell ref="B654:B655"/>
    <mergeCell ref="C793:C794"/>
    <mergeCell ref="B793:B794"/>
    <mergeCell ref="B663:B664"/>
    <mergeCell ref="C716:C717"/>
    <mergeCell ref="B672:B673"/>
    <mergeCell ref="B785:B786"/>
    <mergeCell ref="C1181:C1182"/>
    <mergeCell ref="B1181:B1182"/>
    <mergeCell ref="D1181:D1182"/>
    <mergeCell ref="D1172:D1173"/>
    <mergeCell ref="C1253:C1254"/>
    <mergeCell ref="D1253:D1254"/>
    <mergeCell ref="D1245:D1246"/>
    <mergeCell ref="B1236:B1237"/>
    <mergeCell ref="C1236:C1237"/>
    <mergeCell ref="D1236:D1237"/>
    <mergeCell ref="D1228:D1229"/>
    <mergeCell ref="C1228:C1229"/>
    <mergeCell ref="B1228:B1229"/>
    <mergeCell ref="C1172:C1173"/>
    <mergeCell ref="B1172:B1173"/>
    <mergeCell ref="D1213:D1217"/>
    <mergeCell ref="D1220:D1221"/>
    <mergeCell ref="C1220:C1221"/>
    <mergeCell ref="B1220:B1221"/>
    <mergeCell ref="D1211:D1212"/>
    <mergeCell ref="D1238:D1242"/>
    <mergeCell ref="B1245:B1246"/>
    <mergeCell ref="C1211:C1212"/>
    <mergeCell ref="C1245:C1246"/>
    <mergeCell ref="B1211:B1212"/>
    <mergeCell ref="C1200:C1201"/>
    <mergeCell ref="B1200:B1201"/>
    <mergeCell ref="D1200:D1201"/>
    <mergeCell ref="A1209:G1209"/>
    <mergeCell ref="A1207:G1208"/>
    <mergeCell ref="A1210:G1210"/>
    <mergeCell ref="D1130:D1131"/>
    <mergeCell ref="C1130:C1131"/>
    <mergeCell ref="B1130:B1131"/>
    <mergeCell ref="C1154:C1155"/>
    <mergeCell ref="B1154:B1155"/>
    <mergeCell ref="B1146:B1147"/>
    <mergeCell ref="C1146:C1147"/>
    <mergeCell ref="D1146:D1147"/>
    <mergeCell ref="D1154:D1155"/>
    <mergeCell ref="D1138:D1139"/>
    <mergeCell ref="C1138:C1139"/>
    <mergeCell ref="B1138:B1139"/>
    <mergeCell ref="D1156:D1160"/>
    <mergeCell ref="D1189:D1190"/>
    <mergeCell ref="D1191:D1195"/>
    <mergeCell ref="B1189:B1190"/>
    <mergeCell ref="C1189:C1190"/>
    <mergeCell ref="C1017:C1018"/>
    <mergeCell ref="D1017:D1018"/>
    <mergeCell ref="D1009:D1010"/>
    <mergeCell ref="C1009:C1010"/>
    <mergeCell ref="C999:C1000"/>
    <mergeCell ref="D999:D1000"/>
    <mergeCell ref="C988:C989"/>
    <mergeCell ref="D1011:D1015"/>
    <mergeCell ref="D1001:D1005"/>
    <mergeCell ref="D988:D989"/>
    <mergeCell ref="D990:D994"/>
    <mergeCell ref="C898:C899"/>
    <mergeCell ref="D889:D890"/>
    <mergeCell ref="D967:D968"/>
    <mergeCell ref="C967:C968"/>
    <mergeCell ref="C956:C957"/>
    <mergeCell ref="D956:D957"/>
    <mergeCell ref="D948:D949"/>
    <mergeCell ref="C948:C949"/>
    <mergeCell ref="C939:C940"/>
    <mergeCell ref="D939:D940"/>
    <mergeCell ref="D941:D945"/>
    <mergeCell ref="C914:C915"/>
    <mergeCell ref="D958:D962"/>
    <mergeCell ref="D950:D954"/>
    <mergeCell ref="D898:D899"/>
    <mergeCell ref="D908:D912"/>
    <mergeCell ref="C906:C907"/>
    <mergeCell ref="D830:D831"/>
    <mergeCell ref="C830:C831"/>
    <mergeCell ref="C821:C822"/>
    <mergeCell ref="D821:D822"/>
    <mergeCell ref="D812:D813"/>
    <mergeCell ref="B839:B840"/>
    <mergeCell ref="B867:B868"/>
    <mergeCell ref="D832:D836"/>
    <mergeCell ref="D861:D865"/>
    <mergeCell ref="C812:C813"/>
    <mergeCell ref="D841:D845"/>
    <mergeCell ref="D851:D855"/>
    <mergeCell ref="C881:C882"/>
    <mergeCell ref="D881:D882"/>
    <mergeCell ref="D867:D868"/>
    <mergeCell ref="D859:D860"/>
    <mergeCell ref="C859:C860"/>
    <mergeCell ref="C849:C850"/>
    <mergeCell ref="D849:D850"/>
    <mergeCell ref="C839:C840"/>
    <mergeCell ref="D839:D840"/>
    <mergeCell ref="A878:G878"/>
    <mergeCell ref="C867:C868"/>
    <mergeCell ref="D869:D873"/>
    <mergeCell ref="D427:D431"/>
    <mergeCell ref="C803:C804"/>
    <mergeCell ref="B830:B831"/>
    <mergeCell ref="B515:B516"/>
    <mergeCell ref="D506:D507"/>
    <mergeCell ref="C506:C507"/>
    <mergeCell ref="D785:D786"/>
    <mergeCell ref="C785:C786"/>
    <mergeCell ref="D793:D794"/>
    <mergeCell ref="D795:D799"/>
    <mergeCell ref="D716:D717"/>
    <mergeCell ref="D700:D701"/>
    <mergeCell ref="C700:C701"/>
    <mergeCell ref="C602:C603"/>
    <mergeCell ref="D602:D603"/>
    <mergeCell ref="A783:G783"/>
    <mergeCell ref="B696:D697"/>
    <mergeCell ref="C708:C709"/>
    <mergeCell ref="B594:B595"/>
    <mergeCell ref="C629:C630"/>
    <mergeCell ref="D621:D622"/>
    <mergeCell ref="D594:D595"/>
    <mergeCell ref="D535:D539"/>
    <mergeCell ref="D805:D809"/>
    <mergeCell ref="D1230:D1234"/>
    <mergeCell ref="D1247:D1251"/>
    <mergeCell ref="D1222:D1226"/>
    <mergeCell ref="D479:D480"/>
    <mergeCell ref="C479:C480"/>
    <mergeCell ref="D360:D361"/>
    <mergeCell ref="C360:C361"/>
    <mergeCell ref="C541:C542"/>
    <mergeCell ref="D541:D542"/>
    <mergeCell ref="D533:D534"/>
    <mergeCell ref="C524:C525"/>
    <mergeCell ref="D524:D525"/>
    <mergeCell ref="C515:C516"/>
    <mergeCell ref="D515:D516"/>
    <mergeCell ref="D380:D384"/>
    <mergeCell ref="D442:D443"/>
    <mergeCell ref="D451:D452"/>
    <mergeCell ref="B523:G523"/>
    <mergeCell ref="D526:D530"/>
    <mergeCell ref="B479:B480"/>
    <mergeCell ref="B498:B499"/>
    <mergeCell ref="B506:B507"/>
    <mergeCell ref="C533:C534"/>
    <mergeCell ref="C415:C416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7"/>
  <sheetViews>
    <sheetView showGridLines="0" workbookViewId="0">
      <selection activeCell="J13" sqref="J13"/>
    </sheetView>
  </sheetViews>
  <sheetFormatPr defaultColWidth="9" defaultRowHeight="16.5"/>
  <cols>
    <col min="1" max="1" width="15.25" style="292" customWidth="1"/>
    <col min="2" max="2" width="29.625" style="293" customWidth="1"/>
    <col min="3" max="3" width="12.125" style="293" customWidth="1"/>
    <col min="4" max="4" width="16.125" style="292" customWidth="1"/>
    <col min="5" max="5" width="14.625" style="292" customWidth="1"/>
    <col min="6" max="6" width="18.5" style="292" customWidth="1"/>
    <col min="7" max="7" width="16.375" style="292" customWidth="1"/>
    <col min="8" max="8" width="17.625" style="292" customWidth="1"/>
    <col min="9" max="16384" width="9" style="292"/>
  </cols>
  <sheetData>
    <row r="1" spans="1:11" ht="62.25" customHeight="1">
      <c r="A1" s="962" t="s">
        <v>2053</v>
      </c>
      <c r="B1" s="962"/>
      <c r="C1" s="962"/>
      <c r="D1" s="962"/>
      <c r="E1" s="962"/>
      <c r="F1" s="962"/>
      <c r="G1" s="962"/>
      <c r="H1" s="386"/>
      <c r="I1" s="327"/>
      <c r="J1" s="961"/>
      <c r="K1" s="961"/>
    </row>
    <row r="2" spans="1:11" ht="36" customHeight="1">
      <c r="A2" s="963" t="s">
        <v>24</v>
      </c>
      <c r="B2" s="963"/>
      <c r="C2" s="389"/>
      <c r="D2" s="388"/>
      <c r="E2" s="388"/>
      <c r="F2" s="388"/>
      <c r="G2" s="387" t="s">
        <v>2052</v>
      </c>
      <c r="H2" s="386"/>
      <c r="I2" s="327"/>
      <c r="J2" s="385"/>
      <c r="K2" s="384"/>
    </row>
    <row r="3" spans="1:11" ht="23.25" customHeight="1">
      <c r="A3" s="963" t="s">
        <v>2051</v>
      </c>
      <c r="B3" s="963"/>
      <c r="C3" s="963"/>
      <c r="D3" s="963"/>
      <c r="E3" s="963"/>
      <c r="F3" s="963"/>
      <c r="G3" s="963"/>
      <c r="H3" s="386"/>
      <c r="I3" s="327"/>
      <c r="J3" s="385"/>
      <c r="K3" s="384"/>
    </row>
    <row r="4" spans="1:11">
      <c r="A4" s="382" t="s">
        <v>147</v>
      </c>
      <c r="B4" s="383"/>
      <c r="C4" s="383"/>
      <c r="D4" s="382"/>
      <c r="E4" s="382"/>
      <c r="F4" s="382"/>
      <c r="G4" s="382"/>
      <c r="H4" s="381"/>
    </row>
    <row r="5" spans="1:11">
      <c r="A5" s="307" t="s">
        <v>2050</v>
      </c>
      <c r="B5" s="330"/>
      <c r="C5" s="330"/>
      <c r="D5" s="307"/>
      <c r="E5" s="307"/>
      <c r="F5" s="307"/>
      <c r="G5" s="328"/>
      <c r="H5" s="380"/>
    </row>
    <row r="6" spans="1:11">
      <c r="A6" s="307"/>
      <c r="B6" s="948" t="s">
        <v>1474</v>
      </c>
      <c r="C6" s="948" t="s">
        <v>28</v>
      </c>
      <c r="D6" s="950" t="s">
        <v>29</v>
      </c>
      <c r="E6" s="297" t="s">
        <v>148</v>
      </c>
      <c r="F6" s="297" t="s">
        <v>148</v>
      </c>
      <c r="G6" s="297" t="s">
        <v>2001</v>
      </c>
    </row>
    <row r="7" spans="1:11">
      <c r="B7" s="949"/>
      <c r="C7" s="949"/>
      <c r="D7" s="951"/>
      <c r="E7" s="297" t="s">
        <v>1016</v>
      </c>
      <c r="F7" s="297" t="s">
        <v>31</v>
      </c>
      <c r="G7" s="297" t="s">
        <v>32</v>
      </c>
    </row>
    <row r="8" spans="1:11" ht="16.5" customHeight="1">
      <c r="B8" s="295" t="s">
        <v>2034</v>
      </c>
      <c r="C8" s="295" t="s">
        <v>2033</v>
      </c>
      <c r="D8" s="955" t="s">
        <v>2032</v>
      </c>
      <c r="E8" s="303">
        <f>F8-6</f>
        <v>44337</v>
      </c>
      <c r="F8" s="303">
        <v>44343</v>
      </c>
      <c r="G8" s="303">
        <f t="shared" ref="G8:G13" si="0">F8+32</f>
        <v>44375</v>
      </c>
    </row>
    <row r="9" spans="1:11">
      <c r="B9" s="295" t="s">
        <v>2031</v>
      </c>
      <c r="C9" s="295" t="s">
        <v>2030</v>
      </c>
      <c r="D9" s="956"/>
      <c r="E9" s="303">
        <f>E8+7</f>
        <v>44344</v>
      </c>
      <c r="F9" s="303">
        <v>44350</v>
      </c>
      <c r="G9" s="303">
        <f t="shared" si="0"/>
        <v>44382</v>
      </c>
    </row>
    <row r="10" spans="1:11">
      <c r="B10" s="295"/>
      <c r="C10" s="295"/>
      <c r="D10" s="956"/>
      <c r="E10" s="302">
        <f>E9+7</f>
        <v>44351</v>
      </c>
      <c r="F10" s="302">
        <f>F9+7</f>
        <v>44357</v>
      </c>
      <c r="G10" s="302">
        <f t="shared" si="0"/>
        <v>44389</v>
      </c>
      <c r="H10" s="325"/>
    </row>
    <row r="11" spans="1:11">
      <c r="B11" s="295" t="s">
        <v>2029</v>
      </c>
      <c r="C11" s="295" t="s">
        <v>2028</v>
      </c>
      <c r="D11" s="957"/>
      <c r="E11" s="303">
        <f>E10+7</f>
        <v>44358</v>
      </c>
      <c r="F11" s="303">
        <f>F10+7</f>
        <v>44364</v>
      </c>
      <c r="G11" s="303">
        <f t="shared" si="0"/>
        <v>44396</v>
      </c>
    </row>
    <row r="12" spans="1:11">
      <c r="B12" s="295" t="s">
        <v>2027</v>
      </c>
      <c r="C12" s="295" t="s">
        <v>2026</v>
      </c>
      <c r="D12" s="957"/>
      <c r="E12" s="303">
        <f>E11+7</f>
        <v>44365</v>
      </c>
      <c r="F12" s="303">
        <f>F11+7</f>
        <v>44371</v>
      </c>
      <c r="G12" s="303">
        <f t="shared" si="0"/>
        <v>44403</v>
      </c>
    </row>
    <row r="13" spans="1:11">
      <c r="B13" s="295" t="s">
        <v>2025</v>
      </c>
      <c r="C13" s="295" t="s">
        <v>2024</v>
      </c>
      <c r="D13" s="959"/>
      <c r="E13" s="303">
        <f>E12+7</f>
        <v>44372</v>
      </c>
      <c r="F13" s="303">
        <f>F12+7</f>
        <v>44378</v>
      </c>
      <c r="G13" s="303">
        <f t="shared" si="0"/>
        <v>44410</v>
      </c>
    </row>
    <row r="14" spans="1:11">
      <c r="B14" s="292"/>
      <c r="C14" s="292"/>
    </row>
    <row r="15" spans="1:11">
      <c r="B15" s="948" t="s">
        <v>1474</v>
      </c>
      <c r="C15" s="948" t="s">
        <v>28</v>
      </c>
      <c r="D15" s="950" t="s">
        <v>29</v>
      </c>
      <c r="E15" s="297" t="s">
        <v>148</v>
      </c>
      <c r="F15" s="297" t="s">
        <v>148</v>
      </c>
      <c r="G15" s="297" t="s">
        <v>2001</v>
      </c>
    </row>
    <row r="16" spans="1:11">
      <c r="B16" s="949"/>
      <c r="C16" s="949"/>
      <c r="D16" s="951"/>
      <c r="E16" s="297" t="s">
        <v>1016</v>
      </c>
      <c r="F16" s="297" t="s">
        <v>31</v>
      </c>
      <c r="G16" s="297" t="s">
        <v>32</v>
      </c>
    </row>
    <row r="17" spans="2:7" ht="16.5" customHeight="1">
      <c r="B17" s="295" t="s">
        <v>2022</v>
      </c>
      <c r="C17" s="295" t="s">
        <v>2021</v>
      </c>
      <c r="D17" s="955" t="s">
        <v>2020</v>
      </c>
      <c r="E17" s="303">
        <f>F17-5</f>
        <v>44341</v>
      </c>
      <c r="F17" s="303">
        <v>44346</v>
      </c>
      <c r="G17" s="303">
        <f t="shared" ref="G17:G22" si="1">F17+32</f>
        <v>44378</v>
      </c>
    </row>
    <row r="18" spans="2:7">
      <c r="B18" s="295" t="s">
        <v>2019</v>
      </c>
      <c r="C18" s="295" t="s">
        <v>2018</v>
      </c>
      <c r="D18" s="956"/>
      <c r="E18" s="303">
        <f>E17+7</f>
        <v>44348</v>
      </c>
      <c r="F18" s="303">
        <v>44353</v>
      </c>
      <c r="G18" s="303">
        <f t="shared" si="1"/>
        <v>44385</v>
      </c>
    </row>
    <row r="19" spans="2:7">
      <c r="B19" s="295" t="s">
        <v>2017</v>
      </c>
      <c r="C19" s="295" t="s">
        <v>2016</v>
      </c>
      <c r="D19" s="956"/>
      <c r="E19" s="303">
        <f>E18+7</f>
        <v>44355</v>
      </c>
      <c r="F19" s="303">
        <f>F18+7</f>
        <v>44360</v>
      </c>
      <c r="G19" s="303">
        <f t="shared" si="1"/>
        <v>44392</v>
      </c>
    </row>
    <row r="20" spans="2:7">
      <c r="B20" s="295" t="s">
        <v>2015</v>
      </c>
      <c r="C20" s="295" t="s">
        <v>2014</v>
      </c>
      <c r="D20" s="957"/>
      <c r="E20" s="303">
        <f>E19+7</f>
        <v>44362</v>
      </c>
      <c r="F20" s="303">
        <f>F19+7</f>
        <v>44367</v>
      </c>
      <c r="G20" s="303">
        <f t="shared" si="1"/>
        <v>44399</v>
      </c>
    </row>
    <row r="21" spans="2:7">
      <c r="B21" s="295" t="s">
        <v>2013</v>
      </c>
      <c r="C21" s="295" t="s">
        <v>2012</v>
      </c>
      <c r="D21" s="957"/>
      <c r="E21" s="303">
        <f>E20+7</f>
        <v>44369</v>
      </c>
      <c r="F21" s="303">
        <f>F20+7</f>
        <v>44374</v>
      </c>
      <c r="G21" s="303">
        <f t="shared" si="1"/>
        <v>44406</v>
      </c>
    </row>
    <row r="22" spans="2:7">
      <c r="B22" s="295" t="s">
        <v>2011</v>
      </c>
      <c r="C22" s="295" t="s">
        <v>2010</v>
      </c>
      <c r="D22" s="959"/>
      <c r="E22" s="303">
        <f>E21+7</f>
        <v>44376</v>
      </c>
      <c r="F22" s="303">
        <f>F21+7</f>
        <v>44381</v>
      </c>
      <c r="G22" s="303">
        <f t="shared" si="1"/>
        <v>44413</v>
      </c>
    </row>
    <row r="23" spans="2:7">
      <c r="B23" s="292"/>
      <c r="C23" s="292"/>
    </row>
    <row r="24" spans="2:7">
      <c r="B24" s="948" t="s">
        <v>1474</v>
      </c>
      <c r="C24" s="948" t="s">
        <v>28</v>
      </c>
      <c r="D24" s="950" t="s">
        <v>29</v>
      </c>
      <c r="E24" s="297" t="s">
        <v>148</v>
      </c>
      <c r="F24" s="297" t="s">
        <v>148</v>
      </c>
      <c r="G24" s="297" t="s">
        <v>2001</v>
      </c>
    </row>
    <row r="25" spans="2:7">
      <c r="B25" s="949"/>
      <c r="C25" s="949"/>
      <c r="D25" s="951"/>
      <c r="E25" s="297" t="s">
        <v>1016</v>
      </c>
      <c r="F25" s="297" t="s">
        <v>31</v>
      </c>
      <c r="G25" s="297" t="s">
        <v>32</v>
      </c>
    </row>
    <row r="26" spans="2:7" ht="16.5" customHeight="1">
      <c r="B26" s="295" t="s">
        <v>1919</v>
      </c>
      <c r="C26" s="295" t="s">
        <v>1918</v>
      </c>
      <c r="D26" s="955" t="s">
        <v>1917</v>
      </c>
      <c r="E26" s="303">
        <f>F26-4</f>
        <v>44342</v>
      </c>
      <c r="F26" s="303">
        <v>44346</v>
      </c>
      <c r="G26" s="303">
        <f t="shared" ref="G26:G31" si="2">F26+33</f>
        <v>44379</v>
      </c>
    </row>
    <row r="27" spans="2:7">
      <c r="B27" s="295" t="s">
        <v>1916</v>
      </c>
      <c r="C27" s="295" t="s">
        <v>1908</v>
      </c>
      <c r="D27" s="956"/>
      <c r="E27" s="303">
        <f>E26+7</f>
        <v>44349</v>
      </c>
      <c r="F27" s="303">
        <v>44353</v>
      </c>
      <c r="G27" s="303">
        <f t="shared" si="2"/>
        <v>44386</v>
      </c>
    </row>
    <row r="28" spans="2:7">
      <c r="B28" s="295" t="s">
        <v>1915</v>
      </c>
      <c r="C28" s="295" t="s">
        <v>1914</v>
      </c>
      <c r="D28" s="956"/>
      <c r="E28" s="303">
        <f>E27+7</f>
        <v>44356</v>
      </c>
      <c r="F28" s="303">
        <f>F27+7</f>
        <v>44360</v>
      </c>
      <c r="G28" s="303">
        <f t="shared" si="2"/>
        <v>44393</v>
      </c>
    </row>
    <row r="29" spans="2:7">
      <c r="B29" s="295" t="s">
        <v>1913</v>
      </c>
      <c r="C29" s="295" t="s">
        <v>1912</v>
      </c>
      <c r="D29" s="957"/>
      <c r="E29" s="303">
        <f>E28+7</f>
        <v>44363</v>
      </c>
      <c r="F29" s="303">
        <f>F28+7</f>
        <v>44367</v>
      </c>
      <c r="G29" s="303">
        <f t="shared" si="2"/>
        <v>44400</v>
      </c>
    </row>
    <row r="30" spans="2:7">
      <c r="B30" s="295" t="s">
        <v>1922</v>
      </c>
      <c r="C30" s="295" t="s">
        <v>1914</v>
      </c>
      <c r="D30" s="957"/>
      <c r="E30" s="303">
        <f>E29+7</f>
        <v>44370</v>
      </c>
      <c r="F30" s="303">
        <f>F29+7</f>
        <v>44374</v>
      </c>
      <c r="G30" s="303">
        <f t="shared" si="2"/>
        <v>44407</v>
      </c>
    </row>
    <row r="31" spans="2:7">
      <c r="B31" s="295" t="s">
        <v>1909</v>
      </c>
      <c r="C31" s="295" t="s">
        <v>1908</v>
      </c>
      <c r="D31" s="959"/>
      <c r="E31" s="303">
        <f>E30+7</f>
        <v>44377</v>
      </c>
      <c r="F31" s="303">
        <f>F30+7</f>
        <v>44381</v>
      </c>
      <c r="G31" s="303">
        <f t="shared" si="2"/>
        <v>44414</v>
      </c>
    </row>
    <row r="32" spans="2:7">
      <c r="B32" s="299"/>
      <c r="C32" s="299"/>
      <c r="D32" s="299"/>
      <c r="E32" s="299"/>
      <c r="F32" s="299"/>
      <c r="G32" s="299"/>
    </row>
    <row r="33" spans="1:7">
      <c r="A33" s="345" t="s">
        <v>158</v>
      </c>
      <c r="B33" s="292"/>
      <c r="C33" s="292"/>
      <c r="E33" s="307"/>
      <c r="F33" s="307"/>
      <c r="G33" s="328"/>
    </row>
    <row r="34" spans="1:7">
      <c r="B34" s="948" t="s">
        <v>1474</v>
      </c>
      <c r="C34" s="948" t="s">
        <v>28</v>
      </c>
      <c r="D34" s="950" t="s">
        <v>29</v>
      </c>
      <c r="E34" s="297" t="s">
        <v>148</v>
      </c>
      <c r="F34" s="297" t="s">
        <v>148</v>
      </c>
      <c r="G34" s="297" t="s">
        <v>2049</v>
      </c>
    </row>
    <row r="35" spans="1:7">
      <c r="B35" s="949"/>
      <c r="C35" s="949"/>
      <c r="D35" s="951"/>
      <c r="E35" s="297" t="s">
        <v>1016</v>
      </c>
      <c r="F35" s="297" t="s">
        <v>31</v>
      </c>
      <c r="G35" s="297" t="s">
        <v>32</v>
      </c>
    </row>
    <row r="36" spans="1:7" ht="16.5" customHeight="1">
      <c r="B36" s="295" t="s">
        <v>2048</v>
      </c>
      <c r="C36" s="295" t="s">
        <v>2047</v>
      </c>
      <c r="D36" s="955" t="s">
        <v>2046</v>
      </c>
      <c r="E36" s="303">
        <f>F36-5</f>
        <v>44343</v>
      </c>
      <c r="F36" s="303">
        <v>44348</v>
      </c>
      <c r="G36" s="303">
        <f t="shared" ref="G36:G41" si="3">F36+32</f>
        <v>44380</v>
      </c>
    </row>
    <row r="37" spans="1:7">
      <c r="B37" s="295" t="s">
        <v>2045</v>
      </c>
      <c r="C37" s="295" t="s">
        <v>2044</v>
      </c>
      <c r="D37" s="956"/>
      <c r="E37" s="303">
        <f t="shared" ref="E37:F41" si="4">E36+7</f>
        <v>44350</v>
      </c>
      <c r="F37" s="303">
        <f t="shared" si="4"/>
        <v>44355</v>
      </c>
      <c r="G37" s="303">
        <f t="shared" si="3"/>
        <v>44387</v>
      </c>
    </row>
    <row r="38" spans="1:7">
      <c r="B38" s="295" t="s">
        <v>2043</v>
      </c>
      <c r="C38" s="295" t="s">
        <v>2042</v>
      </c>
      <c r="D38" s="956"/>
      <c r="E38" s="303">
        <f t="shared" si="4"/>
        <v>44357</v>
      </c>
      <c r="F38" s="303">
        <f t="shared" si="4"/>
        <v>44362</v>
      </c>
      <c r="G38" s="303">
        <f t="shared" si="3"/>
        <v>44394</v>
      </c>
    </row>
    <row r="39" spans="1:7">
      <c r="B39" s="295" t="s">
        <v>2041</v>
      </c>
      <c r="C39" s="295" t="s">
        <v>2040</v>
      </c>
      <c r="D39" s="957"/>
      <c r="E39" s="303">
        <f t="shared" si="4"/>
        <v>44364</v>
      </c>
      <c r="F39" s="303">
        <f t="shared" si="4"/>
        <v>44369</v>
      </c>
      <c r="G39" s="303">
        <f t="shared" si="3"/>
        <v>44401</v>
      </c>
    </row>
    <row r="40" spans="1:7">
      <c r="B40" s="295" t="s">
        <v>2039</v>
      </c>
      <c r="C40" s="295" t="s">
        <v>2038</v>
      </c>
      <c r="D40" s="957"/>
      <c r="E40" s="303">
        <f t="shared" si="4"/>
        <v>44371</v>
      </c>
      <c r="F40" s="303">
        <f t="shared" si="4"/>
        <v>44376</v>
      </c>
      <c r="G40" s="303">
        <f t="shared" si="3"/>
        <v>44408</v>
      </c>
    </row>
    <row r="41" spans="1:7">
      <c r="B41" s="295" t="s">
        <v>2037</v>
      </c>
      <c r="C41" s="295" t="s">
        <v>2036</v>
      </c>
      <c r="D41" s="959"/>
      <c r="E41" s="303">
        <f t="shared" si="4"/>
        <v>44378</v>
      </c>
      <c r="F41" s="303">
        <f t="shared" si="4"/>
        <v>44383</v>
      </c>
      <c r="G41" s="303">
        <f t="shared" si="3"/>
        <v>44415</v>
      </c>
    </row>
    <row r="42" spans="1:7">
      <c r="B42" s="379"/>
      <c r="C42" s="362"/>
      <c r="D42" s="307"/>
      <c r="E42" s="307"/>
      <c r="F42" s="307"/>
      <c r="G42" s="299"/>
    </row>
    <row r="43" spans="1:7">
      <c r="A43" s="307" t="s">
        <v>38</v>
      </c>
      <c r="B43" s="292"/>
      <c r="C43" s="292"/>
      <c r="E43" s="307"/>
      <c r="F43" s="307"/>
      <c r="G43" s="328"/>
    </row>
    <row r="44" spans="1:7">
      <c r="B44" s="948" t="s">
        <v>1474</v>
      </c>
      <c r="C44" s="948" t="s">
        <v>28</v>
      </c>
      <c r="D44" s="950" t="s">
        <v>29</v>
      </c>
      <c r="E44" s="297" t="s">
        <v>148</v>
      </c>
      <c r="F44" s="297" t="s">
        <v>148</v>
      </c>
      <c r="G44" s="297" t="s">
        <v>2035</v>
      </c>
    </row>
    <row r="45" spans="1:7">
      <c r="B45" s="949"/>
      <c r="C45" s="949"/>
      <c r="D45" s="951"/>
      <c r="E45" s="297" t="s">
        <v>1016</v>
      </c>
      <c r="F45" s="297" t="s">
        <v>31</v>
      </c>
      <c r="G45" s="297" t="s">
        <v>32</v>
      </c>
    </row>
    <row r="46" spans="1:7" ht="16.5" customHeight="1">
      <c r="B46" s="295" t="s">
        <v>2022</v>
      </c>
      <c r="C46" s="295" t="s">
        <v>2021</v>
      </c>
      <c r="D46" s="955" t="s">
        <v>2020</v>
      </c>
      <c r="E46" s="303">
        <f>F46-5</f>
        <v>44341</v>
      </c>
      <c r="F46" s="303">
        <v>44346</v>
      </c>
      <c r="G46" s="303">
        <f t="shared" ref="G46:G51" si="5">F46+29</f>
        <v>44375</v>
      </c>
    </row>
    <row r="47" spans="1:7">
      <c r="B47" s="295" t="s">
        <v>2019</v>
      </c>
      <c r="C47" s="295" t="s">
        <v>2018</v>
      </c>
      <c r="D47" s="956"/>
      <c r="E47" s="303">
        <f>E46+7</f>
        <v>44348</v>
      </c>
      <c r="F47" s="303">
        <v>44353</v>
      </c>
      <c r="G47" s="303">
        <f t="shared" si="5"/>
        <v>44382</v>
      </c>
    </row>
    <row r="48" spans="1:7">
      <c r="B48" s="295" t="s">
        <v>2017</v>
      </c>
      <c r="C48" s="295" t="s">
        <v>2016</v>
      </c>
      <c r="D48" s="956"/>
      <c r="E48" s="303">
        <f>E47+7</f>
        <v>44355</v>
      </c>
      <c r="F48" s="303">
        <f>F47+7</f>
        <v>44360</v>
      </c>
      <c r="G48" s="303">
        <f t="shared" si="5"/>
        <v>44389</v>
      </c>
    </row>
    <row r="49" spans="1:7">
      <c r="B49" s="295" t="s">
        <v>2015</v>
      </c>
      <c r="C49" s="295" t="s">
        <v>2014</v>
      </c>
      <c r="D49" s="957"/>
      <c r="E49" s="303">
        <f>E48+7</f>
        <v>44362</v>
      </c>
      <c r="F49" s="303">
        <f>F48+7</f>
        <v>44367</v>
      </c>
      <c r="G49" s="303">
        <f t="shared" si="5"/>
        <v>44396</v>
      </c>
    </row>
    <row r="50" spans="1:7">
      <c r="B50" s="295" t="s">
        <v>2013</v>
      </c>
      <c r="C50" s="295" t="s">
        <v>2012</v>
      </c>
      <c r="D50" s="957"/>
      <c r="E50" s="303">
        <f>E49+7</f>
        <v>44369</v>
      </c>
      <c r="F50" s="303">
        <f>F49+7</f>
        <v>44374</v>
      </c>
      <c r="G50" s="303">
        <f t="shared" si="5"/>
        <v>44403</v>
      </c>
    </row>
    <row r="51" spans="1:7">
      <c r="B51" s="295" t="s">
        <v>2011</v>
      </c>
      <c r="C51" s="295" t="s">
        <v>2010</v>
      </c>
      <c r="D51" s="959"/>
      <c r="E51" s="303">
        <f>E50+7</f>
        <v>44376</v>
      </c>
      <c r="F51" s="303">
        <f>F50+7</f>
        <v>44381</v>
      </c>
      <c r="G51" s="303">
        <f t="shared" si="5"/>
        <v>44410</v>
      </c>
    </row>
    <row r="52" spans="1:7">
      <c r="B52" s="292"/>
      <c r="C52" s="292"/>
      <c r="E52" s="299"/>
      <c r="F52" s="299"/>
      <c r="G52" s="299"/>
    </row>
    <row r="53" spans="1:7">
      <c r="A53" s="307" t="s">
        <v>40</v>
      </c>
      <c r="B53" s="292"/>
      <c r="C53" s="292"/>
    </row>
    <row r="54" spans="1:7">
      <c r="A54" s="307"/>
      <c r="B54" s="948" t="s">
        <v>1474</v>
      </c>
      <c r="C54" s="948" t="s">
        <v>28</v>
      </c>
      <c r="D54" s="950" t="s">
        <v>29</v>
      </c>
      <c r="E54" s="297" t="s">
        <v>148</v>
      </c>
      <c r="F54" s="297" t="s">
        <v>148</v>
      </c>
      <c r="G54" s="297" t="s">
        <v>1983</v>
      </c>
    </row>
    <row r="55" spans="1:7">
      <c r="A55" s="307"/>
      <c r="B55" s="949"/>
      <c r="C55" s="949"/>
      <c r="D55" s="951"/>
      <c r="E55" s="297" t="s">
        <v>1016</v>
      </c>
      <c r="F55" s="297" t="s">
        <v>31</v>
      </c>
      <c r="G55" s="297" t="s">
        <v>32</v>
      </c>
    </row>
    <row r="56" spans="1:7" ht="16.5" customHeight="1">
      <c r="A56" s="307"/>
      <c r="B56" s="295" t="s">
        <v>2034</v>
      </c>
      <c r="C56" s="295" t="s">
        <v>2033</v>
      </c>
      <c r="D56" s="955" t="s">
        <v>2032</v>
      </c>
      <c r="E56" s="303">
        <f>F56-6</f>
        <v>44337</v>
      </c>
      <c r="F56" s="303">
        <v>44343</v>
      </c>
      <c r="G56" s="303">
        <f t="shared" ref="G56:G61" si="6">F56+37</f>
        <v>44380</v>
      </c>
    </row>
    <row r="57" spans="1:7">
      <c r="A57" s="307"/>
      <c r="B57" s="295" t="s">
        <v>2031</v>
      </c>
      <c r="C57" s="295" t="s">
        <v>2030</v>
      </c>
      <c r="D57" s="956"/>
      <c r="E57" s="303">
        <f>E56+7</f>
        <v>44344</v>
      </c>
      <c r="F57" s="303">
        <v>44350</v>
      </c>
      <c r="G57" s="303">
        <f t="shared" si="6"/>
        <v>44387</v>
      </c>
    </row>
    <row r="58" spans="1:7">
      <c r="A58" s="307"/>
      <c r="B58" s="295"/>
      <c r="C58" s="295"/>
      <c r="D58" s="956"/>
      <c r="E58" s="302">
        <f>E57+7</f>
        <v>44351</v>
      </c>
      <c r="F58" s="302">
        <f>F57+7</f>
        <v>44357</v>
      </c>
      <c r="G58" s="302">
        <f t="shared" si="6"/>
        <v>44394</v>
      </c>
    </row>
    <row r="59" spans="1:7">
      <c r="A59" s="307"/>
      <c r="B59" s="295" t="s">
        <v>2029</v>
      </c>
      <c r="C59" s="295" t="s">
        <v>2028</v>
      </c>
      <c r="D59" s="957"/>
      <c r="E59" s="303">
        <f>E58+7</f>
        <v>44358</v>
      </c>
      <c r="F59" s="303">
        <f>F58+7</f>
        <v>44364</v>
      </c>
      <c r="G59" s="303">
        <f t="shared" si="6"/>
        <v>44401</v>
      </c>
    </row>
    <row r="60" spans="1:7">
      <c r="A60" s="307"/>
      <c r="B60" s="295" t="s">
        <v>2027</v>
      </c>
      <c r="C60" s="295" t="s">
        <v>2026</v>
      </c>
      <c r="D60" s="957"/>
      <c r="E60" s="303">
        <f>E59+7</f>
        <v>44365</v>
      </c>
      <c r="F60" s="303">
        <f>F59+7</f>
        <v>44371</v>
      </c>
      <c r="G60" s="303">
        <f t="shared" si="6"/>
        <v>44408</v>
      </c>
    </row>
    <row r="61" spans="1:7">
      <c r="A61" s="307"/>
      <c r="B61" s="295" t="s">
        <v>2025</v>
      </c>
      <c r="C61" s="295" t="s">
        <v>2024</v>
      </c>
      <c r="D61" s="959"/>
      <c r="E61" s="303">
        <f>E60+7</f>
        <v>44372</v>
      </c>
      <c r="F61" s="303">
        <f>F60+7</f>
        <v>44378</v>
      </c>
      <c r="G61" s="303">
        <f t="shared" si="6"/>
        <v>44415</v>
      </c>
    </row>
    <row r="62" spans="1:7">
      <c r="A62" s="307"/>
      <c r="B62" s="307"/>
      <c r="C62" s="307"/>
      <c r="D62" s="307"/>
      <c r="E62" s="307"/>
      <c r="F62" s="307"/>
      <c r="G62" s="307"/>
    </row>
    <row r="63" spans="1:7">
      <c r="B63" s="948" t="s">
        <v>1474</v>
      </c>
      <c r="C63" s="948" t="s">
        <v>28</v>
      </c>
      <c r="D63" s="950" t="s">
        <v>29</v>
      </c>
      <c r="E63" s="297" t="s">
        <v>148</v>
      </c>
      <c r="F63" s="297" t="s">
        <v>148</v>
      </c>
      <c r="G63" s="297" t="s">
        <v>1983</v>
      </c>
    </row>
    <row r="64" spans="1:7">
      <c r="B64" s="949"/>
      <c r="C64" s="949"/>
      <c r="D64" s="951"/>
      <c r="E64" s="297" t="s">
        <v>1016</v>
      </c>
      <c r="F64" s="297" t="s">
        <v>31</v>
      </c>
      <c r="G64" s="297" t="s">
        <v>32</v>
      </c>
    </row>
    <row r="65" spans="1:7" ht="16.5" customHeight="1">
      <c r="B65" s="295" t="s">
        <v>1919</v>
      </c>
      <c r="C65" s="295" t="s">
        <v>1918</v>
      </c>
      <c r="D65" s="955" t="s">
        <v>1917</v>
      </c>
      <c r="E65" s="303">
        <f>F65-4</f>
        <v>44342</v>
      </c>
      <c r="F65" s="303">
        <v>44346</v>
      </c>
      <c r="G65" s="303">
        <f t="shared" ref="G65:G70" si="7">F65+30</f>
        <v>44376</v>
      </c>
    </row>
    <row r="66" spans="1:7">
      <c r="B66" s="295" t="s">
        <v>1916</v>
      </c>
      <c r="C66" s="295" t="s">
        <v>1908</v>
      </c>
      <c r="D66" s="956"/>
      <c r="E66" s="303">
        <f>E65+7</f>
        <v>44349</v>
      </c>
      <c r="F66" s="303">
        <v>44353</v>
      </c>
      <c r="G66" s="303">
        <f t="shared" si="7"/>
        <v>44383</v>
      </c>
    </row>
    <row r="67" spans="1:7">
      <c r="B67" s="295" t="s">
        <v>1915</v>
      </c>
      <c r="C67" s="295" t="s">
        <v>1914</v>
      </c>
      <c r="D67" s="956"/>
      <c r="E67" s="303">
        <f>E66+7</f>
        <v>44356</v>
      </c>
      <c r="F67" s="303">
        <f>F66+7</f>
        <v>44360</v>
      </c>
      <c r="G67" s="303">
        <f t="shared" si="7"/>
        <v>44390</v>
      </c>
    </row>
    <row r="68" spans="1:7">
      <c r="B68" s="295" t="s">
        <v>1913</v>
      </c>
      <c r="C68" s="295" t="s">
        <v>1912</v>
      </c>
      <c r="D68" s="957"/>
      <c r="E68" s="303">
        <f>E67+7</f>
        <v>44363</v>
      </c>
      <c r="F68" s="303">
        <f>F67+7</f>
        <v>44367</v>
      </c>
      <c r="G68" s="303">
        <f t="shared" si="7"/>
        <v>44397</v>
      </c>
    </row>
    <row r="69" spans="1:7">
      <c r="B69" s="295" t="s">
        <v>1922</v>
      </c>
      <c r="C69" s="295" t="s">
        <v>1914</v>
      </c>
      <c r="D69" s="957"/>
      <c r="E69" s="303">
        <f>E68+7</f>
        <v>44370</v>
      </c>
      <c r="F69" s="303">
        <f>F68+7</f>
        <v>44374</v>
      </c>
      <c r="G69" s="303">
        <f t="shared" si="7"/>
        <v>44404</v>
      </c>
    </row>
    <row r="70" spans="1:7">
      <c r="B70" s="295" t="s">
        <v>1909</v>
      </c>
      <c r="C70" s="295" t="s">
        <v>1908</v>
      </c>
      <c r="D70" s="959"/>
      <c r="E70" s="303">
        <f>E69+7</f>
        <v>44377</v>
      </c>
      <c r="F70" s="303">
        <f>F69+7</f>
        <v>44381</v>
      </c>
      <c r="G70" s="303">
        <f t="shared" si="7"/>
        <v>44411</v>
      </c>
    </row>
    <row r="71" spans="1:7">
      <c r="B71" s="322"/>
      <c r="C71" s="322"/>
      <c r="D71" s="300"/>
      <c r="E71" s="299"/>
      <c r="F71" s="299"/>
      <c r="G71" s="299"/>
    </row>
    <row r="72" spans="1:7">
      <c r="A72" s="307" t="s">
        <v>2023</v>
      </c>
      <c r="B72" s="322"/>
      <c r="C72" s="322"/>
      <c r="D72" s="300"/>
      <c r="E72" s="299"/>
      <c r="F72" s="299"/>
      <c r="G72" s="299"/>
    </row>
    <row r="73" spans="1:7">
      <c r="B73" s="948" t="s">
        <v>1474</v>
      </c>
      <c r="C73" s="948" t="s">
        <v>28</v>
      </c>
      <c r="D73" s="950" t="s">
        <v>29</v>
      </c>
      <c r="E73" s="297" t="s">
        <v>148</v>
      </c>
      <c r="F73" s="297" t="s">
        <v>148</v>
      </c>
      <c r="G73" s="297" t="s">
        <v>2023</v>
      </c>
    </row>
    <row r="74" spans="1:7">
      <c r="B74" s="949"/>
      <c r="C74" s="949"/>
      <c r="D74" s="951"/>
      <c r="E74" s="297" t="s">
        <v>1016</v>
      </c>
      <c r="F74" s="297" t="s">
        <v>31</v>
      </c>
      <c r="G74" s="297" t="s">
        <v>32</v>
      </c>
    </row>
    <row r="75" spans="1:7" ht="16.5" customHeight="1">
      <c r="B75" s="295" t="s">
        <v>2022</v>
      </c>
      <c r="C75" s="295" t="s">
        <v>2021</v>
      </c>
      <c r="D75" s="955" t="s">
        <v>2020</v>
      </c>
      <c r="E75" s="303">
        <f>F75-5</f>
        <v>44341</v>
      </c>
      <c r="F75" s="303">
        <v>44346</v>
      </c>
      <c r="G75" s="303">
        <f t="shared" ref="G75:G80" si="8">F75+27</f>
        <v>44373</v>
      </c>
    </row>
    <row r="76" spans="1:7">
      <c r="B76" s="295" t="s">
        <v>2019</v>
      </c>
      <c r="C76" s="295" t="s">
        <v>2018</v>
      </c>
      <c r="D76" s="956"/>
      <c r="E76" s="303">
        <f>E75+7</f>
        <v>44348</v>
      </c>
      <c r="F76" s="303">
        <v>44353</v>
      </c>
      <c r="G76" s="303">
        <f t="shared" si="8"/>
        <v>44380</v>
      </c>
    </row>
    <row r="77" spans="1:7">
      <c r="B77" s="295" t="s">
        <v>2017</v>
      </c>
      <c r="C77" s="295" t="s">
        <v>2016</v>
      </c>
      <c r="D77" s="956"/>
      <c r="E77" s="303">
        <f>E76+7</f>
        <v>44355</v>
      </c>
      <c r="F77" s="303">
        <f>F76+7</f>
        <v>44360</v>
      </c>
      <c r="G77" s="303">
        <f t="shared" si="8"/>
        <v>44387</v>
      </c>
    </row>
    <row r="78" spans="1:7">
      <c r="B78" s="295" t="s">
        <v>2015</v>
      </c>
      <c r="C78" s="295" t="s">
        <v>2014</v>
      </c>
      <c r="D78" s="957"/>
      <c r="E78" s="303">
        <f>E77+7</f>
        <v>44362</v>
      </c>
      <c r="F78" s="303">
        <f>F77+7</f>
        <v>44367</v>
      </c>
      <c r="G78" s="303">
        <f t="shared" si="8"/>
        <v>44394</v>
      </c>
    </row>
    <row r="79" spans="1:7">
      <c r="B79" s="295" t="s">
        <v>2013</v>
      </c>
      <c r="C79" s="295" t="s">
        <v>2012</v>
      </c>
      <c r="D79" s="957"/>
      <c r="E79" s="303">
        <f>E78+7</f>
        <v>44369</v>
      </c>
      <c r="F79" s="303">
        <f>F78+7</f>
        <v>44374</v>
      </c>
      <c r="G79" s="303">
        <f t="shared" si="8"/>
        <v>44401</v>
      </c>
    </row>
    <row r="80" spans="1:7">
      <c r="B80" s="295" t="s">
        <v>2011</v>
      </c>
      <c r="C80" s="295" t="s">
        <v>2010</v>
      </c>
      <c r="D80" s="959"/>
      <c r="E80" s="303">
        <f>E79+7</f>
        <v>44376</v>
      </c>
      <c r="F80" s="303">
        <f>F79+7</f>
        <v>44381</v>
      </c>
      <c r="G80" s="303">
        <f t="shared" si="8"/>
        <v>44408</v>
      </c>
    </row>
    <row r="81" spans="1:8">
      <c r="B81" s="322"/>
      <c r="C81" s="322"/>
      <c r="D81" s="300"/>
      <c r="E81" s="299"/>
      <c r="F81" s="299"/>
      <c r="G81" s="299"/>
    </row>
    <row r="82" spans="1:8">
      <c r="A82" s="307" t="s">
        <v>2009</v>
      </c>
      <c r="B82" s="307"/>
      <c r="C82" s="307"/>
      <c r="G82" s="328"/>
    </row>
    <row r="83" spans="1:8">
      <c r="B83" s="948" t="s">
        <v>1474</v>
      </c>
      <c r="C83" s="948" t="s">
        <v>28</v>
      </c>
      <c r="D83" s="950" t="s">
        <v>29</v>
      </c>
      <c r="E83" s="297" t="s">
        <v>148</v>
      </c>
      <c r="F83" s="297" t="s">
        <v>148</v>
      </c>
      <c r="G83" s="297" t="s">
        <v>2008</v>
      </c>
    </row>
    <row r="84" spans="1:8">
      <c r="B84" s="949"/>
      <c r="C84" s="949"/>
      <c r="D84" s="951"/>
      <c r="E84" s="297" t="s">
        <v>1016</v>
      </c>
      <c r="F84" s="297" t="s">
        <v>31</v>
      </c>
      <c r="G84" s="297" t="s">
        <v>32</v>
      </c>
    </row>
    <row r="85" spans="1:8" ht="16.5" customHeight="1">
      <c r="B85" s="295" t="s">
        <v>1919</v>
      </c>
      <c r="C85" s="295" t="s">
        <v>1918</v>
      </c>
      <c r="D85" s="955" t="s">
        <v>1917</v>
      </c>
      <c r="E85" s="303">
        <f>F85-4</f>
        <v>44342</v>
      </c>
      <c r="F85" s="303">
        <v>44346</v>
      </c>
      <c r="G85" s="303">
        <f t="shared" ref="G85:G90" si="9">F85+35</f>
        <v>44381</v>
      </c>
    </row>
    <row r="86" spans="1:8">
      <c r="B86" s="295" t="s">
        <v>1916</v>
      </c>
      <c r="C86" s="295" t="s">
        <v>1908</v>
      </c>
      <c r="D86" s="956"/>
      <c r="E86" s="303">
        <f>E85+7</f>
        <v>44349</v>
      </c>
      <c r="F86" s="303">
        <v>44353</v>
      </c>
      <c r="G86" s="303">
        <f t="shared" si="9"/>
        <v>44388</v>
      </c>
    </row>
    <row r="87" spans="1:8">
      <c r="B87" s="295" t="s">
        <v>1915</v>
      </c>
      <c r="C87" s="295" t="s">
        <v>1914</v>
      </c>
      <c r="D87" s="956"/>
      <c r="E87" s="303">
        <f>E86+7</f>
        <v>44356</v>
      </c>
      <c r="F87" s="303">
        <f>F86+7</f>
        <v>44360</v>
      </c>
      <c r="G87" s="303">
        <f t="shared" si="9"/>
        <v>44395</v>
      </c>
    </row>
    <row r="88" spans="1:8">
      <c r="B88" s="295" t="s">
        <v>1913</v>
      </c>
      <c r="C88" s="295" t="s">
        <v>1912</v>
      </c>
      <c r="D88" s="957"/>
      <c r="E88" s="303">
        <f>E87+7</f>
        <v>44363</v>
      </c>
      <c r="F88" s="303">
        <f>F87+7</f>
        <v>44367</v>
      </c>
      <c r="G88" s="303">
        <f t="shared" si="9"/>
        <v>44402</v>
      </c>
    </row>
    <row r="89" spans="1:8">
      <c r="B89" s="295" t="s">
        <v>1922</v>
      </c>
      <c r="C89" s="295" t="s">
        <v>1914</v>
      </c>
      <c r="D89" s="957"/>
      <c r="E89" s="303">
        <f>E88+7</f>
        <v>44370</v>
      </c>
      <c r="F89" s="303">
        <f>F88+7</f>
        <v>44374</v>
      </c>
      <c r="G89" s="303">
        <f t="shared" si="9"/>
        <v>44409</v>
      </c>
    </row>
    <row r="90" spans="1:8">
      <c r="B90" s="295" t="s">
        <v>1909</v>
      </c>
      <c r="C90" s="295" t="s">
        <v>1908</v>
      </c>
      <c r="D90" s="959"/>
      <c r="E90" s="303">
        <f>E89+7</f>
        <v>44377</v>
      </c>
      <c r="F90" s="303">
        <f>F89+7</f>
        <v>44381</v>
      </c>
      <c r="G90" s="303">
        <f t="shared" si="9"/>
        <v>44416</v>
      </c>
    </row>
    <row r="91" spans="1:8">
      <c r="B91" s="322"/>
      <c r="C91" s="322"/>
      <c r="D91" s="300"/>
      <c r="E91" s="299"/>
      <c r="F91" s="299"/>
      <c r="G91" s="299"/>
    </row>
    <row r="92" spans="1:8" s="327" customFormat="1">
      <c r="A92" s="336" t="s">
        <v>2007</v>
      </c>
      <c r="B92" s="340"/>
      <c r="C92" s="340"/>
      <c r="D92" s="336"/>
      <c r="E92" s="336"/>
      <c r="F92" s="336"/>
      <c r="G92" s="336"/>
      <c r="H92" s="328"/>
    </row>
    <row r="93" spans="1:8">
      <c r="A93" s="307" t="s">
        <v>2006</v>
      </c>
      <c r="B93" s="330"/>
      <c r="C93" s="330"/>
      <c r="D93" s="330"/>
      <c r="E93" s="330"/>
      <c r="F93" s="307"/>
      <c r="G93" s="307"/>
      <c r="H93" s="327"/>
    </row>
    <row r="94" spans="1:8">
      <c r="A94" s="307"/>
      <c r="B94" s="948" t="s">
        <v>27</v>
      </c>
      <c r="C94" s="948" t="s">
        <v>28</v>
      </c>
      <c r="D94" s="950" t="s">
        <v>29</v>
      </c>
      <c r="E94" s="297" t="s">
        <v>148</v>
      </c>
      <c r="F94" s="297" t="s">
        <v>148</v>
      </c>
      <c r="G94" s="297" t="s">
        <v>1983</v>
      </c>
      <c r="H94" s="297" t="s">
        <v>2005</v>
      </c>
    </row>
    <row r="95" spans="1:8">
      <c r="A95" s="307"/>
      <c r="B95" s="949"/>
      <c r="C95" s="949"/>
      <c r="D95" s="951"/>
      <c r="E95" s="297" t="s">
        <v>1016</v>
      </c>
      <c r="F95" s="297" t="s">
        <v>31</v>
      </c>
      <c r="G95" s="297" t="s">
        <v>32</v>
      </c>
      <c r="H95" s="297" t="s">
        <v>1252</v>
      </c>
    </row>
    <row r="96" spans="1:8" ht="16.5" customHeight="1">
      <c r="A96" s="307"/>
      <c r="B96" s="295" t="s">
        <v>1919</v>
      </c>
      <c r="C96" s="295" t="s">
        <v>1918</v>
      </c>
      <c r="D96" s="955" t="s">
        <v>1917</v>
      </c>
      <c r="E96" s="303">
        <f>F96-4</f>
        <v>44342</v>
      </c>
      <c r="F96" s="303">
        <v>44346</v>
      </c>
      <c r="G96" s="303">
        <f>F96+30</f>
        <v>44376</v>
      </c>
      <c r="H96" s="303" t="s">
        <v>2004</v>
      </c>
    </row>
    <row r="97" spans="1:8">
      <c r="A97" s="307"/>
      <c r="B97" s="295" t="s">
        <v>1916</v>
      </c>
      <c r="C97" s="295" t="s">
        <v>1908</v>
      </c>
      <c r="D97" s="956"/>
      <c r="E97" s="303">
        <f>E96+7</f>
        <v>44349</v>
      </c>
      <c r="F97" s="303">
        <v>44353</v>
      </c>
      <c r="G97" s="303">
        <f>G96+7</f>
        <v>44383</v>
      </c>
      <c r="H97" s="303" t="s">
        <v>2004</v>
      </c>
    </row>
    <row r="98" spans="1:8">
      <c r="A98" s="307"/>
      <c r="B98" s="295" t="s">
        <v>1915</v>
      </c>
      <c r="C98" s="295" t="s">
        <v>1914</v>
      </c>
      <c r="D98" s="956"/>
      <c r="E98" s="303">
        <f>E97+7</f>
        <v>44356</v>
      </c>
      <c r="F98" s="303">
        <f>F97+7</f>
        <v>44360</v>
      </c>
      <c r="G98" s="303">
        <f>G97+7</f>
        <v>44390</v>
      </c>
      <c r="H98" s="303" t="s">
        <v>2004</v>
      </c>
    </row>
    <row r="99" spans="1:8">
      <c r="A99" s="307"/>
      <c r="B99" s="295" t="s">
        <v>1913</v>
      </c>
      <c r="C99" s="295" t="s">
        <v>1912</v>
      </c>
      <c r="D99" s="957"/>
      <c r="E99" s="303">
        <f>E98+7</f>
        <v>44363</v>
      </c>
      <c r="F99" s="303">
        <f>F98+7</f>
        <v>44367</v>
      </c>
      <c r="G99" s="303">
        <f>G98+7</f>
        <v>44397</v>
      </c>
      <c r="H99" s="303" t="s">
        <v>2004</v>
      </c>
    </row>
    <row r="100" spans="1:8">
      <c r="A100" s="307"/>
      <c r="B100" s="295" t="s">
        <v>1922</v>
      </c>
      <c r="C100" s="295" t="s">
        <v>1914</v>
      </c>
      <c r="D100" s="957"/>
      <c r="E100" s="303">
        <f>E99+7</f>
        <v>44370</v>
      </c>
      <c r="F100" s="303">
        <f>F99+7</f>
        <v>44374</v>
      </c>
      <c r="G100" s="303">
        <f>G99+7</f>
        <v>44404</v>
      </c>
      <c r="H100" s="303" t="s">
        <v>2004</v>
      </c>
    </row>
    <row r="101" spans="1:8">
      <c r="A101" s="307"/>
      <c r="B101" s="295" t="s">
        <v>1909</v>
      </c>
      <c r="C101" s="295" t="s">
        <v>1908</v>
      </c>
      <c r="D101" s="959"/>
      <c r="E101" s="303">
        <f>E100+7</f>
        <v>44377</v>
      </c>
      <c r="F101" s="303">
        <f>F100+7</f>
        <v>44381</v>
      </c>
      <c r="G101" s="303">
        <f>G100+7</f>
        <v>44411</v>
      </c>
      <c r="H101" s="303" t="s">
        <v>2004</v>
      </c>
    </row>
    <row r="102" spans="1:8">
      <c r="A102" s="307"/>
      <c r="B102" s="350"/>
      <c r="C102" s="350"/>
      <c r="D102" s="300"/>
      <c r="E102" s="299"/>
      <c r="F102" s="299"/>
      <c r="G102" s="299"/>
      <c r="H102" s="327"/>
    </row>
    <row r="103" spans="1:8">
      <c r="A103" s="307" t="s">
        <v>2003</v>
      </c>
      <c r="C103" s="378"/>
      <c r="E103" s="299"/>
      <c r="F103" s="299"/>
      <c r="G103" s="299"/>
    </row>
    <row r="104" spans="1:8">
      <c r="B104" s="948" t="s">
        <v>27</v>
      </c>
      <c r="C104" s="948" t="s">
        <v>28</v>
      </c>
      <c r="D104" s="950" t="s">
        <v>29</v>
      </c>
      <c r="E104" s="297" t="s">
        <v>148</v>
      </c>
      <c r="F104" s="297" t="s">
        <v>148</v>
      </c>
      <c r="G104" s="297" t="s">
        <v>149</v>
      </c>
      <c r="H104" s="297" t="s">
        <v>2003</v>
      </c>
    </row>
    <row r="105" spans="1:8">
      <c r="B105" s="949"/>
      <c r="C105" s="949"/>
      <c r="D105" s="951"/>
      <c r="E105" s="297" t="s">
        <v>1016</v>
      </c>
      <c r="F105" s="297" t="s">
        <v>31</v>
      </c>
      <c r="G105" s="297" t="s">
        <v>32</v>
      </c>
      <c r="H105" s="297" t="s">
        <v>32</v>
      </c>
    </row>
    <row r="106" spans="1:8" ht="16.5" customHeight="1">
      <c r="B106" s="295" t="s">
        <v>1919</v>
      </c>
      <c r="C106" s="295" t="s">
        <v>1918</v>
      </c>
      <c r="D106" s="955" t="s">
        <v>1917</v>
      </c>
      <c r="E106" s="303">
        <f>F106-4</f>
        <v>44342</v>
      </c>
      <c r="F106" s="303">
        <v>44346</v>
      </c>
      <c r="G106" s="303">
        <f t="shared" ref="G106:G111" si="10">F106+33</f>
        <v>44379</v>
      </c>
      <c r="H106" s="297" t="s">
        <v>2000</v>
      </c>
    </row>
    <row r="107" spans="1:8">
      <c r="B107" s="295" t="s">
        <v>1916</v>
      </c>
      <c r="C107" s="295" t="s">
        <v>1908</v>
      </c>
      <c r="D107" s="956"/>
      <c r="E107" s="303">
        <f>E106+7</f>
        <v>44349</v>
      </c>
      <c r="F107" s="303">
        <v>44353</v>
      </c>
      <c r="G107" s="303">
        <f t="shared" si="10"/>
        <v>44386</v>
      </c>
      <c r="H107" s="297" t="s">
        <v>2000</v>
      </c>
    </row>
    <row r="108" spans="1:8">
      <c r="B108" s="295" t="s">
        <v>1915</v>
      </c>
      <c r="C108" s="295" t="s">
        <v>1914</v>
      </c>
      <c r="D108" s="956"/>
      <c r="E108" s="303">
        <f>E107+7</f>
        <v>44356</v>
      </c>
      <c r="F108" s="303">
        <f>F107+7</f>
        <v>44360</v>
      </c>
      <c r="G108" s="303">
        <f t="shared" si="10"/>
        <v>44393</v>
      </c>
      <c r="H108" s="297" t="s">
        <v>2000</v>
      </c>
    </row>
    <row r="109" spans="1:8">
      <c r="B109" s="295" t="s">
        <v>1913</v>
      </c>
      <c r="C109" s="295" t="s">
        <v>1912</v>
      </c>
      <c r="D109" s="957"/>
      <c r="E109" s="303">
        <f>E108+7</f>
        <v>44363</v>
      </c>
      <c r="F109" s="303">
        <f>F108+7</f>
        <v>44367</v>
      </c>
      <c r="G109" s="303">
        <f t="shared" si="10"/>
        <v>44400</v>
      </c>
      <c r="H109" s="297" t="s">
        <v>2000</v>
      </c>
    </row>
    <row r="110" spans="1:8">
      <c r="B110" s="295" t="s">
        <v>1922</v>
      </c>
      <c r="C110" s="295" t="s">
        <v>1914</v>
      </c>
      <c r="D110" s="957"/>
      <c r="E110" s="303">
        <f>E109+7</f>
        <v>44370</v>
      </c>
      <c r="F110" s="303">
        <f>F109+7</f>
        <v>44374</v>
      </c>
      <c r="G110" s="303">
        <f t="shared" si="10"/>
        <v>44407</v>
      </c>
      <c r="H110" s="297" t="s">
        <v>2000</v>
      </c>
    </row>
    <row r="111" spans="1:8">
      <c r="B111" s="295" t="s">
        <v>1909</v>
      </c>
      <c r="C111" s="295" t="s">
        <v>1908</v>
      </c>
      <c r="D111" s="959"/>
      <c r="E111" s="303">
        <f>E110+7</f>
        <v>44377</v>
      </c>
      <c r="F111" s="303">
        <f>F110+7</f>
        <v>44381</v>
      </c>
      <c r="G111" s="303">
        <f t="shared" si="10"/>
        <v>44414</v>
      </c>
      <c r="H111" s="297" t="s">
        <v>2000</v>
      </c>
    </row>
    <row r="112" spans="1:8">
      <c r="B112" s="322"/>
      <c r="C112" s="322"/>
      <c r="D112" s="300"/>
      <c r="E112" s="299"/>
      <c r="F112" s="299"/>
      <c r="G112" s="299"/>
    </row>
    <row r="113" spans="1:8">
      <c r="A113" s="307" t="s">
        <v>51</v>
      </c>
      <c r="B113" s="307"/>
      <c r="C113" s="307"/>
      <c r="G113" s="328"/>
      <c r="H113" s="328"/>
    </row>
    <row r="114" spans="1:8">
      <c r="A114" s="307"/>
      <c r="B114" s="948" t="s">
        <v>27</v>
      </c>
      <c r="C114" s="948" t="s">
        <v>28</v>
      </c>
      <c r="D114" s="950" t="s">
        <v>29</v>
      </c>
      <c r="E114" s="297" t="s">
        <v>148</v>
      </c>
      <c r="F114" s="297" t="s">
        <v>148</v>
      </c>
      <c r="G114" s="297" t="s">
        <v>1983</v>
      </c>
      <c r="H114" s="297" t="s">
        <v>2002</v>
      </c>
    </row>
    <row r="115" spans="1:8">
      <c r="A115" s="307"/>
      <c r="B115" s="949"/>
      <c r="C115" s="949"/>
      <c r="D115" s="951"/>
      <c r="E115" s="297" t="s">
        <v>1016</v>
      </c>
      <c r="F115" s="297" t="s">
        <v>31</v>
      </c>
      <c r="G115" s="297" t="s">
        <v>32</v>
      </c>
      <c r="H115" s="297" t="s">
        <v>32</v>
      </c>
    </row>
    <row r="116" spans="1:8" ht="16.5" customHeight="1">
      <c r="A116" s="307"/>
      <c r="B116" s="295" t="s">
        <v>1919</v>
      </c>
      <c r="C116" s="295" t="s">
        <v>1918</v>
      </c>
      <c r="D116" s="955" t="s">
        <v>1917</v>
      </c>
      <c r="E116" s="303">
        <f>F116-4</f>
        <v>44342</v>
      </c>
      <c r="F116" s="303">
        <v>44346</v>
      </c>
      <c r="G116" s="303">
        <f t="shared" ref="G116:G121" si="11">F116+30</f>
        <v>44376</v>
      </c>
      <c r="H116" s="303" t="s">
        <v>44</v>
      </c>
    </row>
    <row r="117" spans="1:8">
      <c r="A117" s="307"/>
      <c r="B117" s="295" t="s">
        <v>1916</v>
      </c>
      <c r="C117" s="295" t="s">
        <v>1908</v>
      </c>
      <c r="D117" s="956"/>
      <c r="E117" s="303">
        <f>E116+7</f>
        <v>44349</v>
      </c>
      <c r="F117" s="303">
        <v>44353</v>
      </c>
      <c r="G117" s="303">
        <f t="shared" si="11"/>
        <v>44383</v>
      </c>
      <c r="H117" s="303" t="s">
        <v>44</v>
      </c>
    </row>
    <row r="118" spans="1:8">
      <c r="A118" s="307"/>
      <c r="B118" s="295" t="s">
        <v>1915</v>
      </c>
      <c r="C118" s="295" t="s">
        <v>1914</v>
      </c>
      <c r="D118" s="956"/>
      <c r="E118" s="303">
        <f>E117+7</f>
        <v>44356</v>
      </c>
      <c r="F118" s="303">
        <f>F117+7</f>
        <v>44360</v>
      </c>
      <c r="G118" s="303">
        <f t="shared" si="11"/>
        <v>44390</v>
      </c>
      <c r="H118" s="303" t="s">
        <v>44</v>
      </c>
    </row>
    <row r="119" spans="1:8">
      <c r="A119" s="307"/>
      <c r="B119" s="295" t="s">
        <v>1913</v>
      </c>
      <c r="C119" s="295" t="s">
        <v>1912</v>
      </c>
      <c r="D119" s="957"/>
      <c r="E119" s="303">
        <f>E118+7</f>
        <v>44363</v>
      </c>
      <c r="F119" s="303">
        <f>F118+7</f>
        <v>44367</v>
      </c>
      <c r="G119" s="303">
        <f t="shared" si="11"/>
        <v>44397</v>
      </c>
      <c r="H119" s="303" t="s">
        <v>44</v>
      </c>
    </row>
    <row r="120" spans="1:8">
      <c r="A120" s="307"/>
      <c r="B120" s="295" t="s">
        <v>1922</v>
      </c>
      <c r="C120" s="295" t="s">
        <v>1914</v>
      </c>
      <c r="D120" s="957"/>
      <c r="E120" s="303">
        <f>E119+7</f>
        <v>44370</v>
      </c>
      <c r="F120" s="303">
        <f>F119+7</f>
        <v>44374</v>
      </c>
      <c r="G120" s="303">
        <f t="shared" si="11"/>
        <v>44404</v>
      </c>
      <c r="H120" s="303" t="s">
        <v>44</v>
      </c>
    </row>
    <row r="121" spans="1:8">
      <c r="A121" s="307"/>
      <c r="B121" s="295" t="s">
        <v>1909</v>
      </c>
      <c r="C121" s="295" t="s">
        <v>1908</v>
      </c>
      <c r="D121" s="959"/>
      <c r="E121" s="303">
        <f>E120+7</f>
        <v>44377</v>
      </c>
      <c r="F121" s="303">
        <f>F120+7</f>
        <v>44381</v>
      </c>
      <c r="G121" s="303">
        <f t="shared" si="11"/>
        <v>44411</v>
      </c>
      <c r="H121" s="303" t="s">
        <v>44</v>
      </c>
    </row>
    <row r="122" spans="1:8">
      <c r="A122" s="307"/>
      <c r="B122" s="322"/>
      <c r="C122" s="322"/>
      <c r="D122" s="300"/>
      <c r="E122" s="299"/>
      <c r="F122" s="299"/>
      <c r="G122" s="299"/>
      <c r="H122" s="319"/>
    </row>
    <row r="123" spans="1:8">
      <c r="A123" s="960" t="s">
        <v>48</v>
      </c>
      <c r="B123" s="960"/>
      <c r="C123" s="330"/>
      <c r="D123" s="330"/>
      <c r="E123" s="330"/>
      <c r="F123" s="307"/>
      <c r="G123" s="307"/>
      <c r="H123" s="328"/>
    </row>
    <row r="124" spans="1:8">
      <c r="A124" s="307"/>
      <c r="B124" s="948" t="s">
        <v>27</v>
      </c>
      <c r="C124" s="948" t="s">
        <v>28</v>
      </c>
      <c r="D124" s="950" t="s">
        <v>29</v>
      </c>
      <c r="E124" s="297" t="s">
        <v>148</v>
      </c>
      <c r="F124" s="297" t="s">
        <v>148</v>
      </c>
      <c r="G124" s="297" t="s">
        <v>2001</v>
      </c>
      <c r="H124" s="297" t="s">
        <v>49</v>
      </c>
    </row>
    <row r="125" spans="1:8">
      <c r="A125" s="307"/>
      <c r="B125" s="949"/>
      <c r="C125" s="949"/>
      <c r="D125" s="951"/>
      <c r="E125" s="297" t="s">
        <v>1016</v>
      </c>
      <c r="F125" s="297" t="s">
        <v>31</v>
      </c>
      <c r="G125" s="297" t="s">
        <v>32</v>
      </c>
      <c r="H125" s="297" t="s">
        <v>32</v>
      </c>
    </row>
    <row r="126" spans="1:8" ht="16.5" customHeight="1">
      <c r="A126" s="307"/>
      <c r="B126" s="295" t="s">
        <v>1919</v>
      </c>
      <c r="C126" s="295" t="s">
        <v>1918</v>
      </c>
      <c r="D126" s="955" t="s">
        <v>1917</v>
      </c>
      <c r="E126" s="303">
        <f>F126-4</f>
        <v>44342</v>
      </c>
      <c r="F126" s="303">
        <v>44346</v>
      </c>
      <c r="G126" s="303">
        <f t="shared" ref="G126:G131" si="12">F126+33</f>
        <v>44379</v>
      </c>
      <c r="H126" s="297" t="s">
        <v>2000</v>
      </c>
    </row>
    <row r="127" spans="1:8">
      <c r="A127" s="307"/>
      <c r="B127" s="295" t="s">
        <v>1916</v>
      </c>
      <c r="C127" s="295" t="s">
        <v>1908</v>
      </c>
      <c r="D127" s="956"/>
      <c r="E127" s="303">
        <f>E126+7</f>
        <v>44349</v>
      </c>
      <c r="F127" s="303">
        <v>44353</v>
      </c>
      <c r="G127" s="303">
        <f t="shared" si="12"/>
        <v>44386</v>
      </c>
      <c r="H127" s="297" t="s">
        <v>2000</v>
      </c>
    </row>
    <row r="128" spans="1:8">
      <c r="A128" s="307" t="s">
        <v>254</v>
      </c>
      <c r="B128" s="295" t="s">
        <v>1915</v>
      </c>
      <c r="C128" s="295" t="s">
        <v>1914</v>
      </c>
      <c r="D128" s="956"/>
      <c r="E128" s="303">
        <f>E127+7</f>
        <v>44356</v>
      </c>
      <c r="F128" s="303">
        <f>F127+7</f>
        <v>44360</v>
      </c>
      <c r="G128" s="303">
        <f t="shared" si="12"/>
        <v>44393</v>
      </c>
      <c r="H128" s="297" t="s">
        <v>2000</v>
      </c>
    </row>
    <row r="129" spans="1:8">
      <c r="A129" s="307"/>
      <c r="B129" s="295" t="s">
        <v>1913</v>
      </c>
      <c r="C129" s="295" t="s">
        <v>1912</v>
      </c>
      <c r="D129" s="957"/>
      <c r="E129" s="303">
        <f>E128+7</f>
        <v>44363</v>
      </c>
      <c r="F129" s="303">
        <f>F128+7</f>
        <v>44367</v>
      </c>
      <c r="G129" s="303">
        <f t="shared" si="12"/>
        <v>44400</v>
      </c>
      <c r="H129" s="297" t="s">
        <v>2000</v>
      </c>
    </row>
    <row r="130" spans="1:8">
      <c r="A130" s="307"/>
      <c r="B130" s="295" t="s">
        <v>1922</v>
      </c>
      <c r="C130" s="295" t="s">
        <v>1914</v>
      </c>
      <c r="D130" s="957"/>
      <c r="E130" s="303">
        <f>E129+7</f>
        <v>44370</v>
      </c>
      <c r="F130" s="303">
        <f>F129+7</f>
        <v>44374</v>
      </c>
      <c r="G130" s="303">
        <f t="shared" si="12"/>
        <v>44407</v>
      </c>
      <c r="H130" s="297" t="s">
        <v>2000</v>
      </c>
    </row>
    <row r="131" spans="1:8">
      <c r="A131" s="307"/>
      <c r="B131" s="295" t="s">
        <v>1909</v>
      </c>
      <c r="C131" s="295" t="s">
        <v>1908</v>
      </c>
      <c r="D131" s="959"/>
      <c r="E131" s="303">
        <f>E130+7</f>
        <v>44377</v>
      </c>
      <c r="F131" s="303">
        <f>F130+7</f>
        <v>44381</v>
      </c>
      <c r="G131" s="303">
        <f t="shared" si="12"/>
        <v>44414</v>
      </c>
      <c r="H131" s="297" t="s">
        <v>2000</v>
      </c>
    </row>
    <row r="132" spans="1:8">
      <c r="A132" s="307"/>
      <c r="B132" s="322"/>
      <c r="C132" s="322"/>
      <c r="D132" s="300"/>
      <c r="E132" s="299"/>
      <c r="F132" s="299"/>
      <c r="G132" s="299"/>
      <c r="H132" s="299"/>
    </row>
    <row r="133" spans="1:8">
      <c r="A133" s="307" t="s">
        <v>47</v>
      </c>
    </row>
    <row r="134" spans="1:8">
      <c r="A134" s="307"/>
      <c r="B134" s="948" t="s">
        <v>27</v>
      </c>
      <c r="C134" s="948" t="s">
        <v>28</v>
      </c>
      <c r="D134" s="950" t="s">
        <v>29</v>
      </c>
      <c r="E134" s="297" t="s">
        <v>148</v>
      </c>
      <c r="F134" s="297" t="s">
        <v>148</v>
      </c>
      <c r="G134" s="297" t="s">
        <v>1983</v>
      </c>
      <c r="H134" s="297" t="s">
        <v>1999</v>
      </c>
    </row>
    <row r="135" spans="1:8">
      <c r="A135" s="307"/>
      <c r="B135" s="949"/>
      <c r="C135" s="949"/>
      <c r="D135" s="951"/>
      <c r="E135" s="297" t="s">
        <v>1016</v>
      </c>
      <c r="F135" s="297" t="s">
        <v>31</v>
      </c>
      <c r="G135" s="297" t="s">
        <v>32</v>
      </c>
      <c r="H135" s="297" t="s">
        <v>32</v>
      </c>
    </row>
    <row r="136" spans="1:8" ht="16.5" customHeight="1">
      <c r="A136" s="307"/>
      <c r="B136" s="295" t="s">
        <v>1919</v>
      </c>
      <c r="C136" s="295" t="s">
        <v>1918</v>
      </c>
      <c r="D136" s="955" t="s">
        <v>1917</v>
      </c>
      <c r="E136" s="303">
        <f>F136-4</f>
        <v>44342</v>
      </c>
      <c r="F136" s="303">
        <v>44346</v>
      </c>
      <c r="G136" s="303">
        <f t="shared" ref="G136:G141" si="13">F136+30</f>
        <v>44376</v>
      </c>
      <c r="H136" s="297" t="s">
        <v>1976</v>
      </c>
    </row>
    <row r="137" spans="1:8">
      <c r="A137" s="307"/>
      <c r="B137" s="295" t="s">
        <v>1916</v>
      </c>
      <c r="C137" s="295" t="s">
        <v>1908</v>
      </c>
      <c r="D137" s="956"/>
      <c r="E137" s="303">
        <f>E136+7</f>
        <v>44349</v>
      </c>
      <c r="F137" s="303">
        <v>44353</v>
      </c>
      <c r="G137" s="303">
        <f t="shared" si="13"/>
        <v>44383</v>
      </c>
      <c r="H137" s="297" t="s">
        <v>1976</v>
      </c>
    </row>
    <row r="138" spans="1:8">
      <c r="A138" s="307"/>
      <c r="B138" s="295" t="s">
        <v>1915</v>
      </c>
      <c r="C138" s="295" t="s">
        <v>1914</v>
      </c>
      <c r="D138" s="956"/>
      <c r="E138" s="303">
        <f>E137+7</f>
        <v>44356</v>
      </c>
      <c r="F138" s="303">
        <f>F137+7</f>
        <v>44360</v>
      </c>
      <c r="G138" s="303">
        <f t="shared" si="13"/>
        <v>44390</v>
      </c>
      <c r="H138" s="297" t="s">
        <v>1976</v>
      </c>
    </row>
    <row r="139" spans="1:8">
      <c r="A139" s="307"/>
      <c r="B139" s="295" t="s">
        <v>1913</v>
      </c>
      <c r="C139" s="295" t="s">
        <v>1912</v>
      </c>
      <c r="D139" s="957"/>
      <c r="E139" s="303">
        <f>E138+7</f>
        <v>44363</v>
      </c>
      <c r="F139" s="303">
        <f>F138+7</f>
        <v>44367</v>
      </c>
      <c r="G139" s="303">
        <f t="shared" si="13"/>
        <v>44397</v>
      </c>
      <c r="H139" s="297" t="s">
        <v>1976</v>
      </c>
    </row>
    <row r="140" spans="1:8">
      <c r="A140" s="307"/>
      <c r="B140" s="295" t="s">
        <v>1922</v>
      </c>
      <c r="C140" s="295" t="s">
        <v>1914</v>
      </c>
      <c r="D140" s="957"/>
      <c r="E140" s="303">
        <f>E139+7</f>
        <v>44370</v>
      </c>
      <c r="F140" s="303">
        <f>F139+7</f>
        <v>44374</v>
      </c>
      <c r="G140" s="303">
        <f t="shared" si="13"/>
        <v>44404</v>
      </c>
      <c r="H140" s="297" t="s">
        <v>1976</v>
      </c>
    </row>
    <row r="141" spans="1:8">
      <c r="A141" s="307"/>
      <c r="B141" s="295" t="s">
        <v>1909</v>
      </c>
      <c r="C141" s="295" t="s">
        <v>1908</v>
      </c>
      <c r="D141" s="959"/>
      <c r="E141" s="303">
        <f>E140+7</f>
        <v>44377</v>
      </c>
      <c r="F141" s="303">
        <f>F140+7</f>
        <v>44381</v>
      </c>
      <c r="G141" s="303">
        <f t="shared" si="13"/>
        <v>44411</v>
      </c>
      <c r="H141" s="297" t="s">
        <v>1976</v>
      </c>
    </row>
    <row r="142" spans="1:8">
      <c r="A142" s="307"/>
      <c r="B142" s="322"/>
      <c r="C142" s="322"/>
      <c r="D142" s="300"/>
      <c r="E142" s="299"/>
      <c r="F142" s="299"/>
      <c r="G142" s="299"/>
      <c r="H142" s="299"/>
    </row>
    <row r="143" spans="1:8">
      <c r="A143" s="307" t="s">
        <v>43</v>
      </c>
    </row>
    <row r="144" spans="1:8">
      <c r="B144" s="948" t="s">
        <v>27</v>
      </c>
      <c r="C144" s="948" t="s">
        <v>28</v>
      </c>
      <c r="D144" s="950" t="s">
        <v>29</v>
      </c>
      <c r="E144" s="297" t="s">
        <v>148</v>
      </c>
      <c r="F144" s="297" t="s">
        <v>148</v>
      </c>
      <c r="G144" s="297" t="s">
        <v>1998</v>
      </c>
      <c r="H144" s="297" t="s">
        <v>1997</v>
      </c>
    </row>
    <row r="145" spans="1:8">
      <c r="B145" s="949"/>
      <c r="C145" s="949"/>
      <c r="D145" s="951"/>
      <c r="E145" s="297" t="s">
        <v>1016</v>
      </c>
      <c r="F145" s="297" t="s">
        <v>31</v>
      </c>
      <c r="G145" s="297" t="s">
        <v>32</v>
      </c>
      <c r="H145" s="297" t="s">
        <v>32</v>
      </c>
    </row>
    <row r="146" spans="1:8" ht="16.5" customHeight="1">
      <c r="B146" s="295" t="s">
        <v>1996</v>
      </c>
      <c r="C146" s="295" t="s">
        <v>1995</v>
      </c>
      <c r="D146" s="955" t="s">
        <v>1994</v>
      </c>
      <c r="E146" s="303">
        <f>F146-5</f>
        <v>44343</v>
      </c>
      <c r="F146" s="303">
        <v>44348</v>
      </c>
      <c r="G146" s="303">
        <f>F146+32</f>
        <v>44380</v>
      </c>
      <c r="H146" s="297" t="s">
        <v>1993</v>
      </c>
    </row>
    <row r="147" spans="1:8">
      <c r="B147" s="295" t="s">
        <v>1992</v>
      </c>
      <c r="C147" s="295" t="s">
        <v>1914</v>
      </c>
      <c r="D147" s="956"/>
      <c r="E147" s="303">
        <f t="shared" ref="E147:G151" si="14">E146+7</f>
        <v>44350</v>
      </c>
      <c r="F147" s="303">
        <f t="shared" si="14"/>
        <v>44355</v>
      </c>
      <c r="G147" s="303">
        <f t="shared" si="14"/>
        <v>44387</v>
      </c>
      <c r="H147" s="297" t="s">
        <v>1985</v>
      </c>
    </row>
    <row r="148" spans="1:8">
      <c r="B148" s="295" t="s">
        <v>1991</v>
      </c>
      <c r="C148" s="295" t="s">
        <v>1990</v>
      </c>
      <c r="D148" s="956"/>
      <c r="E148" s="303">
        <f t="shared" si="14"/>
        <v>44357</v>
      </c>
      <c r="F148" s="303">
        <f t="shared" si="14"/>
        <v>44362</v>
      </c>
      <c r="G148" s="303">
        <f t="shared" si="14"/>
        <v>44394</v>
      </c>
      <c r="H148" s="297" t="s">
        <v>1985</v>
      </c>
    </row>
    <row r="149" spans="1:8">
      <c r="B149" s="295" t="s">
        <v>1989</v>
      </c>
      <c r="C149" s="295" t="s">
        <v>1261</v>
      </c>
      <c r="D149" s="957"/>
      <c r="E149" s="303">
        <f t="shared" si="14"/>
        <v>44364</v>
      </c>
      <c r="F149" s="303">
        <f t="shared" si="14"/>
        <v>44369</v>
      </c>
      <c r="G149" s="303">
        <f t="shared" si="14"/>
        <v>44401</v>
      </c>
      <c r="H149" s="297" t="s">
        <v>1985</v>
      </c>
    </row>
    <row r="150" spans="1:8">
      <c r="B150" s="295" t="s">
        <v>1988</v>
      </c>
      <c r="C150" s="295" t="s">
        <v>1912</v>
      </c>
      <c r="D150" s="957"/>
      <c r="E150" s="303">
        <f t="shared" si="14"/>
        <v>44371</v>
      </c>
      <c r="F150" s="303">
        <f t="shared" si="14"/>
        <v>44376</v>
      </c>
      <c r="G150" s="303">
        <f t="shared" si="14"/>
        <v>44408</v>
      </c>
      <c r="H150" s="297" t="s">
        <v>1985</v>
      </c>
    </row>
    <row r="151" spans="1:8">
      <c r="B151" s="295" t="s">
        <v>1987</v>
      </c>
      <c r="C151" s="295" t="s">
        <v>1986</v>
      </c>
      <c r="D151" s="959"/>
      <c r="E151" s="303">
        <f t="shared" si="14"/>
        <v>44378</v>
      </c>
      <c r="F151" s="303">
        <f t="shared" si="14"/>
        <v>44383</v>
      </c>
      <c r="G151" s="303">
        <f t="shared" si="14"/>
        <v>44415</v>
      </c>
      <c r="H151" s="297" t="s">
        <v>1985</v>
      </c>
    </row>
    <row r="152" spans="1:8">
      <c r="B152" s="322"/>
      <c r="C152" s="322"/>
      <c r="D152" s="300"/>
      <c r="E152" s="299"/>
      <c r="F152" s="299"/>
      <c r="G152" s="299"/>
      <c r="H152" s="319"/>
    </row>
    <row r="153" spans="1:8">
      <c r="A153" s="307" t="s">
        <v>1984</v>
      </c>
    </row>
    <row r="154" spans="1:8">
      <c r="B154" s="948" t="s">
        <v>27</v>
      </c>
      <c r="C154" s="948" t="s">
        <v>28</v>
      </c>
      <c r="D154" s="950" t="s">
        <v>29</v>
      </c>
      <c r="E154" s="297" t="s">
        <v>148</v>
      </c>
      <c r="F154" s="297" t="s">
        <v>148</v>
      </c>
      <c r="G154" s="297" t="s">
        <v>1983</v>
      </c>
      <c r="H154" s="297" t="s">
        <v>1982</v>
      </c>
    </row>
    <row r="155" spans="1:8">
      <c r="B155" s="949"/>
      <c r="C155" s="949"/>
      <c r="D155" s="951"/>
      <c r="E155" s="297" t="s">
        <v>1016</v>
      </c>
      <c r="F155" s="297" t="s">
        <v>31</v>
      </c>
      <c r="G155" s="297" t="s">
        <v>32</v>
      </c>
      <c r="H155" s="297" t="s">
        <v>32</v>
      </c>
    </row>
    <row r="156" spans="1:8" ht="16.5" customHeight="1">
      <c r="B156" s="376" t="s">
        <v>1981</v>
      </c>
      <c r="C156" s="376" t="s">
        <v>1912</v>
      </c>
      <c r="D156" s="955" t="s">
        <v>1980</v>
      </c>
      <c r="E156" s="303">
        <f>F156-4</f>
        <v>44347</v>
      </c>
      <c r="F156" s="303">
        <v>44351</v>
      </c>
      <c r="G156" s="303">
        <f>F156+33</f>
        <v>44384</v>
      </c>
      <c r="H156" s="297" t="s">
        <v>1976</v>
      </c>
    </row>
    <row r="157" spans="1:8">
      <c r="B157" s="376" t="s">
        <v>1979</v>
      </c>
      <c r="C157" s="376" t="s">
        <v>1908</v>
      </c>
      <c r="D157" s="956"/>
      <c r="E157" s="303">
        <f>F157-4</f>
        <v>44354</v>
      </c>
      <c r="F157" s="303">
        <v>44358</v>
      </c>
      <c r="G157" s="303">
        <f>F157+33</f>
        <v>44391</v>
      </c>
      <c r="H157" s="297" t="s">
        <v>1976</v>
      </c>
    </row>
    <row r="158" spans="1:8">
      <c r="B158" s="376" t="s">
        <v>1978</v>
      </c>
      <c r="C158" s="376" t="s">
        <v>1908</v>
      </c>
      <c r="D158" s="956"/>
      <c r="E158" s="303">
        <f>F158-4</f>
        <v>44361</v>
      </c>
      <c r="F158" s="303">
        <v>44365</v>
      </c>
      <c r="G158" s="303">
        <f>F158+33</f>
        <v>44398</v>
      </c>
      <c r="H158" s="297" t="s">
        <v>1976</v>
      </c>
    </row>
    <row r="159" spans="1:8">
      <c r="B159" s="376" t="s">
        <v>1977</v>
      </c>
      <c r="C159" s="376" t="s">
        <v>1914</v>
      </c>
      <c r="D159" s="957"/>
      <c r="E159" s="303">
        <f>F159-4</f>
        <v>44368</v>
      </c>
      <c r="F159" s="303">
        <v>44372</v>
      </c>
      <c r="G159" s="303">
        <f>F159+33</f>
        <v>44405</v>
      </c>
      <c r="H159" s="297" t="s">
        <v>1976</v>
      </c>
    </row>
    <row r="160" spans="1:8">
      <c r="B160" s="295"/>
      <c r="C160" s="295"/>
      <c r="D160" s="959"/>
      <c r="E160" s="303">
        <f>F160-4</f>
        <v>44375</v>
      </c>
      <c r="F160" s="303">
        <f>F159+7</f>
        <v>44379</v>
      </c>
      <c r="G160" s="303">
        <f>F160+33</f>
        <v>44412</v>
      </c>
      <c r="H160" s="297" t="s">
        <v>1976</v>
      </c>
    </row>
    <row r="161" spans="1:8">
      <c r="B161" s="322"/>
      <c r="C161" s="322"/>
      <c r="D161" s="300"/>
      <c r="E161" s="299"/>
      <c r="F161" s="299"/>
      <c r="G161" s="299"/>
    </row>
    <row r="162" spans="1:8">
      <c r="A162" s="336" t="s">
        <v>166</v>
      </c>
      <c r="B162" s="340"/>
      <c r="C162" s="340"/>
      <c r="D162" s="336"/>
      <c r="E162" s="336"/>
      <c r="F162" s="336"/>
      <c r="G162" s="336"/>
      <c r="H162" s="328"/>
    </row>
    <row r="163" spans="1:8">
      <c r="A163" s="307" t="s">
        <v>1975</v>
      </c>
      <c r="B163" s="292"/>
      <c r="C163" s="292"/>
    </row>
    <row r="164" spans="1:8">
      <c r="B164" s="948" t="s">
        <v>27</v>
      </c>
      <c r="C164" s="948" t="s">
        <v>28</v>
      </c>
      <c r="D164" s="950" t="s">
        <v>29</v>
      </c>
      <c r="E164" s="297" t="s">
        <v>148</v>
      </c>
      <c r="F164" s="297" t="s">
        <v>148</v>
      </c>
      <c r="G164" s="297" t="s">
        <v>1974</v>
      </c>
    </row>
    <row r="165" spans="1:8">
      <c r="B165" s="949"/>
      <c r="C165" s="949"/>
      <c r="D165" s="951"/>
      <c r="E165" s="297" t="s">
        <v>1016</v>
      </c>
      <c r="F165" s="297" t="s">
        <v>31</v>
      </c>
      <c r="G165" s="297" t="s">
        <v>32</v>
      </c>
    </row>
    <row r="166" spans="1:8" ht="16.5" customHeight="1">
      <c r="B166" s="376" t="s">
        <v>1973</v>
      </c>
      <c r="C166" s="376" t="s">
        <v>1972</v>
      </c>
      <c r="D166" s="955" t="s">
        <v>1971</v>
      </c>
      <c r="E166" s="303">
        <f>F166-4</f>
        <v>44344</v>
      </c>
      <c r="F166" s="303">
        <v>44348</v>
      </c>
      <c r="G166" s="303">
        <f>F166+32</f>
        <v>44380</v>
      </c>
    </row>
    <row r="167" spans="1:8">
      <c r="B167" s="376" t="s">
        <v>1970</v>
      </c>
      <c r="C167" s="376" t="s">
        <v>1723</v>
      </c>
      <c r="D167" s="956"/>
      <c r="E167" s="303">
        <f>E166+7</f>
        <v>44351</v>
      </c>
      <c r="F167" s="303">
        <v>44355</v>
      </c>
      <c r="G167" s="303">
        <f>F167+32</f>
        <v>44387</v>
      </c>
    </row>
    <row r="168" spans="1:8">
      <c r="B168" s="376" t="s">
        <v>1969</v>
      </c>
      <c r="C168" s="376" t="s">
        <v>1343</v>
      </c>
      <c r="D168" s="956"/>
      <c r="E168" s="303">
        <f>E167+7</f>
        <v>44358</v>
      </c>
      <c r="F168" s="303">
        <v>44362</v>
      </c>
      <c r="G168" s="303">
        <f>F168+32</f>
        <v>44394</v>
      </c>
    </row>
    <row r="169" spans="1:8">
      <c r="B169" s="376" t="s">
        <v>1968</v>
      </c>
      <c r="C169" s="376" t="s">
        <v>1967</v>
      </c>
      <c r="D169" s="957"/>
      <c r="E169" s="303">
        <f>E168+7</f>
        <v>44365</v>
      </c>
      <c r="F169" s="303">
        <v>44369</v>
      </c>
      <c r="G169" s="303">
        <f>F169+32</f>
        <v>44401</v>
      </c>
    </row>
    <row r="170" spans="1:8">
      <c r="B170" s="376" t="s">
        <v>1966</v>
      </c>
      <c r="C170" s="376" t="s">
        <v>1343</v>
      </c>
      <c r="D170" s="959"/>
      <c r="E170" s="303">
        <f>E169+7</f>
        <v>44372</v>
      </c>
      <c r="F170" s="303">
        <v>44376</v>
      </c>
      <c r="G170" s="303">
        <f>F170+32</f>
        <v>44408</v>
      </c>
    </row>
    <row r="171" spans="1:8">
      <c r="B171" s="292"/>
      <c r="C171" s="363"/>
      <c r="D171" s="300"/>
      <c r="E171" s="299"/>
      <c r="G171" s="377"/>
    </row>
    <row r="172" spans="1:8" s="307" customFormat="1">
      <c r="A172" s="307" t="s">
        <v>167</v>
      </c>
      <c r="B172" s="292"/>
      <c r="C172" s="316"/>
      <c r="D172" s="314"/>
      <c r="E172" s="292"/>
      <c r="F172" s="292"/>
      <c r="G172" s="292"/>
    </row>
    <row r="173" spans="1:8">
      <c r="B173" s="948" t="s">
        <v>27</v>
      </c>
      <c r="C173" s="948" t="s">
        <v>28</v>
      </c>
      <c r="D173" s="950" t="s">
        <v>29</v>
      </c>
      <c r="E173" s="297" t="s">
        <v>148</v>
      </c>
      <c r="F173" s="297" t="s">
        <v>148</v>
      </c>
      <c r="G173" s="297" t="s">
        <v>1965</v>
      </c>
    </row>
    <row r="174" spans="1:8">
      <c r="B174" s="949"/>
      <c r="C174" s="949"/>
      <c r="D174" s="951"/>
      <c r="E174" s="297" t="s">
        <v>1016</v>
      </c>
      <c r="F174" s="297" t="s">
        <v>31</v>
      </c>
      <c r="G174" s="297" t="s">
        <v>32</v>
      </c>
    </row>
    <row r="175" spans="1:8" ht="16.5" customHeight="1">
      <c r="B175" s="376" t="s">
        <v>1964</v>
      </c>
      <c r="C175" s="376" t="s">
        <v>1963</v>
      </c>
      <c r="D175" s="955" t="s">
        <v>1962</v>
      </c>
      <c r="E175" s="303">
        <f>F175-6</f>
        <v>44347</v>
      </c>
      <c r="F175" s="303">
        <v>44353</v>
      </c>
      <c r="G175" s="303">
        <f>F175+32</f>
        <v>44385</v>
      </c>
    </row>
    <row r="176" spans="1:8">
      <c r="B176" s="376" t="s">
        <v>1961</v>
      </c>
      <c r="C176" s="376" t="s">
        <v>1960</v>
      </c>
      <c r="D176" s="956"/>
      <c r="E176" s="303">
        <f>E175+7</f>
        <v>44354</v>
      </c>
      <c r="F176" s="303">
        <v>44360</v>
      </c>
      <c r="G176" s="303">
        <f>F176+32</f>
        <v>44392</v>
      </c>
    </row>
    <row r="177" spans="1:8">
      <c r="B177" s="376" t="s">
        <v>1959</v>
      </c>
      <c r="C177" s="376" t="s">
        <v>1958</v>
      </c>
      <c r="D177" s="956"/>
      <c r="E177" s="303">
        <f>E176+7</f>
        <v>44361</v>
      </c>
      <c r="F177" s="303">
        <v>44367</v>
      </c>
      <c r="G177" s="303">
        <f>F177+32</f>
        <v>44399</v>
      </c>
    </row>
    <row r="178" spans="1:8">
      <c r="B178" s="376" t="s">
        <v>1957</v>
      </c>
      <c r="C178" s="376" t="s">
        <v>1229</v>
      </c>
      <c r="D178" s="957"/>
      <c r="E178" s="303">
        <f>E177+7</f>
        <v>44368</v>
      </c>
      <c r="F178" s="303">
        <v>44374</v>
      </c>
      <c r="G178" s="303">
        <f>F178+32</f>
        <v>44406</v>
      </c>
    </row>
    <row r="179" spans="1:8">
      <c r="B179" s="295"/>
      <c r="C179" s="295"/>
      <c r="D179" s="959"/>
      <c r="E179" s="303">
        <f>E178+7</f>
        <v>44375</v>
      </c>
      <c r="F179" s="303">
        <f>F178+7</f>
        <v>44381</v>
      </c>
      <c r="G179" s="303">
        <f>F179+32</f>
        <v>44413</v>
      </c>
    </row>
    <row r="180" spans="1:8">
      <c r="B180" s="292"/>
      <c r="C180" s="292"/>
      <c r="F180" s="299"/>
      <c r="G180" s="299"/>
    </row>
    <row r="181" spans="1:8">
      <c r="A181" s="960" t="s">
        <v>1956</v>
      </c>
      <c r="B181" s="960"/>
    </row>
    <row r="182" spans="1:8">
      <c r="B182" s="948" t="s">
        <v>27</v>
      </c>
      <c r="C182" s="948" t="s">
        <v>28</v>
      </c>
      <c r="D182" s="950" t="s">
        <v>29</v>
      </c>
      <c r="E182" s="297" t="s">
        <v>148</v>
      </c>
      <c r="F182" s="297" t="s">
        <v>148</v>
      </c>
      <c r="G182" s="297" t="s">
        <v>1955</v>
      </c>
    </row>
    <row r="183" spans="1:8">
      <c r="B183" s="949"/>
      <c r="C183" s="949"/>
      <c r="D183" s="951"/>
      <c r="E183" s="297" t="s">
        <v>1016</v>
      </c>
      <c r="F183" s="297" t="s">
        <v>31</v>
      </c>
      <c r="G183" s="297" t="s">
        <v>32</v>
      </c>
    </row>
    <row r="184" spans="1:8">
      <c r="B184" s="376" t="s">
        <v>1954</v>
      </c>
      <c r="C184" s="376" t="s">
        <v>1685</v>
      </c>
      <c r="D184" s="945" t="s">
        <v>1953</v>
      </c>
      <c r="E184" s="303">
        <f>F184-4</f>
        <v>44341</v>
      </c>
      <c r="F184" s="303">
        <v>44345</v>
      </c>
      <c r="G184" s="303">
        <f t="shared" ref="G184:G189" si="15">F184+31</f>
        <v>44376</v>
      </c>
    </row>
    <row r="185" spans="1:8">
      <c r="B185" s="376" t="s">
        <v>1952</v>
      </c>
      <c r="C185" s="376" t="s">
        <v>1951</v>
      </c>
      <c r="D185" s="946"/>
      <c r="E185" s="303">
        <f>F185-4</f>
        <v>44349</v>
      </c>
      <c r="F185" s="303">
        <v>44353</v>
      </c>
      <c r="G185" s="303">
        <f t="shared" si="15"/>
        <v>44384</v>
      </c>
    </row>
    <row r="186" spans="1:8">
      <c r="B186" s="376" t="s">
        <v>1950</v>
      </c>
      <c r="C186" s="376" t="s">
        <v>1656</v>
      </c>
      <c r="D186" s="946"/>
      <c r="E186" s="303">
        <f>E185+7</f>
        <v>44356</v>
      </c>
      <c r="F186" s="303">
        <v>44359</v>
      </c>
      <c r="G186" s="303">
        <f t="shared" si="15"/>
        <v>44390</v>
      </c>
    </row>
    <row r="187" spans="1:8">
      <c r="B187" s="376" t="s">
        <v>1949</v>
      </c>
      <c r="C187" s="376" t="s">
        <v>1654</v>
      </c>
      <c r="D187" s="946"/>
      <c r="E187" s="303">
        <f>E186+7</f>
        <v>44363</v>
      </c>
      <c r="F187" s="303">
        <f>F186+7</f>
        <v>44366</v>
      </c>
      <c r="G187" s="303">
        <f t="shared" si="15"/>
        <v>44397</v>
      </c>
    </row>
    <row r="188" spans="1:8">
      <c r="B188" s="376" t="s">
        <v>1948</v>
      </c>
      <c r="C188" s="376" t="s">
        <v>1677</v>
      </c>
      <c r="D188" s="946"/>
      <c r="E188" s="303">
        <f>E187+7</f>
        <v>44370</v>
      </c>
      <c r="F188" s="303">
        <f>F187+7</f>
        <v>44373</v>
      </c>
      <c r="G188" s="303">
        <f t="shared" si="15"/>
        <v>44404</v>
      </c>
    </row>
    <row r="189" spans="1:8">
      <c r="B189" s="376" t="s">
        <v>1947</v>
      </c>
      <c r="C189" s="376" t="s">
        <v>1946</v>
      </c>
      <c r="D189" s="947"/>
      <c r="E189" s="303">
        <f>E188+7</f>
        <v>44377</v>
      </c>
      <c r="F189" s="303">
        <f>F188+7</f>
        <v>44380</v>
      </c>
      <c r="G189" s="303">
        <f t="shared" si="15"/>
        <v>44411</v>
      </c>
    </row>
    <row r="190" spans="1:8">
      <c r="B190" s="350"/>
      <c r="C190" s="350"/>
      <c r="D190" s="300"/>
      <c r="E190" s="299"/>
      <c r="F190" s="299"/>
      <c r="G190" s="299"/>
    </row>
    <row r="191" spans="1:8">
      <c r="A191" s="307" t="s">
        <v>1945</v>
      </c>
    </row>
    <row r="192" spans="1:8">
      <c r="B192" s="948" t="s">
        <v>27</v>
      </c>
      <c r="C192" s="948" t="s">
        <v>28</v>
      </c>
      <c r="D192" s="950" t="s">
        <v>29</v>
      </c>
      <c r="E192" s="297" t="s">
        <v>148</v>
      </c>
      <c r="F192" s="297" t="s">
        <v>148</v>
      </c>
      <c r="G192" s="297" t="s">
        <v>1921</v>
      </c>
      <c r="H192" s="297" t="s">
        <v>1945</v>
      </c>
    </row>
    <row r="193" spans="1:8">
      <c r="B193" s="949"/>
      <c r="C193" s="949"/>
      <c r="D193" s="951"/>
      <c r="E193" s="297" t="s">
        <v>1016</v>
      </c>
      <c r="F193" s="297" t="s">
        <v>31</v>
      </c>
      <c r="G193" s="297" t="s">
        <v>32</v>
      </c>
      <c r="H193" s="297" t="s">
        <v>32</v>
      </c>
    </row>
    <row r="194" spans="1:8" ht="16.5" customHeight="1">
      <c r="B194" s="376" t="s">
        <v>1944</v>
      </c>
      <c r="C194" s="376" t="s">
        <v>1943</v>
      </c>
      <c r="D194" s="955" t="s">
        <v>1942</v>
      </c>
      <c r="E194" s="303">
        <f>F194-7</f>
        <v>44336</v>
      </c>
      <c r="F194" s="303">
        <v>44343</v>
      </c>
      <c r="G194" s="303">
        <f t="shared" ref="G194:G199" si="16">F194+26</f>
        <v>44369</v>
      </c>
      <c r="H194" s="303" t="s">
        <v>1935</v>
      </c>
    </row>
    <row r="195" spans="1:8">
      <c r="B195" s="376"/>
      <c r="C195" s="376"/>
      <c r="D195" s="956"/>
      <c r="E195" s="302">
        <f>E194+7</f>
        <v>44343</v>
      </c>
      <c r="F195" s="302">
        <v>44350</v>
      </c>
      <c r="G195" s="302">
        <f t="shared" si="16"/>
        <v>44376</v>
      </c>
      <c r="H195" s="302" t="s">
        <v>1935</v>
      </c>
    </row>
    <row r="196" spans="1:8">
      <c r="B196" s="376" t="s">
        <v>1941</v>
      </c>
      <c r="C196" s="376" t="s">
        <v>1940</v>
      </c>
      <c r="D196" s="956"/>
      <c r="E196" s="303">
        <f>E195+7</f>
        <v>44350</v>
      </c>
      <c r="F196" s="303">
        <f>F195+7</f>
        <v>44357</v>
      </c>
      <c r="G196" s="303">
        <f t="shared" si="16"/>
        <v>44383</v>
      </c>
      <c r="H196" s="303" t="s">
        <v>1935</v>
      </c>
    </row>
    <row r="197" spans="1:8">
      <c r="B197" s="376" t="s">
        <v>1939</v>
      </c>
      <c r="C197" s="376" t="s">
        <v>1938</v>
      </c>
      <c r="D197" s="957"/>
      <c r="E197" s="303">
        <f>E196+7</f>
        <v>44357</v>
      </c>
      <c r="F197" s="303">
        <f>F196+7</f>
        <v>44364</v>
      </c>
      <c r="G197" s="303">
        <f t="shared" si="16"/>
        <v>44390</v>
      </c>
      <c r="H197" s="303" t="s">
        <v>1935</v>
      </c>
    </row>
    <row r="198" spans="1:8">
      <c r="B198" s="376" t="s">
        <v>1181</v>
      </c>
      <c r="C198" s="376"/>
      <c r="D198" s="957"/>
      <c r="E198" s="303">
        <f>E197+7</f>
        <v>44364</v>
      </c>
      <c r="F198" s="303">
        <f>F197+7</f>
        <v>44371</v>
      </c>
      <c r="G198" s="303">
        <f t="shared" si="16"/>
        <v>44397</v>
      </c>
      <c r="H198" s="303" t="s">
        <v>1935</v>
      </c>
    </row>
    <row r="199" spans="1:8">
      <c r="B199" s="376" t="s">
        <v>1937</v>
      </c>
      <c r="C199" s="376" t="s">
        <v>1936</v>
      </c>
      <c r="D199" s="959"/>
      <c r="E199" s="303">
        <f>E198+7</f>
        <v>44371</v>
      </c>
      <c r="F199" s="303">
        <f>F198+7</f>
        <v>44378</v>
      </c>
      <c r="G199" s="303">
        <f t="shared" si="16"/>
        <v>44404</v>
      </c>
      <c r="H199" s="303" t="s">
        <v>1935</v>
      </c>
    </row>
    <row r="200" spans="1:8">
      <c r="B200" s="307"/>
      <c r="C200" s="307"/>
      <c r="D200" s="307"/>
      <c r="E200" s="299"/>
      <c r="F200" s="299"/>
      <c r="G200" s="299"/>
      <c r="H200" s="299"/>
    </row>
    <row r="201" spans="1:8">
      <c r="A201" s="307" t="s">
        <v>55</v>
      </c>
      <c r="B201" s="292"/>
      <c r="C201" s="292"/>
      <c r="E201" s="307"/>
      <c r="F201" s="307"/>
      <c r="G201" s="328"/>
    </row>
    <row r="202" spans="1:8">
      <c r="B202" s="948" t="s">
        <v>27</v>
      </c>
      <c r="C202" s="948" t="s">
        <v>28</v>
      </c>
      <c r="D202" s="950" t="s">
        <v>29</v>
      </c>
      <c r="E202" s="297" t="s">
        <v>148</v>
      </c>
      <c r="F202" s="297" t="s">
        <v>148</v>
      </c>
      <c r="G202" s="297" t="s">
        <v>172</v>
      </c>
    </row>
    <row r="203" spans="1:8">
      <c r="B203" s="949"/>
      <c r="C203" s="949"/>
      <c r="D203" s="951"/>
      <c r="E203" s="297" t="s">
        <v>1016</v>
      </c>
      <c r="F203" s="297" t="s">
        <v>31</v>
      </c>
      <c r="G203" s="297" t="s">
        <v>32</v>
      </c>
    </row>
    <row r="204" spans="1:8" ht="16.5" customHeight="1">
      <c r="B204" s="295" t="s">
        <v>1919</v>
      </c>
      <c r="C204" s="295" t="s">
        <v>1918</v>
      </c>
      <c r="D204" s="955" t="s">
        <v>1917</v>
      </c>
      <c r="E204" s="303">
        <f>F204-4</f>
        <v>44342</v>
      </c>
      <c r="F204" s="303">
        <v>44346</v>
      </c>
      <c r="G204" s="303">
        <f>F204+22</f>
        <v>44368</v>
      </c>
    </row>
    <row r="205" spans="1:8">
      <c r="B205" s="295" t="s">
        <v>1916</v>
      </c>
      <c r="C205" s="295" t="s">
        <v>1908</v>
      </c>
      <c r="D205" s="956"/>
      <c r="E205" s="303">
        <f>E204+7</f>
        <v>44349</v>
      </c>
      <c r="F205" s="303">
        <v>44353</v>
      </c>
      <c r="G205" s="303">
        <f>G204+7</f>
        <v>44375</v>
      </c>
    </row>
    <row r="206" spans="1:8">
      <c r="B206" s="295" t="s">
        <v>1915</v>
      </c>
      <c r="C206" s="295" t="s">
        <v>1914</v>
      </c>
      <c r="D206" s="956"/>
      <c r="E206" s="303">
        <f>E205+7</f>
        <v>44356</v>
      </c>
      <c r="F206" s="303">
        <f>F205+7</f>
        <v>44360</v>
      </c>
      <c r="G206" s="303">
        <f>G205+7</f>
        <v>44382</v>
      </c>
    </row>
    <row r="207" spans="1:8">
      <c r="B207" s="295" t="s">
        <v>1913</v>
      </c>
      <c r="C207" s="295" t="s">
        <v>1912</v>
      </c>
      <c r="D207" s="957"/>
      <c r="E207" s="303">
        <f>E206+7</f>
        <v>44363</v>
      </c>
      <c r="F207" s="303">
        <f>F206+7</f>
        <v>44367</v>
      </c>
      <c r="G207" s="303">
        <f>G206+7</f>
        <v>44389</v>
      </c>
    </row>
    <row r="208" spans="1:8">
      <c r="B208" s="295" t="s">
        <v>1922</v>
      </c>
      <c r="C208" s="295" t="s">
        <v>1914</v>
      </c>
      <c r="D208" s="957"/>
      <c r="E208" s="303">
        <f>E207+7</f>
        <v>44370</v>
      </c>
      <c r="F208" s="303">
        <f>F207+7</f>
        <v>44374</v>
      </c>
      <c r="G208" s="303">
        <f>G207+7</f>
        <v>44396</v>
      </c>
    </row>
    <row r="209" spans="1:8">
      <c r="B209" s="295" t="s">
        <v>1909</v>
      </c>
      <c r="C209" s="295" t="s">
        <v>1908</v>
      </c>
      <c r="D209" s="959"/>
      <c r="E209" s="303">
        <f>E208+7</f>
        <v>44377</v>
      </c>
      <c r="F209" s="303">
        <f>F208+7</f>
        <v>44381</v>
      </c>
      <c r="G209" s="303">
        <f>G208+7</f>
        <v>44403</v>
      </c>
    </row>
    <row r="210" spans="1:8">
      <c r="B210" s="322"/>
      <c r="C210" s="322"/>
      <c r="D210" s="300"/>
      <c r="E210" s="299"/>
      <c r="F210" s="299"/>
      <c r="G210" s="299"/>
    </row>
    <row r="211" spans="1:8">
      <c r="A211" s="307" t="s">
        <v>1934</v>
      </c>
      <c r="B211" s="350"/>
      <c r="C211" s="330"/>
      <c r="D211" s="307"/>
      <c r="E211" s="307"/>
      <c r="F211" s="307"/>
      <c r="G211" s="328"/>
    </row>
    <row r="212" spans="1:8">
      <c r="A212" s="307"/>
      <c r="B212" s="948" t="s">
        <v>27</v>
      </c>
      <c r="C212" s="948" t="s">
        <v>28</v>
      </c>
      <c r="D212" s="950" t="s">
        <v>29</v>
      </c>
      <c r="E212" s="297" t="s">
        <v>148</v>
      </c>
      <c r="F212" s="297" t="s">
        <v>148</v>
      </c>
      <c r="G212" s="297" t="s">
        <v>1933</v>
      </c>
    </row>
    <row r="213" spans="1:8">
      <c r="A213" s="307"/>
      <c r="B213" s="949"/>
      <c r="C213" s="949"/>
      <c r="D213" s="951"/>
      <c r="E213" s="297" t="s">
        <v>1016</v>
      </c>
      <c r="F213" s="297" t="s">
        <v>31</v>
      </c>
      <c r="G213" s="297" t="s">
        <v>32</v>
      </c>
    </row>
    <row r="214" spans="1:8" ht="16.5" customHeight="1">
      <c r="A214" s="307"/>
      <c r="B214" s="295" t="s">
        <v>1932</v>
      </c>
      <c r="C214" s="295" t="s">
        <v>1931</v>
      </c>
      <c r="D214" s="955" t="s">
        <v>1930</v>
      </c>
      <c r="E214" s="303">
        <f>F214-6</f>
        <v>44343</v>
      </c>
      <c r="F214" s="303">
        <v>44349</v>
      </c>
      <c r="G214" s="303">
        <f t="shared" ref="G214:G219" si="17">F214+30</f>
        <v>44379</v>
      </c>
    </row>
    <row r="215" spans="1:8">
      <c r="A215" s="307"/>
      <c r="B215" s="295" t="s">
        <v>1181</v>
      </c>
      <c r="C215" s="295"/>
      <c r="D215" s="956"/>
      <c r="E215" s="303">
        <f t="shared" ref="E215:F219" si="18">E214+7</f>
        <v>44350</v>
      </c>
      <c r="F215" s="303">
        <f t="shared" si="18"/>
        <v>44356</v>
      </c>
      <c r="G215" s="303">
        <f t="shared" si="17"/>
        <v>44386</v>
      </c>
    </row>
    <row r="216" spans="1:8">
      <c r="A216" s="307"/>
      <c r="B216" s="295" t="s">
        <v>1929</v>
      </c>
      <c r="C216" s="295" t="s">
        <v>1928</v>
      </c>
      <c r="D216" s="956"/>
      <c r="E216" s="303">
        <f t="shared" si="18"/>
        <v>44357</v>
      </c>
      <c r="F216" s="303">
        <f t="shared" si="18"/>
        <v>44363</v>
      </c>
      <c r="G216" s="303">
        <f t="shared" si="17"/>
        <v>44393</v>
      </c>
    </row>
    <row r="217" spans="1:8">
      <c r="A217" s="307"/>
      <c r="B217" s="295" t="s">
        <v>1927</v>
      </c>
      <c r="C217" s="295" t="s">
        <v>1926</v>
      </c>
      <c r="D217" s="956"/>
      <c r="E217" s="303">
        <f t="shared" si="18"/>
        <v>44364</v>
      </c>
      <c r="F217" s="303">
        <f t="shared" si="18"/>
        <v>44370</v>
      </c>
      <c r="G217" s="303">
        <f t="shared" si="17"/>
        <v>44400</v>
      </c>
    </row>
    <row r="218" spans="1:8">
      <c r="A218" s="307"/>
      <c r="B218" s="295"/>
      <c r="C218" s="295"/>
      <c r="D218" s="957"/>
      <c r="E218" s="302">
        <f t="shared" si="18"/>
        <v>44371</v>
      </c>
      <c r="F218" s="302">
        <f t="shared" si="18"/>
        <v>44377</v>
      </c>
      <c r="G218" s="302">
        <f t="shared" si="17"/>
        <v>44407</v>
      </c>
    </row>
    <row r="219" spans="1:8">
      <c r="B219" s="295" t="s">
        <v>1925</v>
      </c>
      <c r="C219" s="295" t="s">
        <v>1924</v>
      </c>
      <c r="D219" s="959"/>
      <c r="E219" s="303">
        <f t="shared" si="18"/>
        <v>44378</v>
      </c>
      <c r="F219" s="303">
        <f t="shared" si="18"/>
        <v>44384</v>
      </c>
      <c r="G219" s="303">
        <f t="shared" si="17"/>
        <v>44414</v>
      </c>
    </row>
    <row r="220" spans="1:8">
      <c r="B220" s="292"/>
      <c r="C220" s="292"/>
      <c r="F220" s="299"/>
      <c r="G220" s="299"/>
    </row>
    <row r="221" spans="1:8">
      <c r="A221" s="307" t="s">
        <v>62</v>
      </c>
      <c r="B221" s="292"/>
      <c r="C221" s="292"/>
      <c r="F221" s="307"/>
      <c r="G221" s="328"/>
    </row>
    <row r="222" spans="1:8">
      <c r="B222" s="948" t="s">
        <v>27</v>
      </c>
      <c r="C222" s="948" t="s">
        <v>28</v>
      </c>
      <c r="D222" s="950" t="s">
        <v>29</v>
      </c>
      <c r="E222" s="297" t="s">
        <v>148</v>
      </c>
      <c r="F222" s="297" t="s">
        <v>148</v>
      </c>
      <c r="G222" s="297" t="s">
        <v>55</v>
      </c>
      <c r="H222" s="297" t="s">
        <v>1923</v>
      </c>
    </row>
    <row r="223" spans="1:8">
      <c r="B223" s="949"/>
      <c r="C223" s="949"/>
      <c r="D223" s="951"/>
      <c r="E223" s="297" t="s">
        <v>1016</v>
      </c>
      <c r="F223" s="297" t="s">
        <v>31</v>
      </c>
      <c r="G223" s="297" t="s">
        <v>32</v>
      </c>
      <c r="H223" s="297" t="s">
        <v>32</v>
      </c>
    </row>
    <row r="224" spans="1:8" ht="16.5" customHeight="1">
      <c r="B224" s="295" t="s">
        <v>1919</v>
      </c>
      <c r="C224" s="295" t="s">
        <v>1918</v>
      </c>
      <c r="D224" s="955" t="s">
        <v>1917</v>
      </c>
      <c r="E224" s="303">
        <f>F224-4</f>
        <v>44342</v>
      </c>
      <c r="F224" s="303">
        <v>44346</v>
      </c>
      <c r="G224" s="303">
        <f>F224+22</f>
        <v>44368</v>
      </c>
      <c r="H224" s="303" t="s">
        <v>1907</v>
      </c>
    </row>
    <row r="225" spans="1:8">
      <c r="B225" s="295" t="s">
        <v>1916</v>
      </c>
      <c r="C225" s="295" t="s">
        <v>1908</v>
      </c>
      <c r="D225" s="956"/>
      <c r="E225" s="303">
        <f>E224+7</f>
        <v>44349</v>
      </c>
      <c r="F225" s="303">
        <v>44353</v>
      </c>
      <c r="G225" s="303">
        <f>G224+7</f>
        <v>44375</v>
      </c>
      <c r="H225" s="303" t="s">
        <v>1907</v>
      </c>
    </row>
    <row r="226" spans="1:8">
      <c r="B226" s="295" t="s">
        <v>1915</v>
      </c>
      <c r="C226" s="295" t="s">
        <v>1914</v>
      </c>
      <c r="D226" s="956"/>
      <c r="E226" s="303">
        <f>E225+7</f>
        <v>44356</v>
      </c>
      <c r="F226" s="303">
        <f>F225+7</f>
        <v>44360</v>
      </c>
      <c r="G226" s="303">
        <f>G225+7</f>
        <v>44382</v>
      </c>
      <c r="H226" s="303" t="s">
        <v>1907</v>
      </c>
    </row>
    <row r="227" spans="1:8">
      <c r="B227" s="295" t="s">
        <v>1913</v>
      </c>
      <c r="C227" s="295" t="s">
        <v>1912</v>
      </c>
      <c r="D227" s="957"/>
      <c r="E227" s="303">
        <f>E226+7</f>
        <v>44363</v>
      </c>
      <c r="F227" s="303">
        <f>F226+7</f>
        <v>44367</v>
      </c>
      <c r="G227" s="303">
        <f>G226+7</f>
        <v>44389</v>
      </c>
      <c r="H227" s="303" t="s">
        <v>1907</v>
      </c>
    </row>
    <row r="228" spans="1:8">
      <c r="B228" s="295" t="s">
        <v>1922</v>
      </c>
      <c r="C228" s="295" t="s">
        <v>1914</v>
      </c>
      <c r="D228" s="957"/>
      <c r="E228" s="303">
        <f>E227+7</f>
        <v>44370</v>
      </c>
      <c r="F228" s="303">
        <f>F227+7</f>
        <v>44374</v>
      </c>
      <c r="G228" s="303">
        <f>G227+7</f>
        <v>44396</v>
      </c>
      <c r="H228" s="303" t="s">
        <v>1907</v>
      </c>
    </row>
    <row r="229" spans="1:8">
      <c r="B229" s="295" t="s">
        <v>1909</v>
      </c>
      <c r="C229" s="295" t="s">
        <v>1908</v>
      </c>
      <c r="D229" s="959"/>
      <c r="E229" s="303">
        <f>E228+7</f>
        <v>44377</v>
      </c>
      <c r="F229" s="303">
        <f>F228+7</f>
        <v>44381</v>
      </c>
      <c r="G229" s="303">
        <f>G228+7</f>
        <v>44403</v>
      </c>
      <c r="H229" s="303" t="s">
        <v>1907</v>
      </c>
    </row>
    <row r="230" spans="1:8">
      <c r="B230" s="292"/>
      <c r="C230" s="292"/>
      <c r="E230" s="299"/>
      <c r="F230" s="299"/>
      <c r="G230" s="299"/>
    </row>
    <row r="231" spans="1:8">
      <c r="A231" s="307" t="s">
        <v>174</v>
      </c>
      <c r="B231" s="292"/>
      <c r="C231" s="292"/>
    </row>
    <row r="232" spans="1:8">
      <c r="B232" s="948" t="s">
        <v>27</v>
      </c>
      <c r="C232" s="948" t="s">
        <v>28</v>
      </c>
      <c r="D232" s="950" t="s">
        <v>29</v>
      </c>
      <c r="E232" s="297" t="s">
        <v>148</v>
      </c>
      <c r="F232" s="297" t="s">
        <v>148</v>
      </c>
      <c r="G232" s="297" t="s">
        <v>1921</v>
      </c>
      <c r="H232" s="297" t="s">
        <v>1920</v>
      </c>
    </row>
    <row r="233" spans="1:8">
      <c r="B233" s="949"/>
      <c r="C233" s="949"/>
      <c r="D233" s="951"/>
      <c r="E233" s="297" t="s">
        <v>1016</v>
      </c>
      <c r="F233" s="297" t="s">
        <v>31</v>
      </c>
      <c r="G233" s="297" t="s">
        <v>32</v>
      </c>
      <c r="H233" s="297" t="s">
        <v>32</v>
      </c>
    </row>
    <row r="234" spans="1:8" ht="16.5" customHeight="1">
      <c r="B234" s="295" t="s">
        <v>1919</v>
      </c>
      <c r="C234" s="295" t="s">
        <v>1918</v>
      </c>
      <c r="D234" s="955" t="s">
        <v>1917</v>
      </c>
      <c r="E234" s="303">
        <f>F234-4</f>
        <v>44342</v>
      </c>
      <c r="F234" s="303">
        <v>44346</v>
      </c>
      <c r="G234" s="303">
        <f>F234+22</f>
        <v>44368</v>
      </c>
      <c r="H234" s="303" t="s">
        <v>1907</v>
      </c>
    </row>
    <row r="235" spans="1:8">
      <c r="B235" s="295" t="s">
        <v>1916</v>
      </c>
      <c r="C235" s="295" t="s">
        <v>1908</v>
      </c>
      <c r="D235" s="956"/>
      <c r="E235" s="303">
        <f>E234+7</f>
        <v>44349</v>
      </c>
      <c r="F235" s="303">
        <v>44353</v>
      </c>
      <c r="G235" s="303">
        <f>G234+7</f>
        <v>44375</v>
      </c>
      <c r="H235" s="303" t="s">
        <v>1907</v>
      </c>
    </row>
    <row r="236" spans="1:8">
      <c r="B236" s="295" t="s">
        <v>1915</v>
      </c>
      <c r="C236" s="295" t="s">
        <v>1914</v>
      </c>
      <c r="D236" s="956"/>
      <c r="E236" s="303">
        <f>E235+7</f>
        <v>44356</v>
      </c>
      <c r="F236" s="303">
        <f>F235+7</f>
        <v>44360</v>
      </c>
      <c r="G236" s="303">
        <f>G235+7</f>
        <v>44382</v>
      </c>
      <c r="H236" s="303" t="s">
        <v>1907</v>
      </c>
    </row>
    <row r="237" spans="1:8">
      <c r="B237" s="295" t="s">
        <v>1913</v>
      </c>
      <c r="C237" s="295" t="s">
        <v>1912</v>
      </c>
      <c r="D237" s="957"/>
      <c r="E237" s="303">
        <f>E236+7</f>
        <v>44363</v>
      </c>
      <c r="F237" s="303">
        <f>F236+7</f>
        <v>44367</v>
      </c>
      <c r="G237" s="303">
        <f>G236+7</f>
        <v>44389</v>
      </c>
      <c r="H237" s="303" t="s">
        <v>1907</v>
      </c>
    </row>
    <row r="238" spans="1:8">
      <c r="B238" s="295" t="s">
        <v>1911</v>
      </c>
      <c r="C238" s="295" t="s">
        <v>1910</v>
      </c>
      <c r="D238" s="957"/>
      <c r="E238" s="303">
        <f>E237+7</f>
        <v>44370</v>
      </c>
      <c r="F238" s="303">
        <f>F237+7</f>
        <v>44374</v>
      </c>
      <c r="G238" s="303">
        <f>G237+7</f>
        <v>44396</v>
      </c>
      <c r="H238" s="303" t="s">
        <v>1907</v>
      </c>
    </row>
    <row r="239" spans="1:8">
      <c r="B239" s="295" t="s">
        <v>1909</v>
      </c>
      <c r="C239" s="295" t="s">
        <v>1908</v>
      </c>
      <c r="D239" s="959"/>
      <c r="E239" s="303">
        <f>E238+7</f>
        <v>44377</v>
      </c>
      <c r="F239" s="303">
        <f>F238+7</f>
        <v>44381</v>
      </c>
      <c r="G239" s="303">
        <f>G238+7</f>
        <v>44403</v>
      </c>
      <c r="H239" s="303" t="s">
        <v>1907</v>
      </c>
    </row>
    <row r="240" spans="1:8">
      <c r="B240" s="322"/>
      <c r="C240" s="322"/>
      <c r="D240" s="300"/>
      <c r="E240" s="299"/>
      <c r="F240" s="299"/>
      <c r="G240" s="299"/>
      <c r="H240" s="299"/>
    </row>
    <row r="241" spans="1:7">
      <c r="A241" s="307" t="s">
        <v>173</v>
      </c>
      <c r="B241" s="292"/>
      <c r="C241" s="292"/>
      <c r="E241" s="307"/>
      <c r="F241" s="307"/>
      <c r="G241" s="328"/>
    </row>
    <row r="242" spans="1:7">
      <c r="B242" s="948" t="s">
        <v>27</v>
      </c>
      <c r="C242" s="948" t="s">
        <v>28</v>
      </c>
      <c r="D242" s="950" t="s">
        <v>29</v>
      </c>
      <c r="E242" s="297" t="s">
        <v>148</v>
      </c>
      <c r="F242" s="297" t="s">
        <v>148</v>
      </c>
      <c r="G242" s="297" t="s">
        <v>1906</v>
      </c>
    </row>
    <row r="243" spans="1:7">
      <c r="B243" s="949"/>
      <c r="C243" s="949"/>
      <c r="D243" s="951"/>
      <c r="E243" s="297" t="s">
        <v>1016</v>
      </c>
      <c r="F243" s="297" t="s">
        <v>31</v>
      </c>
      <c r="G243" s="297" t="s">
        <v>32</v>
      </c>
    </row>
    <row r="244" spans="1:7" ht="16.5" customHeight="1">
      <c r="B244" s="295" t="s">
        <v>1901</v>
      </c>
      <c r="C244" s="295" t="s">
        <v>1900</v>
      </c>
      <c r="D244" s="955" t="s">
        <v>1899</v>
      </c>
      <c r="E244" s="303">
        <f>F244-5</f>
        <v>44344</v>
      </c>
      <c r="F244" s="303">
        <v>44349</v>
      </c>
      <c r="G244" s="303">
        <f t="shared" ref="G244:G249" si="19">F244+25</f>
        <v>44374</v>
      </c>
    </row>
    <row r="245" spans="1:7">
      <c r="B245" s="295" t="s">
        <v>1898</v>
      </c>
      <c r="C245" s="295" t="s">
        <v>1897</v>
      </c>
      <c r="D245" s="956"/>
      <c r="E245" s="303">
        <f t="shared" ref="E245:F249" si="20">E244+7</f>
        <v>44351</v>
      </c>
      <c r="F245" s="303">
        <f t="shared" si="20"/>
        <v>44356</v>
      </c>
      <c r="G245" s="303">
        <f t="shared" si="19"/>
        <v>44381</v>
      </c>
    </row>
    <row r="246" spans="1:7">
      <c r="B246" s="295" t="s">
        <v>1896</v>
      </c>
      <c r="C246" s="295" t="s">
        <v>1895</v>
      </c>
      <c r="D246" s="956"/>
      <c r="E246" s="303">
        <f t="shared" si="20"/>
        <v>44358</v>
      </c>
      <c r="F246" s="303">
        <f t="shared" si="20"/>
        <v>44363</v>
      </c>
      <c r="G246" s="303">
        <f t="shared" si="19"/>
        <v>44388</v>
      </c>
    </row>
    <row r="247" spans="1:7">
      <c r="B247" s="295" t="s">
        <v>1894</v>
      </c>
      <c r="C247" s="295" t="s">
        <v>1893</v>
      </c>
      <c r="D247" s="957"/>
      <c r="E247" s="303">
        <f t="shared" si="20"/>
        <v>44365</v>
      </c>
      <c r="F247" s="303">
        <f t="shared" si="20"/>
        <v>44370</v>
      </c>
      <c r="G247" s="303">
        <f t="shared" si="19"/>
        <v>44395</v>
      </c>
    </row>
    <row r="248" spans="1:7">
      <c r="B248" s="295" t="s">
        <v>1892</v>
      </c>
      <c r="C248" s="295" t="s">
        <v>1229</v>
      </c>
      <c r="D248" s="957"/>
      <c r="E248" s="303">
        <f t="shared" si="20"/>
        <v>44372</v>
      </c>
      <c r="F248" s="303">
        <f t="shared" si="20"/>
        <v>44377</v>
      </c>
      <c r="G248" s="303">
        <f t="shared" si="19"/>
        <v>44402</v>
      </c>
    </row>
    <row r="249" spans="1:7">
      <c r="B249" s="295" t="s">
        <v>1891</v>
      </c>
      <c r="C249" s="295" t="s">
        <v>1890</v>
      </c>
      <c r="D249" s="959"/>
      <c r="E249" s="303">
        <f t="shared" si="20"/>
        <v>44379</v>
      </c>
      <c r="F249" s="303">
        <f t="shared" si="20"/>
        <v>44384</v>
      </c>
      <c r="G249" s="303">
        <f t="shared" si="19"/>
        <v>44409</v>
      </c>
    </row>
    <row r="250" spans="1:7">
      <c r="B250" s="362"/>
      <c r="C250" s="362"/>
      <c r="E250" s="299"/>
      <c r="F250" s="299"/>
      <c r="G250" s="299"/>
    </row>
    <row r="251" spans="1:7">
      <c r="A251" s="307" t="s">
        <v>1905</v>
      </c>
      <c r="B251" s="292"/>
      <c r="C251" s="292"/>
      <c r="F251" s="307"/>
      <c r="G251" s="328"/>
    </row>
    <row r="252" spans="1:7">
      <c r="B252" s="948" t="s">
        <v>27</v>
      </c>
      <c r="C252" s="948" t="s">
        <v>28</v>
      </c>
      <c r="D252" s="950" t="s">
        <v>29</v>
      </c>
      <c r="E252" s="297" t="s">
        <v>148</v>
      </c>
      <c r="F252" s="297" t="s">
        <v>148</v>
      </c>
      <c r="G252" s="297" t="s">
        <v>1904</v>
      </c>
    </row>
    <row r="253" spans="1:7">
      <c r="B253" s="949"/>
      <c r="C253" s="949"/>
      <c r="D253" s="951"/>
      <c r="E253" s="297" t="s">
        <v>1016</v>
      </c>
      <c r="F253" s="297" t="s">
        <v>31</v>
      </c>
      <c r="G253" s="297" t="s">
        <v>32</v>
      </c>
    </row>
    <row r="254" spans="1:7" ht="16.5" customHeight="1">
      <c r="B254" s="295" t="s">
        <v>1901</v>
      </c>
      <c r="C254" s="295" t="s">
        <v>1900</v>
      </c>
      <c r="D254" s="955" t="s">
        <v>1899</v>
      </c>
      <c r="E254" s="303">
        <f>F254-5</f>
        <v>44344</v>
      </c>
      <c r="F254" s="303">
        <v>44349</v>
      </c>
      <c r="G254" s="303">
        <f t="shared" ref="G254:G259" si="21">F254+33</f>
        <v>44382</v>
      </c>
    </row>
    <row r="255" spans="1:7">
      <c r="B255" s="295" t="s">
        <v>1898</v>
      </c>
      <c r="C255" s="295" t="s">
        <v>1897</v>
      </c>
      <c r="D255" s="956"/>
      <c r="E255" s="303">
        <f t="shared" ref="E255:F259" si="22">E254+7</f>
        <v>44351</v>
      </c>
      <c r="F255" s="303">
        <f t="shared" si="22"/>
        <v>44356</v>
      </c>
      <c r="G255" s="303">
        <f t="shared" si="21"/>
        <v>44389</v>
      </c>
    </row>
    <row r="256" spans="1:7">
      <c r="B256" s="295" t="s">
        <v>1896</v>
      </c>
      <c r="C256" s="295" t="s">
        <v>1895</v>
      </c>
      <c r="D256" s="956"/>
      <c r="E256" s="303">
        <f t="shared" si="22"/>
        <v>44358</v>
      </c>
      <c r="F256" s="303">
        <f t="shared" si="22"/>
        <v>44363</v>
      </c>
      <c r="G256" s="303">
        <f t="shared" si="21"/>
        <v>44396</v>
      </c>
    </row>
    <row r="257" spans="1:8">
      <c r="B257" s="295" t="s">
        <v>1894</v>
      </c>
      <c r="C257" s="295" t="s">
        <v>1893</v>
      </c>
      <c r="D257" s="957"/>
      <c r="E257" s="303">
        <f t="shared" si="22"/>
        <v>44365</v>
      </c>
      <c r="F257" s="303">
        <f t="shared" si="22"/>
        <v>44370</v>
      </c>
      <c r="G257" s="303">
        <f t="shared" si="21"/>
        <v>44403</v>
      </c>
    </row>
    <row r="258" spans="1:8">
      <c r="B258" s="295" t="s">
        <v>1892</v>
      </c>
      <c r="C258" s="295" t="s">
        <v>1229</v>
      </c>
      <c r="D258" s="957"/>
      <c r="E258" s="303">
        <f t="shared" si="22"/>
        <v>44372</v>
      </c>
      <c r="F258" s="303">
        <f t="shared" si="22"/>
        <v>44377</v>
      </c>
      <c r="G258" s="303">
        <f t="shared" si="21"/>
        <v>44410</v>
      </c>
    </row>
    <row r="259" spans="1:8">
      <c r="B259" s="295" t="s">
        <v>1891</v>
      </c>
      <c r="C259" s="295" t="s">
        <v>1890</v>
      </c>
      <c r="D259" s="959"/>
      <c r="E259" s="303">
        <f t="shared" si="22"/>
        <v>44379</v>
      </c>
      <c r="F259" s="303">
        <f t="shared" si="22"/>
        <v>44384</v>
      </c>
      <c r="G259" s="303">
        <f t="shared" si="21"/>
        <v>44417</v>
      </c>
    </row>
    <row r="260" spans="1:8">
      <c r="B260" s="322"/>
      <c r="C260" s="322"/>
      <c r="D260" s="300"/>
      <c r="E260" s="299"/>
      <c r="F260" s="299"/>
      <c r="G260" s="325"/>
    </row>
    <row r="261" spans="1:8">
      <c r="A261" s="307" t="s">
        <v>1903</v>
      </c>
      <c r="B261" s="350"/>
      <c r="C261" s="350"/>
      <c r="D261" s="300"/>
      <c r="E261" s="299"/>
      <c r="F261" s="299"/>
      <c r="G261" s="325"/>
    </row>
    <row r="262" spans="1:8">
      <c r="B262" s="948" t="s">
        <v>27</v>
      </c>
      <c r="C262" s="948" t="s">
        <v>28</v>
      </c>
      <c r="D262" s="950" t="s">
        <v>29</v>
      </c>
      <c r="E262" s="297" t="s">
        <v>148</v>
      </c>
      <c r="F262" s="297" t="s">
        <v>148</v>
      </c>
      <c r="G262" s="297" t="s">
        <v>1902</v>
      </c>
    </row>
    <row r="263" spans="1:8">
      <c r="B263" s="949"/>
      <c r="C263" s="949"/>
      <c r="D263" s="951"/>
      <c r="E263" s="297" t="s">
        <v>1016</v>
      </c>
      <c r="F263" s="297" t="s">
        <v>31</v>
      </c>
      <c r="G263" s="297" t="s">
        <v>32</v>
      </c>
    </row>
    <row r="264" spans="1:8" ht="16.5" customHeight="1">
      <c r="B264" s="295" t="s">
        <v>1901</v>
      </c>
      <c r="C264" s="295" t="s">
        <v>1900</v>
      </c>
      <c r="D264" s="955" t="s">
        <v>1899</v>
      </c>
      <c r="E264" s="303">
        <f>F264-5</f>
        <v>44344</v>
      </c>
      <c r="F264" s="303">
        <v>44349</v>
      </c>
      <c r="G264" s="303">
        <f t="shared" ref="G264:G269" si="23">F264+35</f>
        <v>44384</v>
      </c>
    </row>
    <row r="265" spans="1:8">
      <c r="B265" s="295" t="s">
        <v>1898</v>
      </c>
      <c r="C265" s="295" t="s">
        <v>1897</v>
      </c>
      <c r="D265" s="956"/>
      <c r="E265" s="303">
        <f t="shared" ref="E265:F269" si="24">E264+7</f>
        <v>44351</v>
      </c>
      <c r="F265" s="303">
        <f t="shared" si="24"/>
        <v>44356</v>
      </c>
      <c r="G265" s="303">
        <f t="shared" si="23"/>
        <v>44391</v>
      </c>
    </row>
    <row r="266" spans="1:8">
      <c r="B266" s="295" t="s">
        <v>1896</v>
      </c>
      <c r="C266" s="295" t="s">
        <v>1895</v>
      </c>
      <c r="D266" s="956"/>
      <c r="E266" s="303">
        <f t="shared" si="24"/>
        <v>44358</v>
      </c>
      <c r="F266" s="303">
        <f t="shared" si="24"/>
        <v>44363</v>
      </c>
      <c r="G266" s="303">
        <f t="shared" si="23"/>
        <v>44398</v>
      </c>
    </row>
    <row r="267" spans="1:8">
      <c r="B267" s="295" t="s">
        <v>1894</v>
      </c>
      <c r="C267" s="295" t="s">
        <v>1893</v>
      </c>
      <c r="D267" s="956"/>
      <c r="E267" s="303">
        <f t="shared" si="24"/>
        <v>44365</v>
      </c>
      <c r="F267" s="303">
        <f t="shared" si="24"/>
        <v>44370</v>
      </c>
      <c r="G267" s="303">
        <f t="shared" si="23"/>
        <v>44405</v>
      </c>
    </row>
    <row r="268" spans="1:8">
      <c r="B268" s="295" t="s">
        <v>1892</v>
      </c>
      <c r="C268" s="295" t="s">
        <v>1229</v>
      </c>
      <c r="D268" s="957"/>
      <c r="E268" s="303">
        <f t="shared" si="24"/>
        <v>44372</v>
      </c>
      <c r="F268" s="303">
        <f t="shared" si="24"/>
        <v>44377</v>
      </c>
      <c r="G268" s="303">
        <f t="shared" si="23"/>
        <v>44412</v>
      </c>
    </row>
    <row r="269" spans="1:8">
      <c r="B269" s="295" t="s">
        <v>1891</v>
      </c>
      <c r="C269" s="295" t="s">
        <v>1890</v>
      </c>
      <c r="D269" s="959"/>
      <c r="E269" s="303">
        <f t="shared" si="24"/>
        <v>44379</v>
      </c>
      <c r="F269" s="303">
        <f t="shared" si="24"/>
        <v>44384</v>
      </c>
      <c r="G269" s="303">
        <f t="shared" si="23"/>
        <v>44419</v>
      </c>
    </row>
    <row r="270" spans="1:8">
      <c r="B270" s="322"/>
      <c r="C270" s="322"/>
      <c r="D270" s="300"/>
      <c r="E270" s="299"/>
      <c r="F270" s="299"/>
      <c r="G270" s="299"/>
    </row>
    <row r="271" spans="1:8">
      <c r="A271" s="307" t="s">
        <v>161</v>
      </c>
      <c r="B271" s="292"/>
      <c r="C271" s="292"/>
    </row>
    <row r="272" spans="1:8">
      <c r="B272" s="948" t="s">
        <v>27</v>
      </c>
      <c r="C272" s="948" t="s">
        <v>28</v>
      </c>
      <c r="D272" s="950" t="s">
        <v>29</v>
      </c>
      <c r="E272" s="297" t="s">
        <v>148</v>
      </c>
      <c r="F272" s="297" t="s">
        <v>148</v>
      </c>
      <c r="G272" s="297" t="s">
        <v>1889</v>
      </c>
      <c r="H272" s="297" t="s">
        <v>1888</v>
      </c>
    </row>
    <row r="273" spans="1:8">
      <c r="B273" s="949"/>
      <c r="C273" s="949"/>
      <c r="D273" s="951"/>
      <c r="E273" s="297" t="s">
        <v>1016</v>
      </c>
      <c r="F273" s="297" t="s">
        <v>31</v>
      </c>
      <c r="G273" s="297" t="s">
        <v>32</v>
      </c>
      <c r="H273" s="297" t="s">
        <v>32</v>
      </c>
    </row>
    <row r="274" spans="1:8" ht="16.5" customHeight="1">
      <c r="B274" s="376" t="s">
        <v>1883</v>
      </c>
      <c r="C274" s="376" t="s">
        <v>1882</v>
      </c>
      <c r="D274" s="955" t="s">
        <v>1881</v>
      </c>
      <c r="E274" s="303">
        <f>F274-6</f>
        <v>44343</v>
      </c>
      <c r="F274" s="303">
        <v>44349</v>
      </c>
      <c r="G274" s="303">
        <f>F274+28</f>
        <v>44377</v>
      </c>
      <c r="H274" s="303" t="s">
        <v>1884</v>
      </c>
    </row>
    <row r="275" spans="1:8">
      <c r="B275" s="376" t="s">
        <v>1880</v>
      </c>
      <c r="C275" s="376" t="s">
        <v>1879</v>
      </c>
      <c r="D275" s="956"/>
      <c r="E275" s="303">
        <f>E274+7</f>
        <v>44350</v>
      </c>
      <c r="F275" s="303">
        <v>44356</v>
      </c>
      <c r="G275" s="303">
        <f>F275+28</f>
        <v>44384</v>
      </c>
      <c r="H275" s="303" t="s">
        <v>1884</v>
      </c>
    </row>
    <row r="276" spans="1:8">
      <c r="B276" s="376" t="s">
        <v>1887</v>
      </c>
      <c r="C276" s="376" t="s">
        <v>1644</v>
      </c>
      <c r="D276" s="956"/>
      <c r="E276" s="303">
        <f>E275+7</f>
        <v>44357</v>
      </c>
      <c r="F276" s="303">
        <v>44363</v>
      </c>
      <c r="G276" s="303">
        <f>F276+28</f>
        <v>44391</v>
      </c>
      <c r="H276" s="303" t="s">
        <v>1884</v>
      </c>
    </row>
    <row r="277" spans="1:8">
      <c r="B277" s="376" t="s">
        <v>1886</v>
      </c>
      <c r="C277" s="376" t="s">
        <v>1278</v>
      </c>
      <c r="D277" s="957"/>
      <c r="E277" s="303">
        <f>E276+7</f>
        <v>44364</v>
      </c>
      <c r="F277" s="303">
        <v>44370</v>
      </c>
      <c r="G277" s="303">
        <f>F277+28</f>
        <v>44398</v>
      </c>
      <c r="H277" s="303" t="s">
        <v>1884</v>
      </c>
    </row>
    <row r="278" spans="1:8" ht="18">
      <c r="B278" s="376" t="s">
        <v>1885</v>
      </c>
      <c r="C278" s="376" t="s">
        <v>1723</v>
      </c>
      <c r="D278" s="959"/>
      <c r="E278" s="303">
        <f>E277+7</f>
        <v>44371</v>
      </c>
      <c r="F278" s="303">
        <v>44377</v>
      </c>
      <c r="G278" s="303">
        <f>F278+28</f>
        <v>44405</v>
      </c>
      <c r="H278" s="303" t="s">
        <v>1884</v>
      </c>
    </row>
    <row r="279" spans="1:8">
      <c r="B279" s="343"/>
      <c r="C279" s="350"/>
      <c r="D279" s="300"/>
      <c r="E279" s="299"/>
      <c r="F279" s="299"/>
    </row>
    <row r="280" spans="1:8">
      <c r="A280" s="307" t="s">
        <v>63</v>
      </c>
    </row>
    <row r="281" spans="1:8">
      <c r="B281" s="948" t="s">
        <v>27</v>
      </c>
      <c r="C281" s="948" t="s">
        <v>28</v>
      </c>
      <c r="D281" s="950" t="s">
        <v>29</v>
      </c>
      <c r="E281" s="297" t="s">
        <v>148</v>
      </c>
      <c r="F281" s="297" t="s">
        <v>148</v>
      </c>
      <c r="G281" s="297" t="s">
        <v>63</v>
      </c>
    </row>
    <row r="282" spans="1:8">
      <c r="B282" s="949"/>
      <c r="C282" s="949"/>
      <c r="D282" s="951"/>
      <c r="E282" s="297" t="s">
        <v>1016</v>
      </c>
      <c r="F282" s="297" t="s">
        <v>31</v>
      </c>
      <c r="G282" s="297" t="s">
        <v>32</v>
      </c>
    </row>
    <row r="283" spans="1:8">
      <c r="B283" s="376" t="s">
        <v>1883</v>
      </c>
      <c r="C283" s="376" t="s">
        <v>1882</v>
      </c>
      <c r="D283" s="955" t="s">
        <v>1881</v>
      </c>
      <c r="E283" s="303">
        <f>F283-6</f>
        <v>44343</v>
      </c>
      <c r="F283" s="303">
        <v>44349</v>
      </c>
      <c r="G283" s="303">
        <f>F283+23</f>
        <v>44372</v>
      </c>
    </row>
    <row r="284" spans="1:8">
      <c r="B284" s="376" t="s">
        <v>1880</v>
      </c>
      <c r="C284" s="376" t="s">
        <v>1879</v>
      </c>
      <c r="D284" s="956"/>
      <c r="E284" s="303">
        <f>E283+7</f>
        <v>44350</v>
      </c>
      <c r="F284" s="303">
        <v>44356</v>
      </c>
      <c r="G284" s="303">
        <f>F284+23</f>
        <v>44379</v>
      </c>
    </row>
    <row r="285" spans="1:8">
      <c r="B285" s="376" t="s">
        <v>1878</v>
      </c>
      <c r="C285" s="376" t="s">
        <v>1877</v>
      </c>
      <c r="D285" s="956"/>
      <c r="E285" s="303">
        <f>E284+7</f>
        <v>44357</v>
      </c>
      <c r="F285" s="303">
        <v>44363</v>
      </c>
      <c r="G285" s="303">
        <f>F285+23</f>
        <v>44386</v>
      </c>
    </row>
    <row r="286" spans="1:8">
      <c r="B286" s="376" t="s">
        <v>1876</v>
      </c>
      <c r="C286" s="376" t="s">
        <v>1875</v>
      </c>
      <c r="D286" s="957"/>
      <c r="E286" s="303">
        <f>E285+7</f>
        <v>44364</v>
      </c>
      <c r="F286" s="303">
        <v>44370</v>
      </c>
      <c r="G286" s="303">
        <f>F286+23</f>
        <v>44393</v>
      </c>
    </row>
    <row r="287" spans="1:8" ht="18">
      <c r="B287" s="376" t="s">
        <v>1874</v>
      </c>
      <c r="C287" s="376" t="s">
        <v>1873</v>
      </c>
      <c r="D287" s="959"/>
      <c r="E287" s="303">
        <f>E286+7</f>
        <v>44371</v>
      </c>
      <c r="F287" s="303">
        <v>44377</v>
      </c>
      <c r="G287" s="303">
        <f>F287+23</f>
        <v>44400</v>
      </c>
    </row>
    <row r="288" spans="1:8">
      <c r="B288" s="350"/>
      <c r="C288" s="350"/>
      <c r="D288" s="300"/>
      <c r="E288" s="299"/>
      <c r="F288" s="299"/>
      <c r="G288" s="299"/>
    </row>
    <row r="289" spans="1:8" s="327" customFormat="1">
      <c r="A289" s="958" t="s">
        <v>1872</v>
      </c>
      <c r="B289" s="958"/>
      <c r="C289" s="958"/>
      <c r="D289" s="958"/>
      <c r="E289" s="958"/>
      <c r="F289" s="958"/>
      <c r="G289" s="958"/>
      <c r="H289" s="328"/>
    </row>
    <row r="290" spans="1:8">
      <c r="A290" s="307" t="s">
        <v>1871</v>
      </c>
      <c r="F290" s="375"/>
    </row>
    <row r="291" spans="1:8">
      <c r="B291" s="948" t="s">
        <v>1386</v>
      </c>
      <c r="C291" s="948" t="s">
        <v>28</v>
      </c>
      <c r="D291" s="950" t="s">
        <v>1372</v>
      </c>
      <c r="E291" s="297" t="s">
        <v>148</v>
      </c>
      <c r="F291" s="297" t="s">
        <v>148</v>
      </c>
      <c r="G291" s="297" t="s">
        <v>1866</v>
      </c>
    </row>
    <row r="292" spans="1:8">
      <c r="B292" s="949"/>
      <c r="C292" s="949"/>
      <c r="D292" s="951"/>
      <c r="E292" s="297" t="s">
        <v>1016</v>
      </c>
      <c r="F292" s="297" t="s">
        <v>31</v>
      </c>
      <c r="G292" s="297" t="s">
        <v>32</v>
      </c>
    </row>
    <row r="293" spans="1:8">
      <c r="B293" s="308" t="s">
        <v>1867</v>
      </c>
      <c r="C293" s="295" t="s">
        <v>1862</v>
      </c>
      <c r="D293" s="959" t="s">
        <v>1870</v>
      </c>
      <c r="E293" s="303">
        <f>F293-5</f>
        <v>44348</v>
      </c>
      <c r="F293" s="303">
        <v>44353</v>
      </c>
      <c r="G293" s="303">
        <f>F293+4</f>
        <v>44357</v>
      </c>
    </row>
    <row r="294" spans="1:8">
      <c r="B294" s="308" t="s">
        <v>1869</v>
      </c>
      <c r="C294" s="295" t="s">
        <v>974</v>
      </c>
      <c r="D294" s="959"/>
      <c r="E294" s="303">
        <f t="shared" ref="E294:F297" si="25">E293+7</f>
        <v>44355</v>
      </c>
      <c r="F294" s="303">
        <f t="shared" si="25"/>
        <v>44360</v>
      </c>
      <c r="G294" s="303">
        <f>F294+4</f>
        <v>44364</v>
      </c>
    </row>
    <row r="295" spans="1:8">
      <c r="B295" s="308" t="s">
        <v>1868</v>
      </c>
      <c r="C295" s="295" t="s">
        <v>975</v>
      </c>
      <c r="D295" s="959"/>
      <c r="E295" s="303">
        <f t="shared" si="25"/>
        <v>44362</v>
      </c>
      <c r="F295" s="303">
        <f t="shared" si="25"/>
        <v>44367</v>
      </c>
      <c r="G295" s="303">
        <f>F295+4</f>
        <v>44371</v>
      </c>
    </row>
    <row r="296" spans="1:8">
      <c r="B296" s="308" t="s">
        <v>1867</v>
      </c>
      <c r="C296" s="295" t="s">
        <v>976</v>
      </c>
      <c r="D296" s="959"/>
      <c r="E296" s="303">
        <f t="shared" si="25"/>
        <v>44369</v>
      </c>
      <c r="F296" s="303">
        <f t="shared" si="25"/>
        <v>44374</v>
      </c>
      <c r="G296" s="303">
        <f>F296+4</f>
        <v>44378</v>
      </c>
    </row>
    <row r="297" spans="1:8">
      <c r="B297" s="308"/>
      <c r="C297" s="295"/>
      <c r="D297" s="959"/>
      <c r="E297" s="303">
        <f t="shared" si="25"/>
        <v>44376</v>
      </c>
      <c r="F297" s="303">
        <f t="shared" si="25"/>
        <v>44381</v>
      </c>
      <c r="G297" s="303">
        <f>F297+4</f>
        <v>44385</v>
      </c>
    </row>
    <row r="298" spans="1:8">
      <c r="F298" s="375"/>
    </row>
    <row r="299" spans="1:8">
      <c r="B299" s="948" t="s">
        <v>1386</v>
      </c>
      <c r="C299" s="948" t="s">
        <v>28</v>
      </c>
      <c r="D299" s="950" t="s">
        <v>1372</v>
      </c>
      <c r="E299" s="297" t="s">
        <v>148</v>
      </c>
      <c r="F299" s="297" t="s">
        <v>148</v>
      </c>
      <c r="G299" s="297" t="s">
        <v>1866</v>
      </c>
    </row>
    <row r="300" spans="1:8">
      <c r="B300" s="949"/>
      <c r="C300" s="949"/>
      <c r="D300" s="951"/>
      <c r="E300" s="297" t="s">
        <v>1016</v>
      </c>
      <c r="F300" s="297" t="s">
        <v>31</v>
      </c>
      <c r="G300" s="297" t="s">
        <v>32</v>
      </c>
    </row>
    <row r="301" spans="1:8">
      <c r="B301" s="308" t="s">
        <v>1764</v>
      </c>
      <c r="C301" s="308" t="s">
        <v>640</v>
      </c>
      <c r="D301" s="959" t="s">
        <v>1801</v>
      </c>
      <c r="E301" s="303">
        <f>F301-3</f>
        <v>44348</v>
      </c>
      <c r="F301" s="303">
        <v>44351</v>
      </c>
      <c r="G301" s="303">
        <f>F301+3</f>
        <v>44354</v>
      </c>
    </row>
    <row r="302" spans="1:8">
      <c r="B302" s="308" t="s">
        <v>1775</v>
      </c>
      <c r="C302" s="308" t="s">
        <v>1745</v>
      </c>
      <c r="D302" s="959"/>
      <c r="E302" s="303">
        <f>E301+7</f>
        <v>44355</v>
      </c>
      <c r="F302" s="303">
        <v>44358</v>
      </c>
      <c r="G302" s="303">
        <f>F302+3</f>
        <v>44361</v>
      </c>
    </row>
    <row r="303" spans="1:8">
      <c r="B303" s="308" t="s">
        <v>1800</v>
      </c>
      <c r="C303" s="308" t="s">
        <v>1799</v>
      </c>
      <c r="D303" s="959"/>
      <c r="E303" s="303">
        <f>E302+7</f>
        <v>44362</v>
      </c>
      <c r="F303" s="303">
        <v>44365</v>
      </c>
      <c r="G303" s="303">
        <f>F303+3</f>
        <v>44368</v>
      </c>
    </row>
    <row r="304" spans="1:8">
      <c r="B304" s="308" t="s">
        <v>1773</v>
      </c>
      <c r="C304" s="308" t="s">
        <v>1799</v>
      </c>
      <c r="D304" s="959"/>
      <c r="E304" s="303">
        <f>E303+7</f>
        <v>44369</v>
      </c>
      <c r="F304" s="303">
        <v>44372</v>
      </c>
      <c r="G304" s="303">
        <f>F304+3</f>
        <v>44375</v>
      </c>
    </row>
    <row r="305" spans="1:7">
      <c r="B305" s="308" t="s">
        <v>1798</v>
      </c>
      <c r="C305" s="308" t="s">
        <v>641</v>
      </c>
      <c r="D305" s="959"/>
      <c r="E305" s="303">
        <f>E304+7</f>
        <v>44376</v>
      </c>
      <c r="F305" s="303">
        <v>44379</v>
      </c>
      <c r="G305" s="303">
        <f>F305+3</f>
        <v>44382</v>
      </c>
    </row>
    <row r="306" spans="1:7">
      <c r="B306" s="292"/>
      <c r="C306" s="292"/>
    </row>
    <row r="307" spans="1:7">
      <c r="B307" s="948" t="s">
        <v>1386</v>
      </c>
      <c r="C307" s="948" t="s">
        <v>28</v>
      </c>
      <c r="D307" s="950" t="s">
        <v>1372</v>
      </c>
      <c r="E307" s="297" t="s">
        <v>148</v>
      </c>
      <c r="F307" s="297" t="s">
        <v>148</v>
      </c>
      <c r="G307" s="297" t="s">
        <v>1866</v>
      </c>
    </row>
    <row r="308" spans="1:7">
      <c r="B308" s="949"/>
      <c r="C308" s="949"/>
      <c r="D308" s="951"/>
      <c r="E308" s="297" t="s">
        <v>1016</v>
      </c>
      <c r="F308" s="297" t="s">
        <v>31</v>
      </c>
      <c r="G308" s="297" t="s">
        <v>32</v>
      </c>
    </row>
    <row r="309" spans="1:7">
      <c r="B309" s="308" t="s">
        <v>1802</v>
      </c>
      <c r="C309" s="308" t="s">
        <v>640</v>
      </c>
      <c r="D309" s="959" t="s">
        <v>1865</v>
      </c>
      <c r="E309" s="302">
        <f>F309-3</f>
        <v>44350</v>
      </c>
      <c r="F309" s="303">
        <v>44353</v>
      </c>
      <c r="G309" s="302">
        <f t="shared" ref="G309:G314" si="26">F309+3</f>
        <v>44356</v>
      </c>
    </row>
    <row r="310" spans="1:7">
      <c r="B310" s="308" t="s">
        <v>1864</v>
      </c>
      <c r="C310" s="308" t="s">
        <v>1799</v>
      </c>
      <c r="D310" s="959"/>
      <c r="E310" s="303">
        <f>E309+7</f>
        <v>44357</v>
      </c>
      <c r="F310" s="303">
        <v>44360</v>
      </c>
      <c r="G310" s="303">
        <f t="shared" si="26"/>
        <v>44363</v>
      </c>
    </row>
    <row r="311" spans="1:7">
      <c r="B311" s="308" t="s">
        <v>1767</v>
      </c>
      <c r="C311" s="308" t="s">
        <v>1799</v>
      </c>
      <c r="D311" s="959"/>
      <c r="E311" s="303">
        <f>E310+7</f>
        <v>44364</v>
      </c>
      <c r="F311" s="303">
        <v>44367</v>
      </c>
      <c r="G311" s="303">
        <f t="shared" si="26"/>
        <v>44370</v>
      </c>
    </row>
    <row r="312" spans="1:7">
      <c r="B312" s="308" t="s">
        <v>1766</v>
      </c>
      <c r="C312" s="308" t="s">
        <v>1799</v>
      </c>
      <c r="D312" s="959"/>
      <c r="E312" s="303">
        <f>E311+7</f>
        <v>44371</v>
      </c>
      <c r="F312" s="303">
        <v>44374</v>
      </c>
      <c r="G312" s="303">
        <f t="shared" si="26"/>
        <v>44377</v>
      </c>
    </row>
    <row r="313" spans="1:7">
      <c r="B313" s="308" t="s">
        <v>1764</v>
      </c>
      <c r="C313" s="308" t="s">
        <v>641</v>
      </c>
      <c r="D313" s="959"/>
      <c r="E313" s="303">
        <f>E312+7</f>
        <v>44378</v>
      </c>
      <c r="F313" s="303">
        <v>44381</v>
      </c>
      <c r="G313" s="303">
        <f t="shared" si="26"/>
        <v>44384</v>
      </c>
    </row>
    <row r="314" spans="1:7">
      <c r="B314" s="308"/>
      <c r="C314" s="308"/>
      <c r="D314" s="959"/>
      <c r="E314" s="303">
        <f>E313+7</f>
        <v>44385</v>
      </c>
      <c r="F314" s="303">
        <v>44353</v>
      </c>
      <c r="G314" s="303">
        <f t="shared" si="26"/>
        <v>44356</v>
      </c>
    </row>
    <row r="315" spans="1:7">
      <c r="B315" s="292"/>
      <c r="C315" s="292"/>
    </row>
    <row r="316" spans="1:7">
      <c r="A316" s="960" t="s">
        <v>1863</v>
      </c>
      <c r="B316" s="960"/>
      <c r="C316" s="960"/>
      <c r="E316" s="299"/>
      <c r="F316" s="299"/>
      <c r="G316" s="299"/>
    </row>
    <row r="317" spans="1:7">
      <c r="B317" s="948" t="s">
        <v>1386</v>
      </c>
      <c r="C317" s="948" t="s">
        <v>28</v>
      </c>
      <c r="D317" s="950" t="s">
        <v>1372</v>
      </c>
      <c r="E317" s="297" t="s">
        <v>148</v>
      </c>
      <c r="F317" s="297" t="s">
        <v>148</v>
      </c>
      <c r="G317" s="297" t="s">
        <v>1858</v>
      </c>
    </row>
    <row r="318" spans="1:7">
      <c r="B318" s="949"/>
      <c r="C318" s="949"/>
      <c r="D318" s="951"/>
      <c r="E318" s="297" t="s">
        <v>1016</v>
      </c>
      <c r="F318" s="297" t="s">
        <v>31</v>
      </c>
      <c r="G318" s="297" t="s">
        <v>32</v>
      </c>
    </row>
    <row r="319" spans="1:7">
      <c r="B319" s="308" t="s">
        <v>1859</v>
      </c>
      <c r="C319" s="308" t="s">
        <v>1862</v>
      </c>
      <c r="D319" s="959" t="s">
        <v>1861</v>
      </c>
      <c r="E319" s="303">
        <f>F319-3</f>
        <v>44347</v>
      </c>
      <c r="F319" s="303">
        <v>44350</v>
      </c>
      <c r="G319" s="303">
        <f>F319+2</f>
        <v>44352</v>
      </c>
    </row>
    <row r="320" spans="1:7">
      <c r="B320" s="308" t="s">
        <v>1859</v>
      </c>
      <c r="C320" s="308" t="s">
        <v>1857</v>
      </c>
      <c r="D320" s="959"/>
      <c r="E320" s="303">
        <f t="shared" ref="E320:F323" si="27">E319+7</f>
        <v>44354</v>
      </c>
      <c r="F320" s="303">
        <f t="shared" si="27"/>
        <v>44357</v>
      </c>
      <c r="G320" s="303">
        <f>F320+2</f>
        <v>44359</v>
      </c>
    </row>
    <row r="321" spans="1:8">
      <c r="B321" s="308" t="s">
        <v>1859</v>
      </c>
      <c r="C321" s="308" t="s">
        <v>1860</v>
      </c>
      <c r="D321" s="959"/>
      <c r="E321" s="303">
        <f t="shared" si="27"/>
        <v>44361</v>
      </c>
      <c r="F321" s="303">
        <f t="shared" si="27"/>
        <v>44364</v>
      </c>
      <c r="G321" s="303">
        <f>F321+2</f>
        <v>44366</v>
      </c>
    </row>
    <row r="322" spans="1:8">
      <c r="B322" s="308" t="s">
        <v>1859</v>
      </c>
      <c r="C322" s="308" t="s">
        <v>1749</v>
      </c>
      <c r="D322" s="959"/>
      <c r="E322" s="303">
        <f t="shared" si="27"/>
        <v>44368</v>
      </c>
      <c r="F322" s="303">
        <f t="shared" si="27"/>
        <v>44371</v>
      </c>
      <c r="G322" s="303">
        <f>F322+2</f>
        <v>44373</v>
      </c>
    </row>
    <row r="323" spans="1:8">
      <c r="B323" s="308" t="s">
        <v>1741</v>
      </c>
      <c r="C323" s="308" t="s">
        <v>1741</v>
      </c>
      <c r="D323" s="959"/>
      <c r="E323" s="303">
        <f t="shared" si="27"/>
        <v>44375</v>
      </c>
      <c r="F323" s="303">
        <f t="shared" si="27"/>
        <v>44378</v>
      </c>
      <c r="G323" s="303">
        <f>F323+2</f>
        <v>44380</v>
      </c>
    </row>
    <row r="324" spans="1:8">
      <c r="B324" s="374"/>
      <c r="C324" s="374"/>
      <c r="E324" s="299"/>
      <c r="F324" s="299"/>
      <c r="G324" s="299"/>
    </row>
    <row r="325" spans="1:8">
      <c r="B325" s="948" t="s">
        <v>1386</v>
      </c>
      <c r="C325" s="948" t="s">
        <v>28</v>
      </c>
      <c r="D325" s="950" t="s">
        <v>1372</v>
      </c>
      <c r="E325" s="297" t="s">
        <v>148</v>
      </c>
      <c r="F325" s="297" t="s">
        <v>148</v>
      </c>
      <c r="G325" s="297" t="s">
        <v>1858</v>
      </c>
    </row>
    <row r="326" spans="1:8">
      <c r="B326" s="949"/>
      <c r="C326" s="949"/>
      <c r="D326" s="951"/>
      <c r="E326" s="297" t="s">
        <v>1016</v>
      </c>
      <c r="F326" s="297" t="s">
        <v>31</v>
      </c>
      <c r="G326" s="297" t="s">
        <v>32</v>
      </c>
    </row>
    <row r="327" spans="1:8">
      <c r="B327" s="308" t="s">
        <v>1855</v>
      </c>
      <c r="C327" s="295" t="s">
        <v>1857</v>
      </c>
      <c r="D327" s="959" t="s">
        <v>1856</v>
      </c>
      <c r="E327" s="303">
        <f>F327-3</f>
        <v>44350</v>
      </c>
      <c r="F327" s="303">
        <v>44353</v>
      </c>
      <c r="G327" s="303">
        <f>F327+3</f>
        <v>44356</v>
      </c>
    </row>
    <row r="328" spans="1:8">
      <c r="B328" s="308" t="s">
        <v>1855</v>
      </c>
      <c r="C328" s="295" t="s">
        <v>975</v>
      </c>
      <c r="D328" s="959"/>
      <c r="E328" s="303">
        <f t="shared" ref="E328:F331" si="28">E327+7</f>
        <v>44357</v>
      </c>
      <c r="F328" s="303">
        <f t="shared" si="28"/>
        <v>44360</v>
      </c>
      <c r="G328" s="303">
        <f>F328+3</f>
        <v>44363</v>
      </c>
    </row>
    <row r="329" spans="1:8">
      <c r="B329" s="308" t="s">
        <v>1855</v>
      </c>
      <c r="C329" s="295" t="s">
        <v>976</v>
      </c>
      <c r="D329" s="959"/>
      <c r="E329" s="303">
        <f t="shared" si="28"/>
        <v>44364</v>
      </c>
      <c r="F329" s="303">
        <f t="shared" si="28"/>
        <v>44367</v>
      </c>
      <c r="G329" s="303">
        <f>F329+3</f>
        <v>44370</v>
      </c>
    </row>
    <row r="330" spans="1:8">
      <c r="B330" s="308" t="s">
        <v>1855</v>
      </c>
      <c r="C330" s="295" t="s">
        <v>977</v>
      </c>
      <c r="D330" s="959"/>
      <c r="E330" s="303">
        <f t="shared" si="28"/>
        <v>44371</v>
      </c>
      <c r="F330" s="303">
        <f t="shared" si="28"/>
        <v>44374</v>
      </c>
      <c r="G330" s="303">
        <f>F330+3</f>
        <v>44377</v>
      </c>
    </row>
    <row r="331" spans="1:8">
      <c r="B331" s="308" t="s">
        <v>1741</v>
      </c>
      <c r="C331" s="295" t="s">
        <v>1854</v>
      </c>
      <c r="D331" s="959"/>
      <c r="E331" s="303">
        <f t="shared" si="28"/>
        <v>44378</v>
      </c>
      <c r="F331" s="303">
        <f t="shared" si="28"/>
        <v>44381</v>
      </c>
      <c r="G331" s="303">
        <f>F331+3</f>
        <v>44384</v>
      </c>
    </row>
    <row r="332" spans="1:8">
      <c r="B332" s="292"/>
      <c r="C332" s="292"/>
    </row>
    <row r="333" spans="1:8">
      <c r="A333" s="958" t="s">
        <v>77</v>
      </c>
      <c r="B333" s="958"/>
      <c r="C333" s="958"/>
      <c r="D333" s="958"/>
      <c r="E333" s="958"/>
      <c r="F333" s="958"/>
      <c r="G333" s="958"/>
      <c r="H333" s="328"/>
    </row>
    <row r="334" spans="1:8">
      <c r="A334" s="307" t="s">
        <v>89</v>
      </c>
    </row>
    <row r="335" spans="1:8">
      <c r="B335" s="948" t="s">
        <v>1386</v>
      </c>
      <c r="C335" s="948" t="s">
        <v>1286</v>
      </c>
      <c r="D335" s="950" t="s">
        <v>1372</v>
      </c>
      <c r="E335" s="297" t="s">
        <v>1284</v>
      </c>
      <c r="F335" s="297" t="s">
        <v>1284</v>
      </c>
      <c r="G335" s="297" t="s">
        <v>1357</v>
      </c>
    </row>
    <row r="336" spans="1:8">
      <c r="B336" s="949"/>
      <c r="C336" s="949"/>
      <c r="D336" s="951"/>
      <c r="E336" s="297" t="s">
        <v>1299</v>
      </c>
      <c r="F336" s="297" t="s">
        <v>1298</v>
      </c>
      <c r="G336" s="297" t="s">
        <v>1297</v>
      </c>
    </row>
    <row r="337" spans="1:7">
      <c r="B337" s="308" t="s">
        <v>1852</v>
      </c>
      <c r="C337" s="308" t="s">
        <v>1830</v>
      </c>
      <c r="D337" s="959" t="s">
        <v>1851</v>
      </c>
      <c r="E337" s="303">
        <f>F337-3</f>
        <v>44354</v>
      </c>
      <c r="F337" s="303">
        <v>44357</v>
      </c>
      <c r="G337" s="303">
        <f>F337+10</f>
        <v>44367</v>
      </c>
    </row>
    <row r="338" spans="1:7">
      <c r="B338" s="308" t="s">
        <v>1850</v>
      </c>
      <c r="C338" s="308" t="s">
        <v>1849</v>
      </c>
      <c r="D338" s="959"/>
      <c r="E338" s="303">
        <f>E337+7</f>
        <v>44361</v>
      </c>
      <c r="F338" s="303">
        <v>44364</v>
      </c>
      <c r="G338" s="303">
        <f>F338+10</f>
        <v>44374</v>
      </c>
    </row>
    <row r="339" spans="1:7">
      <c r="B339" s="308" t="s">
        <v>1848</v>
      </c>
      <c r="C339" s="308" t="s">
        <v>1847</v>
      </c>
      <c r="D339" s="959"/>
      <c r="E339" s="303">
        <f>E338+7</f>
        <v>44368</v>
      </c>
      <c r="F339" s="303">
        <v>44371</v>
      </c>
      <c r="G339" s="303">
        <f>F339+10</f>
        <v>44381</v>
      </c>
    </row>
    <row r="340" spans="1:7">
      <c r="B340" s="308" t="s">
        <v>1846</v>
      </c>
      <c r="C340" s="308" t="s">
        <v>1845</v>
      </c>
      <c r="D340" s="959"/>
      <c r="E340" s="303">
        <f>E339+7</f>
        <v>44375</v>
      </c>
      <c r="F340" s="303">
        <v>44378</v>
      </c>
      <c r="G340" s="303">
        <f>F340+10</f>
        <v>44388</v>
      </c>
    </row>
    <row r="341" spans="1:7">
      <c r="B341" s="308"/>
      <c r="C341" s="308"/>
      <c r="D341" s="959"/>
      <c r="E341" s="303">
        <f>E340+7</f>
        <v>44382</v>
      </c>
      <c r="F341" s="303">
        <v>44343</v>
      </c>
      <c r="G341" s="303">
        <f>F341+10</f>
        <v>44353</v>
      </c>
    </row>
    <row r="342" spans="1:7">
      <c r="B342" s="292"/>
      <c r="C342" s="292"/>
    </row>
    <row r="343" spans="1:7">
      <c r="B343" s="948" t="s">
        <v>1386</v>
      </c>
      <c r="C343" s="948" t="s">
        <v>1286</v>
      </c>
      <c r="D343" s="950" t="s">
        <v>1372</v>
      </c>
      <c r="E343" s="297" t="s">
        <v>1284</v>
      </c>
      <c r="F343" s="297" t="s">
        <v>1284</v>
      </c>
      <c r="G343" s="297" t="s">
        <v>1357</v>
      </c>
    </row>
    <row r="344" spans="1:7">
      <c r="B344" s="949"/>
      <c r="C344" s="949"/>
      <c r="D344" s="951"/>
      <c r="E344" s="297" t="s">
        <v>1299</v>
      </c>
      <c r="F344" s="297" t="s">
        <v>1298</v>
      </c>
      <c r="G344" s="297" t="s">
        <v>1297</v>
      </c>
    </row>
    <row r="345" spans="1:7">
      <c r="B345" s="308" t="s">
        <v>1840</v>
      </c>
      <c r="C345" s="308" t="s">
        <v>1830</v>
      </c>
      <c r="D345" s="959" t="s">
        <v>1844</v>
      </c>
      <c r="E345" s="303">
        <f>F345-3</f>
        <v>44349</v>
      </c>
      <c r="F345" s="303">
        <v>44352</v>
      </c>
      <c r="G345" s="303">
        <f>F345+7</f>
        <v>44359</v>
      </c>
    </row>
    <row r="346" spans="1:7">
      <c r="B346" s="308" t="s">
        <v>1843</v>
      </c>
      <c r="C346" s="308" t="s">
        <v>1830</v>
      </c>
      <c r="D346" s="959"/>
      <c r="E346" s="303">
        <f>E345+7</f>
        <v>44356</v>
      </c>
      <c r="F346" s="303">
        <v>44359</v>
      </c>
      <c r="G346" s="303">
        <f>F346+7</f>
        <v>44366</v>
      </c>
    </row>
    <row r="347" spans="1:7">
      <c r="B347" s="308" t="s">
        <v>1842</v>
      </c>
      <c r="C347" s="308" t="s">
        <v>1830</v>
      </c>
      <c r="D347" s="959"/>
      <c r="E347" s="303">
        <f>E346+7</f>
        <v>44363</v>
      </c>
      <c r="F347" s="303">
        <v>44366</v>
      </c>
      <c r="G347" s="303">
        <f>F347+7</f>
        <v>44373</v>
      </c>
    </row>
    <row r="348" spans="1:7">
      <c r="B348" s="308" t="s">
        <v>1841</v>
      </c>
      <c r="C348" s="308" t="s">
        <v>1824</v>
      </c>
      <c r="D348" s="959"/>
      <c r="E348" s="303">
        <f>E347+7</f>
        <v>44370</v>
      </c>
      <c r="F348" s="303">
        <v>44373</v>
      </c>
      <c r="G348" s="303">
        <f>F348+7</f>
        <v>44380</v>
      </c>
    </row>
    <row r="349" spans="1:7">
      <c r="B349" s="308" t="s">
        <v>1840</v>
      </c>
      <c r="C349" s="308" t="s">
        <v>1824</v>
      </c>
      <c r="D349" s="959"/>
      <c r="E349" s="303">
        <f>E348+7</f>
        <v>44377</v>
      </c>
      <c r="F349" s="303">
        <v>44380</v>
      </c>
      <c r="G349" s="303">
        <f>F349+7</f>
        <v>44387</v>
      </c>
    </row>
    <row r="350" spans="1:7">
      <c r="B350" s="373"/>
      <c r="C350" s="371"/>
    </row>
    <row r="351" spans="1:7">
      <c r="A351" s="307" t="s">
        <v>79</v>
      </c>
      <c r="B351" s="330"/>
      <c r="C351" s="330"/>
      <c r="D351" s="330"/>
      <c r="E351" s="330"/>
      <c r="F351" s="307"/>
      <c r="G351" s="307"/>
    </row>
    <row r="352" spans="1:7">
      <c r="A352" s="307"/>
      <c r="B352" s="948" t="s">
        <v>1386</v>
      </c>
      <c r="C352" s="948" t="s">
        <v>1286</v>
      </c>
      <c r="D352" s="950" t="s">
        <v>1372</v>
      </c>
      <c r="E352" s="297" t="s">
        <v>1284</v>
      </c>
      <c r="F352" s="297" t="s">
        <v>1284</v>
      </c>
      <c r="G352" s="297" t="s">
        <v>1853</v>
      </c>
    </row>
    <row r="353" spans="1:7" ht="16.5" customHeight="1">
      <c r="A353" s="307"/>
      <c r="B353" s="949"/>
      <c r="C353" s="949"/>
      <c r="D353" s="951"/>
      <c r="E353" s="297" t="s">
        <v>1299</v>
      </c>
      <c r="F353" s="297" t="s">
        <v>1298</v>
      </c>
      <c r="G353" s="297" t="s">
        <v>32</v>
      </c>
    </row>
    <row r="354" spans="1:7" ht="16.5" customHeight="1">
      <c r="A354" s="307"/>
      <c r="B354" s="308" t="s">
        <v>1852</v>
      </c>
      <c r="C354" s="308" t="s">
        <v>1830</v>
      </c>
      <c r="D354" s="959" t="s">
        <v>1851</v>
      </c>
      <c r="E354" s="303">
        <f>F354-3</f>
        <v>44354</v>
      </c>
      <c r="F354" s="303">
        <v>44357</v>
      </c>
      <c r="G354" s="303">
        <f>F354+8</f>
        <v>44365</v>
      </c>
    </row>
    <row r="355" spans="1:7" ht="16.5" customHeight="1">
      <c r="A355" s="307"/>
      <c r="B355" s="308" t="s">
        <v>1850</v>
      </c>
      <c r="C355" s="308" t="s">
        <v>1849</v>
      </c>
      <c r="D355" s="959"/>
      <c r="E355" s="303">
        <f>E354+7</f>
        <v>44361</v>
      </c>
      <c r="F355" s="303">
        <v>44364</v>
      </c>
      <c r="G355" s="303">
        <f>F355+8</f>
        <v>44372</v>
      </c>
    </row>
    <row r="356" spans="1:7">
      <c r="A356" s="307"/>
      <c r="B356" s="308" t="s">
        <v>1848</v>
      </c>
      <c r="C356" s="308" t="s">
        <v>1847</v>
      </c>
      <c r="D356" s="959"/>
      <c r="E356" s="303">
        <f>E355+7</f>
        <v>44368</v>
      </c>
      <c r="F356" s="303">
        <v>44371</v>
      </c>
      <c r="G356" s="303">
        <f>F356+8</f>
        <v>44379</v>
      </c>
    </row>
    <row r="357" spans="1:7">
      <c r="A357" s="307"/>
      <c r="B357" s="308" t="s">
        <v>1846</v>
      </c>
      <c r="C357" s="308" t="s">
        <v>1845</v>
      </c>
      <c r="D357" s="959"/>
      <c r="E357" s="303">
        <f>E356+7</f>
        <v>44375</v>
      </c>
      <c r="F357" s="303">
        <v>44378</v>
      </c>
      <c r="G357" s="303">
        <f>F357+8</f>
        <v>44386</v>
      </c>
    </row>
    <row r="358" spans="1:7">
      <c r="A358" s="307"/>
      <c r="B358" s="308"/>
      <c r="C358" s="308"/>
      <c r="D358" s="959"/>
      <c r="E358" s="303">
        <f>E357+7</f>
        <v>44382</v>
      </c>
      <c r="F358" s="303">
        <v>44343</v>
      </c>
      <c r="G358" s="303">
        <f>F358+8</f>
        <v>44351</v>
      </c>
    </row>
    <row r="359" spans="1:7">
      <c r="A359" s="307"/>
      <c r="B359" s="292"/>
      <c r="C359" s="292"/>
    </row>
    <row r="360" spans="1:7">
      <c r="B360" s="948" t="s">
        <v>1386</v>
      </c>
      <c r="C360" s="948" t="s">
        <v>1286</v>
      </c>
      <c r="D360" s="950" t="s">
        <v>1372</v>
      </c>
      <c r="E360" s="297" t="s">
        <v>1284</v>
      </c>
      <c r="F360" s="297" t="s">
        <v>1284</v>
      </c>
      <c r="G360" s="297" t="s">
        <v>180</v>
      </c>
    </row>
    <row r="361" spans="1:7" ht="16.5" customHeight="1">
      <c r="B361" s="949"/>
      <c r="C361" s="949"/>
      <c r="D361" s="951"/>
      <c r="E361" s="297" t="s">
        <v>1299</v>
      </c>
      <c r="F361" s="297" t="s">
        <v>1298</v>
      </c>
      <c r="G361" s="297" t="s">
        <v>32</v>
      </c>
    </row>
    <row r="362" spans="1:7" ht="16.5" customHeight="1">
      <c r="B362" s="308" t="s">
        <v>1840</v>
      </c>
      <c r="C362" s="308" t="s">
        <v>1830</v>
      </c>
      <c r="D362" s="959" t="s">
        <v>1844</v>
      </c>
      <c r="E362" s="303">
        <f>F362-3</f>
        <v>44349</v>
      </c>
      <c r="F362" s="303">
        <v>44352</v>
      </c>
      <c r="G362" s="303">
        <f>F362+8</f>
        <v>44360</v>
      </c>
    </row>
    <row r="363" spans="1:7" ht="16.5" customHeight="1">
      <c r="B363" s="308" t="s">
        <v>1843</v>
      </c>
      <c r="C363" s="308" t="s">
        <v>1830</v>
      </c>
      <c r="D363" s="959"/>
      <c r="E363" s="303">
        <f>E362+7</f>
        <v>44356</v>
      </c>
      <c r="F363" s="303">
        <v>44359</v>
      </c>
      <c r="G363" s="303">
        <f>F363+8</f>
        <v>44367</v>
      </c>
    </row>
    <row r="364" spans="1:7" ht="16.5" customHeight="1">
      <c r="B364" s="308" t="s">
        <v>1842</v>
      </c>
      <c r="C364" s="308" t="s">
        <v>1830</v>
      </c>
      <c r="D364" s="959"/>
      <c r="E364" s="303">
        <f>E363+7</f>
        <v>44363</v>
      </c>
      <c r="F364" s="303">
        <v>44366</v>
      </c>
      <c r="G364" s="303">
        <f>F364+8</f>
        <v>44374</v>
      </c>
    </row>
    <row r="365" spans="1:7">
      <c r="B365" s="308" t="s">
        <v>1841</v>
      </c>
      <c r="C365" s="308" t="s">
        <v>1824</v>
      </c>
      <c r="D365" s="959"/>
      <c r="E365" s="303">
        <f>E364+7</f>
        <v>44370</v>
      </c>
      <c r="F365" s="303">
        <v>44373</v>
      </c>
      <c r="G365" s="303">
        <f>F365+8</f>
        <v>44381</v>
      </c>
    </row>
    <row r="366" spans="1:7">
      <c r="B366" s="308" t="s">
        <v>1840</v>
      </c>
      <c r="C366" s="308" t="s">
        <v>1824</v>
      </c>
      <c r="D366" s="959"/>
      <c r="E366" s="303">
        <f>E365+7</f>
        <v>44377</v>
      </c>
      <c r="F366" s="303">
        <v>44380</v>
      </c>
      <c r="G366" s="303">
        <f>F366+8</f>
        <v>44388</v>
      </c>
    </row>
    <row r="367" spans="1:7">
      <c r="B367" s="350"/>
      <c r="C367" s="350"/>
      <c r="D367" s="300"/>
      <c r="E367" s="299"/>
      <c r="F367" s="299"/>
      <c r="G367" s="299"/>
    </row>
    <row r="368" spans="1:7">
      <c r="A368" s="307" t="s">
        <v>182</v>
      </c>
      <c r="D368" s="300"/>
      <c r="E368" s="299"/>
      <c r="F368" s="299"/>
      <c r="G368" s="299"/>
    </row>
    <row r="369" spans="1:7">
      <c r="B369" s="948" t="s">
        <v>1386</v>
      </c>
      <c r="C369" s="948" t="s">
        <v>1286</v>
      </c>
      <c r="D369" s="950" t="s">
        <v>1372</v>
      </c>
      <c r="E369" s="297" t="s">
        <v>1284</v>
      </c>
      <c r="F369" s="297" t="s">
        <v>1284</v>
      </c>
      <c r="G369" s="297" t="s">
        <v>182</v>
      </c>
    </row>
    <row r="370" spans="1:7">
      <c r="B370" s="949"/>
      <c r="C370" s="949"/>
      <c r="D370" s="951"/>
      <c r="E370" s="297" t="s">
        <v>1299</v>
      </c>
      <c r="F370" s="297" t="s">
        <v>1298</v>
      </c>
      <c r="G370" s="297" t="s">
        <v>32</v>
      </c>
    </row>
    <row r="371" spans="1:7">
      <c r="B371" s="308" t="s">
        <v>1840</v>
      </c>
      <c r="C371" s="308" t="s">
        <v>1830</v>
      </c>
      <c r="D371" s="959" t="s">
        <v>1844</v>
      </c>
      <c r="E371" s="303">
        <f>F371-3</f>
        <v>44349</v>
      </c>
      <c r="F371" s="303">
        <v>44352</v>
      </c>
      <c r="G371" s="303">
        <f>F371+9</f>
        <v>44361</v>
      </c>
    </row>
    <row r="372" spans="1:7">
      <c r="B372" s="308" t="s">
        <v>1843</v>
      </c>
      <c r="C372" s="308" t="s">
        <v>1830</v>
      </c>
      <c r="D372" s="959"/>
      <c r="E372" s="303">
        <f>E371+7</f>
        <v>44356</v>
      </c>
      <c r="F372" s="303">
        <v>44359</v>
      </c>
      <c r="G372" s="303">
        <f>F372+9</f>
        <v>44368</v>
      </c>
    </row>
    <row r="373" spans="1:7" ht="16.5" customHeight="1">
      <c r="B373" s="308" t="s">
        <v>1842</v>
      </c>
      <c r="C373" s="308" t="s">
        <v>1830</v>
      </c>
      <c r="D373" s="959"/>
      <c r="E373" s="303">
        <f>E372+7</f>
        <v>44363</v>
      </c>
      <c r="F373" s="303">
        <v>44366</v>
      </c>
      <c r="G373" s="303">
        <f>F373+9</f>
        <v>44375</v>
      </c>
    </row>
    <row r="374" spans="1:7">
      <c r="B374" s="308" t="s">
        <v>1841</v>
      </c>
      <c r="C374" s="308" t="s">
        <v>1824</v>
      </c>
      <c r="D374" s="959"/>
      <c r="E374" s="303">
        <f>E373+7</f>
        <v>44370</v>
      </c>
      <c r="F374" s="303">
        <v>44373</v>
      </c>
      <c r="G374" s="303">
        <f>F374+9</f>
        <v>44382</v>
      </c>
    </row>
    <row r="375" spans="1:7">
      <c r="B375" s="308" t="s">
        <v>1840</v>
      </c>
      <c r="C375" s="308" t="s">
        <v>1824</v>
      </c>
      <c r="D375" s="959"/>
      <c r="E375" s="303">
        <f>E374+7</f>
        <v>44377</v>
      </c>
      <c r="F375" s="303">
        <v>44380</v>
      </c>
      <c r="G375" s="303">
        <f>F375+9</f>
        <v>44389</v>
      </c>
    </row>
    <row r="376" spans="1:7">
      <c r="B376" s="322"/>
      <c r="C376" s="322"/>
      <c r="D376" s="300"/>
      <c r="E376" s="299"/>
      <c r="F376" s="299"/>
      <c r="G376" s="315"/>
    </row>
    <row r="377" spans="1:7">
      <c r="A377" s="307" t="s">
        <v>83</v>
      </c>
      <c r="B377" s="292"/>
    </row>
    <row r="378" spans="1:7">
      <c r="B378" s="948" t="s">
        <v>1386</v>
      </c>
      <c r="C378" s="948" t="s">
        <v>1286</v>
      </c>
      <c r="D378" s="950" t="s">
        <v>1372</v>
      </c>
      <c r="E378" s="297" t="s">
        <v>1284</v>
      </c>
      <c r="F378" s="297" t="s">
        <v>1284</v>
      </c>
      <c r="G378" s="297" t="s">
        <v>1833</v>
      </c>
    </row>
    <row r="379" spans="1:7">
      <c r="B379" s="949"/>
      <c r="C379" s="949"/>
      <c r="D379" s="951"/>
      <c r="E379" s="297" t="s">
        <v>1299</v>
      </c>
      <c r="F379" s="297" t="s">
        <v>1298</v>
      </c>
      <c r="G379" s="297" t="s">
        <v>1297</v>
      </c>
    </row>
    <row r="380" spans="1:7">
      <c r="B380" s="308" t="s">
        <v>1834</v>
      </c>
      <c r="C380" s="308" t="s">
        <v>1830</v>
      </c>
      <c r="D380" s="959" t="s">
        <v>1839</v>
      </c>
      <c r="E380" s="303">
        <f>F380-5</f>
        <v>44344</v>
      </c>
      <c r="F380" s="303">
        <v>44349</v>
      </c>
      <c r="G380" s="303">
        <f>F380+11</f>
        <v>44360</v>
      </c>
    </row>
    <row r="381" spans="1:7">
      <c r="B381" s="308" t="s">
        <v>1838</v>
      </c>
      <c r="C381" s="308" t="s">
        <v>1830</v>
      </c>
      <c r="D381" s="959"/>
      <c r="E381" s="303">
        <f>E380+7</f>
        <v>44351</v>
      </c>
      <c r="F381" s="303">
        <v>44356</v>
      </c>
      <c r="G381" s="303">
        <f>F381+11</f>
        <v>44367</v>
      </c>
    </row>
    <row r="382" spans="1:7">
      <c r="B382" s="308" t="s">
        <v>1837</v>
      </c>
      <c r="C382" s="308" t="s">
        <v>1836</v>
      </c>
      <c r="D382" s="959"/>
      <c r="E382" s="303">
        <f>E381+7</f>
        <v>44358</v>
      </c>
      <c r="F382" s="303">
        <v>44363</v>
      </c>
      <c r="G382" s="303">
        <f>F382+11</f>
        <v>44374</v>
      </c>
    </row>
    <row r="383" spans="1:7">
      <c r="B383" s="308" t="s">
        <v>1835</v>
      </c>
      <c r="C383" s="308" t="s">
        <v>1830</v>
      </c>
      <c r="D383" s="959"/>
      <c r="E383" s="303">
        <f>E382+7</f>
        <v>44365</v>
      </c>
      <c r="F383" s="303">
        <v>44370</v>
      </c>
      <c r="G383" s="303">
        <f>F383+11</f>
        <v>44381</v>
      </c>
    </row>
    <row r="384" spans="1:7">
      <c r="B384" s="308" t="s">
        <v>1834</v>
      </c>
      <c r="C384" s="308" t="s">
        <v>1824</v>
      </c>
      <c r="D384" s="959"/>
      <c r="E384" s="303">
        <f>E383+7</f>
        <v>44372</v>
      </c>
      <c r="F384" s="303">
        <v>44377</v>
      </c>
      <c r="G384" s="303">
        <f>F384+11</f>
        <v>44388</v>
      </c>
    </row>
    <row r="385" spans="1:7">
      <c r="B385" s="292"/>
      <c r="C385" s="292"/>
    </row>
    <row r="386" spans="1:7">
      <c r="B386" s="948" t="s">
        <v>1386</v>
      </c>
      <c r="C386" s="948" t="s">
        <v>1286</v>
      </c>
      <c r="D386" s="950" t="s">
        <v>1372</v>
      </c>
      <c r="E386" s="297" t="s">
        <v>1284</v>
      </c>
      <c r="F386" s="297" t="s">
        <v>1284</v>
      </c>
      <c r="G386" s="297" t="s">
        <v>1833</v>
      </c>
    </row>
    <row r="387" spans="1:7">
      <c r="B387" s="949"/>
      <c r="C387" s="949"/>
      <c r="D387" s="951"/>
      <c r="E387" s="297" t="s">
        <v>1299</v>
      </c>
      <c r="F387" s="297" t="s">
        <v>1298</v>
      </c>
      <c r="G387" s="297" t="s">
        <v>1297</v>
      </c>
    </row>
    <row r="388" spans="1:7">
      <c r="B388" s="308" t="s">
        <v>1827</v>
      </c>
      <c r="C388" s="308" t="s">
        <v>1824</v>
      </c>
      <c r="D388" s="959" t="s">
        <v>1832</v>
      </c>
      <c r="E388" s="303">
        <f>F388-4</f>
        <v>44342</v>
      </c>
      <c r="F388" s="303">
        <v>44346</v>
      </c>
      <c r="G388" s="303">
        <f t="shared" ref="G388:G393" si="29">F388+8</f>
        <v>44354</v>
      </c>
    </row>
    <row r="389" spans="1:7">
      <c r="B389" s="308" t="s">
        <v>1825</v>
      </c>
      <c r="C389" s="308" t="s">
        <v>1830</v>
      </c>
      <c r="D389" s="959"/>
      <c r="E389" s="303">
        <f>F389-4</f>
        <v>44342</v>
      </c>
      <c r="F389" s="303">
        <v>44346</v>
      </c>
      <c r="G389" s="303">
        <f t="shared" si="29"/>
        <v>44354</v>
      </c>
    </row>
    <row r="390" spans="1:7">
      <c r="B390" s="308" t="s">
        <v>1829</v>
      </c>
      <c r="C390" s="308" t="s">
        <v>1824</v>
      </c>
      <c r="D390" s="959"/>
      <c r="E390" s="303">
        <f>E389+7</f>
        <v>44349</v>
      </c>
      <c r="F390" s="303">
        <v>44353</v>
      </c>
      <c r="G390" s="303">
        <f t="shared" si="29"/>
        <v>44361</v>
      </c>
    </row>
    <row r="391" spans="1:7">
      <c r="B391" s="308" t="s">
        <v>1828</v>
      </c>
      <c r="C391" s="308" t="s">
        <v>1824</v>
      </c>
      <c r="D391" s="959"/>
      <c r="E391" s="303">
        <f>E390+7</f>
        <v>44356</v>
      </c>
      <c r="F391" s="303">
        <v>44360</v>
      </c>
      <c r="G391" s="303">
        <f t="shared" si="29"/>
        <v>44368</v>
      </c>
    </row>
    <row r="392" spans="1:7">
      <c r="B392" s="308" t="s">
        <v>1827</v>
      </c>
      <c r="C392" s="308" t="s">
        <v>1826</v>
      </c>
      <c r="D392" s="959"/>
      <c r="E392" s="303">
        <f>E391+7</f>
        <v>44363</v>
      </c>
      <c r="F392" s="303">
        <v>44367</v>
      </c>
      <c r="G392" s="303">
        <f t="shared" si="29"/>
        <v>44375</v>
      </c>
    </row>
    <row r="393" spans="1:7">
      <c r="B393" s="308" t="s">
        <v>1825</v>
      </c>
      <c r="C393" s="308" t="s">
        <v>1824</v>
      </c>
      <c r="D393" s="959"/>
      <c r="E393" s="303">
        <f>E392+7</f>
        <v>44370</v>
      </c>
      <c r="F393" s="303">
        <v>44374</v>
      </c>
      <c r="G393" s="303">
        <f t="shared" si="29"/>
        <v>44382</v>
      </c>
    </row>
    <row r="394" spans="1:7">
      <c r="B394" s="373"/>
      <c r="C394" s="371"/>
      <c r="D394" s="300"/>
      <c r="E394" s="299"/>
      <c r="F394" s="299"/>
      <c r="G394" s="299"/>
    </row>
    <row r="395" spans="1:7">
      <c r="A395" s="307" t="s">
        <v>84</v>
      </c>
      <c r="B395" s="292"/>
      <c r="C395" s="292"/>
    </row>
    <row r="396" spans="1:7">
      <c r="B396" s="948" t="s">
        <v>1386</v>
      </c>
      <c r="C396" s="948" t="s">
        <v>1286</v>
      </c>
      <c r="D396" s="950" t="s">
        <v>1372</v>
      </c>
      <c r="E396" s="297" t="s">
        <v>1284</v>
      </c>
      <c r="F396" s="297" t="s">
        <v>1284</v>
      </c>
      <c r="G396" s="297" t="s">
        <v>186</v>
      </c>
    </row>
    <row r="397" spans="1:7">
      <c r="B397" s="949"/>
      <c r="C397" s="949"/>
      <c r="D397" s="951"/>
      <c r="E397" s="297" t="s">
        <v>1299</v>
      </c>
      <c r="F397" s="297" t="s">
        <v>1298</v>
      </c>
      <c r="G397" s="297" t="s">
        <v>32</v>
      </c>
    </row>
    <row r="398" spans="1:7">
      <c r="B398" s="308" t="s">
        <v>1827</v>
      </c>
      <c r="C398" s="308" t="s">
        <v>1824</v>
      </c>
      <c r="D398" s="959" t="s">
        <v>1831</v>
      </c>
      <c r="E398" s="303">
        <f>F398-4</f>
        <v>44342</v>
      </c>
      <c r="F398" s="303">
        <v>44346</v>
      </c>
      <c r="G398" s="303">
        <f t="shared" ref="G398:G403" si="30">F398+11</f>
        <v>44357</v>
      </c>
    </row>
    <row r="399" spans="1:7">
      <c r="B399" s="308" t="s">
        <v>1825</v>
      </c>
      <c r="C399" s="308" t="s">
        <v>1830</v>
      </c>
      <c r="D399" s="959"/>
      <c r="E399" s="303">
        <f>F399-4</f>
        <v>44342</v>
      </c>
      <c r="F399" s="303">
        <v>44346</v>
      </c>
      <c r="G399" s="303">
        <f t="shared" si="30"/>
        <v>44357</v>
      </c>
    </row>
    <row r="400" spans="1:7">
      <c r="B400" s="308" t="s">
        <v>1829</v>
      </c>
      <c r="C400" s="308" t="s">
        <v>1824</v>
      </c>
      <c r="D400" s="959"/>
      <c r="E400" s="303">
        <f>E399+7</f>
        <v>44349</v>
      </c>
      <c r="F400" s="303">
        <v>44353</v>
      </c>
      <c r="G400" s="303">
        <f t="shared" si="30"/>
        <v>44364</v>
      </c>
    </row>
    <row r="401" spans="1:8">
      <c r="B401" s="308" t="s">
        <v>1828</v>
      </c>
      <c r="C401" s="308" t="s">
        <v>1824</v>
      </c>
      <c r="D401" s="959"/>
      <c r="E401" s="303">
        <f>E400+7</f>
        <v>44356</v>
      </c>
      <c r="F401" s="303">
        <v>44360</v>
      </c>
      <c r="G401" s="303">
        <f t="shared" si="30"/>
        <v>44371</v>
      </c>
    </row>
    <row r="402" spans="1:8">
      <c r="B402" s="308" t="s">
        <v>1827</v>
      </c>
      <c r="C402" s="308" t="s">
        <v>1826</v>
      </c>
      <c r="D402" s="959"/>
      <c r="E402" s="303">
        <f>E401+7</f>
        <v>44363</v>
      </c>
      <c r="F402" s="303">
        <v>44367</v>
      </c>
      <c r="G402" s="303">
        <f t="shared" si="30"/>
        <v>44378</v>
      </c>
    </row>
    <row r="403" spans="1:8">
      <c r="B403" s="308" t="s">
        <v>1825</v>
      </c>
      <c r="C403" s="308" t="s">
        <v>1824</v>
      </c>
      <c r="D403" s="959"/>
      <c r="E403" s="303">
        <f>E402+7</f>
        <v>44370</v>
      </c>
      <c r="F403" s="303">
        <v>44374</v>
      </c>
      <c r="G403" s="303">
        <f t="shared" si="30"/>
        <v>44385</v>
      </c>
    </row>
    <row r="404" spans="1:8">
      <c r="B404" s="373"/>
      <c r="C404" s="371"/>
      <c r="E404" s="299"/>
      <c r="F404" s="299"/>
    </row>
    <row r="405" spans="1:8">
      <c r="A405" s="307" t="s">
        <v>1823</v>
      </c>
      <c r="B405" s="350"/>
      <c r="C405" s="350"/>
      <c r="D405" s="300"/>
      <c r="E405" s="299"/>
      <c r="F405" s="299"/>
      <c r="G405" s="315"/>
    </row>
    <row r="406" spans="1:8">
      <c r="A406" s="307"/>
      <c r="B406" s="948" t="s">
        <v>1386</v>
      </c>
      <c r="C406" s="948" t="s">
        <v>1286</v>
      </c>
      <c r="D406" s="950" t="s">
        <v>1372</v>
      </c>
      <c r="E406" s="297" t="s">
        <v>1284</v>
      </c>
      <c r="F406" s="297" t="s">
        <v>1284</v>
      </c>
      <c r="G406" s="297" t="s">
        <v>1823</v>
      </c>
    </row>
    <row r="407" spans="1:8">
      <c r="A407" s="307"/>
      <c r="B407" s="949"/>
      <c r="C407" s="949"/>
      <c r="D407" s="951"/>
      <c r="E407" s="297" t="s">
        <v>1299</v>
      </c>
      <c r="F407" s="297" t="s">
        <v>1298</v>
      </c>
      <c r="G407" s="297" t="s">
        <v>1297</v>
      </c>
    </row>
    <row r="408" spans="1:8">
      <c r="A408" s="307"/>
      <c r="B408" s="308" t="s">
        <v>1819</v>
      </c>
      <c r="C408" s="308" t="s">
        <v>1818</v>
      </c>
      <c r="D408" s="959" t="s">
        <v>1817</v>
      </c>
      <c r="E408" s="303">
        <f>F408-4</f>
        <v>44348</v>
      </c>
      <c r="F408" s="303">
        <v>44352</v>
      </c>
      <c r="G408" s="303">
        <f>F408+8</f>
        <v>44360</v>
      </c>
    </row>
    <row r="409" spans="1:8">
      <c r="A409" s="307"/>
      <c r="B409" s="308" t="s">
        <v>1816</v>
      </c>
      <c r="C409" s="308" t="s">
        <v>1815</v>
      </c>
      <c r="D409" s="959"/>
      <c r="E409" s="303">
        <f t="shared" ref="E409:F412" si="31">E408+7</f>
        <v>44355</v>
      </c>
      <c r="F409" s="303">
        <f t="shared" si="31"/>
        <v>44359</v>
      </c>
      <c r="G409" s="303">
        <f>F409+8</f>
        <v>44367</v>
      </c>
    </row>
    <row r="410" spans="1:8">
      <c r="A410" s="307"/>
      <c r="B410" s="308" t="s">
        <v>1814</v>
      </c>
      <c r="C410" s="308" t="s">
        <v>1813</v>
      </c>
      <c r="D410" s="959"/>
      <c r="E410" s="303">
        <f t="shared" si="31"/>
        <v>44362</v>
      </c>
      <c r="F410" s="303">
        <f t="shared" si="31"/>
        <v>44366</v>
      </c>
      <c r="G410" s="303">
        <f>F410+8</f>
        <v>44374</v>
      </c>
    </row>
    <row r="411" spans="1:8">
      <c r="A411" s="307"/>
      <c r="B411" s="308" t="s">
        <v>1812</v>
      </c>
      <c r="C411" s="308" t="s">
        <v>1811</v>
      </c>
      <c r="D411" s="959"/>
      <c r="E411" s="303">
        <f t="shared" si="31"/>
        <v>44369</v>
      </c>
      <c r="F411" s="303">
        <f t="shared" si="31"/>
        <v>44373</v>
      </c>
      <c r="G411" s="303">
        <f>F411+8</f>
        <v>44381</v>
      </c>
    </row>
    <row r="412" spans="1:8">
      <c r="A412" s="307"/>
      <c r="B412" s="308"/>
      <c r="C412" s="308"/>
      <c r="D412" s="959"/>
      <c r="E412" s="303">
        <f t="shared" si="31"/>
        <v>44376</v>
      </c>
      <c r="F412" s="303">
        <f t="shared" si="31"/>
        <v>44380</v>
      </c>
      <c r="G412" s="303">
        <f>F412+8</f>
        <v>44388</v>
      </c>
    </row>
    <row r="413" spans="1:8">
      <c r="A413" s="307"/>
      <c r="B413" s="372"/>
      <c r="C413" s="371"/>
      <c r="D413" s="300"/>
      <c r="E413" s="299"/>
      <c r="F413" s="299"/>
      <c r="G413" s="315"/>
    </row>
    <row r="414" spans="1:8">
      <c r="A414" s="307" t="s">
        <v>1822</v>
      </c>
      <c r="B414" s="370"/>
      <c r="C414" s="370"/>
      <c r="D414" s="300"/>
      <c r="E414" s="299"/>
      <c r="F414" s="299"/>
      <c r="G414" s="299"/>
    </row>
    <row r="415" spans="1:8">
      <c r="B415" s="948" t="s">
        <v>1386</v>
      </c>
      <c r="C415" s="948" t="s">
        <v>1286</v>
      </c>
      <c r="D415" s="950" t="s">
        <v>1372</v>
      </c>
      <c r="E415" s="297" t="s">
        <v>1284</v>
      </c>
      <c r="F415" s="297" t="s">
        <v>1284</v>
      </c>
      <c r="G415" s="297" t="s">
        <v>1821</v>
      </c>
      <c r="H415" s="297" t="s">
        <v>1820</v>
      </c>
    </row>
    <row r="416" spans="1:8">
      <c r="B416" s="949"/>
      <c r="C416" s="949"/>
      <c r="D416" s="951"/>
      <c r="E416" s="297" t="s">
        <v>1299</v>
      </c>
      <c r="F416" s="297" t="s">
        <v>1298</v>
      </c>
      <c r="G416" s="297" t="s">
        <v>1297</v>
      </c>
      <c r="H416" s="297" t="s">
        <v>1297</v>
      </c>
    </row>
    <row r="417" spans="1:8">
      <c r="B417" s="308" t="s">
        <v>1819</v>
      </c>
      <c r="C417" s="308" t="s">
        <v>1818</v>
      </c>
      <c r="D417" s="959" t="s">
        <v>1817</v>
      </c>
      <c r="E417" s="303">
        <f>F417-4</f>
        <v>44348</v>
      </c>
      <c r="F417" s="303">
        <v>44352</v>
      </c>
      <c r="G417" s="303">
        <f>F417+13</f>
        <v>44365</v>
      </c>
      <c r="H417" s="303" t="s">
        <v>1810</v>
      </c>
    </row>
    <row r="418" spans="1:8">
      <c r="B418" s="308" t="s">
        <v>1816</v>
      </c>
      <c r="C418" s="308" t="s">
        <v>1815</v>
      </c>
      <c r="D418" s="959"/>
      <c r="E418" s="303">
        <f t="shared" ref="E418:F421" si="32">E417+7</f>
        <v>44355</v>
      </c>
      <c r="F418" s="303">
        <f t="shared" si="32"/>
        <v>44359</v>
      </c>
      <c r="G418" s="303">
        <f>F418+13</f>
        <v>44372</v>
      </c>
      <c r="H418" s="303" t="s">
        <v>1810</v>
      </c>
    </row>
    <row r="419" spans="1:8">
      <c r="B419" s="308" t="s">
        <v>1814</v>
      </c>
      <c r="C419" s="308" t="s">
        <v>1813</v>
      </c>
      <c r="D419" s="959"/>
      <c r="E419" s="303">
        <f t="shared" si="32"/>
        <v>44362</v>
      </c>
      <c r="F419" s="303">
        <f t="shared" si="32"/>
        <v>44366</v>
      </c>
      <c r="G419" s="303">
        <f>F419+13</f>
        <v>44379</v>
      </c>
      <c r="H419" s="303" t="s">
        <v>1810</v>
      </c>
    </row>
    <row r="420" spans="1:8">
      <c r="B420" s="308" t="s">
        <v>1812</v>
      </c>
      <c r="C420" s="308" t="s">
        <v>1811</v>
      </c>
      <c r="D420" s="959"/>
      <c r="E420" s="303">
        <f t="shared" si="32"/>
        <v>44369</v>
      </c>
      <c r="F420" s="303">
        <f t="shared" si="32"/>
        <v>44373</v>
      </c>
      <c r="G420" s="303">
        <f>F420+13</f>
        <v>44386</v>
      </c>
      <c r="H420" s="303" t="s">
        <v>1810</v>
      </c>
    </row>
    <row r="421" spans="1:8">
      <c r="B421" s="308"/>
      <c r="C421" s="308"/>
      <c r="D421" s="959"/>
      <c r="E421" s="303">
        <f t="shared" si="32"/>
        <v>44376</v>
      </c>
      <c r="F421" s="303">
        <f t="shared" si="32"/>
        <v>44380</v>
      </c>
      <c r="G421" s="303">
        <f>F421+13</f>
        <v>44393</v>
      </c>
      <c r="H421" s="303" t="s">
        <v>1810</v>
      </c>
    </row>
    <row r="422" spans="1:8">
      <c r="B422" s="370"/>
      <c r="C422" s="370"/>
      <c r="D422" s="300"/>
      <c r="E422" s="299"/>
      <c r="F422" s="299"/>
      <c r="G422" s="299"/>
    </row>
    <row r="423" spans="1:8">
      <c r="A423" s="307" t="s">
        <v>1809</v>
      </c>
      <c r="B423" s="330"/>
      <c r="C423" s="330"/>
    </row>
    <row r="424" spans="1:8">
      <c r="B424" s="948" t="s">
        <v>1386</v>
      </c>
      <c r="C424" s="948" t="s">
        <v>1286</v>
      </c>
      <c r="D424" s="950" t="s">
        <v>1372</v>
      </c>
      <c r="E424" s="297" t="s">
        <v>1284</v>
      </c>
      <c r="F424" s="297" t="s">
        <v>1284</v>
      </c>
      <c r="G424" s="297" t="s">
        <v>1809</v>
      </c>
    </row>
    <row r="425" spans="1:8">
      <c r="B425" s="949"/>
      <c r="C425" s="949"/>
      <c r="D425" s="951"/>
      <c r="E425" s="297" t="s">
        <v>1299</v>
      </c>
      <c r="F425" s="297" t="s">
        <v>1298</v>
      </c>
      <c r="G425" s="297" t="s">
        <v>1297</v>
      </c>
    </row>
    <row r="426" spans="1:8">
      <c r="B426" s="308" t="s">
        <v>1764</v>
      </c>
      <c r="C426" s="308" t="s">
        <v>640</v>
      </c>
      <c r="D426" s="959" t="s">
        <v>1801</v>
      </c>
      <c r="E426" s="303">
        <f>F426-3</f>
        <v>44348</v>
      </c>
      <c r="F426" s="303">
        <v>44351</v>
      </c>
      <c r="G426" s="303">
        <f>F426+9</f>
        <v>44360</v>
      </c>
    </row>
    <row r="427" spans="1:8">
      <c r="B427" s="308" t="s">
        <v>1775</v>
      </c>
      <c r="C427" s="308" t="s">
        <v>1745</v>
      </c>
      <c r="D427" s="959"/>
      <c r="E427" s="303">
        <f>E426+7</f>
        <v>44355</v>
      </c>
      <c r="F427" s="303">
        <v>44358</v>
      </c>
      <c r="G427" s="303">
        <f>F427+9</f>
        <v>44367</v>
      </c>
    </row>
    <row r="428" spans="1:8">
      <c r="B428" s="308" t="s">
        <v>1800</v>
      </c>
      <c r="C428" s="308" t="s">
        <v>1799</v>
      </c>
      <c r="D428" s="959"/>
      <c r="E428" s="303">
        <f>E427+7</f>
        <v>44362</v>
      </c>
      <c r="F428" s="303">
        <v>44365</v>
      </c>
      <c r="G428" s="303">
        <f>F428+9</f>
        <v>44374</v>
      </c>
    </row>
    <row r="429" spans="1:8">
      <c r="B429" s="308" t="s">
        <v>1773</v>
      </c>
      <c r="C429" s="308" t="s">
        <v>1799</v>
      </c>
      <c r="D429" s="959"/>
      <c r="E429" s="303">
        <f>E428+7</f>
        <v>44369</v>
      </c>
      <c r="F429" s="303">
        <v>44372</v>
      </c>
      <c r="G429" s="303">
        <f>F429+9</f>
        <v>44381</v>
      </c>
    </row>
    <row r="430" spans="1:8">
      <c r="B430" s="308" t="s">
        <v>1798</v>
      </c>
      <c r="C430" s="308" t="s">
        <v>641</v>
      </c>
      <c r="D430" s="959"/>
      <c r="E430" s="303">
        <f>E429+7</f>
        <v>44376</v>
      </c>
      <c r="F430" s="303">
        <v>44379</v>
      </c>
      <c r="G430" s="303">
        <f>F430+9</f>
        <v>44388</v>
      </c>
    </row>
    <row r="431" spans="1:8">
      <c r="B431" s="343"/>
      <c r="C431" s="322"/>
      <c r="D431" s="300"/>
      <c r="E431" s="299"/>
      <c r="F431" s="299"/>
      <c r="G431" s="299"/>
    </row>
    <row r="432" spans="1:8">
      <c r="A432" s="307" t="s">
        <v>88</v>
      </c>
      <c r="B432" s="330"/>
      <c r="C432" s="330"/>
      <c r="D432" s="307"/>
      <c r="E432" s="307"/>
      <c r="F432" s="307"/>
      <c r="G432" s="328"/>
    </row>
    <row r="433" spans="2:7">
      <c r="B433" s="948" t="s">
        <v>1386</v>
      </c>
      <c r="C433" s="948" t="s">
        <v>1286</v>
      </c>
      <c r="D433" s="950" t="s">
        <v>1372</v>
      </c>
      <c r="E433" s="297" t="s">
        <v>1284</v>
      </c>
      <c r="F433" s="297" t="s">
        <v>1284</v>
      </c>
      <c r="G433" s="297" t="s">
        <v>1797</v>
      </c>
    </row>
    <row r="434" spans="2:7">
      <c r="B434" s="949"/>
      <c r="C434" s="949"/>
      <c r="D434" s="951"/>
      <c r="E434" s="297" t="s">
        <v>1299</v>
      </c>
      <c r="F434" s="297" t="s">
        <v>1298</v>
      </c>
      <c r="G434" s="297" t="s">
        <v>1297</v>
      </c>
    </row>
    <row r="435" spans="2:7">
      <c r="B435" s="308" t="s">
        <v>1798</v>
      </c>
      <c r="C435" s="308" t="s">
        <v>1805</v>
      </c>
      <c r="D435" s="959" t="s">
        <v>1808</v>
      </c>
      <c r="E435" s="303">
        <f>F435-5</f>
        <v>44344</v>
      </c>
      <c r="F435" s="303">
        <v>44349</v>
      </c>
      <c r="G435" s="303">
        <f t="shared" ref="G435:G440" si="33">F435+9</f>
        <v>44358</v>
      </c>
    </row>
    <row r="436" spans="2:7">
      <c r="B436" s="308" t="s">
        <v>1807</v>
      </c>
      <c r="C436" s="308" t="s">
        <v>1799</v>
      </c>
      <c r="D436" s="959"/>
      <c r="E436" s="303">
        <f>E435+7</f>
        <v>44351</v>
      </c>
      <c r="F436" s="303">
        <v>44356</v>
      </c>
      <c r="G436" s="303">
        <f t="shared" si="33"/>
        <v>44365</v>
      </c>
    </row>
    <row r="437" spans="2:7">
      <c r="B437" s="308" t="s">
        <v>1806</v>
      </c>
      <c r="C437" s="308" t="s">
        <v>1805</v>
      </c>
      <c r="D437" s="959"/>
      <c r="E437" s="303">
        <f>E436+7</f>
        <v>44358</v>
      </c>
      <c r="F437" s="303">
        <v>44363</v>
      </c>
      <c r="G437" s="303">
        <f t="shared" si="33"/>
        <v>44372</v>
      </c>
    </row>
    <row r="438" spans="2:7">
      <c r="B438" s="308" t="s">
        <v>1804</v>
      </c>
      <c r="C438" s="308" t="s">
        <v>1799</v>
      </c>
      <c r="D438" s="959"/>
      <c r="E438" s="303">
        <f>E437+7</f>
        <v>44365</v>
      </c>
      <c r="F438" s="303">
        <v>44370</v>
      </c>
      <c r="G438" s="303">
        <f t="shared" si="33"/>
        <v>44379</v>
      </c>
    </row>
    <row r="439" spans="2:7">
      <c r="B439" s="308" t="s">
        <v>1803</v>
      </c>
      <c r="C439" s="308" t="s">
        <v>1737</v>
      </c>
      <c r="D439" s="959"/>
      <c r="E439" s="303">
        <f>E438+7</f>
        <v>44372</v>
      </c>
      <c r="F439" s="303">
        <v>44377</v>
      </c>
      <c r="G439" s="303">
        <f t="shared" si="33"/>
        <v>44386</v>
      </c>
    </row>
    <row r="440" spans="2:7">
      <c r="B440" s="308" t="s">
        <v>1802</v>
      </c>
      <c r="C440" s="308" t="s">
        <v>1799</v>
      </c>
      <c r="D440" s="959"/>
      <c r="E440" s="303">
        <f>E439+7</f>
        <v>44379</v>
      </c>
      <c r="F440" s="303">
        <v>44384</v>
      </c>
      <c r="G440" s="303">
        <f t="shared" si="33"/>
        <v>44393</v>
      </c>
    </row>
    <row r="441" spans="2:7">
      <c r="B441" s="292"/>
      <c r="C441" s="292"/>
      <c r="F441" s="327"/>
    </row>
    <row r="442" spans="2:7">
      <c r="B442" s="948" t="s">
        <v>1386</v>
      </c>
      <c r="C442" s="948" t="s">
        <v>1286</v>
      </c>
      <c r="D442" s="950" t="s">
        <v>1372</v>
      </c>
      <c r="E442" s="297" t="s">
        <v>1284</v>
      </c>
      <c r="F442" s="297" t="s">
        <v>1284</v>
      </c>
      <c r="G442" s="297" t="s">
        <v>1797</v>
      </c>
    </row>
    <row r="443" spans="2:7">
      <c r="B443" s="949"/>
      <c r="C443" s="949"/>
      <c r="D443" s="951"/>
      <c r="E443" s="297" t="s">
        <v>1299</v>
      </c>
      <c r="F443" s="297" t="s">
        <v>1298</v>
      </c>
      <c r="G443" s="297" t="s">
        <v>32</v>
      </c>
    </row>
    <row r="444" spans="2:7">
      <c r="B444" s="308" t="s">
        <v>1764</v>
      </c>
      <c r="C444" s="308" t="s">
        <v>640</v>
      </c>
      <c r="D444" s="959" t="s">
        <v>1801</v>
      </c>
      <c r="E444" s="303">
        <f>F444-3</f>
        <v>44348</v>
      </c>
      <c r="F444" s="303">
        <v>44351</v>
      </c>
      <c r="G444" s="303">
        <f>F444+10</f>
        <v>44361</v>
      </c>
    </row>
    <row r="445" spans="2:7">
      <c r="B445" s="308" t="s">
        <v>1775</v>
      </c>
      <c r="C445" s="308" t="s">
        <v>1745</v>
      </c>
      <c r="D445" s="959"/>
      <c r="E445" s="303">
        <f>E444+7</f>
        <v>44355</v>
      </c>
      <c r="F445" s="303">
        <v>44358</v>
      </c>
      <c r="G445" s="303">
        <f>F445+10</f>
        <v>44368</v>
      </c>
    </row>
    <row r="446" spans="2:7">
      <c r="B446" s="308" t="s">
        <v>1800</v>
      </c>
      <c r="C446" s="308" t="s">
        <v>1799</v>
      </c>
      <c r="D446" s="959"/>
      <c r="E446" s="303">
        <f>E445+7</f>
        <v>44362</v>
      </c>
      <c r="F446" s="303">
        <v>44365</v>
      </c>
      <c r="G446" s="303">
        <f>F446+10</f>
        <v>44375</v>
      </c>
    </row>
    <row r="447" spans="2:7">
      <c r="B447" s="308" t="s">
        <v>1773</v>
      </c>
      <c r="C447" s="308" t="s">
        <v>1799</v>
      </c>
      <c r="D447" s="959"/>
      <c r="E447" s="303">
        <f>E446+7</f>
        <v>44369</v>
      </c>
      <c r="F447" s="303">
        <v>44372</v>
      </c>
      <c r="G447" s="303">
        <f>F447+10</f>
        <v>44382</v>
      </c>
    </row>
    <row r="448" spans="2:7">
      <c r="B448" s="308" t="s">
        <v>1798</v>
      </c>
      <c r="C448" s="308" t="s">
        <v>641</v>
      </c>
      <c r="D448" s="959"/>
      <c r="E448" s="303">
        <f>E447+7</f>
        <v>44376</v>
      </c>
      <c r="F448" s="303">
        <v>44379</v>
      </c>
      <c r="G448" s="303">
        <f>F448+10</f>
        <v>44389</v>
      </c>
    </row>
    <row r="449" spans="1:7">
      <c r="B449" s="292"/>
      <c r="C449" s="292"/>
    </row>
    <row r="450" spans="1:7">
      <c r="B450" s="948" t="s">
        <v>1386</v>
      </c>
      <c r="C450" s="948" t="s">
        <v>1286</v>
      </c>
      <c r="D450" s="950" t="s">
        <v>1372</v>
      </c>
      <c r="E450" s="297" t="s">
        <v>1284</v>
      </c>
      <c r="F450" s="297" t="s">
        <v>1284</v>
      </c>
      <c r="G450" s="297" t="s">
        <v>1797</v>
      </c>
    </row>
    <row r="451" spans="1:7">
      <c r="B451" s="949"/>
      <c r="C451" s="949"/>
      <c r="D451" s="951"/>
      <c r="E451" s="297" t="s">
        <v>1299</v>
      </c>
      <c r="F451" s="297" t="s">
        <v>1298</v>
      </c>
      <c r="G451" s="297" t="s">
        <v>1297</v>
      </c>
    </row>
    <row r="452" spans="1:7">
      <c r="B452" s="308" t="s">
        <v>1785</v>
      </c>
      <c r="C452" s="308" t="s">
        <v>1793</v>
      </c>
      <c r="D452" s="959" t="s">
        <v>1792</v>
      </c>
      <c r="E452" s="303">
        <f>F452-4</f>
        <v>3</v>
      </c>
      <c r="F452" s="303">
        <f>F449+7</f>
        <v>7</v>
      </c>
      <c r="G452" s="303">
        <f>F452+7</f>
        <v>14</v>
      </c>
    </row>
    <row r="453" spans="1:7">
      <c r="B453" s="308" t="s">
        <v>1791</v>
      </c>
      <c r="C453" s="308" t="s">
        <v>1790</v>
      </c>
      <c r="D453" s="959" t="s">
        <v>1789</v>
      </c>
      <c r="E453" s="303">
        <f t="shared" ref="E453:F455" si="34">E452+7</f>
        <v>10</v>
      </c>
      <c r="F453" s="303">
        <f t="shared" si="34"/>
        <v>14</v>
      </c>
      <c r="G453" s="303">
        <f>F453+7</f>
        <v>21</v>
      </c>
    </row>
    <row r="454" spans="1:7">
      <c r="B454" s="308" t="s">
        <v>1788</v>
      </c>
      <c r="C454" s="308" t="s">
        <v>1787</v>
      </c>
      <c r="D454" s="959" t="s">
        <v>1786</v>
      </c>
      <c r="E454" s="303">
        <f t="shared" si="34"/>
        <v>17</v>
      </c>
      <c r="F454" s="303">
        <f t="shared" si="34"/>
        <v>21</v>
      </c>
      <c r="G454" s="303">
        <f>F454+7</f>
        <v>28</v>
      </c>
    </row>
    <row r="455" spans="1:7">
      <c r="B455" s="308" t="s">
        <v>1785</v>
      </c>
      <c r="C455" s="308" t="s">
        <v>1796</v>
      </c>
      <c r="D455" s="959" t="s">
        <v>1795</v>
      </c>
      <c r="E455" s="303">
        <f t="shared" si="34"/>
        <v>24</v>
      </c>
      <c r="F455" s="303">
        <f t="shared" si="34"/>
        <v>28</v>
      </c>
      <c r="G455" s="303">
        <f>F455+7</f>
        <v>35</v>
      </c>
    </row>
    <row r="456" spans="1:7">
      <c r="B456" s="308"/>
      <c r="C456" s="308"/>
      <c r="D456" s="959"/>
      <c r="E456" s="303">
        <f>E455+7</f>
        <v>31</v>
      </c>
      <c r="F456" s="303">
        <v>44346</v>
      </c>
      <c r="G456" s="303">
        <f>F456+7</f>
        <v>44353</v>
      </c>
    </row>
    <row r="457" spans="1:7">
      <c r="B457" s="369"/>
      <c r="C457" s="368"/>
      <c r="D457" s="367"/>
      <c r="E457" s="299"/>
      <c r="F457" s="299"/>
      <c r="G457" s="327"/>
    </row>
    <row r="458" spans="1:7">
      <c r="A458" s="307" t="s">
        <v>190</v>
      </c>
      <c r="D458" s="307"/>
      <c r="E458" s="307"/>
    </row>
    <row r="459" spans="1:7">
      <c r="B459" s="948" t="s">
        <v>1374</v>
      </c>
      <c r="C459" s="948" t="s">
        <v>1286</v>
      </c>
      <c r="D459" s="950" t="s">
        <v>1372</v>
      </c>
      <c r="E459" s="297" t="s">
        <v>1284</v>
      </c>
      <c r="F459" s="297" t="s">
        <v>1284</v>
      </c>
      <c r="G459" s="297" t="s">
        <v>1794</v>
      </c>
    </row>
    <row r="460" spans="1:7">
      <c r="B460" s="949"/>
      <c r="C460" s="949"/>
      <c r="D460" s="951"/>
      <c r="E460" s="297" t="s">
        <v>1299</v>
      </c>
      <c r="F460" s="297" t="s">
        <v>1298</v>
      </c>
      <c r="G460" s="297" t="s">
        <v>1297</v>
      </c>
    </row>
    <row r="461" spans="1:7">
      <c r="B461" s="308" t="s">
        <v>1785</v>
      </c>
      <c r="C461" s="308" t="s">
        <v>1793</v>
      </c>
      <c r="D461" s="959" t="s">
        <v>1792</v>
      </c>
      <c r="E461" s="303">
        <f>F461-4</f>
        <v>3</v>
      </c>
      <c r="F461" s="303">
        <f>F458+7</f>
        <v>7</v>
      </c>
      <c r="G461" s="303">
        <f>F461+6</f>
        <v>13</v>
      </c>
    </row>
    <row r="462" spans="1:7">
      <c r="B462" s="308" t="s">
        <v>1791</v>
      </c>
      <c r="C462" s="308" t="s">
        <v>1790</v>
      </c>
      <c r="D462" s="959" t="s">
        <v>1789</v>
      </c>
      <c r="E462" s="303">
        <f t="shared" ref="E462:F464" si="35">E461+7</f>
        <v>10</v>
      </c>
      <c r="F462" s="303">
        <f t="shared" si="35"/>
        <v>14</v>
      </c>
      <c r="G462" s="303">
        <f>F462+6</f>
        <v>20</v>
      </c>
    </row>
    <row r="463" spans="1:7">
      <c r="B463" s="308" t="s">
        <v>1788</v>
      </c>
      <c r="C463" s="308" t="s">
        <v>1787</v>
      </c>
      <c r="D463" s="959" t="s">
        <v>1786</v>
      </c>
      <c r="E463" s="303">
        <f t="shared" si="35"/>
        <v>17</v>
      </c>
      <c r="F463" s="303">
        <f t="shared" si="35"/>
        <v>21</v>
      </c>
      <c r="G463" s="303">
        <f>F463+6</f>
        <v>27</v>
      </c>
    </row>
    <row r="464" spans="1:7">
      <c r="B464" s="308" t="s">
        <v>1785</v>
      </c>
      <c r="C464" s="308" t="s">
        <v>1784</v>
      </c>
      <c r="D464" s="959" t="s">
        <v>1783</v>
      </c>
      <c r="E464" s="303">
        <f t="shared" si="35"/>
        <v>24</v>
      </c>
      <c r="F464" s="303">
        <f t="shared" si="35"/>
        <v>28</v>
      </c>
      <c r="G464" s="303">
        <f>F464+6</f>
        <v>34</v>
      </c>
    </row>
    <row r="465" spans="1:16">
      <c r="B465" s="308"/>
      <c r="C465" s="308"/>
      <c r="D465" s="959"/>
      <c r="E465" s="303">
        <f>E464+7</f>
        <v>31</v>
      </c>
      <c r="F465" s="303">
        <v>44346</v>
      </c>
      <c r="G465" s="303">
        <f>F465+6</f>
        <v>44352</v>
      </c>
    </row>
    <row r="466" spans="1:16" s="327" customFormat="1">
      <c r="A466" s="292"/>
      <c r="B466" s="343"/>
      <c r="C466" s="322"/>
      <c r="D466" s="300"/>
      <c r="E466" s="299"/>
      <c r="F466" s="299"/>
      <c r="G466" s="292"/>
      <c r="H466" s="292"/>
    </row>
    <row r="467" spans="1:16" s="327" customFormat="1">
      <c r="A467" s="307" t="s">
        <v>80</v>
      </c>
      <c r="B467" s="293"/>
      <c r="C467" s="293"/>
      <c r="D467" s="292"/>
      <c r="E467" s="292"/>
      <c r="F467" s="292"/>
      <c r="G467" s="292"/>
      <c r="H467" s="292"/>
      <c r="I467" s="292"/>
      <c r="J467" s="292"/>
      <c r="K467" s="292"/>
      <c r="L467" s="292"/>
      <c r="M467" s="292"/>
      <c r="N467" s="292"/>
      <c r="O467" s="292"/>
      <c r="P467" s="292"/>
    </row>
    <row r="468" spans="1:16" s="327" customFormat="1">
      <c r="A468" s="307"/>
      <c r="B468" s="948" t="s">
        <v>27</v>
      </c>
      <c r="C468" s="948" t="s">
        <v>28</v>
      </c>
      <c r="D468" s="950" t="s">
        <v>29</v>
      </c>
      <c r="E468" s="297" t="s">
        <v>148</v>
      </c>
      <c r="F468" s="297" t="s">
        <v>148</v>
      </c>
      <c r="G468" s="297" t="s">
        <v>1771</v>
      </c>
      <c r="H468" s="292"/>
      <c r="I468" s="292"/>
      <c r="J468" s="292"/>
      <c r="K468" s="292"/>
      <c r="L468" s="292"/>
      <c r="M468" s="292"/>
      <c r="N468" s="292"/>
      <c r="O468" s="292"/>
      <c r="P468" s="292"/>
    </row>
    <row r="469" spans="1:16" s="327" customFormat="1">
      <c r="A469" s="307"/>
      <c r="B469" s="949"/>
      <c r="C469" s="949"/>
      <c r="D469" s="951"/>
      <c r="E469" s="297" t="s">
        <v>1016</v>
      </c>
      <c r="F469" s="297" t="s">
        <v>31</v>
      </c>
      <c r="G469" s="297" t="s">
        <v>32</v>
      </c>
      <c r="H469" s="292"/>
      <c r="I469" s="292"/>
      <c r="J469" s="292"/>
      <c r="K469" s="292"/>
      <c r="L469" s="292"/>
      <c r="M469" s="292"/>
      <c r="N469" s="292"/>
      <c r="O469" s="292"/>
      <c r="P469" s="292"/>
    </row>
    <row r="470" spans="1:16" s="327" customFormat="1" ht="16.5" customHeight="1">
      <c r="A470" s="307"/>
      <c r="B470" s="308" t="s">
        <v>1772</v>
      </c>
      <c r="C470" s="308" t="s">
        <v>1779</v>
      </c>
      <c r="D470" s="959" t="s">
        <v>1782</v>
      </c>
      <c r="E470" s="303">
        <f>F470-5</f>
        <v>44344</v>
      </c>
      <c r="F470" s="303">
        <v>44349</v>
      </c>
      <c r="G470" s="303">
        <f t="shared" ref="G470:G475" si="36">F470+6</f>
        <v>44355</v>
      </c>
      <c r="H470" s="292"/>
      <c r="I470" s="292"/>
      <c r="J470" s="292"/>
      <c r="K470" s="292"/>
      <c r="L470" s="292"/>
      <c r="M470" s="292"/>
      <c r="N470" s="292"/>
      <c r="O470" s="292"/>
      <c r="P470" s="292"/>
    </row>
    <row r="471" spans="1:16" s="327" customFormat="1">
      <c r="A471" s="307"/>
      <c r="B471" s="308" t="s">
        <v>1781</v>
      </c>
      <c r="C471" s="308" t="s">
        <v>1765</v>
      </c>
      <c r="D471" s="959"/>
      <c r="E471" s="303">
        <f>E470+7</f>
        <v>44351</v>
      </c>
      <c r="F471" s="303">
        <v>44356</v>
      </c>
      <c r="G471" s="303">
        <f t="shared" si="36"/>
        <v>44362</v>
      </c>
      <c r="H471" s="292"/>
      <c r="I471" s="292"/>
      <c r="J471" s="292"/>
      <c r="K471" s="292"/>
      <c r="L471" s="292"/>
      <c r="M471" s="292"/>
      <c r="N471" s="292"/>
      <c r="O471" s="292"/>
      <c r="P471" s="292"/>
    </row>
    <row r="472" spans="1:16" s="327" customFormat="1" ht="16.5" customHeight="1">
      <c r="A472" s="307"/>
      <c r="B472" s="308" t="s">
        <v>1780</v>
      </c>
      <c r="C472" s="308" t="s">
        <v>1779</v>
      </c>
      <c r="D472" s="959"/>
      <c r="E472" s="303">
        <f>E471+7</f>
        <v>44358</v>
      </c>
      <c r="F472" s="303">
        <v>44363</v>
      </c>
      <c r="G472" s="303">
        <f t="shared" si="36"/>
        <v>44369</v>
      </c>
      <c r="H472" s="292"/>
      <c r="I472" s="292"/>
      <c r="J472" s="292"/>
      <c r="K472" s="292"/>
      <c r="L472" s="292"/>
      <c r="M472" s="292"/>
      <c r="N472" s="292"/>
      <c r="O472" s="292"/>
      <c r="P472" s="292"/>
    </row>
    <row r="473" spans="1:16" s="327" customFormat="1">
      <c r="A473" s="292"/>
      <c r="B473" s="308" t="s">
        <v>1778</v>
      </c>
      <c r="C473" s="308" t="s">
        <v>1765</v>
      </c>
      <c r="D473" s="959"/>
      <c r="E473" s="303">
        <f>E472+7</f>
        <v>44365</v>
      </c>
      <c r="F473" s="303">
        <v>44370</v>
      </c>
      <c r="G473" s="303">
        <f t="shared" si="36"/>
        <v>44376</v>
      </c>
      <c r="H473" s="292"/>
      <c r="I473" s="292"/>
      <c r="J473" s="292"/>
      <c r="K473" s="292"/>
      <c r="L473" s="292"/>
      <c r="M473" s="292"/>
      <c r="N473" s="292"/>
      <c r="O473" s="292"/>
      <c r="P473" s="292"/>
    </row>
    <row r="474" spans="1:16" s="327" customFormat="1">
      <c r="A474" s="292"/>
      <c r="B474" s="308" t="s">
        <v>1777</v>
      </c>
      <c r="C474" s="308" t="s">
        <v>1763</v>
      </c>
      <c r="D474" s="959"/>
      <c r="E474" s="303">
        <f>E473+7</f>
        <v>44372</v>
      </c>
      <c r="F474" s="303">
        <v>44377</v>
      </c>
      <c r="G474" s="303">
        <f t="shared" si="36"/>
        <v>44383</v>
      </c>
      <c r="H474" s="292"/>
      <c r="I474" s="292"/>
      <c r="J474" s="292"/>
      <c r="K474" s="292"/>
      <c r="L474" s="292"/>
      <c r="M474" s="292"/>
      <c r="N474" s="292"/>
      <c r="O474" s="292"/>
      <c r="P474" s="292"/>
    </row>
    <row r="475" spans="1:16" s="327" customFormat="1">
      <c r="A475" s="292"/>
      <c r="B475" s="308" t="s">
        <v>1770</v>
      </c>
      <c r="C475" s="308" t="s">
        <v>1765</v>
      </c>
      <c r="D475" s="959"/>
      <c r="E475" s="303">
        <f>E474+7</f>
        <v>44379</v>
      </c>
      <c r="F475" s="303">
        <v>44384</v>
      </c>
      <c r="G475" s="303">
        <f t="shared" si="36"/>
        <v>44390</v>
      </c>
      <c r="H475" s="292"/>
      <c r="I475" s="292"/>
      <c r="J475" s="292"/>
      <c r="K475" s="292"/>
      <c r="L475" s="292"/>
      <c r="M475" s="292"/>
      <c r="N475" s="292"/>
      <c r="O475" s="292"/>
      <c r="P475" s="292"/>
    </row>
    <row r="476" spans="1:16" s="327" customFormat="1">
      <c r="A476" s="292"/>
      <c r="B476" s="307"/>
      <c r="C476" s="307"/>
      <c r="D476" s="307"/>
      <c r="E476" s="307"/>
      <c r="F476" s="307"/>
      <c r="G476" s="307"/>
      <c r="H476" s="292"/>
      <c r="I476" s="292"/>
      <c r="J476" s="292"/>
      <c r="K476" s="292"/>
      <c r="L476" s="292"/>
      <c r="M476" s="292"/>
      <c r="N476" s="292"/>
      <c r="O476" s="292"/>
      <c r="P476" s="292"/>
    </row>
    <row r="477" spans="1:16">
      <c r="B477" s="948" t="s">
        <v>1474</v>
      </c>
      <c r="C477" s="948" t="s">
        <v>28</v>
      </c>
      <c r="D477" s="950" t="s">
        <v>1557</v>
      </c>
      <c r="E477" s="297" t="s">
        <v>148</v>
      </c>
      <c r="F477" s="297" t="s">
        <v>148</v>
      </c>
      <c r="G477" s="297" t="s">
        <v>1771</v>
      </c>
    </row>
    <row r="478" spans="1:16" ht="16.5" customHeight="1">
      <c r="B478" s="949"/>
      <c r="C478" s="949"/>
      <c r="D478" s="951"/>
      <c r="E478" s="297" t="s">
        <v>1016</v>
      </c>
      <c r="F478" s="297" t="s">
        <v>31</v>
      </c>
      <c r="G478" s="297" t="s">
        <v>32</v>
      </c>
    </row>
    <row r="479" spans="1:16" ht="16.5" customHeight="1">
      <c r="B479" s="308" t="s">
        <v>1764</v>
      </c>
      <c r="C479" s="308" t="s">
        <v>640</v>
      </c>
      <c r="D479" s="959" t="s">
        <v>1776</v>
      </c>
      <c r="E479" s="303">
        <f>F479-3</f>
        <v>44348</v>
      </c>
      <c r="F479" s="303">
        <v>44351</v>
      </c>
      <c r="G479" s="303">
        <f>F479+6</f>
        <v>44357</v>
      </c>
    </row>
    <row r="480" spans="1:16">
      <c r="B480" s="308" t="s">
        <v>1775</v>
      </c>
      <c r="C480" s="308" t="s">
        <v>1733</v>
      </c>
      <c r="D480" s="959"/>
      <c r="E480" s="303">
        <f>E479+7</f>
        <v>44355</v>
      </c>
      <c r="F480" s="303">
        <v>44358</v>
      </c>
      <c r="G480" s="303">
        <f>F480+6</f>
        <v>44364</v>
      </c>
    </row>
    <row r="481" spans="1:10" ht="16.5" customHeight="1">
      <c r="B481" s="308" t="s">
        <v>1774</v>
      </c>
      <c r="C481" s="308" t="s">
        <v>1765</v>
      </c>
      <c r="D481" s="959"/>
      <c r="E481" s="303">
        <f>E480+7</f>
        <v>44362</v>
      </c>
      <c r="F481" s="303">
        <v>44365</v>
      </c>
      <c r="G481" s="303">
        <f>F481+6</f>
        <v>44371</v>
      </c>
    </row>
    <row r="482" spans="1:10" ht="16.5" customHeight="1">
      <c r="B482" s="308" t="s">
        <v>1773</v>
      </c>
      <c r="C482" s="308" t="s">
        <v>1765</v>
      </c>
      <c r="D482" s="959"/>
      <c r="E482" s="303">
        <f>E481+7</f>
        <v>44369</v>
      </c>
      <c r="F482" s="303">
        <v>44372</v>
      </c>
      <c r="G482" s="303">
        <f>F482+6</f>
        <v>44378</v>
      </c>
    </row>
    <row r="483" spans="1:10" ht="16.5" customHeight="1">
      <c r="B483" s="308" t="s">
        <v>1772</v>
      </c>
      <c r="C483" s="308" t="s">
        <v>641</v>
      </c>
      <c r="D483" s="959"/>
      <c r="E483" s="303">
        <f>E482+7</f>
        <v>44376</v>
      </c>
      <c r="F483" s="303">
        <v>44379</v>
      </c>
      <c r="G483" s="303">
        <f>F483+6</f>
        <v>44385</v>
      </c>
    </row>
    <row r="484" spans="1:10">
      <c r="B484" s="292"/>
      <c r="C484" s="292"/>
    </row>
    <row r="485" spans="1:10">
      <c r="B485" s="948" t="s">
        <v>1474</v>
      </c>
      <c r="C485" s="948" t="s">
        <v>1315</v>
      </c>
      <c r="D485" s="950" t="s">
        <v>1557</v>
      </c>
      <c r="E485" s="297" t="s">
        <v>1314</v>
      </c>
      <c r="F485" s="297" t="s">
        <v>1314</v>
      </c>
      <c r="G485" s="297" t="s">
        <v>1771</v>
      </c>
    </row>
    <row r="486" spans="1:10">
      <c r="B486" s="949"/>
      <c r="C486" s="949"/>
      <c r="D486" s="951"/>
      <c r="E486" s="297" t="s">
        <v>1311</v>
      </c>
      <c r="F486" s="297" t="s">
        <v>1310</v>
      </c>
      <c r="G486" s="297" t="s">
        <v>1212</v>
      </c>
    </row>
    <row r="487" spans="1:10" ht="16.5" customHeight="1">
      <c r="B487" s="308" t="s">
        <v>1770</v>
      </c>
      <c r="C487" s="308" t="s">
        <v>640</v>
      </c>
      <c r="D487" s="945" t="s">
        <v>1769</v>
      </c>
      <c r="E487" s="303">
        <f>F487-3</f>
        <v>44350</v>
      </c>
      <c r="F487" s="303">
        <v>44353</v>
      </c>
      <c r="G487" s="303">
        <f t="shared" ref="G487:G492" si="37">F487+6</f>
        <v>44359</v>
      </c>
    </row>
    <row r="488" spans="1:10">
      <c r="B488" s="308" t="s">
        <v>1768</v>
      </c>
      <c r="C488" s="308" t="s">
        <v>1765</v>
      </c>
      <c r="D488" s="946"/>
      <c r="E488" s="303">
        <f>E487+7</f>
        <v>44357</v>
      </c>
      <c r="F488" s="303">
        <v>44360</v>
      </c>
      <c r="G488" s="303">
        <f t="shared" si="37"/>
        <v>44366</v>
      </c>
    </row>
    <row r="489" spans="1:10">
      <c r="B489" s="308" t="s">
        <v>1767</v>
      </c>
      <c r="C489" s="308" t="s">
        <v>1765</v>
      </c>
      <c r="D489" s="946"/>
      <c r="E489" s="303">
        <f>E488+7</f>
        <v>44364</v>
      </c>
      <c r="F489" s="303">
        <v>44367</v>
      </c>
      <c r="G489" s="303">
        <f t="shared" si="37"/>
        <v>44373</v>
      </c>
    </row>
    <row r="490" spans="1:10">
      <c r="B490" s="308" t="s">
        <v>1766</v>
      </c>
      <c r="C490" s="308" t="s">
        <v>1765</v>
      </c>
      <c r="D490" s="946"/>
      <c r="E490" s="303">
        <f>E489+7</f>
        <v>44371</v>
      </c>
      <c r="F490" s="303">
        <v>44374</v>
      </c>
      <c r="G490" s="303">
        <f t="shared" si="37"/>
        <v>44380</v>
      </c>
    </row>
    <row r="491" spans="1:10">
      <c r="B491" s="308" t="s">
        <v>1764</v>
      </c>
      <c r="C491" s="308" t="s">
        <v>641</v>
      </c>
      <c r="D491" s="946"/>
      <c r="E491" s="303">
        <f>E490+7</f>
        <v>44378</v>
      </c>
      <c r="F491" s="303">
        <v>44381</v>
      </c>
      <c r="G491" s="303">
        <f t="shared" si="37"/>
        <v>44387</v>
      </c>
    </row>
    <row r="492" spans="1:10">
      <c r="B492" s="308"/>
      <c r="C492" s="308"/>
      <c r="D492" s="947"/>
      <c r="E492" s="303">
        <f>E491+7</f>
        <v>44385</v>
      </c>
      <c r="F492" s="303">
        <v>44353</v>
      </c>
      <c r="G492" s="303">
        <f t="shared" si="37"/>
        <v>44359</v>
      </c>
    </row>
    <row r="493" spans="1:10">
      <c r="A493" s="307" t="s">
        <v>184</v>
      </c>
    </row>
    <row r="494" spans="1:10" s="327" customFormat="1">
      <c r="A494" s="292"/>
      <c r="B494" s="948" t="s">
        <v>1474</v>
      </c>
      <c r="C494" s="948" t="s">
        <v>1315</v>
      </c>
      <c r="D494" s="950" t="s">
        <v>1557</v>
      </c>
      <c r="E494" s="297" t="s">
        <v>1314</v>
      </c>
      <c r="F494" s="297" t="s">
        <v>1314</v>
      </c>
      <c r="G494" s="297" t="s">
        <v>1757</v>
      </c>
      <c r="H494" s="292"/>
      <c r="I494" s="292"/>
      <c r="J494" s="292"/>
    </row>
    <row r="495" spans="1:10">
      <c r="B495" s="949"/>
      <c r="C495" s="949"/>
      <c r="D495" s="951"/>
      <c r="E495" s="297" t="s">
        <v>1311</v>
      </c>
      <c r="F495" s="303" t="s">
        <v>1310</v>
      </c>
      <c r="G495" s="297" t="s">
        <v>1212</v>
      </c>
    </row>
    <row r="496" spans="1:10">
      <c r="B496" s="308" t="s">
        <v>1760</v>
      </c>
      <c r="C496" s="308" t="s">
        <v>1763</v>
      </c>
      <c r="D496" s="959" t="s">
        <v>1762</v>
      </c>
      <c r="E496" s="303">
        <f>F496-3</f>
        <v>44347</v>
      </c>
      <c r="F496" s="303">
        <v>44350</v>
      </c>
      <c r="G496" s="303">
        <f>F496+5</f>
        <v>44355</v>
      </c>
    </row>
    <row r="497" spans="1:8">
      <c r="B497" s="308" t="s">
        <v>1759</v>
      </c>
      <c r="C497" s="308" t="s">
        <v>1733</v>
      </c>
      <c r="D497" s="959"/>
      <c r="E497" s="303">
        <f>E496+7</f>
        <v>44354</v>
      </c>
      <c r="F497" s="303">
        <v>44357</v>
      </c>
      <c r="G497" s="303">
        <f>F497+5</f>
        <v>44362</v>
      </c>
    </row>
    <row r="498" spans="1:8">
      <c r="B498" s="308" t="s">
        <v>1761</v>
      </c>
      <c r="C498" s="308" t="s">
        <v>1733</v>
      </c>
      <c r="D498" s="959"/>
      <c r="E498" s="303">
        <f>E497+7</f>
        <v>44361</v>
      </c>
      <c r="F498" s="303">
        <v>44364</v>
      </c>
      <c r="G498" s="303">
        <f>F498+5</f>
        <v>44369</v>
      </c>
    </row>
    <row r="499" spans="1:8">
      <c r="B499" s="308" t="s">
        <v>1760</v>
      </c>
      <c r="C499" s="308" t="s">
        <v>1733</v>
      </c>
      <c r="D499" s="959"/>
      <c r="E499" s="303">
        <f>E498+7</f>
        <v>44368</v>
      </c>
      <c r="F499" s="303">
        <v>44371</v>
      </c>
      <c r="G499" s="303">
        <f>F499+5</f>
        <v>44376</v>
      </c>
    </row>
    <row r="500" spans="1:8">
      <c r="B500" s="308" t="s">
        <v>1759</v>
      </c>
      <c r="C500" s="308" t="s">
        <v>1758</v>
      </c>
      <c r="D500" s="959"/>
      <c r="E500" s="303">
        <f>E499+7</f>
        <v>44375</v>
      </c>
      <c r="F500" s="303">
        <v>44378</v>
      </c>
      <c r="G500" s="303">
        <f>F500+5</f>
        <v>44383</v>
      </c>
    </row>
    <row r="501" spans="1:8">
      <c r="B501" s="343"/>
      <c r="C501" s="343"/>
      <c r="D501" s="343"/>
      <c r="E501" s="343"/>
    </row>
    <row r="502" spans="1:8">
      <c r="B502" s="948" t="s">
        <v>1474</v>
      </c>
      <c r="C502" s="948" t="s">
        <v>1315</v>
      </c>
      <c r="D502" s="950" t="s">
        <v>1557</v>
      </c>
      <c r="E502" s="297" t="s">
        <v>1314</v>
      </c>
      <c r="F502" s="297" t="s">
        <v>1314</v>
      </c>
      <c r="G502" s="297" t="s">
        <v>1757</v>
      </c>
    </row>
    <row r="503" spans="1:8">
      <c r="B503" s="949"/>
      <c r="C503" s="949"/>
      <c r="D503" s="951"/>
      <c r="E503" s="297" t="s">
        <v>1311</v>
      </c>
      <c r="F503" s="297" t="s">
        <v>1310</v>
      </c>
      <c r="G503" s="297" t="s">
        <v>1212</v>
      </c>
    </row>
    <row r="504" spans="1:8">
      <c r="B504" s="308" t="s">
        <v>1750</v>
      </c>
      <c r="C504" s="308" t="s">
        <v>1756</v>
      </c>
      <c r="D504" s="959" t="s">
        <v>1755</v>
      </c>
      <c r="E504" s="303">
        <f>F504-3</f>
        <v>44348</v>
      </c>
      <c r="F504" s="303">
        <v>44351</v>
      </c>
      <c r="G504" s="303">
        <f>F504+5</f>
        <v>44356</v>
      </c>
    </row>
    <row r="505" spans="1:8">
      <c r="B505" s="308" t="s">
        <v>1752</v>
      </c>
      <c r="C505" s="308" t="s">
        <v>1754</v>
      </c>
      <c r="D505" s="959"/>
      <c r="E505" s="303">
        <f>E504+7</f>
        <v>44355</v>
      </c>
      <c r="F505" s="303">
        <v>44358</v>
      </c>
      <c r="G505" s="303">
        <f>F505+5</f>
        <v>44363</v>
      </c>
    </row>
    <row r="506" spans="1:8">
      <c r="B506" s="308" t="s">
        <v>1750</v>
      </c>
      <c r="C506" s="308" t="s">
        <v>1753</v>
      </c>
      <c r="D506" s="959"/>
      <c r="E506" s="303">
        <f>E505+7</f>
        <v>44362</v>
      </c>
      <c r="F506" s="303">
        <v>44365</v>
      </c>
      <c r="G506" s="303">
        <f>F506+5</f>
        <v>44370</v>
      </c>
    </row>
    <row r="507" spans="1:8">
      <c r="B507" s="308" t="s">
        <v>1752</v>
      </c>
      <c r="C507" s="308" t="s">
        <v>1751</v>
      </c>
      <c r="D507" s="959"/>
      <c r="E507" s="303">
        <f>E506+7</f>
        <v>44369</v>
      </c>
      <c r="F507" s="303">
        <v>44372</v>
      </c>
      <c r="G507" s="303">
        <f>F507+5</f>
        <v>44377</v>
      </c>
    </row>
    <row r="508" spans="1:8">
      <c r="B508" s="308" t="s">
        <v>1750</v>
      </c>
      <c r="C508" s="308" t="s">
        <v>1749</v>
      </c>
      <c r="D508" s="959"/>
      <c r="E508" s="303">
        <f>E507+7</f>
        <v>44376</v>
      </c>
      <c r="F508" s="303">
        <v>44379</v>
      </c>
      <c r="G508" s="303">
        <f>F508+5</f>
        <v>44384</v>
      </c>
    </row>
    <row r="509" spans="1:8">
      <c r="B509" s="292"/>
      <c r="C509" s="292"/>
    </row>
    <row r="510" spans="1:8">
      <c r="B510" s="948" t="s">
        <v>1374</v>
      </c>
      <c r="C510" s="948" t="s">
        <v>1373</v>
      </c>
      <c r="D510" s="950" t="s">
        <v>1372</v>
      </c>
      <c r="E510" s="297" t="s">
        <v>1371</v>
      </c>
      <c r="F510" s="297" t="s">
        <v>1371</v>
      </c>
      <c r="G510" s="297" t="s">
        <v>1748</v>
      </c>
    </row>
    <row r="511" spans="1:8">
      <c r="B511" s="949"/>
      <c r="C511" s="949"/>
      <c r="D511" s="951"/>
      <c r="E511" s="297" t="s">
        <v>1369</v>
      </c>
      <c r="F511" s="297" t="s">
        <v>1368</v>
      </c>
      <c r="G511" s="297" t="s">
        <v>1367</v>
      </c>
    </row>
    <row r="512" spans="1:8" s="327" customFormat="1">
      <c r="A512" s="292"/>
      <c r="B512" s="308" t="s">
        <v>1744</v>
      </c>
      <c r="C512" s="308" t="s">
        <v>1730</v>
      </c>
      <c r="D512" s="955" t="s">
        <v>1747</v>
      </c>
      <c r="E512" s="303">
        <f>F512-3</f>
        <v>44349</v>
      </c>
      <c r="F512" s="303">
        <v>44352</v>
      </c>
      <c r="G512" s="303">
        <f t="shared" ref="G512:G517" si="38">F512+4</f>
        <v>44356</v>
      </c>
      <c r="H512" s="292"/>
    </row>
    <row r="513" spans="1:7">
      <c r="B513" s="308" t="s">
        <v>1742</v>
      </c>
      <c r="C513" s="308" t="s">
        <v>1745</v>
      </c>
      <c r="D513" s="956"/>
      <c r="E513" s="303">
        <f>E512+7</f>
        <v>44356</v>
      </c>
      <c r="F513" s="303">
        <v>44359</v>
      </c>
      <c r="G513" s="303">
        <f t="shared" si="38"/>
        <v>44363</v>
      </c>
    </row>
    <row r="514" spans="1:7">
      <c r="B514" s="308" t="s">
        <v>1746</v>
      </c>
      <c r="C514" s="308" t="s">
        <v>1745</v>
      </c>
      <c r="D514" s="956"/>
      <c r="E514" s="303">
        <f>E513+7</f>
        <v>44363</v>
      </c>
      <c r="F514" s="303">
        <v>44366</v>
      </c>
      <c r="G514" s="303">
        <f t="shared" si="38"/>
        <v>44370</v>
      </c>
    </row>
    <row r="515" spans="1:7">
      <c r="B515" s="308" t="s">
        <v>1744</v>
      </c>
      <c r="C515" s="308" t="s">
        <v>1743</v>
      </c>
      <c r="D515" s="956"/>
      <c r="E515" s="303">
        <f>E514+7</f>
        <v>44370</v>
      </c>
      <c r="F515" s="303">
        <v>44373</v>
      </c>
      <c r="G515" s="303">
        <f t="shared" si="38"/>
        <v>44377</v>
      </c>
    </row>
    <row r="516" spans="1:7">
      <c r="B516" s="308" t="s">
        <v>1742</v>
      </c>
      <c r="C516" s="308" t="s">
        <v>1730</v>
      </c>
      <c r="D516" s="956"/>
      <c r="E516" s="303">
        <f>E515+7</f>
        <v>44377</v>
      </c>
      <c r="F516" s="303">
        <v>44380</v>
      </c>
      <c r="G516" s="303">
        <f t="shared" si="38"/>
        <v>44384</v>
      </c>
    </row>
    <row r="517" spans="1:7">
      <c r="B517" s="308" t="s">
        <v>1741</v>
      </c>
      <c r="C517" s="308" t="s">
        <v>1741</v>
      </c>
      <c r="D517" s="957"/>
      <c r="E517" s="303">
        <f>E516+7</f>
        <v>44384</v>
      </c>
      <c r="F517" s="303">
        <f>F516+7</f>
        <v>44387</v>
      </c>
      <c r="G517" s="303">
        <f t="shared" si="38"/>
        <v>44391</v>
      </c>
    </row>
    <row r="518" spans="1:7">
      <c r="B518" s="292"/>
      <c r="C518" s="292"/>
      <c r="E518" s="299"/>
      <c r="F518" s="299"/>
      <c r="G518" s="299"/>
    </row>
    <row r="519" spans="1:7">
      <c r="A519" s="307" t="s">
        <v>1740</v>
      </c>
      <c r="B519" s="299"/>
      <c r="C519" s="299"/>
      <c r="D519" s="299"/>
      <c r="E519" s="299"/>
      <c r="F519" s="299"/>
      <c r="G519" s="299"/>
    </row>
    <row r="520" spans="1:7">
      <c r="B520" s="948" t="s">
        <v>1374</v>
      </c>
      <c r="C520" s="948" t="s">
        <v>1373</v>
      </c>
      <c r="D520" s="950" t="s">
        <v>1372</v>
      </c>
      <c r="E520" s="297" t="s">
        <v>1371</v>
      </c>
      <c r="F520" s="297" t="s">
        <v>1371</v>
      </c>
      <c r="G520" s="297" t="s">
        <v>1739</v>
      </c>
    </row>
    <row r="521" spans="1:7">
      <c r="B521" s="949"/>
      <c r="C521" s="949"/>
      <c r="D521" s="951"/>
      <c r="E521" s="297" t="s">
        <v>1369</v>
      </c>
      <c r="F521" s="297" t="s">
        <v>1368</v>
      </c>
      <c r="G521" s="297" t="s">
        <v>1367</v>
      </c>
    </row>
    <row r="522" spans="1:7">
      <c r="B522" s="308" t="s">
        <v>1738</v>
      </c>
      <c r="C522" s="308" t="s">
        <v>1737</v>
      </c>
      <c r="D522" s="959" t="s">
        <v>1736</v>
      </c>
      <c r="E522" s="303">
        <f>F522-5</f>
        <v>44344</v>
      </c>
      <c r="F522" s="303">
        <v>44349</v>
      </c>
      <c r="G522" s="303">
        <f t="shared" ref="G522:G527" si="39">F522+11</f>
        <v>44360</v>
      </c>
    </row>
    <row r="523" spans="1:7">
      <c r="B523" s="308" t="s">
        <v>1732</v>
      </c>
      <c r="C523" s="308" t="s">
        <v>1733</v>
      </c>
      <c r="D523" s="959"/>
      <c r="E523" s="303">
        <f>E522+7</f>
        <v>44351</v>
      </c>
      <c r="F523" s="303">
        <v>44356</v>
      </c>
      <c r="G523" s="303">
        <f t="shared" si="39"/>
        <v>44367</v>
      </c>
    </row>
    <row r="524" spans="1:7">
      <c r="B524" s="308" t="s">
        <v>1735</v>
      </c>
      <c r="C524" s="308" t="s">
        <v>1733</v>
      </c>
      <c r="D524" s="959"/>
      <c r="E524" s="303">
        <f>E523+7</f>
        <v>44358</v>
      </c>
      <c r="F524" s="303">
        <v>44363</v>
      </c>
      <c r="G524" s="303">
        <f t="shared" si="39"/>
        <v>44374</v>
      </c>
    </row>
    <row r="525" spans="1:7">
      <c r="B525" s="308" t="s">
        <v>1734</v>
      </c>
      <c r="C525" s="308" t="s">
        <v>1733</v>
      </c>
      <c r="D525" s="959"/>
      <c r="E525" s="303">
        <f>E524+7</f>
        <v>44365</v>
      </c>
      <c r="F525" s="303">
        <v>44370</v>
      </c>
      <c r="G525" s="303">
        <f t="shared" si="39"/>
        <v>44381</v>
      </c>
    </row>
    <row r="526" spans="1:7">
      <c r="B526" s="308" t="s">
        <v>1732</v>
      </c>
      <c r="C526" s="308" t="s">
        <v>1730</v>
      </c>
      <c r="D526" s="959"/>
      <c r="E526" s="303">
        <f>E525+7</f>
        <v>44372</v>
      </c>
      <c r="F526" s="303">
        <v>44377</v>
      </c>
      <c r="G526" s="303">
        <f t="shared" si="39"/>
        <v>44388</v>
      </c>
    </row>
    <row r="527" spans="1:7">
      <c r="B527" s="308" t="s">
        <v>1731</v>
      </c>
      <c r="C527" s="308" t="s">
        <v>1730</v>
      </c>
      <c r="D527" s="959"/>
      <c r="E527" s="303">
        <f>E526+7</f>
        <v>44379</v>
      </c>
      <c r="F527" s="303">
        <v>44384</v>
      </c>
      <c r="G527" s="303">
        <f t="shared" si="39"/>
        <v>44395</v>
      </c>
    </row>
    <row r="528" spans="1:7">
      <c r="B528" s="292"/>
      <c r="C528" s="292"/>
      <c r="E528" s="299"/>
      <c r="F528" s="299"/>
    </row>
    <row r="529" spans="1:7">
      <c r="A529" s="307" t="s">
        <v>189</v>
      </c>
      <c r="B529" s="350"/>
      <c r="C529" s="350"/>
      <c r="D529" s="300"/>
      <c r="E529" s="299"/>
      <c r="F529" s="299"/>
      <c r="G529" s="315"/>
    </row>
    <row r="530" spans="1:7">
      <c r="B530" s="948" t="s">
        <v>1374</v>
      </c>
      <c r="C530" s="948" t="s">
        <v>1373</v>
      </c>
      <c r="D530" s="950" t="s">
        <v>1372</v>
      </c>
      <c r="E530" s="297" t="s">
        <v>1371</v>
      </c>
      <c r="F530" s="297" t="s">
        <v>1371</v>
      </c>
      <c r="G530" s="297" t="s">
        <v>1729</v>
      </c>
    </row>
    <row r="531" spans="1:7">
      <c r="B531" s="949"/>
      <c r="C531" s="949"/>
      <c r="D531" s="951"/>
      <c r="E531" s="297" t="s">
        <v>1369</v>
      </c>
      <c r="F531" s="297" t="s">
        <v>1368</v>
      </c>
      <c r="G531" s="297" t="s">
        <v>1367</v>
      </c>
    </row>
    <row r="532" spans="1:7">
      <c r="B532" s="308" t="s">
        <v>1728</v>
      </c>
      <c r="C532" s="308" t="s">
        <v>1727</v>
      </c>
      <c r="D532" s="959" t="s">
        <v>1726</v>
      </c>
      <c r="E532" s="303">
        <f>F532-3</f>
        <v>44335</v>
      </c>
      <c r="F532" s="303">
        <v>44338</v>
      </c>
      <c r="G532" s="303">
        <f t="shared" ref="G532:G537" si="40">F532+6</f>
        <v>44344</v>
      </c>
    </row>
    <row r="533" spans="1:7">
      <c r="B533" s="308" t="s">
        <v>1725</v>
      </c>
      <c r="C533" s="308" t="s">
        <v>1724</v>
      </c>
      <c r="D533" s="959"/>
      <c r="E533" s="303">
        <f t="shared" ref="E533:F537" si="41">E532+7</f>
        <v>44342</v>
      </c>
      <c r="F533" s="303">
        <f t="shared" si="41"/>
        <v>44345</v>
      </c>
      <c r="G533" s="303">
        <f t="shared" si="40"/>
        <v>44351</v>
      </c>
    </row>
    <row r="534" spans="1:7">
      <c r="B534" s="308" t="s">
        <v>1723</v>
      </c>
      <c r="C534" s="308"/>
      <c r="D534" s="959"/>
      <c r="E534" s="303">
        <f t="shared" si="41"/>
        <v>44349</v>
      </c>
      <c r="F534" s="303">
        <f t="shared" si="41"/>
        <v>44352</v>
      </c>
      <c r="G534" s="303">
        <f t="shared" si="40"/>
        <v>44358</v>
      </c>
    </row>
    <row r="535" spans="1:7">
      <c r="B535" s="308" t="s">
        <v>1722</v>
      </c>
      <c r="C535" s="308" t="s">
        <v>1721</v>
      </c>
      <c r="D535" s="959"/>
      <c r="E535" s="303">
        <f t="shared" si="41"/>
        <v>44356</v>
      </c>
      <c r="F535" s="303">
        <f t="shared" si="41"/>
        <v>44359</v>
      </c>
      <c r="G535" s="303">
        <f t="shared" si="40"/>
        <v>44365</v>
      </c>
    </row>
    <row r="536" spans="1:7">
      <c r="B536" s="308" t="s">
        <v>1720</v>
      </c>
      <c r="C536" s="308" t="s">
        <v>1719</v>
      </c>
      <c r="D536" s="959"/>
      <c r="E536" s="303">
        <f t="shared" si="41"/>
        <v>44363</v>
      </c>
      <c r="F536" s="303">
        <f t="shared" si="41"/>
        <v>44366</v>
      </c>
      <c r="G536" s="303">
        <f t="shared" si="40"/>
        <v>44372</v>
      </c>
    </row>
    <row r="537" spans="1:7">
      <c r="B537" s="308" t="s">
        <v>1718</v>
      </c>
      <c r="C537" s="308" t="s">
        <v>1717</v>
      </c>
      <c r="D537" s="959"/>
      <c r="E537" s="303">
        <f t="shared" si="41"/>
        <v>44370</v>
      </c>
      <c r="F537" s="303">
        <f t="shared" si="41"/>
        <v>44373</v>
      </c>
      <c r="G537" s="303">
        <f t="shared" si="40"/>
        <v>44379</v>
      </c>
    </row>
    <row r="538" spans="1:7">
      <c r="B538" s="292"/>
      <c r="C538" s="292"/>
      <c r="E538" s="299"/>
      <c r="F538" s="299"/>
      <c r="G538" s="299"/>
    </row>
    <row r="539" spans="1:7">
      <c r="A539" s="307" t="s">
        <v>1716</v>
      </c>
      <c r="B539" s="350"/>
      <c r="C539" s="350"/>
      <c r="D539" s="300"/>
      <c r="E539" s="299"/>
      <c r="F539" s="299"/>
      <c r="G539" s="315"/>
    </row>
    <row r="540" spans="1:7">
      <c r="B540" s="948" t="s">
        <v>1474</v>
      </c>
      <c r="C540" s="948" t="s">
        <v>1315</v>
      </c>
      <c r="D540" s="950" t="s">
        <v>1557</v>
      </c>
      <c r="E540" s="297" t="s">
        <v>1314</v>
      </c>
      <c r="F540" s="297" t="s">
        <v>1314</v>
      </c>
      <c r="G540" s="297" t="s">
        <v>1716</v>
      </c>
    </row>
    <row r="541" spans="1:7">
      <c r="B541" s="949"/>
      <c r="C541" s="949"/>
      <c r="D541" s="951"/>
      <c r="E541" s="297" t="s">
        <v>1311</v>
      </c>
      <c r="F541" s="297" t="s">
        <v>1310</v>
      </c>
      <c r="G541" s="297" t="s">
        <v>1212</v>
      </c>
    </row>
    <row r="542" spans="1:7">
      <c r="B542" s="308" t="s">
        <v>1715</v>
      </c>
      <c r="C542" s="308" t="s">
        <v>1714</v>
      </c>
      <c r="D542" s="959" t="s">
        <v>1713</v>
      </c>
      <c r="E542" s="303">
        <f>F542-6</f>
        <v>44348</v>
      </c>
      <c r="F542" s="303">
        <v>44354</v>
      </c>
      <c r="G542" s="303">
        <f>F542+12</f>
        <v>44366</v>
      </c>
    </row>
    <row r="543" spans="1:7" ht="16.5" customHeight="1">
      <c r="B543" s="308" t="s">
        <v>1712</v>
      </c>
      <c r="C543" s="308" t="s">
        <v>1711</v>
      </c>
      <c r="D543" s="959"/>
      <c r="E543" s="303">
        <f>E542+7</f>
        <v>44355</v>
      </c>
      <c r="F543" s="303">
        <v>44361</v>
      </c>
      <c r="G543" s="303">
        <f>F543+12</f>
        <v>44373</v>
      </c>
    </row>
    <row r="544" spans="1:7">
      <c r="B544" s="308" t="s">
        <v>1710</v>
      </c>
      <c r="C544" s="308" t="s">
        <v>1709</v>
      </c>
      <c r="D544" s="959"/>
      <c r="E544" s="303">
        <f>E543+7</f>
        <v>44362</v>
      </c>
      <c r="F544" s="303">
        <v>44368</v>
      </c>
      <c r="G544" s="303">
        <f>F544+12</f>
        <v>44380</v>
      </c>
    </row>
    <row r="545" spans="1:8">
      <c r="B545" s="308" t="s">
        <v>1708</v>
      </c>
      <c r="C545" s="308" t="s">
        <v>1621</v>
      </c>
      <c r="D545" s="959"/>
      <c r="E545" s="303">
        <f>E544+7</f>
        <v>44369</v>
      </c>
      <c r="F545" s="303">
        <v>44375</v>
      </c>
      <c r="G545" s="303">
        <f>F545+12</f>
        <v>44387</v>
      </c>
    </row>
    <row r="546" spans="1:8">
      <c r="B546" s="308" t="s">
        <v>1707</v>
      </c>
      <c r="C546" s="308" t="s">
        <v>1706</v>
      </c>
      <c r="D546" s="959"/>
      <c r="E546" s="303">
        <f>E545+7</f>
        <v>44376</v>
      </c>
      <c r="F546" s="303">
        <v>44382</v>
      </c>
      <c r="G546" s="303">
        <f>F546+12</f>
        <v>44394</v>
      </c>
    </row>
    <row r="547" spans="1:8">
      <c r="B547" s="366"/>
      <c r="C547" s="365"/>
      <c r="D547" s="300"/>
      <c r="E547" s="299"/>
      <c r="F547" s="299"/>
      <c r="G547" s="315"/>
    </row>
    <row r="548" spans="1:8">
      <c r="A548" s="307" t="s">
        <v>1705</v>
      </c>
      <c r="B548" s="350"/>
      <c r="C548" s="350"/>
      <c r="D548" s="300"/>
      <c r="E548" s="299"/>
      <c r="F548" s="299"/>
      <c r="G548" s="315"/>
    </row>
    <row r="549" spans="1:8">
      <c r="B549" s="948" t="s">
        <v>1474</v>
      </c>
      <c r="C549" s="948" t="s">
        <v>1315</v>
      </c>
      <c r="D549" s="950" t="s">
        <v>1557</v>
      </c>
      <c r="E549" s="297" t="s">
        <v>1314</v>
      </c>
      <c r="F549" s="297" t="s">
        <v>1314</v>
      </c>
      <c r="G549" s="297" t="s">
        <v>1705</v>
      </c>
    </row>
    <row r="550" spans="1:8">
      <c r="B550" s="949"/>
      <c r="C550" s="949"/>
      <c r="D550" s="951"/>
      <c r="E550" s="297" t="s">
        <v>1311</v>
      </c>
      <c r="F550" s="297" t="s">
        <v>1310</v>
      </c>
      <c r="G550" s="297" t="s">
        <v>1212</v>
      </c>
    </row>
    <row r="551" spans="1:8">
      <c r="B551" s="308" t="s">
        <v>1696</v>
      </c>
      <c r="C551" s="308" t="s">
        <v>1704</v>
      </c>
      <c r="D551" s="945" t="s">
        <v>1703</v>
      </c>
      <c r="E551" s="303">
        <f>F551-4</f>
        <v>44345</v>
      </c>
      <c r="F551" s="303">
        <v>44349</v>
      </c>
      <c r="G551" s="303">
        <f t="shared" ref="G551:G556" si="42">F551+11</f>
        <v>44360</v>
      </c>
    </row>
    <row r="552" spans="1:8">
      <c r="B552" s="308" t="s">
        <v>1702</v>
      </c>
      <c r="C552" s="308" t="s">
        <v>1701</v>
      </c>
      <c r="D552" s="946"/>
      <c r="E552" s="303">
        <f>E551+7</f>
        <v>44352</v>
      </c>
      <c r="F552" s="303">
        <v>44355</v>
      </c>
      <c r="G552" s="303">
        <f t="shared" si="42"/>
        <v>44366</v>
      </c>
    </row>
    <row r="553" spans="1:8">
      <c r="B553" s="308" t="s">
        <v>1700</v>
      </c>
      <c r="C553" s="308" t="s">
        <v>1699</v>
      </c>
      <c r="D553" s="946"/>
      <c r="E553" s="303">
        <f>E552+7</f>
        <v>44359</v>
      </c>
      <c r="F553" s="303">
        <f>F552+7</f>
        <v>44362</v>
      </c>
      <c r="G553" s="303">
        <f t="shared" si="42"/>
        <v>44373</v>
      </c>
    </row>
    <row r="554" spans="1:8">
      <c r="B554" s="308" t="s">
        <v>1698</v>
      </c>
      <c r="C554" s="308" t="s">
        <v>1697</v>
      </c>
      <c r="D554" s="946"/>
      <c r="E554" s="303">
        <f>E553+7</f>
        <v>44366</v>
      </c>
      <c r="F554" s="303">
        <f>F553+7</f>
        <v>44369</v>
      </c>
      <c r="G554" s="303">
        <f t="shared" si="42"/>
        <v>44380</v>
      </c>
    </row>
    <row r="555" spans="1:8">
      <c r="B555" s="308" t="s">
        <v>1696</v>
      </c>
      <c r="C555" s="308" t="s">
        <v>1695</v>
      </c>
      <c r="D555" s="946"/>
      <c r="E555" s="303">
        <f>E554+7</f>
        <v>44373</v>
      </c>
      <c r="F555" s="303">
        <f>F554+7</f>
        <v>44376</v>
      </c>
      <c r="G555" s="303">
        <f t="shared" si="42"/>
        <v>44387</v>
      </c>
    </row>
    <row r="556" spans="1:8">
      <c r="B556" s="308"/>
      <c r="C556" s="308"/>
      <c r="D556" s="947"/>
      <c r="E556" s="303">
        <f>E555+7</f>
        <v>44380</v>
      </c>
      <c r="F556" s="303">
        <f>F555+7</f>
        <v>44383</v>
      </c>
      <c r="G556" s="303">
        <f t="shared" si="42"/>
        <v>44394</v>
      </c>
    </row>
    <row r="557" spans="1:8">
      <c r="A557" s="336" t="s">
        <v>177</v>
      </c>
      <c r="B557" s="340"/>
      <c r="C557" s="340"/>
      <c r="D557" s="336"/>
      <c r="E557" s="336"/>
      <c r="F557" s="336"/>
      <c r="G557" s="336"/>
      <c r="H557" s="328"/>
    </row>
    <row r="558" spans="1:8">
      <c r="A558" s="307" t="s">
        <v>1694</v>
      </c>
    </row>
    <row r="559" spans="1:8">
      <c r="B559" s="948" t="s">
        <v>1474</v>
      </c>
      <c r="C559" s="948" t="s">
        <v>1315</v>
      </c>
      <c r="D559" s="950" t="s">
        <v>1557</v>
      </c>
      <c r="E559" s="297" t="s">
        <v>1314</v>
      </c>
      <c r="F559" s="297" t="s">
        <v>1314</v>
      </c>
      <c r="G559" s="297" t="s">
        <v>1694</v>
      </c>
    </row>
    <row r="560" spans="1:8">
      <c r="B560" s="949"/>
      <c r="C560" s="949"/>
      <c r="D560" s="951"/>
      <c r="E560" s="297" t="s">
        <v>1311</v>
      </c>
      <c r="F560" s="297" t="s">
        <v>1310</v>
      </c>
      <c r="G560" s="297" t="s">
        <v>1212</v>
      </c>
    </row>
    <row r="561" spans="1:7">
      <c r="B561" s="308" t="s">
        <v>1693</v>
      </c>
      <c r="C561" s="308" t="s">
        <v>1692</v>
      </c>
      <c r="D561" s="952" t="s">
        <v>1691</v>
      </c>
      <c r="E561" s="303">
        <f>F561-6</f>
        <v>44337</v>
      </c>
      <c r="F561" s="303">
        <v>44343</v>
      </c>
      <c r="G561" s="303">
        <f t="shared" ref="G561:G566" si="43">F561+27</f>
        <v>44370</v>
      </c>
    </row>
    <row r="562" spans="1:7">
      <c r="B562" s="308"/>
      <c r="C562" s="308"/>
      <c r="D562" s="953"/>
      <c r="E562" s="302">
        <f>E561+7</f>
        <v>44344</v>
      </c>
      <c r="F562" s="302">
        <v>44350</v>
      </c>
      <c r="G562" s="302">
        <f t="shared" si="43"/>
        <v>44377</v>
      </c>
    </row>
    <row r="563" spans="1:7">
      <c r="B563" s="308" t="s">
        <v>1690</v>
      </c>
      <c r="C563" s="308" t="s">
        <v>1689</v>
      </c>
      <c r="D563" s="953"/>
      <c r="E563" s="303">
        <f>E562+7</f>
        <v>44351</v>
      </c>
      <c r="F563" s="303">
        <f>F562+7</f>
        <v>44357</v>
      </c>
      <c r="G563" s="303">
        <f t="shared" si="43"/>
        <v>44384</v>
      </c>
    </row>
    <row r="564" spans="1:7">
      <c r="B564" s="308" t="s">
        <v>1181</v>
      </c>
      <c r="C564" s="308"/>
      <c r="D564" s="953"/>
      <c r="E564" s="303">
        <f>E563+7</f>
        <v>44358</v>
      </c>
      <c r="F564" s="303">
        <f>F563+7</f>
        <v>44364</v>
      </c>
      <c r="G564" s="303">
        <f t="shared" si="43"/>
        <v>44391</v>
      </c>
    </row>
    <row r="565" spans="1:7">
      <c r="B565" s="308" t="s">
        <v>1688</v>
      </c>
      <c r="C565" s="308" t="s">
        <v>1663</v>
      </c>
      <c r="D565" s="953"/>
      <c r="E565" s="303">
        <f>E564+7</f>
        <v>44365</v>
      </c>
      <c r="F565" s="303">
        <f>F564+7</f>
        <v>44371</v>
      </c>
      <c r="G565" s="303">
        <f t="shared" si="43"/>
        <v>44398</v>
      </c>
    </row>
    <row r="566" spans="1:7">
      <c r="B566" s="308" t="s">
        <v>1181</v>
      </c>
      <c r="C566" s="308"/>
      <c r="D566" s="954"/>
      <c r="E566" s="303">
        <f>E565+7</f>
        <v>44372</v>
      </c>
      <c r="F566" s="303">
        <f>F565+7</f>
        <v>44378</v>
      </c>
      <c r="G566" s="303">
        <f t="shared" si="43"/>
        <v>44405</v>
      </c>
    </row>
    <row r="567" spans="1:7">
      <c r="B567" s="292"/>
      <c r="C567" s="292"/>
    </row>
    <row r="568" spans="1:7">
      <c r="A568" s="307" t="s">
        <v>1687</v>
      </c>
      <c r="B568" s="292"/>
      <c r="C568" s="292"/>
    </row>
    <row r="569" spans="1:7">
      <c r="B569" s="948" t="s">
        <v>1474</v>
      </c>
      <c r="C569" s="948" t="s">
        <v>1315</v>
      </c>
      <c r="D569" s="950" t="s">
        <v>1557</v>
      </c>
      <c r="E569" s="297" t="s">
        <v>1314</v>
      </c>
      <c r="F569" s="297" t="s">
        <v>1314</v>
      </c>
      <c r="G569" s="297" t="s">
        <v>1687</v>
      </c>
    </row>
    <row r="570" spans="1:7">
      <c r="B570" s="949"/>
      <c r="C570" s="949"/>
      <c r="D570" s="951"/>
      <c r="E570" s="297" t="s">
        <v>1311</v>
      </c>
      <c r="F570" s="297" t="s">
        <v>1310</v>
      </c>
      <c r="G570" s="297" t="s">
        <v>1212</v>
      </c>
    </row>
    <row r="571" spans="1:7">
      <c r="B571" s="308" t="s">
        <v>1686</v>
      </c>
      <c r="C571" s="308" t="s">
        <v>1685</v>
      </c>
      <c r="D571" s="959" t="s">
        <v>1684</v>
      </c>
      <c r="E571" s="303">
        <f>F571-6</f>
        <v>44337</v>
      </c>
      <c r="F571" s="303">
        <v>44343</v>
      </c>
      <c r="G571" s="303">
        <f>F571+22</f>
        <v>44365</v>
      </c>
    </row>
    <row r="572" spans="1:7">
      <c r="B572" s="308" t="s">
        <v>1683</v>
      </c>
      <c r="C572" s="308" t="s">
        <v>1659</v>
      </c>
      <c r="D572" s="959"/>
      <c r="E572" s="303">
        <f>E571+7</f>
        <v>44344</v>
      </c>
      <c r="F572" s="303">
        <v>44350</v>
      </c>
      <c r="G572" s="303">
        <f>F572+22</f>
        <v>44372</v>
      </c>
    </row>
    <row r="573" spans="1:7">
      <c r="B573" s="308" t="s">
        <v>1682</v>
      </c>
      <c r="C573" s="308" t="s">
        <v>1681</v>
      </c>
      <c r="D573" s="959"/>
      <c r="E573" s="303">
        <f>E572+7</f>
        <v>44351</v>
      </c>
      <c r="F573" s="303">
        <f>F572+7</f>
        <v>44357</v>
      </c>
      <c r="G573" s="303">
        <f>F573+22</f>
        <v>44379</v>
      </c>
    </row>
    <row r="574" spans="1:7">
      <c r="B574" s="308" t="s">
        <v>1680</v>
      </c>
      <c r="C574" s="308" t="s">
        <v>1679</v>
      </c>
      <c r="D574" s="959"/>
      <c r="E574" s="303">
        <f>E573+7</f>
        <v>44358</v>
      </c>
      <c r="F574" s="303">
        <f>F573+7</f>
        <v>44364</v>
      </c>
      <c r="G574" s="303">
        <f>F574+22</f>
        <v>44386</v>
      </c>
    </row>
    <row r="575" spans="1:7">
      <c r="B575" s="308" t="s">
        <v>1678</v>
      </c>
      <c r="C575" s="308" t="s">
        <v>1677</v>
      </c>
      <c r="D575" s="959"/>
      <c r="E575" s="303">
        <f>E574+7</f>
        <v>44365</v>
      </c>
      <c r="F575" s="303">
        <f>F574+7</f>
        <v>44371</v>
      </c>
      <c r="G575" s="303">
        <f>F575+22</f>
        <v>44393</v>
      </c>
    </row>
    <row r="576" spans="1:7">
      <c r="B576" s="343"/>
      <c r="C576" s="322"/>
      <c r="D576" s="300"/>
      <c r="E576" s="299"/>
      <c r="F576" s="299"/>
    </row>
    <row r="577" spans="1:8">
      <c r="A577" s="307" t="s">
        <v>1676</v>
      </c>
      <c r="B577" s="330"/>
      <c r="C577" s="330"/>
      <c r="E577" s="330"/>
      <c r="F577" s="307"/>
      <c r="G577" s="307"/>
      <c r="H577" s="328"/>
    </row>
    <row r="578" spans="1:8">
      <c r="B578" s="948" t="s">
        <v>1474</v>
      </c>
      <c r="C578" s="948" t="s">
        <v>1315</v>
      </c>
      <c r="D578" s="950" t="s">
        <v>1557</v>
      </c>
      <c r="E578" s="297" t="s">
        <v>1314</v>
      </c>
      <c r="F578" s="297" t="s">
        <v>1314</v>
      </c>
      <c r="G578" s="297" t="s">
        <v>1676</v>
      </c>
    </row>
    <row r="579" spans="1:8">
      <c r="B579" s="949"/>
      <c r="C579" s="949"/>
      <c r="D579" s="951"/>
      <c r="E579" s="297" t="s">
        <v>1311</v>
      </c>
      <c r="F579" s="297" t="s">
        <v>1310</v>
      </c>
      <c r="G579" s="297" t="s">
        <v>1212</v>
      </c>
    </row>
    <row r="580" spans="1:8">
      <c r="B580" s="308" t="s">
        <v>1675</v>
      </c>
      <c r="C580" s="308" t="s">
        <v>1674</v>
      </c>
      <c r="D580" s="959" t="s">
        <v>1673</v>
      </c>
      <c r="E580" s="303">
        <f>F580-4</f>
        <v>44340</v>
      </c>
      <c r="F580" s="303">
        <v>44344</v>
      </c>
      <c r="G580" s="303">
        <f t="shared" ref="G580:G585" si="44">F580+23</f>
        <v>44367</v>
      </c>
    </row>
    <row r="581" spans="1:8">
      <c r="B581" s="308" t="s">
        <v>1672</v>
      </c>
      <c r="C581" s="308" t="s">
        <v>1671</v>
      </c>
      <c r="D581" s="959"/>
      <c r="E581" s="303">
        <f>E580+7</f>
        <v>44347</v>
      </c>
      <c r="F581" s="303">
        <v>44351</v>
      </c>
      <c r="G581" s="303">
        <f t="shared" si="44"/>
        <v>44374</v>
      </c>
    </row>
    <row r="582" spans="1:8">
      <c r="A582" s="364"/>
      <c r="B582" s="308" t="s">
        <v>1670</v>
      </c>
      <c r="C582" s="308" t="s">
        <v>1669</v>
      </c>
      <c r="D582" s="959"/>
      <c r="E582" s="303">
        <f>E581+7</f>
        <v>44354</v>
      </c>
      <c r="F582" s="303">
        <f>F581+7</f>
        <v>44358</v>
      </c>
      <c r="G582" s="303">
        <f t="shared" si="44"/>
        <v>44381</v>
      </c>
    </row>
    <row r="583" spans="1:8">
      <c r="B583" s="308" t="s">
        <v>1668</v>
      </c>
      <c r="C583" s="308" t="s">
        <v>1667</v>
      </c>
      <c r="D583" s="959"/>
      <c r="E583" s="303">
        <f>E582+7</f>
        <v>44361</v>
      </c>
      <c r="F583" s="303">
        <f>F582+7</f>
        <v>44365</v>
      </c>
      <c r="G583" s="303">
        <f t="shared" si="44"/>
        <v>44388</v>
      </c>
    </row>
    <row r="584" spans="1:8">
      <c r="B584" s="308" t="s">
        <v>1666</v>
      </c>
      <c r="C584" s="308" t="s">
        <v>1665</v>
      </c>
      <c r="D584" s="959"/>
      <c r="E584" s="303">
        <f>E583+7</f>
        <v>44368</v>
      </c>
      <c r="F584" s="303">
        <f>F583+7</f>
        <v>44372</v>
      </c>
      <c r="G584" s="303">
        <f t="shared" si="44"/>
        <v>44395</v>
      </c>
    </row>
    <row r="585" spans="1:8">
      <c r="B585" s="308" t="s">
        <v>1664</v>
      </c>
      <c r="C585" s="308" t="s">
        <v>1663</v>
      </c>
      <c r="D585" s="959"/>
      <c r="E585" s="303">
        <f>E584+7</f>
        <v>44375</v>
      </c>
      <c r="F585" s="303">
        <f>F584+7</f>
        <v>44379</v>
      </c>
      <c r="G585" s="303">
        <f t="shared" si="44"/>
        <v>44402</v>
      </c>
    </row>
    <row r="586" spans="1:8">
      <c r="B586" s="292"/>
      <c r="C586" s="292"/>
      <c r="F586" s="299"/>
      <c r="G586" s="299"/>
    </row>
    <row r="587" spans="1:8">
      <c r="A587" s="307" t="s">
        <v>1662</v>
      </c>
      <c r="B587" s="292"/>
      <c r="C587" s="292"/>
      <c r="F587" s="314"/>
      <c r="G587" s="314"/>
    </row>
    <row r="588" spans="1:8">
      <c r="B588" s="948" t="s">
        <v>1474</v>
      </c>
      <c r="C588" s="948" t="s">
        <v>1315</v>
      </c>
      <c r="D588" s="950" t="s">
        <v>1557</v>
      </c>
      <c r="E588" s="297" t="s">
        <v>1314</v>
      </c>
      <c r="F588" s="297" t="s">
        <v>1314</v>
      </c>
      <c r="G588" s="297" t="s">
        <v>1661</v>
      </c>
    </row>
    <row r="589" spans="1:8">
      <c r="B589" s="949"/>
      <c r="C589" s="949"/>
      <c r="D589" s="951"/>
      <c r="E589" s="297" t="s">
        <v>1311</v>
      </c>
      <c r="F589" s="297" t="s">
        <v>1310</v>
      </c>
      <c r="G589" s="297" t="s">
        <v>1212</v>
      </c>
    </row>
    <row r="590" spans="1:8">
      <c r="B590" s="308" t="s">
        <v>1660</v>
      </c>
      <c r="C590" s="308" t="s">
        <v>1659</v>
      </c>
      <c r="D590" s="959" t="s">
        <v>1658</v>
      </c>
      <c r="E590" s="303">
        <f>F590-5</f>
        <v>44343</v>
      </c>
      <c r="F590" s="303">
        <v>44348</v>
      </c>
      <c r="G590" s="303">
        <f t="shared" ref="G590:G595" si="45">F590+37</f>
        <v>44385</v>
      </c>
    </row>
    <row r="591" spans="1:8">
      <c r="B591" s="308" t="s">
        <v>1657</v>
      </c>
      <c r="C591" s="308" t="s">
        <v>1656</v>
      </c>
      <c r="D591" s="959"/>
      <c r="E591" s="303">
        <f t="shared" ref="E591:F595" si="46">E590+7</f>
        <v>44350</v>
      </c>
      <c r="F591" s="303">
        <f t="shared" si="46"/>
        <v>44355</v>
      </c>
      <c r="G591" s="303">
        <f t="shared" si="45"/>
        <v>44392</v>
      </c>
    </row>
    <row r="592" spans="1:8">
      <c r="B592" s="308" t="s">
        <v>1655</v>
      </c>
      <c r="C592" s="308" t="s">
        <v>1654</v>
      </c>
      <c r="D592" s="959"/>
      <c r="E592" s="303">
        <f t="shared" si="46"/>
        <v>44357</v>
      </c>
      <c r="F592" s="303">
        <f t="shared" si="46"/>
        <v>44362</v>
      </c>
      <c r="G592" s="303">
        <f t="shared" si="45"/>
        <v>44399</v>
      </c>
    </row>
    <row r="593" spans="1:7">
      <c r="B593" s="308" t="s">
        <v>1653</v>
      </c>
      <c r="C593" s="308" t="s">
        <v>1652</v>
      </c>
      <c r="D593" s="959"/>
      <c r="E593" s="303">
        <f t="shared" si="46"/>
        <v>44364</v>
      </c>
      <c r="F593" s="303">
        <f t="shared" si="46"/>
        <v>44369</v>
      </c>
      <c r="G593" s="303">
        <f t="shared" si="45"/>
        <v>44406</v>
      </c>
    </row>
    <row r="594" spans="1:7">
      <c r="B594" s="308" t="s">
        <v>1651</v>
      </c>
      <c r="C594" s="308" t="s">
        <v>1650</v>
      </c>
      <c r="D594" s="959"/>
      <c r="E594" s="303">
        <f t="shared" si="46"/>
        <v>44371</v>
      </c>
      <c r="F594" s="303">
        <f t="shared" si="46"/>
        <v>44376</v>
      </c>
      <c r="G594" s="303">
        <f t="shared" si="45"/>
        <v>44413</v>
      </c>
    </row>
    <row r="595" spans="1:7">
      <c r="B595" s="308" t="s">
        <v>1649</v>
      </c>
      <c r="C595" s="308" t="s">
        <v>1640</v>
      </c>
      <c r="D595" s="959"/>
      <c r="E595" s="303">
        <f t="shared" si="46"/>
        <v>44378</v>
      </c>
      <c r="F595" s="303">
        <f t="shared" si="46"/>
        <v>44383</v>
      </c>
      <c r="G595" s="303">
        <f t="shared" si="45"/>
        <v>44420</v>
      </c>
    </row>
    <row r="596" spans="1:7">
      <c r="B596" s="299"/>
      <c r="C596" s="299"/>
      <c r="F596" s="299"/>
    </row>
    <row r="597" spans="1:7">
      <c r="A597" s="307" t="s">
        <v>1648</v>
      </c>
      <c r="B597" s="292"/>
      <c r="C597" s="292"/>
      <c r="F597" s="314"/>
    </row>
    <row r="598" spans="1:7">
      <c r="B598" s="948" t="s">
        <v>1474</v>
      </c>
      <c r="C598" s="948" t="s">
        <v>1315</v>
      </c>
      <c r="D598" s="950" t="s">
        <v>1557</v>
      </c>
      <c r="E598" s="297" t="s">
        <v>1314</v>
      </c>
      <c r="F598" s="297" t="s">
        <v>1314</v>
      </c>
      <c r="G598" s="297" t="s">
        <v>1647</v>
      </c>
    </row>
    <row r="599" spans="1:7">
      <c r="B599" s="949"/>
      <c r="C599" s="949"/>
      <c r="D599" s="951"/>
      <c r="E599" s="297" t="s">
        <v>1311</v>
      </c>
      <c r="F599" s="297" t="s">
        <v>1310</v>
      </c>
      <c r="G599" s="297" t="s">
        <v>1212</v>
      </c>
    </row>
    <row r="600" spans="1:7">
      <c r="B600" s="308" t="s">
        <v>1181</v>
      </c>
      <c r="C600" s="308"/>
      <c r="D600" s="959" t="s">
        <v>1646</v>
      </c>
      <c r="E600" s="303">
        <f>F600-6</f>
        <v>44343</v>
      </c>
      <c r="F600" s="303">
        <v>44349</v>
      </c>
      <c r="G600" s="303">
        <f t="shared" ref="G600:G605" si="47">F600+45</f>
        <v>44394</v>
      </c>
    </row>
    <row r="601" spans="1:7">
      <c r="B601" s="308" t="s">
        <v>1645</v>
      </c>
      <c r="C601" s="308" t="s">
        <v>1644</v>
      </c>
      <c r="D601" s="959"/>
      <c r="E601" s="303">
        <f t="shared" ref="E601:F605" si="48">E600+7</f>
        <v>44350</v>
      </c>
      <c r="F601" s="303">
        <f t="shared" si="48"/>
        <v>44356</v>
      </c>
      <c r="G601" s="303">
        <f t="shared" si="47"/>
        <v>44401</v>
      </c>
    </row>
    <row r="602" spans="1:7">
      <c r="B602" s="308" t="s">
        <v>1181</v>
      </c>
      <c r="C602" s="308"/>
      <c r="D602" s="959"/>
      <c r="E602" s="303">
        <f t="shared" si="48"/>
        <v>44357</v>
      </c>
      <c r="F602" s="303">
        <f t="shared" si="48"/>
        <v>44363</v>
      </c>
      <c r="G602" s="303">
        <f t="shared" si="47"/>
        <v>44408</v>
      </c>
    </row>
    <row r="603" spans="1:7">
      <c r="B603" s="308" t="s">
        <v>1643</v>
      </c>
      <c r="C603" s="308" t="s">
        <v>1642</v>
      </c>
      <c r="D603" s="959"/>
      <c r="E603" s="303">
        <f t="shared" si="48"/>
        <v>44364</v>
      </c>
      <c r="F603" s="303">
        <f t="shared" si="48"/>
        <v>44370</v>
      </c>
      <c r="G603" s="303">
        <f t="shared" si="47"/>
        <v>44415</v>
      </c>
    </row>
    <row r="604" spans="1:7">
      <c r="B604" s="308"/>
      <c r="C604" s="308"/>
      <c r="D604" s="959"/>
      <c r="E604" s="302">
        <f t="shared" si="48"/>
        <v>44371</v>
      </c>
      <c r="F604" s="302">
        <f t="shared" si="48"/>
        <v>44377</v>
      </c>
      <c r="G604" s="302">
        <f t="shared" si="47"/>
        <v>44422</v>
      </c>
    </row>
    <row r="605" spans="1:7">
      <c r="B605" s="308" t="s">
        <v>1641</v>
      </c>
      <c r="C605" s="308" t="s">
        <v>1640</v>
      </c>
      <c r="D605" s="959"/>
      <c r="E605" s="303">
        <f t="shared" si="48"/>
        <v>44378</v>
      </c>
      <c r="F605" s="303">
        <f t="shared" si="48"/>
        <v>44384</v>
      </c>
      <c r="G605" s="303">
        <f t="shared" si="47"/>
        <v>44429</v>
      </c>
    </row>
    <row r="606" spans="1:7">
      <c r="B606" s="292"/>
      <c r="C606" s="292"/>
      <c r="D606" s="300"/>
      <c r="E606" s="299"/>
      <c r="F606" s="299"/>
    </row>
    <row r="607" spans="1:7">
      <c r="A607" s="307" t="s">
        <v>1639</v>
      </c>
      <c r="B607" s="292"/>
      <c r="C607" s="292"/>
    </row>
    <row r="608" spans="1:7">
      <c r="B608" s="948" t="s">
        <v>1474</v>
      </c>
      <c r="C608" s="948" t="s">
        <v>1315</v>
      </c>
      <c r="D608" s="950" t="s">
        <v>1557</v>
      </c>
      <c r="E608" s="297" t="s">
        <v>1314</v>
      </c>
      <c r="F608" s="297" t="s">
        <v>1314</v>
      </c>
      <c r="G608" s="297" t="s">
        <v>1638</v>
      </c>
    </row>
    <row r="609" spans="1:8">
      <c r="B609" s="949"/>
      <c r="C609" s="949"/>
      <c r="D609" s="951"/>
      <c r="E609" s="297" t="s">
        <v>1311</v>
      </c>
      <c r="F609" s="297" t="s">
        <v>1310</v>
      </c>
      <c r="G609" s="297" t="s">
        <v>1212</v>
      </c>
    </row>
    <row r="610" spans="1:8">
      <c r="B610" s="308" t="s">
        <v>1637</v>
      </c>
      <c r="C610" s="308" t="s">
        <v>1636</v>
      </c>
      <c r="D610" s="945" t="s">
        <v>1635</v>
      </c>
      <c r="E610" s="303">
        <f>F610-4</f>
        <v>44340</v>
      </c>
      <c r="F610" s="303">
        <v>44344</v>
      </c>
      <c r="G610" s="303">
        <f t="shared" ref="G610:G615" si="49">F610+18</f>
        <v>44362</v>
      </c>
    </row>
    <row r="611" spans="1:8">
      <c r="B611" s="308" t="s">
        <v>1634</v>
      </c>
      <c r="C611" s="308" t="s">
        <v>1633</v>
      </c>
      <c r="D611" s="946"/>
      <c r="E611" s="303">
        <f t="shared" ref="E611:F615" si="50">E610+7</f>
        <v>44347</v>
      </c>
      <c r="F611" s="303">
        <f t="shared" si="50"/>
        <v>44351</v>
      </c>
      <c r="G611" s="303">
        <f t="shared" si="49"/>
        <v>44369</v>
      </c>
    </row>
    <row r="612" spans="1:8">
      <c r="B612" s="308" t="s">
        <v>1632</v>
      </c>
      <c r="C612" s="308" t="s">
        <v>1631</v>
      </c>
      <c r="D612" s="946"/>
      <c r="E612" s="303">
        <f t="shared" si="50"/>
        <v>44354</v>
      </c>
      <c r="F612" s="303">
        <f t="shared" si="50"/>
        <v>44358</v>
      </c>
      <c r="G612" s="303">
        <f t="shared" si="49"/>
        <v>44376</v>
      </c>
    </row>
    <row r="613" spans="1:8">
      <c r="B613" s="308" t="s">
        <v>1630</v>
      </c>
      <c r="C613" s="308" t="s">
        <v>1629</v>
      </c>
      <c r="D613" s="946"/>
      <c r="E613" s="303">
        <f t="shared" si="50"/>
        <v>44361</v>
      </c>
      <c r="F613" s="303">
        <f t="shared" si="50"/>
        <v>44365</v>
      </c>
      <c r="G613" s="303">
        <f t="shared" si="49"/>
        <v>44383</v>
      </c>
    </row>
    <row r="614" spans="1:8">
      <c r="B614" s="308" t="s">
        <v>1628</v>
      </c>
      <c r="C614" s="308" t="s">
        <v>1627</v>
      </c>
      <c r="D614" s="946"/>
      <c r="E614" s="303">
        <f t="shared" si="50"/>
        <v>44368</v>
      </c>
      <c r="F614" s="303">
        <f t="shared" si="50"/>
        <v>44372</v>
      </c>
      <c r="G614" s="303">
        <f t="shared" si="49"/>
        <v>44390</v>
      </c>
    </row>
    <row r="615" spans="1:8">
      <c r="B615" s="308" t="s">
        <v>1626</v>
      </c>
      <c r="C615" s="308" t="s">
        <v>1625</v>
      </c>
      <c r="D615" s="947"/>
      <c r="E615" s="303">
        <f t="shared" si="50"/>
        <v>44375</v>
      </c>
      <c r="F615" s="303">
        <f t="shared" si="50"/>
        <v>44379</v>
      </c>
      <c r="G615" s="303">
        <f t="shared" si="49"/>
        <v>44397</v>
      </c>
    </row>
    <row r="616" spans="1:8">
      <c r="B616" s="349"/>
      <c r="C616" s="349"/>
      <c r="E616" s="299"/>
      <c r="F616" s="299"/>
      <c r="G616" s="299"/>
    </row>
    <row r="617" spans="1:8" s="327" customFormat="1">
      <c r="A617" s="958" t="s">
        <v>178</v>
      </c>
      <c r="B617" s="958"/>
      <c r="C617" s="958"/>
      <c r="D617" s="958"/>
      <c r="E617" s="958"/>
      <c r="F617" s="958"/>
      <c r="G617" s="958"/>
      <c r="H617" s="328"/>
    </row>
    <row r="618" spans="1:8">
      <c r="A618" s="307" t="s">
        <v>74</v>
      </c>
      <c r="B618" s="292"/>
      <c r="C618" s="292"/>
    </row>
    <row r="619" spans="1:8">
      <c r="B619" s="948" t="s">
        <v>1474</v>
      </c>
      <c r="C619" s="948" t="s">
        <v>1315</v>
      </c>
      <c r="D619" s="950" t="s">
        <v>1557</v>
      </c>
      <c r="E619" s="297" t="s">
        <v>1314</v>
      </c>
      <c r="F619" s="297" t="s">
        <v>1314</v>
      </c>
      <c r="G619" s="297" t="s">
        <v>1624</v>
      </c>
    </row>
    <row r="620" spans="1:8">
      <c r="B620" s="949"/>
      <c r="C620" s="949"/>
      <c r="D620" s="951"/>
      <c r="E620" s="297" t="s">
        <v>1311</v>
      </c>
      <c r="F620" s="297" t="s">
        <v>1310</v>
      </c>
      <c r="G620" s="297" t="s">
        <v>1212</v>
      </c>
    </row>
    <row r="621" spans="1:8">
      <c r="B621" s="308"/>
      <c r="C621" s="308"/>
      <c r="D621" s="959" t="s">
        <v>1623</v>
      </c>
      <c r="E621" s="302">
        <f>F621-4</f>
        <v>44347</v>
      </c>
      <c r="F621" s="302">
        <v>44351</v>
      </c>
      <c r="G621" s="302">
        <f>F621+13</f>
        <v>44364</v>
      </c>
    </row>
    <row r="622" spans="1:8">
      <c r="B622" s="308" t="s">
        <v>1622</v>
      </c>
      <c r="C622" s="308" t="s">
        <v>1621</v>
      </c>
      <c r="D622" s="959"/>
      <c r="E622" s="303">
        <f>F622-4</f>
        <v>44354</v>
      </c>
      <c r="F622" s="303">
        <f>F621+7</f>
        <v>44358</v>
      </c>
      <c r="G622" s="303">
        <f>F622+13</f>
        <v>44371</v>
      </c>
    </row>
    <row r="623" spans="1:8">
      <c r="B623" s="308" t="s">
        <v>1620</v>
      </c>
      <c r="C623" s="308" t="s">
        <v>1619</v>
      </c>
      <c r="D623" s="959"/>
      <c r="E623" s="303">
        <f>F623-4</f>
        <v>44361</v>
      </c>
      <c r="F623" s="303">
        <f>F622+7</f>
        <v>44365</v>
      </c>
      <c r="G623" s="303">
        <f>F623+13</f>
        <v>44378</v>
      </c>
    </row>
    <row r="624" spans="1:8">
      <c r="B624" s="308" t="s">
        <v>1618</v>
      </c>
      <c r="C624" s="308" t="s">
        <v>1617</v>
      </c>
      <c r="D624" s="959"/>
      <c r="E624" s="303">
        <f>F624-4</f>
        <v>44368</v>
      </c>
      <c r="F624" s="303">
        <f>F623+7</f>
        <v>44372</v>
      </c>
      <c r="G624" s="303">
        <f>F624+13</f>
        <v>44385</v>
      </c>
    </row>
    <row r="625" spans="1:7">
      <c r="B625" s="308" t="s">
        <v>1616</v>
      </c>
      <c r="C625" s="308" t="s">
        <v>1615</v>
      </c>
      <c r="D625" s="959"/>
      <c r="E625" s="303">
        <f>F625-4</f>
        <v>44375</v>
      </c>
      <c r="F625" s="303">
        <f>F624+7</f>
        <v>44379</v>
      </c>
      <c r="G625" s="303">
        <f>F625+13</f>
        <v>44392</v>
      </c>
    </row>
    <row r="626" spans="1:7">
      <c r="B626" s="292"/>
      <c r="C626" s="292"/>
    </row>
    <row r="627" spans="1:7">
      <c r="A627" s="307"/>
      <c r="B627" s="948" t="s">
        <v>1474</v>
      </c>
      <c r="C627" s="948" t="s">
        <v>1315</v>
      </c>
      <c r="D627" s="950" t="s">
        <v>1557</v>
      </c>
      <c r="E627" s="297" t="s">
        <v>1314</v>
      </c>
      <c r="F627" s="297" t="s">
        <v>1314</v>
      </c>
      <c r="G627" s="297" t="s">
        <v>1624</v>
      </c>
    </row>
    <row r="628" spans="1:7">
      <c r="A628" s="307"/>
      <c r="B628" s="949"/>
      <c r="C628" s="949"/>
      <c r="D628" s="951"/>
      <c r="E628" s="297" t="s">
        <v>1311</v>
      </c>
      <c r="F628" s="297" t="s">
        <v>1310</v>
      </c>
      <c r="G628" s="297" t="s">
        <v>1212</v>
      </c>
    </row>
    <row r="629" spans="1:7">
      <c r="A629" s="307"/>
      <c r="B629" s="308" t="s">
        <v>1613</v>
      </c>
      <c r="C629" s="308" t="s">
        <v>1612</v>
      </c>
      <c r="D629" s="959" t="s">
        <v>1611</v>
      </c>
      <c r="E629" s="303">
        <f>F629-5</f>
        <v>44343</v>
      </c>
      <c r="F629" s="303">
        <v>44348</v>
      </c>
      <c r="G629" s="303">
        <f t="shared" ref="G629:G634" si="51">F629+17</f>
        <v>44365</v>
      </c>
    </row>
    <row r="630" spans="1:7">
      <c r="A630" s="307"/>
      <c r="B630" s="308" t="s">
        <v>1610</v>
      </c>
      <c r="C630" s="308" t="s">
        <v>1609</v>
      </c>
      <c r="D630" s="959"/>
      <c r="E630" s="303">
        <f t="shared" ref="E630:F634" si="52">E629+7</f>
        <v>44350</v>
      </c>
      <c r="F630" s="303">
        <f t="shared" si="52"/>
        <v>44355</v>
      </c>
      <c r="G630" s="303">
        <f t="shared" si="51"/>
        <v>44372</v>
      </c>
    </row>
    <row r="631" spans="1:7">
      <c r="A631" s="307"/>
      <c r="B631" s="308" t="s">
        <v>1608</v>
      </c>
      <c r="C631" s="308" t="s">
        <v>1606</v>
      </c>
      <c r="D631" s="959"/>
      <c r="E631" s="303">
        <f t="shared" si="52"/>
        <v>44357</v>
      </c>
      <c r="F631" s="303">
        <f t="shared" si="52"/>
        <v>44362</v>
      </c>
      <c r="G631" s="303">
        <f t="shared" si="51"/>
        <v>44379</v>
      </c>
    </row>
    <row r="632" spans="1:7">
      <c r="A632" s="307"/>
      <c r="B632" s="308" t="s">
        <v>1607</v>
      </c>
      <c r="C632" s="308" t="s">
        <v>1606</v>
      </c>
      <c r="D632" s="959"/>
      <c r="E632" s="303">
        <f t="shared" si="52"/>
        <v>44364</v>
      </c>
      <c r="F632" s="303">
        <f t="shared" si="52"/>
        <v>44369</v>
      </c>
      <c r="G632" s="303">
        <f t="shared" si="51"/>
        <v>44386</v>
      </c>
    </row>
    <row r="633" spans="1:7">
      <c r="A633" s="307"/>
      <c r="B633" s="308" t="s">
        <v>1605</v>
      </c>
      <c r="C633" s="308" t="s">
        <v>1604</v>
      </c>
      <c r="D633" s="959"/>
      <c r="E633" s="303">
        <f t="shared" si="52"/>
        <v>44371</v>
      </c>
      <c r="F633" s="303">
        <f t="shared" si="52"/>
        <v>44376</v>
      </c>
      <c r="G633" s="303">
        <f t="shared" si="51"/>
        <v>44393</v>
      </c>
    </row>
    <row r="634" spans="1:7">
      <c r="A634" s="307"/>
      <c r="B634" s="308" t="s">
        <v>1603</v>
      </c>
      <c r="C634" s="308" t="s">
        <v>1592</v>
      </c>
      <c r="D634" s="959"/>
      <c r="E634" s="303">
        <f t="shared" si="52"/>
        <v>44378</v>
      </c>
      <c r="F634" s="303">
        <f t="shared" si="52"/>
        <v>44383</v>
      </c>
      <c r="G634" s="303">
        <f t="shared" si="51"/>
        <v>44400</v>
      </c>
    </row>
    <row r="635" spans="1:7">
      <c r="B635" s="292"/>
      <c r="C635" s="363"/>
    </row>
    <row r="636" spans="1:7">
      <c r="A636" s="307" t="s">
        <v>72</v>
      </c>
    </row>
    <row r="637" spans="1:7">
      <c r="B637" s="948" t="s">
        <v>1474</v>
      </c>
      <c r="C637" s="948" t="s">
        <v>1315</v>
      </c>
      <c r="D637" s="950" t="s">
        <v>1557</v>
      </c>
      <c r="E637" s="297" t="s">
        <v>1314</v>
      </c>
      <c r="F637" s="297" t="s">
        <v>1314</v>
      </c>
      <c r="G637" s="297" t="s">
        <v>1614</v>
      </c>
    </row>
    <row r="638" spans="1:7">
      <c r="B638" s="949"/>
      <c r="C638" s="949"/>
      <c r="D638" s="951"/>
      <c r="E638" s="297" t="s">
        <v>1311</v>
      </c>
      <c r="F638" s="297" t="s">
        <v>1310</v>
      </c>
      <c r="G638" s="297" t="s">
        <v>1212</v>
      </c>
    </row>
    <row r="639" spans="1:7">
      <c r="B639" s="308"/>
      <c r="C639" s="308"/>
      <c r="D639" s="959" t="s">
        <v>1623</v>
      </c>
      <c r="E639" s="302">
        <f>F639-4</f>
        <v>44347</v>
      </c>
      <c r="F639" s="302">
        <v>44351</v>
      </c>
      <c r="G639" s="302">
        <f>F639+17</f>
        <v>44368</v>
      </c>
    </row>
    <row r="640" spans="1:7">
      <c r="B640" s="308" t="s">
        <v>1622</v>
      </c>
      <c r="C640" s="308" t="s">
        <v>1621</v>
      </c>
      <c r="D640" s="959"/>
      <c r="E640" s="303">
        <f>F640-4</f>
        <v>44354</v>
      </c>
      <c r="F640" s="303">
        <f>F639+7</f>
        <v>44358</v>
      </c>
      <c r="G640" s="303">
        <f>F640+17</f>
        <v>44375</v>
      </c>
    </row>
    <row r="641" spans="1:7">
      <c r="B641" s="308" t="s">
        <v>1620</v>
      </c>
      <c r="C641" s="308" t="s">
        <v>1619</v>
      </c>
      <c r="D641" s="959"/>
      <c r="E641" s="303">
        <f>F641-4</f>
        <v>44361</v>
      </c>
      <c r="F641" s="303">
        <f>F640+7</f>
        <v>44365</v>
      </c>
      <c r="G641" s="303">
        <f>F641+17</f>
        <v>44382</v>
      </c>
    </row>
    <row r="642" spans="1:7">
      <c r="B642" s="308" t="s">
        <v>1618</v>
      </c>
      <c r="C642" s="308" t="s">
        <v>1617</v>
      </c>
      <c r="D642" s="959"/>
      <c r="E642" s="303">
        <f>F642-4</f>
        <v>44368</v>
      </c>
      <c r="F642" s="303">
        <f>F641+7</f>
        <v>44372</v>
      </c>
      <c r="G642" s="303">
        <f>F642+17</f>
        <v>44389</v>
      </c>
    </row>
    <row r="643" spans="1:7">
      <c r="B643" s="308" t="s">
        <v>1616</v>
      </c>
      <c r="C643" s="308" t="s">
        <v>1615</v>
      </c>
      <c r="D643" s="959"/>
      <c r="E643" s="303">
        <f>F643-4</f>
        <v>44375</v>
      </c>
      <c r="F643" s="303">
        <f>F642+7</f>
        <v>44379</v>
      </c>
      <c r="G643" s="303">
        <f>F643+17</f>
        <v>44396</v>
      </c>
    </row>
    <row r="644" spans="1:7">
      <c r="B644" s="292"/>
      <c r="C644" s="292"/>
    </row>
    <row r="645" spans="1:7">
      <c r="B645" s="948" t="s">
        <v>1474</v>
      </c>
      <c r="C645" s="948" t="s">
        <v>1315</v>
      </c>
      <c r="D645" s="950" t="s">
        <v>1557</v>
      </c>
      <c r="E645" s="297" t="s">
        <v>1314</v>
      </c>
      <c r="F645" s="297" t="s">
        <v>1314</v>
      </c>
      <c r="G645" s="297" t="s">
        <v>1614</v>
      </c>
    </row>
    <row r="646" spans="1:7">
      <c r="B646" s="949"/>
      <c r="C646" s="949"/>
      <c r="D646" s="951"/>
      <c r="E646" s="297" t="s">
        <v>1311</v>
      </c>
      <c r="F646" s="297" t="s">
        <v>1310</v>
      </c>
      <c r="G646" s="297" t="s">
        <v>1212</v>
      </c>
    </row>
    <row r="647" spans="1:7">
      <c r="B647" s="308" t="s">
        <v>1613</v>
      </c>
      <c r="C647" s="308" t="s">
        <v>1612</v>
      </c>
      <c r="D647" s="959" t="s">
        <v>1611</v>
      </c>
      <c r="E647" s="303">
        <f>F647-5</f>
        <v>44343</v>
      </c>
      <c r="F647" s="303">
        <v>44348</v>
      </c>
      <c r="G647" s="303">
        <f t="shared" ref="G647:G652" si="53">F647+14</f>
        <v>44362</v>
      </c>
    </row>
    <row r="648" spans="1:7">
      <c r="B648" s="308" t="s">
        <v>1610</v>
      </c>
      <c r="C648" s="308" t="s">
        <v>1609</v>
      </c>
      <c r="D648" s="959"/>
      <c r="E648" s="303">
        <f t="shared" ref="E648:F652" si="54">E647+7</f>
        <v>44350</v>
      </c>
      <c r="F648" s="303">
        <f t="shared" si="54"/>
        <v>44355</v>
      </c>
      <c r="G648" s="303">
        <f t="shared" si="53"/>
        <v>44369</v>
      </c>
    </row>
    <row r="649" spans="1:7">
      <c r="B649" s="308" t="s">
        <v>1608</v>
      </c>
      <c r="C649" s="308" t="s">
        <v>1606</v>
      </c>
      <c r="D649" s="959"/>
      <c r="E649" s="303">
        <f t="shared" si="54"/>
        <v>44357</v>
      </c>
      <c r="F649" s="303">
        <f t="shared" si="54"/>
        <v>44362</v>
      </c>
      <c r="G649" s="303">
        <f t="shared" si="53"/>
        <v>44376</v>
      </c>
    </row>
    <row r="650" spans="1:7">
      <c r="B650" s="308" t="s">
        <v>1607</v>
      </c>
      <c r="C650" s="308" t="s">
        <v>1606</v>
      </c>
      <c r="D650" s="959"/>
      <c r="E650" s="303">
        <f t="shared" si="54"/>
        <v>44364</v>
      </c>
      <c r="F650" s="303">
        <f t="shared" si="54"/>
        <v>44369</v>
      </c>
      <c r="G650" s="303">
        <f t="shared" si="53"/>
        <v>44383</v>
      </c>
    </row>
    <row r="651" spans="1:7">
      <c r="B651" s="308" t="s">
        <v>1605</v>
      </c>
      <c r="C651" s="308" t="s">
        <v>1604</v>
      </c>
      <c r="D651" s="959"/>
      <c r="E651" s="303">
        <f t="shared" si="54"/>
        <v>44371</v>
      </c>
      <c r="F651" s="303">
        <f t="shared" si="54"/>
        <v>44376</v>
      </c>
      <c r="G651" s="303">
        <f t="shared" si="53"/>
        <v>44390</v>
      </c>
    </row>
    <row r="652" spans="1:7">
      <c r="B652" s="308" t="s">
        <v>1603</v>
      </c>
      <c r="C652" s="308" t="s">
        <v>1592</v>
      </c>
      <c r="D652" s="959"/>
      <c r="E652" s="303">
        <f t="shared" si="54"/>
        <v>44378</v>
      </c>
      <c r="F652" s="303">
        <f t="shared" si="54"/>
        <v>44383</v>
      </c>
      <c r="G652" s="303">
        <f t="shared" si="53"/>
        <v>44397</v>
      </c>
    </row>
    <row r="653" spans="1:7">
      <c r="B653" s="350"/>
      <c r="C653" s="350"/>
      <c r="D653" s="300"/>
      <c r="E653" s="299"/>
      <c r="F653" s="299"/>
      <c r="G653" s="299"/>
    </row>
    <row r="654" spans="1:7">
      <c r="A654" s="307" t="s">
        <v>70</v>
      </c>
      <c r="B654" s="330"/>
      <c r="C654" s="330"/>
      <c r="D654" s="307"/>
      <c r="E654" s="307"/>
      <c r="F654" s="307"/>
      <c r="G654" s="328"/>
    </row>
    <row r="655" spans="1:7" ht="16.5" customHeight="1">
      <c r="B655" s="948" t="s">
        <v>1474</v>
      </c>
      <c r="C655" s="948" t="s">
        <v>1315</v>
      </c>
      <c r="D655" s="950" t="s">
        <v>1557</v>
      </c>
      <c r="E655" s="297" t="s">
        <v>1314</v>
      </c>
      <c r="F655" s="297" t="s">
        <v>1314</v>
      </c>
      <c r="G655" s="297" t="s">
        <v>1602</v>
      </c>
    </row>
    <row r="656" spans="1:7">
      <c r="B656" s="949"/>
      <c r="C656" s="949"/>
      <c r="D656" s="951"/>
      <c r="E656" s="297" t="s">
        <v>1311</v>
      </c>
      <c r="F656" s="297" t="s">
        <v>1310</v>
      </c>
      <c r="G656" s="297" t="s">
        <v>1212</v>
      </c>
    </row>
    <row r="657" spans="1:10" ht="16.5" customHeight="1">
      <c r="B657" s="308" t="s">
        <v>1600</v>
      </c>
      <c r="C657" s="308" t="s">
        <v>1599</v>
      </c>
      <c r="D657" s="945" t="s">
        <v>1601</v>
      </c>
      <c r="E657" s="303">
        <f>F657-5</f>
        <v>44340</v>
      </c>
      <c r="F657" s="303">
        <v>44345</v>
      </c>
      <c r="G657" s="303">
        <f t="shared" ref="G657:G662" si="55">F657+15</f>
        <v>44360</v>
      </c>
    </row>
    <row r="658" spans="1:10">
      <c r="B658" s="308" t="s">
        <v>1597</v>
      </c>
      <c r="C658" s="308" t="s">
        <v>1596</v>
      </c>
      <c r="D658" s="946"/>
      <c r="E658" s="303">
        <f>E657+7</f>
        <v>44347</v>
      </c>
      <c r="F658" s="303">
        <v>44352</v>
      </c>
      <c r="G658" s="303">
        <f t="shared" si="55"/>
        <v>44367</v>
      </c>
    </row>
    <row r="659" spans="1:10">
      <c r="B659" s="308" t="s">
        <v>1595</v>
      </c>
      <c r="C659" s="308" t="s">
        <v>1594</v>
      </c>
      <c r="D659" s="946"/>
      <c r="E659" s="303">
        <f>E658+7</f>
        <v>44354</v>
      </c>
      <c r="F659" s="303">
        <f>F658+7</f>
        <v>44359</v>
      </c>
      <c r="G659" s="303">
        <f t="shared" si="55"/>
        <v>44374</v>
      </c>
    </row>
    <row r="660" spans="1:10">
      <c r="B660" s="308" t="s">
        <v>1593</v>
      </c>
      <c r="C660" s="308" t="s">
        <v>1592</v>
      </c>
      <c r="D660" s="946"/>
      <c r="E660" s="303">
        <f>E659+7</f>
        <v>44361</v>
      </c>
      <c r="F660" s="303">
        <f>F659+7</f>
        <v>44366</v>
      </c>
      <c r="G660" s="303">
        <f t="shared" si="55"/>
        <v>44381</v>
      </c>
    </row>
    <row r="661" spans="1:10">
      <c r="B661" s="308"/>
      <c r="C661" s="308"/>
      <c r="D661" s="946"/>
      <c r="E661" s="302">
        <f>E660+7</f>
        <v>44368</v>
      </c>
      <c r="F661" s="302">
        <f>F660+7</f>
        <v>44373</v>
      </c>
      <c r="G661" s="302">
        <f t="shared" si="55"/>
        <v>44388</v>
      </c>
    </row>
    <row r="662" spans="1:10">
      <c r="B662" s="308" t="s">
        <v>1181</v>
      </c>
      <c r="C662" s="308"/>
      <c r="D662" s="947"/>
      <c r="E662" s="303">
        <f>E661+7</f>
        <v>44375</v>
      </c>
      <c r="F662" s="303">
        <f>F661+7</f>
        <v>44380</v>
      </c>
      <c r="G662" s="303">
        <f t="shared" si="55"/>
        <v>44395</v>
      </c>
    </row>
    <row r="663" spans="1:10">
      <c r="B663" s="362"/>
      <c r="C663" s="362"/>
      <c r="D663" s="359"/>
      <c r="E663" s="299"/>
      <c r="G663" s="299"/>
    </row>
    <row r="664" spans="1:10">
      <c r="A664" s="307" t="s">
        <v>69</v>
      </c>
      <c r="B664" s="292"/>
      <c r="C664" s="292"/>
      <c r="D664" s="330"/>
      <c r="E664" s="330"/>
      <c r="F664" s="307"/>
      <c r="G664" s="307"/>
      <c r="H664" s="328"/>
      <c r="I664" s="327"/>
      <c r="J664" s="327"/>
    </row>
    <row r="665" spans="1:10" ht="16.5" customHeight="1">
      <c r="B665" s="948" t="s">
        <v>27</v>
      </c>
      <c r="C665" s="948" t="s">
        <v>28</v>
      </c>
      <c r="D665" s="950" t="s">
        <v>29</v>
      </c>
      <c r="E665" s="297" t="s">
        <v>148</v>
      </c>
      <c r="F665" s="297" t="s">
        <v>148</v>
      </c>
      <c r="G665" s="297" t="s">
        <v>69</v>
      </c>
    </row>
    <row r="666" spans="1:10">
      <c r="B666" s="949"/>
      <c r="C666" s="949"/>
      <c r="D666" s="951"/>
      <c r="E666" s="297" t="s">
        <v>1016</v>
      </c>
      <c r="F666" s="297" t="s">
        <v>31</v>
      </c>
      <c r="G666" s="297" t="s">
        <v>32</v>
      </c>
    </row>
    <row r="667" spans="1:10" ht="16.5" customHeight="1">
      <c r="B667" s="308" t="s">
        <v>1600</v>
      </c>
      <c r="C667" s="308" t="s">
        <v>1599</v>
      </c>
      <c r="D667" s="945" t="s">
        <v>1598</v>
      </c>
      <c r="E667" s="303">
        <f>F667-5</f>
        <v>44340</v>
      </c>
      <c r="F667" s="303">
        <v>44345</v>
      </c>
      <c r="G667" s="303">
        <f t="shared" ref="G667:G672" si="56">F667+20</f>
        <v>44365</v>
      </c>
    </row>
    <row r="668" spans="1:10">
      <c r="B668" s="308" t="s">
        <v>1597</v>
      </c>
      <c r="C668" s="308" t="s">
        <v>1596</v>
      </c>
      <c r="D668" s="946"/>
      <c r="E668" s="303">
        <f>E667+7</f>
        <v>44347</v>
      </c>
      <c r="F668" s="303">
        <v>44352</v>
      </c>
      <c r="G668" s="303">
        <f t="shared" si="56"/>
        <v>44372</v>
      </c>
    </row>
    <row r="669" spans="1:10">
      <c r="B669" s="308" t="s">
        <v>1595</v>
      </c>
      <c r="C669" s="308" t="s">
        <v>1594</v>
      </c>
      <c r="D669" s="946"/>
      <c r="E669" s="303">
        <f>E668+7</f>
        <v>44354</v>
      </c>
      <c r="F669" s="303">
        <f>F668+7</f>
        <v>44359</v>
      </c>
      <c r="G669" s="303">
        <f t="shared" si="56"/>
        <v>44379</v>
      </c>
    </row>
    <row r="670" spans="1:10">
      <c r="B670" s="308" t="s">
        <v>1593</v>
      </c>
      <c r="C670" s="308" t="s">
        <v>1592</v>
      </c>
      <c r="D670" s="946"/>
      <c r="E670" s="303">
        <f>E669+7</f>
        <v>44361</v>
      </c>
      <c r="F670" s="303">
        <f>F669+7</f>
        <v>44366</v>
      </c>
      <c r="G670" s="303">
        <f t="shared" si="56"/>
        <v>44386</v>
      </c>
    </row>
    <row r="671" spans="1:10">
      <c r="B671" s="308"/>
      <c r="C671" s="308"/>
      <c r="D671" s="946"/>
      <c r="E671" s="302">
        <f>E670+7</f>
        <v>44368</v>
      </c>
      <c r="F671" s="302">
        <f>F670+7</f>
        <v>44373</v>
      </c>
      <c r="G671" s="302">
        <f t="shared" si="56"/>
        <v>44393</v>
      </c>
    </row>
    <row r="672" spans="1:10">
      <c r="B672" s="308" t="s">
        <v>1181</v>
      </c>
      <c r="C672" s="308"/>
      <c r="D672" s="947"/>
      <c r="E672" s="303">
        <f>E671+7</f>
        <v>44375</v>
      </c>
      <c r="F672" s="303">
        <f>F671+7</f>
        <v>44380</v>
      </c>
      <c r="G672" s="303">
        <f t="shared" si="56"/>
        <v>44400</v>
      </c>
    </row>
    <row r="673" spans="1:10">
      <c r="B673" s="292"/>
      <c r="C673" s="292"/>
    </row>
    <row r="674" spans="1:10">
      <c r="A674" s="958" t="s">
        <v>119</v>
      </c>
      <c r="B674" s="958"/>
      <c r="C674" s="958"/>
      <c r="D674" s="958"/>
      <c r="E674" s="958"/>
      <c r="F674" s="958"/>
      <c r="G674" s="958"/>
      <c r="H674" s="328"/>
      <c r="I674" s="327"/>
      <c r="J674" s="327"/>
    </row>
    <row r="675" spans="1:10">
      <c r="A675" s="307" t="s">
        <v>131</v>
      </c>
      <c r="B675" s="361"/>
      <c r="C675" s="360"/>
      <c r="D675" s="359"/>
      <c r="E675" s="359"/>
      <c r="F675" s="299"/>
      <c r="G675" s="299"/>
      <c r="H675" s="328"/>
    </row>
    <row r="676" spans="1:10">
      <c r="A676" s="307"/>
      <c r="B676" s="948" t="s">
        <v>1474</v>
      </c>
      <c r="C676" s="948" t="s">
        <v>28</v>
      </c>
      <c r="D676" s="950" t="s">
        <v>29</v>
      </c>
      <c r="E676" s="297" t="s">
        <v>148</v>
      </c>
      <c r="F676" s="297" t="s">
        <v>148</v>
      </c>
      <c r="G676" s="297" t="s">
        <v>131</v>
      </c>
      <c r="H676" s="328"/>
    </row>
    <row r="677" spans="1:10">
      <c r="A677" s="307"/>
      <c r="B677" s="949"/>
      <c r="C677" s="949"/>
      <c r="D677" s="951"/>
      <c r="E677" s="297" t="s">
        <v>1016</v>
      </c>
      <c r="F677" s="297" t="s">
        <v>31</v>
      </c>
      <c r="G677" s="297" t="s">
        <v>32</v>
      </c>
      <c r="H677" s="328"/>
    </row>
    <row r="678" spans="1:10">
      <c r="A678" s="307"/>
      <c r="B678" s="308" t="s">
        <v>1543</v>
      </c>
      <c r="C678" s="308" t="s">
        <v>1542</v>
      </c>
      <c r="D678" s="959" t="s">
        <v>1541</v>
      </c>
      <c r="E678" s="303">
        <f>F678-6</f>
        <v>44343</v>
      </c>
      <c r="F678" s="303">
        <v>44349</v>
      </c>
      <c r="G678" s="303">
        <f>F678+38</f>
        <v>44387</v>
      </c>
      <c r="H678" s="328"/>
    </row>
    <row r="679" spans="1:10">
      <c r="A679" s="307"/>
      <c r="B679" s="308" t="s">
        <v>1540</v>
      </c>
      <c r="C679" s="308" t="s">
        <v>1480</v>
      </c>
      <c r="D679" s="959"/>
      <c r="E679" s="303">
        <f>E678+7</f>
        <v>44350</v>
      </c>
      <c r="F679" s="303">
        <v>44356</v>
      </c>
      <c r="G679" s="303">
        <f>G678+7</f>
        <v>44394</v>
      </c>
      <c r="H679" s="328"/>
    </row>
    <row r="680" spans="1:10">
      <c r="A680" s="307"/>
      <c r="B680" s="308" t="s">
        <v>1539</v>
      </c>
      <c r="C680" s="308" t="s">
        <v>1399</v>
      </c>
      <c r="D680" s="959"/>
      <c r="E680" s="303">
        <f>E679+7</f>
        <v>44357</v>
      </c>
      <c r="F680" s="303">
        <v>44363</v>
      </c>
      <c r="G680" s="303">
        <f>G679+7</f>
        <v>44401</v>
      </c>
      <c r="H680" s="328"/>
    </row>
    <row r="681" spans="1:10">
      <c r="A681" s="307"/>
      <c r="B681" s="308" t="s">
        <v>1538</v>
      </c>
      <c r="C681" s="308" t="s">
        <v>1537</v>
      </c>
      <c r="D681" s="959"/>
      <c r="E681" s="303">
        <f>E680+7</f>
        <v>44364</v>
      </c>
      <c r="F681" s="303">
        <v>44370</v>
      </c>
      <c r="G681" s="303">
        <f>G680+7</f>
        <v>44408</v>
      </c>
      <c r="H681" s="328"/>
    </row>
    <row r="682" spans="1:10">
      <c r="A682" s="307"/>
      <c r="B682" s="308" t="s">
        <v>1536</v>
      </c>
      <c r="C682" s="308" t="s">
        <v>1395</v>
      </c>
      <c r="D682" s="959"/>
      <c r="E682" s="303">
        <f>E681+7</f>
        <v>44371</v>
      </c>
      <c r="F682" s="303">
        <v>44377</v>
      </c>
      <c r="G682" s="303">
        <f>G681+7</f>
        <v>44415</v>
      </c>
      <c r="H682" s="328"/>
    </row>
    <row r="683" spans="1:10">
      <c r="A683" s="307"/>
      <c r="B683" s="301"/>
      <c r="C683" s="318"/>
      <c r="D683" s="300"/>
      <c r="E683" s="299"/>
      <c r="F683" s="299"/>
      <c r="G683" s="299"/>
      <c r="H683" s="328"/>
    </row>
    <row r="684" spans="1:10">
      <c r="A684" s="307" t="s">
        <v>1581</v>
      </c>
      <c r="B684" s="301"/>
      <c r="C684" s="318"/>
      <c r="D684" s="300"/>
      <c r="E684" s="299"/>
      <c r="F684" s="299"/>
      <c r="G684" s="299"/>
    </row>
    <row r="685" spans="1:10">
      <c r="A685" s="307"/>
      <c r="B685" s="948" t="s">
        <v>1474</v>
      </c>
      <c r="C685" s="948" t="s">
        <v>28</v>
      </c>
      <c r="D685" s="950" t="s">
        <v>29</v>
      </c>
      <c r="E685" s="297" t="s">
        <v>148</v>
      </c>
      <c r="F685" s="297" t="s">
        <v>148</v>
      </c>
      <c r="G685" s="297" t="s">
        <v>131</v>
      </c>
      <c r="H685" s="328"/>
    </row>
    <row r="686" spans="1:10">
      <c r="A686" s="307"/>
      <c r="B686" s="949"/>
      <c r="C686" s="949"/>
      <c r="D686" s="951"/>
      <c r="E686" s="297" t="s">
        <v>1016</v>
      </c>
      <c r="F686" s="297" t="s">
        <v>31</v>
      </c>
      <c r="G686" s="297" t="s">
        <v>32</v>
      </c>
      <c r="H686" s="328"/>
    </row>
    <row r="687" spans="1:10" ht="16.5" customHeight="1">
      <c r="A687" s="307"/>
      <c r="B687" s="308" t="s">
        <v>1591</v>
      </c>
      <c r="C687" s="308" t="s">
        <v>1461</v>
      </c>
      <c r="D687" s="959" t="s">
        <v>1590</v>
      </c>
      <c r="E687" s="303">
        <f>F687-7</f>
        <v>44342</v>
      </c>
      <c r="F687" s="303">
        <v>44349</v>
      </c>
      <c r="G687" s="303">
        <f t="shared" ref="G687:G692" si="57">F687+38</f>
        <v>44387</v>
      </c>
      <c r="H687" s="328"/>
    </row>
    <row r="688" spans="1:10">
      <c r="A688" s="307"/>
      <c r="B688" s="308" t="s">
        <v>1589</v>
      </c>
      <c r="C688" s="308" t="s">
        <v>1588</v>
      </c>
      <c r="D688" s="959"/>
      <c r="E688" s="303">
        <f t="shared" ref="E688:F692" si="58">E687+7</f>
        <v>44349</v>
      </c>
      <c r="F688" s="303">
        <f t="shared" si="58"/>
        <v>44356</v>
      </c>
      <c r="G688" s="303">
        <f t="shared" si="57"/>
        <v>44394</v>
      </c>
      <c r="H688" s="328"/>
    </row>
    <row r="689" spans="1:8">
      <c r="A689" s="307"/>
      <c r="B689" s="308" t="s">
        <v>1587</v>
      </c>
      <c r="C689" s="308" t="s">
        <v>1582</v>
      </c>
      <c r="D689" s="959"/>
      <c r="E689" s="303">
        <f t="shared" si="58"/>
        <v>44356</v>
      </c>
      <c r="F689" s="303">
        <f t="shared" si="58"/>
        <v>44363</v>
      </c>
      <c r="G689" s="303">
        <f t="shared" si="57"/>
        <v>44401</v>
      </c>
      <c r="H689" s="328"/>
    </row>
    <row r="690" spans="1:8">
      <c r="A690" s="307"/>
      <c r="B690" s="308" t="s">
        <v>1586</v>
      </c>
      <c r="C690" s="308" t="s">
        <v>1585</v>
      </c>
      <c r="D690" s="959"/>
      <c r="E690" s="303">
        <f t="shared" si="58"/>
        <v>44363</v>
      </c>
      <c r="F690" s="303">
        <f t="shared" si="58"/>
        <v>44370</v>
      </c>
      <c r="G690" s="303">
        <f t="shared" si="57"/>
        <v>44408</v>
      </c>
      <c r="H690" s="328"/>
    </row>
    <row r="691" spans="1:8">
      <c r="A691" s="307"/>
      <c r="B691" s="308" t="s">
        <v>1584</v>
      </c>
      <c r="C691" s="308" t="s">
        <v>1583</v>
      </c>
      <c r="D691" s="959"/>
      <c r="E691" s="303">
        <f t="shared" si="58"/>
        <v>44370</v>
      </c>
      <c r="F691" s="303">
        <f t="shared" si="58"/>
        <v>44377</v>
      </c>
      <c r="G691" s="303">
        <f t="shared" si="57"/>
        <v>44415</v>
      </c>
      <c r="H691" s="328"/>
    </row>
    <row r="692" spans="1:8">
      <c r="A692" s="307"/>
      <c r="B692" s="308" t="s">
        <v>1563</v>
      </c>
      <c r="C692" s="308" t="s">
        <v>1582</v>
      </c>
      <c r="D692" s="959"/>
      <c r="E692" s="303">
        <f t="shared" si="58"/>
        <v>44377</v>
      </c>
      <c r="F692" s="303">
        <f t="shared" si="58"/>
        <v>44384</v>
      </c>
      <c r="G692" s="303">
        <f t="shared" si="57"/>
        <v>44422</v>
      </c>
      <c r="H692" s="328"/>
    </row>
    <row r="693" spans="1:8">
      <c r="A693" s="307"/>
      <c r="B693" s="301"/>
      <c r="C693" s="318"/>
      <c r="D693" s="300"/>
      <c r="E693" s="299"/>
      <c r="F693" s="299"/>
      <c r="G693" s="299"/>
      <c r="H693" s="328"/>
    </row>
    <row r="694" spans="1:8">
      <c r="B694" s="948" t="s">
        <v>1474</v>
      </c>
      <c r="C694" s="948" t="s">
        <v>28</v>
      </c>
      <c r="D694" s="950" t="s">
        <v>29</v>
      </c>
      <c r="E694" s="297" t="s">
        <v>148</v>
      </c>
      <c r="F694" s="297" t="s">
        <v>148</v>
      </c>
      <c r="G694" s="297" t="s">
        <v>1581</v>
      </c>
    </row>
    <row r="695" spans="1:8">
      <c r="B695" s="949"/>
      <c r="C695" s="949"/>
      <c r="D695" s="951"/>
      <c r="E695" s="297" t="s">
        <v>1016</v>
      </c>
      <c r="F695" s="297" t="s">
        <v>31</v>
      </c>
      <c r="G695" s="297" t="s">
        <v>32</v>
      </c>
    </row>
    <row r="696" spans="1:8">
      <c r="B696" s="304" t="s">
        <v>1580</v>
      </c>
      <c r="C696" s="304" t="s">
        <v>1579</v>
      </c>
      <c r="D696" s="955" t="s">
        <v>1578</v>
      </c>
      <c r="E696" s="303">
        <f>F696-5</f>
        <v>44348</v>
      </c>
      <c r="F696" s="303">
        <v>44353</v>
      </c>
      <c r="G696" s="303">
        <f t="shared" ref="G696:G701" si="59">F696+35</f>
        <v>44388</v>
      </c>
    </row>
    <row r="697" spans="1:8">
      <c r="B697" s="304" t="s">
        <v>1577</v>
      </c>
      <c r="C697" s="304" t="s">
        <v>1576</v>
      </c>
      <c r="D697" s="956"/>
      <c r="E697" s="303">
        <f t="shared" ref="E697:F701" si="60">E696+7</f>
        <v>44355</v>
      </c>
      <c r="F697" s="303">
        <f t="shared" si="60"/>
        <v>44360</v>
      </c>
      <c r="G697" s="303">
        <f t="shared" si="59"/>
        <v>44395</v>
      </c>
    </row>
    <row r="698" spans="1:8">
      <c r="B698" s="304" t="s">
        <v>1575</v>
      </c>
      <c r="C698" s="304" t="s">
        <v>1574</v>
      </c>
      <c r="D698" s="956"/>
      <c r="E698" s="303">
        <f t="shared" si="60"/>
        <v>44362</v>
      </c>
      <c r="F698" s="303">
        <f t="shared" si="60"/>
        <v>44367</v>
      </c>
      <c r="G698" s="303">
        <f t="shared" si="59"/>
        <v>44402</v>
      </c>
    </row>
    <row r="699" spans="1:8">
      <c r="B699" s="304" t="s">
        <v>1573</v>
      </c>
      <c r="C699" s="304" t="s">
        <v>1572</v>
      </c>
      <c r="D699" s="956"/>
      <c r="E699" s="303">
        <f t="shared" si="60"/>
        <v>44369</v>
      </c>
      <c r="F699" s="303">
        <f t="shared" si="60"/>
        <v>44374</v>
      </c>
      <c r="G699" s="303">
        <f t="shared" si="59"/>
        <v>44409</v>
      </c>
    </row>
    <row r="700" spans="1:8">
      <c r="B700" s="304" t="s">
        <v>1571</v>
      </c>
      <c r="C700" s="304" t="s">
        <v>1570</v>
      </c>
      <c r="D700" s="956"/>
      <c r="E700" s="303">
        <f t="shared" si="60"/>
        <v>44376</v>
      </c>
      <c r="F700" s="303">
        <f t="shared" si="60"/>
        <v>44381</v>
      </c>
      <c r="G700" s="303">
        <f t="shared" si="59"/>
        <v>44416</v>
      </c>
    </row>
    <row r="701" spans="1:8">
      <c r="B701" s="304" t="s">
        <v>1569</v>
      </c>
      <c r="C701" s="304" t="s">
        <v>1568</v>
      </c>
      <c r="D701" s="957"/>
      <c r="E701" s="303">
        <f t="shared" si="60"/>
        <v>44383</v>
      </c>
      <c r="F701" s="303">
        <f t="shared" si="60"/>
        <v>44388</v>
      </c>
      <c r="G701" s="303">
        <f t="shared" si="59"/>
        <v>44423</v>
      </c>
    </row>
    <row r="702" spans="1:8">
      <c r="B702" s="292"/>
      <c r="C702" s="292"/>
    </row>
    <row r="703" spans="1:8">
      <c r="A703" s="307" t="s">
        <v>217</v>
      </c>
      <c r="B703" s="330"/>
      <c r="C703" s="330"/>
      <c r="D703" s="307"/>
      <c r="E703" s="307"/>
      <c r="F703" s="307"/>
      <c r="G703" s="328"/>
    </row>
    <row r="704" spans="1:8">
      <c r="B704" s="948" t="s">
        <v>27</v>
      </c>
      <c r="C704" s="948" t="s">
        <v>28</v>
      </c>
      <c r="D704" s="950" t="s">
        <v>29</v>
      </c>
      <c r="E704" s="297" t="s">
        <v>148</v>
      </c>
      <c r="F704" s="297" t="s">
        <v>148</v>
      </c>
      <c r="G704" s="297" t="s">
        <v>217</v>
      </c>
    </row>
    <row r="705" spans="1:7">
      <c r="B705" s="949"/>
      <c r="C705" s="949"/>
      <c r="D705" s="951"/>
      <c r="E705" s="297" t="s">
        <v>1016</v>
      </c>
      <c r="F705" s="297" t="s">
        <v>31</v>
      </c>
      <c r="G705" s="297" t="s">
        <v>32</v>
      </c>
    </row>
    <row r="706" spans="1:7">
      <c r="B706" s="308" t="s">
        <v>1543</v>
      </c>
      <c r="C706" s="308" t="s">
        <v>1542</v>
      </c>
      <c r="D706" s="959" t="s">
        <v>1541</v>
      </c>
      <c r="E706" s="303">
        <f>F706-6</f>
        <v>44343</v>
      </c>
      <c r="F706" s="303">
        <v>44349</v>
      </c>
      <c r="G706" s="303">
        <f>F706+19</f>
        <v>44368</v>
      </c>
    </row>
    <row r="707" spans="1:7">
      <c r="B707" s="308" t="s">
        <v>1540</v>
      </c>
      <c r="C707" s="308" t="s">
        <v>1480</v>
      </c>
      <c r="D707" s="959"/>
      <c r="E707" s="303">
        <f>E706+7</f>
        <v>44350</v>
      </c>
      <c r="F707" s="303">
        <v>44356</v>
      </c>
      <c r="G707" s="303">
        <f>G706+7</f>
        <v>44375</v>
      </c>
    </row>
    <row r="708" spans="1:7">
      <c r="B708" s="308" t="s">
        <v>1539</v>
      </c>
      <c r="C708" s="308" t="s">
        <v>1399</v>
      </c>
      <c r="D708" s="959"/>
      <c r="E708" s="303">
        <f>E707+7</f>
        <v>44357</v>
      </c>
      <c r="F708" s="303">
        <v>44363</v>
      </c>
      <c r="G708" s="303">
        <f>G707+7</f>
        <v>44382</v>
      </c>
    </row>
    <row r="709" spans="1:7">
      <c r="B709" s="308" t="s">
        <v>1538</v>
      </c>
      <c r="C709" s="308" t="s">
        <v>1537</v>
      </c>
      <c r="D709" s="959"/>
      <c r="E709" s="303">
        <f>E708+7</f>
        <v>44364</v>
      </c>
      <c r="F709" s="303">
        <v>44370</v>
      </c>
      <c r="G709" s="303">
        <f>G708+7</f>
        <v>44389</v>
      </c>
    </row>
    <row r="710" spans="1:7">
      <c r="B710" s="308" t="s">
        <v>1536</v>
      </c>
      <c r="C710" s="308" t="s">
        <v>1395</v>
      </c>
      <c r="D710" s="959"/>
      <c r="E710" s="303">
        <f>E709+7</f>
        <v>44371</v>
      </c>
      <c r="F710" s="303">
        <v>44377</v>
      </c>
      <c r="G710" s="303">
        <f>G709+7</f>
        <v>44396</v>
      </c>
    </row>
    <row r="711" spans="1:7">
      <c r="B711" s="292"/>
      <c r="C711" s="292"/>
    </row>
    <row r="712" spans="1:7">
      <c r="B712" s="948" t="s">
        <v>1474</v>
      </c>
      <c r="C712" s="948" t="s">
        <v>28</v>
      </c>
      <c r="D712" s="950" t="s">
        <v>29</v>
      </c>
      <c r="E712" s="297" t="s">
        <v>148</v>
      </c>
      <c r="F712" s="297" t="s">
        <v>148</v>
      </c>
      <c r="G712" s="297" t="s">
        <v>217</v>
      </c>
    </row>
    <row r="713" spans="1:7">
      <c r="B713" s="949"/>
      <c r="C713" s="949"/>
      <c r="D713" s="951"/>
      <c r="E713" s="297" t="s">
        <v>1016</v>
      </c>
      <c r="F713" s="297" t="s">
        <v>31</v>
      </c>
      <c r="G713" s="297" t="s">
        <v>32</v>
      </c>
    </row>
    <row r="714" spans="1:7" ht="16.5" customHeight="1">
      <c r="B714" s="308" t="s">
        <v>1555</v>
      </c>
      <c r="C714" s="308" t="s">
        <v>1554</v>
      </c>
      <c r="D714" s="959" t="s">
        <v>1553</v>
      </c>
      <c r="E714" s="303">
        <f>F714-4</f>
        <v>44348</v>
      </c>
      <c r="F714" s="303">
        <v>44352</v>
      </c>
      <c r="G714" s="303">
        <f>F714+19</f>
        <v>44371</v>
      </c>
    </row>
    <row r="715" spans="1:7">
      <c r="B715" s="308" t="s">
        <v>1552</v>
      </c>
      <c r="C715" s="308" t="s">
        <v>1551</v>
      </c>
      <c r="D715" s="959"/>
      <c r="E715" s="303">
        <f t="shared" ref="E715:G718" si="61">E714+7</f>
        <v>44355</v>
      </c>
      <c r="F715" s="303">
        <f t="shared" si="61"/>
        <v>44359</v>
      </c>
      <c r="G715" s="303">
        <f t="shared" si="61"/>
        <v>44378</v>
      </c>
    </row>
    <row r="716" spans="1:7">
      <c r="B716" s="308" t="s">
        <v>1550</v>
      </c>
      <c r="C716" s="308" t="s">
        <v>1549</v>
      </c>
      <c r="D716" s="959"/>
      <c r="E716" s="303">
        <f t="shared" si="61"/>
        <v>44362</v>
      </c>
      <c r="F716" s="303">
        <f t="shared" si="61"/>
        <v>44366</v>
      </c>
      <c r="G716" s="303">
        <f t="shared" si="61"/>
        <v>44385</v>
      </c>
    </row>
    <row r="717" spans="1:7">
      <c r="B717" s="308" t="s">
        <v>1548</v>
      </c>
      <c r="C717" s="308" t="s">
        <v>1547</v>
      </c>
      <c r="D717" s="959"/>
      <c r="E717" s="303">
        <f t="shared" si="61"/>
        <v>44369</v>
      </c>
      <c r="F717" s="303">
        <f t="shared" si="61"/>
        <v>44373</v>
      </c>
      <c r="G717" s="303">
        <f t="shared" si="61"/>
        <v>44392</v>
      </c>
    </row>
    <row r="718" spans="1:7">
      <c r="B718" s="308"/>
      <c r="C718" s="308"/>
      <c r="D718" s="959"/>
      <c r="E718" s="303">
        <f t="shared" si="61"/>
        <v>44376</v>
      </c>
      <c r="F718" s="303">
        <f t="shared" si="61"/>
        <v>44380</v>
      </c>
      <c r="G718" s="303">
        <f t="shared" si="61"/>
        <v>44399</v>
      </c>
    </row>
    <row r="719" spans="1:7">
      <c r="B719" s="301"/>
      <c r="C719" s="318"/>
      <c r="D719" s="300"/>
      <c r="E719" s="299"/>
      <c r="F719" s="299"/>
      <c r="G719" s="299"/>
    </row>
    <row r="720" spans="1:7">
      <c r="A720" s="307" t="s">
        <v>215</v>
      </c>
      <c r="B720" s="292"/>
      <c r="C720" s="292"/>
      <c r="D720" s="307"/>
      <c r="E720" s="307"/>
      <c r="F720" s="307"/>
      <c r="G720" s="328"/>
    </row>
    <row r="721" spans="1:7">
      <c r="B721" s="948" t="s">
        <v>1474</v>
      </c>
      <c r="C721" s="948" t="s">
        <v>28</v>
      </c>
      <c r="D721" s="950" t="s">
        <v>29</v>
      </c>
      <c r="E721" s="297" t="s">
        <v>148</v>
      </c>
      <c r="F721" s="297" t="s">
        <v>148</v>
      </c>
      <c r="G721" s="297" t="s">
        <v>215</v>
      </c>
    </row>
    <row r="722" spans="1:7">
      <c r="B722" s="949"/>
      <c r="C722" s="949"/>
      <c r="D722" s="951"/>
      <c r="E722" s="297" t="s">
        <v>1016</v>
      </c>
      <c r="F722" s="297" t="s">
        <v>31</v>
      </c>
      <c r="G722" s="297" t="s">
        <v>32</v>
      </c>
    </row>
    <row r="723" spans="1:7" ht="16.5" customHeight="1">
      <c r="B723" s="308" t="s">
        <v>1555</v>
      </c>
      <c r="C723" s="308" t="s">
        <v>1554</v>
      </c>
      <c r="D723" s="959" t="s">
        <v>1553</v>
      </c>
      <c r="E723" s="303">
        <f>F723-4</f>
        <v>44348</v>
      </c>
      <c r="F723" s="303">
        <v>44352</v>
      </c>
      <c r="G723" s="303">
        <f>F723+29</f>
        <v>44381</v>
      </c>
    </row>
    <row r="724" spans="1:7">
      <c r="B724" s="308" t="s">
        <v>1552</v>
      </c>
      <c r="C724" s="308" t="s">
        <v>1551</v>
      </c>
      <c r="D724" s="959"/>
      <c r="E724" s="303">
        <f t="shared" ref="E724:G727" si="62">E723+7</f>
        <v>44355</v>
      </c>
      <c r="F724" s="303">
        <f t="shared" si="62"/>
        <v>44359</v>
      </c>
      <c r="G724" s="303">
        <f t="shared" si="62"/>
        <v>44388</v>
      </c>
    </row>
    <row r="725" spans="1:7">
      <c r="B725" s="308" t="s">
        <v>1550</v>
      </c>
      <c r="C725" s="308" t="s">
        <v>1549</v>
      </c>
      <c r="D725" s="959"/>
      <c r="E725" s="303">
        <f t="shared" si="62"/>
        <v>44362</v>
      </c>
      <c r="F725" s="303">
        <f t="shared" si="62"/>
        <v>44366</v>
      </c>
      <c r="G725" s="303">
        <f t="shared" si="62"/>
        <v>44395</v>
      </c>
    </row>
    <row r="726" spans="1:7">
      <c r="B726" s="308" t="s">
        <v>1548</v>
      </c>
      <c r="C726" s="308" t="s">
        <v>1547</v>
      </c>
      <c r="D726" s="959"/>
      <c r="E726" s="303">
        <f t="shared" si="62"/>
        <v>44369</v>
      </c>
      <c r="F726" s="303">
        <f t="shared" si="62"/>
        <v>44373</v>
      </c>
      <c r="G726" s="303">
        <f t="shared" si="62"/>
        <v>44402</v>
      </c>
    </row>
    <row r="727" spans="1:7">
      <c r="B727" s="308"/>
      <c r="C727" s="308"/>
      <c r="D727" s="959"/>
      <c r="E727" s="303">
        <f t="shared" si="62"/>
        <v>44376</v>
      </c>
      <c r="F727" s="303">
        <f t="shared" si="62"/>
        <v>44380</v>
      </c>
      <c r="G727" s="303">
        <f t="shared" si="62"/>
        <v>44409</v>
      </c>
    </row>
    <row r="728" spans="1:7">
      <c r="B728" s="358"/>
      <c r="C728" s="357"/>
      <c r="D728" s="300"/>
      <c r="E728" s="299"/>
      <c r="F728" s="299"/>
      <c r="G728" s="299"/>
    </row>
    <row r="729" spans="1:7">
      <c r="A729" s="307" t="s">
        <v>1567</v>
      </c>
      <c r="B729" s="301"/>
      <c r="C729" s="318"/>
      <c r="D729" s="300"/>
      <c r="E729" s="300"/>
      <c r="F729" s="299"/>
      <c r="G729" s="314"/>
    </row>
    <row r="730" spans="1:7">
      <c r="A730" s="307"/>
      <c r="B730" s="948" t="s">
        <v>1474</v>
      </c>
      <c r="C730" s="948" t="s">
        <v>28</v>
      </c>
      <c r="D730" s="950" t="s">
        <v>29</v>
      </c>
      <c r="E730" s="297" t="s">
        <v>148</v>
      </c>
      <c r="F730" s="297" t="s">
        <v>148</v>
      </c>
      <c r="G730" s="297" t="s">
        <v>1567</v>
      </c>
    </row>
    <row r="731" spans="1:7">
      <c r="A731" s="307"/>
      <c r="B731" s="949"/>
      <c r="C731" s="949"/>
      <c r="D731" s="951"/>
      <c r="E731" s="297" t="s">
        <v>1016</v>
      </c>
      <c r="F731" s="297" t="s">
        <v>31</v>
      </c>
      <c r="G731" s="297" t="s">
        <v>32</v>
      </c>
    </row>
    <row r="732" spans="1:7">
      <c r="A732" s="307"/>
      <c r="B732" s="308" t="s">
        <v>1566</v>
      </c>
      <c r="C732" s="308" t="s">
        <v>1565</v>
      </c>
      <c r="D732" s="959" t="s">
        <v>1564</v>
      </c>
      <c r="E732" s="303">
        <f>F732-3</f>
        <v>44349</v>
      </c>
      <c r="F732" s="303">
        <v>44352</v>
      </c>
      <c r="G732" s="303">
        <f>F732+31</f>
        <v>44383</v>
      </c>
    </row>
    <row r="733" spans="1:7">
      <c r="A733" s="307"/>
      <c r="B733" s="308" t="s">
        <v>1563</v>
      </c>
      <c r="C733" s="308" t="s">
        <v>1562</v>
      </c>
      <c r="D733" s="959"/>
      <c r="E733" s="303">
        <f t="shared" ref="E733:G736" si="63">E732+7</f>
        <v>44356</v>
      </c>
      <c r="F733" s="303">
        <f t="shared" si="63"/>
        <v>44359</v>
      </c>
      <c r="G733" s="303">
        <f t="shared" si="63"/>
        <v>44390</v>
      </c>
    </row>
    <row r="734" spans="1:7">
      <c r="A734" s="307"/>
      <c r="B734" s="308" t="s">
        <v>1561</v>
      </c>
      <c r="C734" s="308" t="s">
        <v>1560</v>
      </c>
      <c r="D734" s="959"/>
      <c r="E734" s="303">
        <f t="shared" si="63"/>
        <v>44363</v>
      </c>
      <c r="F734" s="303">
        <f t="shared" si="63"/>
        <v>44366</v>
      </c>
      <c r="G734" s="303">
        <f t="shared" si="63"/>
        <v>44397</v>
      </c>
    </row>
    <row r="735" spans="1:7">
      <c r="A735" s="307"/>
      <c r="B735" s="308" t="s">
        <v>1559</v>
      </c>
      <c r="C735" s="308" t="s">
        <v>1558</v>
      </c>
      <c r="D735" s="959"/>
      <c r="E735" s="303">
        <f t="shared" si="63"/>
        <v>44370</v>
      </c>
      <c r="F735" s="303">
        <f t="shared" si="63"/>
        <v>44373</v>
      </c>
      <c r="G735" s="303">
        <f t="shared" si="63"/>
        <v>44404</v>
      </c>
    </row>
    <row r="736" spans="1:7">
      <c r="A736" s="307"/>
      <c r="B736" s="308"/>
      <c r="C736" s="308"/>
      <c r="D736" s="959"/>
      <c r="E736" s="303">
        <f t="shared" si="63"/>
        <v>44377</v>
      </c>
      <c r="F736" s="303">
        <f t="shared" si="63"/>
        <v>44380</v>
      </c>
      <c r="G736" s="303">
        <f t="shared" si="63"/>
        <v>44411</v>
      </c>
    </row>
    <row r="737" spans="1:10">
      <c r="B737" s="301"/>
      <c r="C737" s="301"/>
      <c r="D737" s="332"/>
      <c r="E737" s="299"/>
      <c r="F737" s="299"/>
      <c r="G737" s="299"/>
    </row>
    <row r="738" spans="1:10">
      <c r="A738" s="307" t="s">
        <v>216</v>
      </c>
    </row>
    <row r="739" spans="1:10">
      <c r="B739" s="948" t="s">
        <v>1474</v>
      </c>
      <c r="C739" s="948" t="s">
        <v>1218</v>
      </c>
      <c r="D739" s="950" t="s">
        <v>1557</v>
      </c>
      <c r="E739" s="297" t="s">
        <v>1216</v>
      </c>
      <c r="F739" s="297" t="s">
        <v>1216</v>
      </c>
      <c r="G739" s="297" t="s">
        <v>1556</v>
      </c>
      <c r="I739" s="327"/>
    </row>
    <row r="740" spans="1:10">
      <c r="B740" s="949"/>
      <c r="C740" s="949"/>
      <c r="D740" s="951"/>
      <c r="E740" s="297" t="s">
        <v>1214</v>
      </c>
      <c r="F740" s="297" t="s">
        <v>1213</v>
      </c>
      <c r="G740" s="303" t="s">
        <v>1252</v>
      </c>
    </row>
    <row r="741" spans="1:10" ht="16.5" customHeight="1">
      <c r="B741" s="308" t="s">
        <v>1555</v>
      </c>
      <c r="C741" s="308" t="s">
        <v>1554</v>
      </c>
      <c r="D741" s="955" t="s">
        <v>1553</v>
      </c>
      <c r="E741" s="303">
        <f>F741-4</f>
        <v>44348</v>
      </c>
      <c r="F741" s="303">
        <v>44352</v>
      </c>
      <c r="G741" s="303">
        <f>F741+28</f>
        <v>44380</v>
      </c>
    </row>
    <row r="742" spans="1:10">
      <c r="B742" s="308" t="s">
        <v>1552</v>
      </c>
      <c r="C742" s="308" t="s">
        <v>1551</v>
      </c>
      <c r="D742" s="956"/>
      <c r="E742" s="303">
        <f t="shared" ref="E742:G745" si="64">E741+7</f>
        <v>44355</v>
      </c>
      <c r="F742" s="303">
        <f t="shared" si="64"/>
        <v>44359</v>
      </c>
      <c r="G742" s="303">
        <f t="shared" si="64"/>
        <v>44387</v>
      </c>
    </row>
    <row r="743" spans="1:10">
      <c r="B743" s="308" t="s">
        <v>1550</v>
      </c>
      <c r="C743" s="308" t="s">
        <v>1549</v>
      </c>
      <c r="D743" s="956"/>
      <c r="E743" s="303">
        <f t="shared" si="64"/>
        <v>44362</v>
      </c>
      <c r="F743" s="303">
        <f t="shared" si="64"/>
        <v>44366</v>
      </c>
      <c r="G743" s="303">
        <f t="shared" si="64"/>
        <v>44394</v>
      </c>
    </row>
    <row r="744" spans="1:10">
      <c r="B744" s="308" t="s">
        <v>1548</v>
      </c>
      <c r="C744" s="308" t="s">
        <v>1547</v>
      </c>
      <c r="D744" s="956"/>
      <c r="E744" s="303">
        <f t="shared" si="64"/>
        <v>44369</v>
      </c>
      <c r="F744" s="303">
        <f t="shared" si="64"/>
        <v>44373</v>
      </c>
      <c r="G744" s="303">
        <f t="shared" si="64"/>
        <v>44401</v>
      </c>
    </row>
    <row r="745" spans="1:10">
      <c r="B745" s="308"/>
      <c r="C745" s="308"/>
      <c r="D745" s="957"/>
      <c r="E745" s="303">
        <f t="shared" si="64"/>
        <v>44376</v>
      </c>
      <c r="F745" s="303">
        <f t="shared" si="64"/>
        <v>44380</v>
      </c>
      <c r="G745" s="303">
        <f t="shared" si="64"/>
        <v>44408</v>
      </c>
    </row>
    <row r="746" spans="1:10">
      <c r="B746" s="301"/>
      <c r="C746" s="318"/>
      <c r="D746" s="300"/>
      <c r="E746" s="299"/>
      <c r="F746" s="299"/>
    </row>
    <row r="747" spans="1:10">
      <c r="A747" s="960" t="s">
        <v>1544</v>
      </c>
      <c r="B747" s="960"/>
      <c r="C747" s="318"/>
      <c r="D747" s="300"/>
      <c r="E747" s="299"/>
      <c r="F747" s="299"/>
      <c r="G747" s="299"/>
    </row>
    <row r="748" spans="1:10">
      <c r="B748" s="948" t="s">
        <v>27</v>
      </c>
      <c r="C748" s="948" t="s">
        <v>28</v>
      </c>
      <c r="D748" s="950" t="s">
        <v>29</v>
      </c>
      <c r="E748" s="297" t="s">
        <v>148</v>
      </c>
      <c r="F748" s="297" t="s">
        <v>148</v>
      </c>
      <c r="G748" s="297" t="s">
        <v>1545</v>
      </c>
      <c r="H748" s="297" t="s">
        <v>1544</v>
      </c>
    </row>
    <row r="749" spans="1:10">
      <c r="B749" s="949"/>
      <c r="C749" s="949"/>
      <c r="D749" s="951"/>
      <c r="E749" s="297" t="s">
        <v>1016</v>
      </c>
      <c r="F749" s="297" t="s">
        <v>31</v>
      </c>
      <c r="G749" s="297" t="s">
        <v>32</v>
      </c>
      <c r="H749" s="297" t="s">
        <v>32</v>
      </c>
      <c r="J749" s="327"/>
    </row>
    <row r="750" spans="1:10">
      <c r="B750" s="308" t="s">
        <v>1543</v>
      </c>
      <c r="C750" s="308" t="s">
        <v>1542</v>
      </c>
      <c r="D750" s="959" t="s">
        <v>1541</v>
      </c>
      <c r="E750" s="303">
        <f>F750-6</f>
        <v>44343</v>
      </c>
      <c r="F750" s="303">
        <v>44349</v>
      </c>
      <c r="G750" s="303">
        <f>F750+19</f>
        <v>44368</v>
      </c>
      <c r="H750" s="348" t="s">
        <v>1535</v>
      </c>
    </row>
    <row r="751" spans="1:10">
      <c r="B751" s="308" t="s">
        <v>1540</v>
      </c>
      <c r="C751" s="308" t="s">
        <v>1480</v>
      </c>
      <c r="D751" s="959"/>
      <c r="E751" s="303">
        <f>E750+7</f>
        <v>44350</v>
      </c>
      <c r="F751" s="303">
        <v>44356</v>
      </c>
      <c r="G751" s="303">
        <f>G750+7</f>
        <v>44375</v>
      </c>
      <c r="H751" s="348" t="s">
        <v>1535</v>
      </c>
    </row>
    <row r="752" spans="1:10">
      <c r="B752" s="308" t="s">
        <v>1539</v>
      </c>
      <c r="C752" s="308" t="s">
        <v>1399</v>
      </c>
      <c r="D752" s="959"/>
      <c r="E752" s="303">
        <f>E751+7</f>
        <v>44357</v>
      </c>
      <c r="F752" s="303">
        <v>44363</v>
      </c>
      <c r="G752" s="303">
        <f>G751+7</f>
        <v>44382</v>
      </c>
      <c r="H752" s="348" t="s">
        <v>1535</v>
      </c>
    </row>
    <row r="753" spans="1:8">
      <c r="B753" s="308" t="s">
        <v>1538</v>
      </c>
      <c r="C753" s="308" t="s">
        <v>1537</v>
      </c>
      <c r="D753" s="959"/>
      <c r="E753" s="303">
        <f>E752+7</f>
        <v>44364</v>
      </c>
      <c r="F753" s="303">
        <v>44370</v>
      </c>
      <c r="G753" s="303">
        <f>G752+7</f>
        <v>44389</v>
      </c>
      <c r="H753" s="348" t="s">
        <v>1535</v>
      </c>
    </row>
    <row r="754" spans="1:8">
      <c r="B754" s="308" t="s">
        <v>1536</v>
      </c>
      <c r="C754" s="308" t="s">
        <v>1395</v>
      </c>
      <c r="D754" s="959"/>
      <c r="E754" s="303">
        <f>E753+7</f>
        <v>44371</v>
      </c>
      <c r="F754" s="303">
        <v>44377</v>
      </c>
      <c r="G754" s="303">
        <f>G753+7</f>
        <v>44396</v>
      </c>
      <c r="H754" s="348" t="s">
        <v>1535</v>
      </c>
    </row>
    <row r="755" spans="1:8">
      <c r="B755" s="301"/>
      <c r="C755" s="318"/>
      <c r="D755" s="300"/>
      <c r="E755" s="299"/>
      <c r="F755" s="299"/>
      <c r="G755" s="299"/>
    </row>
    <row r="756" spans="1:8">
      <c r="A756" s="960" t="s">
        <v>1546</v>
      </c>
      <c r="B756" s="960"/>
    </row>
    <row r="757" spans="1:8">
      <c r="B757" s="948" t="s">
        <v>27</v>
      </c>
      <c r="C757" s="948" t="s">
        <v>28</v>
      </c>
      <c r="D757" s="950" t="s">
        <v>29</v>
      </c>
      <c r="E757" s="297" t="s">
        <v>148</v>
      </c>
      <c r="F757" s="297" t="s">
        <v>148</v>
      </c>
      <c r="G757" s="297" t="s">
        <v>1545</v>
      </c>
      <c r="H757" s="297" t="s">
        <v>1544</v>
      </c>
    </row>
    <row r="758" spans="1:8">
      <c r="B758" s="949"/>
      <c r="C758" s="949"/>
      <c r="D758" s="951"/>
      <c r="E758" s="297" t="s">
        <v>1016</v>
      </c>
      <c r="F758" s="297" t="s">
        <v>31</v>
      </c>
      <c r="G758" s="297" t="s">
        <v>32</v>
      </c>
      <c r="H758" s="297" t="s">
        <v>32</v>
      </c>
    </row>
    <row r="759" spans="1:8">
      <c r="B759" s="308" t="s">
        <v>1543</v>
      </c>
      <c r="C759" s="308" t="s">
        <v>1542</v>
      </c>
      <c r="D759" s="959" t="s">
        <v>1541</v>
      </c>
      <c r="E759" s="303">
        <f>F759-6</f>
        <v>44343</v>
      </c>
      <c r="F759" s="303">
        <v>44349</v>
      </c>
      <c r="G759" s="303">
        <f>F759+19</f>
        <v>44368</v>
      </c>
      <c r="H759" s="348" t="s">
        <v>1535</v>
      </c>
    </row>
    <row r="760" spans="1:8">
      <c r="B760" s="308" t="s">
        <v>1540</v>
      </c>
      <c r="C760" s="308" t="s">
        <v>1480</v>
      </c>
      <c r="D760" s="959"/>
      <c r="E760" s="303">
        <f>E759+7</f>
        <v>44350</v>
      </c>
      <c r="F760" s="303">
        <v>44356</v>
      </c>
      <c r="G760" s="303">
        <f>G759+7</f>
        <v>44375</v>
      </c>
      <c r="H760" s="348" t="s">
        <v>1535</v>
      </c>
    </row>
    <row r="761" spans="1:8">
      <c r="B761" s="308" t="s">
        <v>1539</v>
      </c>
      <c r="C761" s="308" t="s">
        <v>1399</v>
      </c>
      <c r="D761" s="959"/>
      <c r="E761" s="303">
        <f>E760+7</f>
        <v>44357</v>
      </c>
      <c r="F761" s="303">
        <v>44363</v>
      </c>
      <c r="G761" s="303">
        <f>G760+7</f>
        <v>44382</v>
      </c>
      <c r="H761" s="348" t="s">
        <v>1535</v>
      </c>
    </row>
    <row r="762" spans="1:8">
      <c r="B762" s="308" t="s">
        <v>1538</v>
      </c>
      <c r="C762" s="308" t="s">
        <v>1537</v>
      </c>
      <c r="D762" s="959"/>
      <c r="E762" s="303">
        <f>E761+7</f>
        <v>44364</v>
      </c>
      <c r="F762" s="303">
        <v>44370</v>
      </c>
      <c r="G762" s="303">
        <f>G761+7</f>
        <v>44389</v>
      </c>
      <c r="H762" s="348" t="s">
        <v>1535</v>
      </c>
    </row>
    <row r="763" spans="1:8" ht="16.5" customHeight="1">
      <c r="B763" s="308" t="s">
        <v>1536</v>
      </c>
      <c r="C763" s="308" t="s">
        <v>1395</v>
      </c>
      <c r="D763" s="959"/>
      <c r="E763" s="303">
        <f>E762+7</f>
        <v>44371</v>
      </c>
      <c r="F763" s="303">
        <v>44377</v>
      </c>
      <c r="G763" s="303">
        <f>G762+7</f>
        <v>44396</v>
      </c>
      <c r="H763" s="348" t="s">
        <v>1535</v>
      </c>
    </row>
    <row r="764" spans="1:8">
      <c r="B764" s="301"/>
      <c r="C764" s="318"/>
      <c r="D764" s="300"/>
      <c r="E764" s="299"/>
      <c r="F764" s="299"/>
      <c r="G764" s="299"/>
      <c r="H764" s="341"/>
    </row>
    <row r="765" spans="1:8">
      <c r="A765" s="307" t="s">
        <v>1534</v>
      </c>
      <c r="B765" s="330"/>
      <c r="C765" s="330"/>
      <c r="D765" s="307"/>
      <c r="E765" s="307"/>
      <c r="F765" s="307"/>
      <c r="G765" s="328"/>
    </row>
    <row r="766" spans="1:8">
      <c r="B766" s="948" t="s">
        <v>27</v>
      </c>
      <c r="C766" s="948" t="s">
        <v>28</v>
      </c>
      <c r="D766" s="950" t="s">
        <v>29</v>
      </c>
      <c r="E766" s="297" t="s">
        <v>148</v>
      </c>
      <c r="F766" s="297" t="s">
        <v>148</v>
      </c>
      <c r="G766" s="297" t="s">
        <v>1534</v>
      </c>
    </row>
    <row r="767" spans="1:8">
      <c r="B767" s="949"/>
      <c r="C767" s="949"/>
      <c r="D767" s="951"/>
      <c r="E767" s="297" t="s">
        <v>1016</v>
      </c>
      <c r="F767" s="297" t="s">
        <v>31</v>
      </c>
      <c r="G767" s="297" t="s">
        <v>32</v>
      </c>
    </row>
    <row r="768" spans="1:8" ht="16.5" customHeight="1">
      <c r="B768" s="308" t="s">
        <v>1521</v>
      </c>
      <c r="C768" s="308" t="s">
        <v>1520</v>
      </c>
      <c r="D768" s="959" t="s">
        <v>1519</v>
      </c>
      <c r="E768" s="303">
        <f>F768-5</f>
        <v>44340</v>
      </c>
      <c r="F768" s="303">
        <v>44345</v>
      </c>
      <c r="G768" s="303">
        <f>F768+33</f>
        <v>44378</v>
      </c>
    </row>
    <row r="769" spans="1:7">
      <c r="B769" s="308" t="s">
        <v>1518</v>
      </c>
      <c r="C769" s="308" t="s">
        <v>1517</v>
      </c>
      <c r="D769" s="959"/>
      <c r="E769" s="303">
        <f>E768+7</f>
        <v>44347</v>
      </c>
      <c r="F769" s="303">
        <v>44352</v>
      </c>
      <c r="G769" s="303">
        <f>G768+7</f>
        <v>44385</v>
      </c>
    </row>
    <row r="770" spans="1:7">
      <c r="B770" s="308" t="s">
        <v>1516</v>
      </c>
      <c r="C770" s="308" t="s">
        <v>1515</v>
      </c>
      <c r="D770" s="959"/>
      <c r="E770" s="303">
        <f>E769+7</f>
        <v>44354</v>
      </c>
      <c r="F770" s="303">
        <f>F769+7</f>
        <v>44359</v>
      </c>
      <c r="G770" s="303">
        <f>G769+7</f>
        <v>44392</v>
      </c>
    </row>
    <row r="771" spans="1:7">
      <c r="B771" s="308" t="s">
        <v>1514</v>
      </c>
      <c r="C771" s="308" t="s">
        <v>1513</v>
      </c>
      <c r="D771" s="959"/>
      <c r="E771" s="303">
        <f>E770+7</f>
        <v>44361</v>
      </c>
      <c r="F771" s="303">
        <f>F770+7</f>
        <v>44366</v>
      </c>
      <c r="G771" s="303">
        <f>G770+7</f>
        <v>44399</v>
      </c>
    </row>
    <row r="772" spans="1:7">
      <c r="B772" s="308" t="s">
        <v>1512</v>
      </c>
      <c r="C772" s="308" t="s">
        <v>1511</v>
      </c>
      <c r="D772" s="959"/>
      <c r="E772" s="303">
        <f>E771+7</f>
        <v>44368</v>
      </c>
      <c r="F772" s="303">
        <f>F771+7</f>
        <v>44373</v>
      </c>
      <c r="G772" s="303">
        <f>G771+7</f>
        <v>44406</v>
      </c>
    </row>
    <row r="773" spans="1:7">
      <c r="B773" s="308" t="s">
        <v>1510</v>
      </c>
      <c r="C773" s="308" t="s">
        <v>1509</v>
      </c>
      <c r="D773" s="959"/>
      <c r="E773" s="303">
        <f>E772+7</f>
        <v>44375</v>
      </c>
      <c r="F773" s="303">
        <f>F772+7</f>
        <v>44380</v>
      </c>
      <c r="G773" s="303">
        <f>G772+7</f>
        <v>44413</v>
      </c>
    </row>
    <row r="774" spans="1:7">
      <c r="B774" s="292"/>
      <c r="C774" s="292"/>
      <c r="E774" s="299"/>
      <c r="F774" s="299"/>
      <c r="G774" s="299"/>
    </row>
    <row r="775" spans="1:7">
      <c r="A775" s="307" t="s">
        <v>127</v>
      </c>
      <c r="B775" s="292"/>
      <c r="C775" s="292"/>
      <c r="E775" s="307"/>
      <c r="F775" s="307"/>
      <c r="G775" s="328"/>
    </row>
    <row r="776" spans="1:7">
      <c r="A776" s="307"/>
      <c r="B776" s="948" t="s">
        <v>27</v>
      </c>
      <c r="C776" s="948" t="s">
        <v>28</v>
      </c>
      <c r="D776" s="950" t="s">
        <v>29</v>
      </c>
      <c r="E776" s="297" t="s">
        <v>148</v>
      </c>
      <c r="F776" s="297" t="s">
        <v>148</v>
      </c>
      <c r="G776" s="297" t="s">
        <v>127</v>
      </c>
    </row>
    <row r="777" spans="1:7">
      <c r="A777" s="307"/>
      <c r="B777" s="949"/>
      <c r="C777" s="949"/>
      <c r="D777" s="951"/>
      <c r="E777" s="297" t="s">
        <v>1016</v>
      </c>
      <c r="F777" s="297" t="s">
        <v>31</v>
      </c>
      <c r="G777" s="303" t="s">
        <v>32</v>
      </c>
    </row>
    <row r="778" spans="1:7" ht="16.5" customHeight="1">
      <c r="A778" s="307"/>
      <c r="B778" s="308" t="s">
        <v>1521</v>
      </c>
      <c r="C778" s="308" t="s">
        <v>1520</v>
      </c>
      <c r="D778" s="959" t="s">
        <v>1519</v>
      </c>
      <c r="E778" s="303">
        <f>F778-5</f>
        <v>44340</v>
      </c>
      <c r="F778" s="303">
        <v>44345</v>
      </c>
      <c r="G778" s="303">
        <f t="shared" ref="G778:G783" si="65">F778+37</f>
        <v>44382</v>
      </c>
    </row>
    <row r="779" spans="1:7">
      <c r="A779" s="307"/>
      <c r="B779" s="308" t="s">
        <v>1518</v>
      </c>
      <c r="C779" s="308" t="s">
        <v>1517</v>
      </c>
      <c r="D779" s="959"/>
      <c r="E779" s="303">
        <f>E778+7</f>
        <v>44347</v>
      </c>
      <c r="F779" s="303">
        <v>44352</v>
      </c>
      <c r="G779" s="303">
        <f t="shared" si="65"/>
        <v>44389</v>
      </c>
    </row>
    <row r="780" spans="1:7">
      <c r="A780" s="307"/>
      <c r="B780" s="308" t="s">
        <v>1516</v>
      </c>
      <c r="C780" s="308" t="s">
        <v>1515</v>
      </c>
      <c r="D780" s="959"/>
      <c r="E780" s="303">
        <f>E779+7</f>
        <v>44354</v>
      </c>
      <c r="F780" s="303">
        <f>F779+7</f>
        <v>44359</v>
      </c>
      <c r="G780" s="303">
        <f t="shared" si="65"/>
        <v>44396</v>
      </c>
    </row>
    <row r="781" spans="1:7">
      <c r="A781" s="307"/>
      <c r="B781" s="308" t="s">
        <v>1514</v>
      </c>
      <c r="C781" s="308" t="s">
        <v>1513</v>
      </c>
      <c r="D781" s="959"/>
      <c r="E781" s="303">
        <f>E780+7</f>
        <v>44361</v>
      </c>
      <c r="F781" s="303">
        <f>F780+7</f>
        <v>44366</v>
      </c>
      <c r="G781" s="303">
        <f t="shared" si="65"/>
        <v>44403</v>
      </c>
    </row>
    <row r="782" spans="1:7">
      <c r="A782" s="307"/>
      <c r="B782" s="308" t="s">
        <v>1512</v>
      </c>
      <c r="C782" s="308" t="s">
        <v>1511</v>
      </c>
      <c r="D782" s="959"/>
      <c r="E782" s="303">
        <f>E781+7</f>
        <v>44368</v>
      </c>
      <c r="F782" s="303">
        <f>F781+7</f>
        <v>44373</v>
      </c>
      <c r="G782" s="303">
        <f t="shared" si="65"/>
        <v>44410</v>
      </c>
    </row>
    <row r="783" spans="1:7">
      <c r="A783" s="307"/>
      <c r="B783" s="308" t="s">
        <v>1510</v>
      </c>
      <c r="C783" s="308" t="s">
        <v>1509</v>
      </c>
      <c r="D783" s="959"/>
      <c r="E783" s="303">
        <f>E782+7</f>
        <v>44375</v>
      </c>
      <c r="F783" s="303">
        <f>F782+7</f>
        <v>44380</v>
      </c>
      <c r="G783" s="303">
        <f t="shared" si="65"/>
        <v>44417</v>
      </c>
    </row>
    <row r="784" spans="1:7">
      <c r="A784" s="307"/>
      <c r="B784" s="313"/>
      <c r="C784" s="318"/>
      <c r="D784" s="300"/>
      <c r="E784" s="299"/>
      <c r="F784" s="299"/>
      <c r="G784" s="299"/>
    </row>
    <row r="785" spans="1:8">
      <c r="A785" s="307" t="s">
        <v>128</v>
      </c>
      <c r="B785" s="316"/>
      <c r="C785" s="316"/>
      <c r="D785" s="315"/>
      <c r="E785" s="315"/>
      <c r="F785" s="314"/>
      <c r="G785" s="314"/>
    </row>
    <row r="786" spans="1:8">
      <c r="A786" s="307"/>
      <c r="B786" s="948" t="s">
        <v>27</v>
      </c>
      <c r="C786" s="948" t="s">
        <v>28</v>
      </c>
      <c r="D786" s="950" t="s">
        <v>29</v>
      </c>
      <c r="E786" s="297" t="s">
        <v>148</v>
      </c>
      <c r="F786" s="297" t="s">
        <v>148</v>
      </c>
      <c r="G786" s="297" t="s">
        <v>128</v>
      </c>
      <c r="H786" s="319"/>
    </row>
    <row r="787" spans="1:8">
      <c r="A787" s="307"/>
      <c r="B787" s="949"/>
      <c r="C787" s="949"/>
      <c r="D787" s="951"/>
      <c r="E787" s="297" t="s">
        <v>1016</v>
      </c>
      <c r="F787" s="297" t="s">
        <v>31</v>
      </c>
      <c r="G787" s="297" t="s">
        <v>32</v>
      </c>
      <c r="H787" s="319"/>
    </row>
    <row r="788" spans="1:8" ht="16.5" customHeight="1">
      <c r="A788" s="307"/>
      <c r="B788" s="308" t="s">
        <v>1521</v>
      </c>
      <c r="C788" s="308" t="s">
        <v>1520</v>
      </c>
      <c r="D788" s="959" t="s">
        <v>1519</v>
      </c>
      <c r="E788" s="303">
        <f>F788-5</f>
        <v>44340</v>
      </c>
      <c r="F788" s="303">
        <v>44345</v>
      </c>
      <c r="G788" s="303">
        <f>F788+36</f>
        <v>44381</v>
      </c>
      <c r="H788" s="319"/>
    </row>
    <row r="789" spans="1:8">
      <c r="A789" s="307"/>
      <c r="B789" s="308" t="s">
        <v>1518</v>
      </c>
      <c r="C789" s="308" t="s">
        <v>1517</v>
      </c>
      <c r="D789" s="959"/>
      <c r="E789" s="303">
        <f>E788+7</f>
        <v>44347</v>
      </c>
      <c r="F789" s="303">
        <v>44352</v>
      </c>
      <c r="G789" s="303">
        <f>G788+7</f>
        <v>44388</v>
      </c>
      <c r="H789" s="341"/>
    </row>
    <row r="790" spans="1:8">
      <c r="A790" s="307"/>
      <c r="B790" s="308" t="s">
        <v>1516</v>
      </c>
      <c r="C790" s="308" t="s">
        <v>1515</v>
      </c>
      <c r="D790" s="959"/>
      <c r="E790" s="303">
        <f>E789+7</f>
        <v>44354</v>
      </c>
      <c r="F790" s="303">
        <f>F789+7</f>
        <v>44359</v>
      </c>
      <c r="G790" s="303">
        <f>G789+7</f>
        <v>44395</v>
      </c>
      <c r="H790" s="341"/>
    </row>
    <row r="791" spans="1:8">
      <c r="A791" s="307"/>
      <c r="B791" s="308" t="s">
        <v>1514</v>
      </c>
      <c r="C791" s="308" t="s">
        <v>1513</v>
      </c>
      <c r="D791" s="959"/>
      <c r="E791" s="303">
        <f>E790+7</f>
        <v>44361</v>
      </c>
      <c r="F791" s="303">
        <f>F790+7</f>
        <v>44366</v>
      </c>
      <c r="G791" s="303">
        <f>G790+7</f>
        <v>44402</v>
      </c>
      <c r="H791" s="341"/>
    </row>
    <row r="792" spans="1:8">
      <c r="A792" s="307"/>
      <c r="B792" s="308" t="s">
        <v>1512</v>
      </c>
      <c r="C792" s="308" t="s">
        <v>1511</v>
      </c>
      <c r="D792" s="959"/>
      <c r="E792" s="303">
        <f>E791+7</f>
        <v>44368</v>
      </c>
      <c r="F792" s="303">
        <f>F791+7</f>
        <v>44373</v>
      </c>
      <c r="G792" s="303">
        <f>G791+7</f>
        <v>44409</v>
      </c>
      <c r="H792" s="341"/>
    </row>
    <row r="793" spans="1:8">
      <c r="A793" s="307"/>
      <c r="B793" s="308" t="s">
        <v>1510</v>
      </c>
      <c r="C793" s="308" t="s">
        <v>1509</v>
      </c>
      <c r="D793" s="959"/>
      <c r="E793" s="303">
        <f>E792+7</f>
        <v>44375</v>
      </c>
      <c r="F793" s="303">
        <f>F792+7</f>
        <v>44380</v>
      </c>
      <c r="G793" s="303">
        <f>G792+7</f>
        <v>44416</v>
      </c>
      <c r="H793" s="341"/>
    </row>
    <row r="794" spans="1:8">
      <c r="A794" s="307"/>
      <c r="B794" s="301"/>
      <c r="C794" s="318"/>
      <c r="D794" s="300"/>
      <c r="E794" s="299"/>
      <c r="F794" s="299"/>
    </row>
    <row r="795" spans="1:8">
      <c r="A795" s="307" t="s">
        <v>124</v>
      </c>
    </row>
    <row r="796" spans="1:8">
      <c r="B796" s="948" t="s">
        <v>27</v>
      </c>
      <c r="C796" s="948" t="s">
        <v>28</v>
      </c>
      <c r="D796" s="950" t="s">
        <v>29</v>
      </c>
      <c r="E796" s="297" t="s">
        <v>148</v>
      </c>
      <c r="F796" s="297" t="s">
        <v>148</v>
      </c>
      <c r="G796" s="297" t="s">
        <v>124</v>
      </c>
    </row>
    <row r="797" spans="1:8">
      <c r="B797" s="949"/>
      <c r="C797" s="949"/>
      <c r="D797" s="951"/>
      <c r="E797" s="297" t="s">
        <v>1016</v>
      </c>
      <c r="F797" s="297" t="s">
        <v>31</v>
      </c>
      <c r="G797" s="303" t="s">
        <v>32</v>
      </c>
    </row>
    <row r="798" spans="1:8">
      <c r="B798" s="308" t="s">
        <v>1533</v>
      </c>
      <c r="C798" s="308" t="s">
        <v>1532</v>
      </c>
      <c r="D798" s="955" t="s">
        <v>1531</v>
      </c>
      <c r="E798" s="303">
        <f>F798-4</f>
        <v>44344</v>
      </c>
      <c r="F798" s="303">
        <v>44348</v>
      </c>
      <c r="G798" s="303">
        <f>F798+40</f>
        <v>44388</v>
      </c>
    </row>
    <row r="799" spans="1:8">
      <c r="B799" s="308" t="s">
        <v>1530</v>
      </c>
      <c r="C799" s="308" t="s">
        <v>1529</v>
      </c>
      <c r="D799" s="956"/>
      <c r="E799" s="303">
        <f>E798+7</f>
        <v>44351</v>
      </c>
      <c r="F799" s="303">
        <v>44355</v>
      </c>
      <c r="G799" s="303">
        <f>G798+7</f>
        <v>44395</v>
      </c>
    </row>
    <row r="800" spans="1:8">
      <c r="B800" s="308" t="s">
        <v>1528</v>
      </c>
      <c r="C800" s="308" t="s">
        <v>1527</v>
      </c>
      <c r="D800" s="956"/>
      <c r="E800" s="303">
        <f>E799+7</f>
        <v>44358</v>
      </c>
      <c r="F800" s="303">
        <v>44362</v>
      </c>
      <c r="G800" s="303">
        <f>G799+7</f>
        <v>44402</v>
      </c>
    </row>
    <row r="801" spans="1:7">
      <c r="B801" s="308" t="s">
        <v>1526</v>
      </c>
      <c r="C801" s="308" t="s">
        <v>1525</v>
      </c>
      <c r="D801" s="956"/>
      <c r="E801" s="303">
        <f>E800+7</f>
        <v>44365</v>
      </c>
      <c r="F801" s="303">
        <v>44369</v>
      </c>
      <c r="G801" s="303">
        <f>G800+7</f>
        <v>44409</v>
      </c>
    </row>
    <row r="802" spans="1:7">
      <c r="B802" s="308" t="s">
        <v>1524</v>
      </c>
      <c r="C802" s="308" t="s">
        <v>1523</v>
      </c>
      <c r="D802" s="957"/>
      <c r="E802" s="303">
        <f>E801+7</f>
        <v>44372</v>
      </c>
      <c r="F802" s="303">
        <v>44376</v>
      </c>
      <c r="G802" s="303">
        <f>G801+7</f>
        <v>44416</v>
      </c>
    </row>
    <row r="803" spans="1:7">
      <c r="B803" s="292"/>
      <c r="C803" s="292"/>
      <c r="E803" s="299"/>
      <c r="F803" s="299"/>
      <c r="G803" s="299"/>
    </row>
    <row r="804" spans="1:7">
      <c r="B804" s="948" t="s">
        <v>27</v>
      </c>
      <c r="C804" s="948" t="s">
        <v>28</v>
      </c>
      <c r="D804" s="950" t="s">
        <v>29</v>
      </c>
      <c r="E804" s="297" t="s">
        <v>148</v>
      </c>
      <c r="F804" s="297" t="s">
        <v>148</v>
      </c>
      <c r="G804" s="297" t="s">
        <v>124</v>
      </c>
    </row>
    <row r="805" spans="1:7">
      <c r="B805" s="949"/>
      <c r="C805" s="949"/>
      <c r="D805" s="951"/>
      <c r="E805" s="297" t="s">
        <v>1016</v>
      </c>
      <c r="F805" s="297" t="s">
        <v>31</v>
      </c>
      <c r="G805" s="303" t="s">
        <v>32</v>
      </c>
    </row>
    <row r="806" spans="1:7" ht="16.5" customHeight="1">
      <c r="B806" s="308" t="s">
        <v>1521</v>
      </c>
      <c r="C806" s="308" t="s">
        <v>1520</v>
      </c>
      <c r="D806" s="959" t="s">
        <v>1519</v>
      </c>
      <c r="E806" s="303">
        <f>F806-5</f>
        <v>44340</v>
      </c>
      <c r="F806" s="303">
        <v>44345</v>
      </c>
      <c r="G806" s="303">
        <f>F806+40</f>
        <v>44385</v>
      </c>
    </row>
    <row r="807" spans="1:7">
      <c r="B807" s="308" t="s">
        <v>1518</v>
      </c>
      <c r="C807" s="308" t="s">
        <v>1517</v>
      </c>
      <c r="D807" s="959"/>
      <c r="E807" s="303">
        <f>E806+7</f>
        <v>44347</v>
      </c>
      <c r="F807" s="303">
        <v>44352</v>
      </c>
      <c r="G807" s="303">
        <f>G806+7</f>
        <v>44392</v>
      </c>
    </row>
    <row r="808" spans="1:7">
      <c r="B808" s="308" t="s">
        <v>1516</v>
      </c>
      <c r="C808" s="308" t="s">
        <v>1515</v>
      </c>
      <c r="D808" s="959"/>
      <c r="E808" s="303">
        <f>E807+7</f>
        <v>44354</v>
      </c>
      <c r="F808" s="303">
        <f>F807+7</f>
        <v>44359</v>
      </c>
      <c r="G808" s="303">
        <f>G807+7</f>
        <v>44399</v>
      </c>
    </row>
    <row r="809" spans="1:7">
      <c r="B809" s="308" t="s">
        <v>1514</v>
      </c>
      <c r="C809" s="308" t="s">
        <v>1513</v>
      </c>
      <c r="D809" s="959"/>
      <c r="E809" s="303">
        <f>E808+7</f>
        <v>44361</v>
      </c>
      <c r="F809" s="303">
        <f>F808+7</f>
        <v>44366</v>
      </c>
      <c r="G809" s="303">
        <f>G808+7</f>
        <v>44406</v>
      </c>
    </row>
    <row r="810" spans="1:7">
      <c r="B810" s="308" t="s">
        <v>1512</v>
      </c>
      <c r="C810" s="308" t="s">
        <v>1511</v>
      </c>
      <c r="D810" s="959"/>
      <c r="E810" s="303">
        <f>E809+7</f>
        <v>44368</v>
      </c>
      <c r="F810" s="303">
        <f>F809+7</f>
        <v>44373</v>
      </c>
      <c r="G810" s="303">
        <f>G809+7</f>
        <v>44413</v>
      </c>
    </row>
    <row r="811" spans="1:7">
      <c r="B811" s="308" t="s">
        <v>1510</v>
      </c>
      <c r="C811" s="308" t="s">
        <v>1509</v>
      </c>
      <c r="D811" s="959"/>
      <c r="E811" s="303">
        <f>E810+7</f>
        <v>44375</v>
      </c>
      <c r="F811" s="303">
        <f>F810+7</f>
        <v>44380</v>
      </c>
      <c r="G811" s="303">
        <f>G810+7</f>
        <v>44420</v>
      </c>
    </row>
    <row r="812" spans="1:7">
      <c r="B812" s="301"/>
      <c r="C812" s="318"/>
      <c r="D812" s="300"/>
      <c r="E812" s="299"/>
      <c r="F812" s="299"/>
      <c r="G812" s="299"/>
    </row>
    <row r="813" spans="1:7">
      <c r="A813" s="307" t="s">
        <v>122</v>
      </c>
      <c r="B813" s="292"/>
      <c r="C813" s="292"/>
    </row>
    <row r="814" spans="1:7">
      <c r="B814" s="948" t="s">
        <v>27</v>
      </c>
      <c r="C814" s="948" t="s">
        <v>28</v>
      </c>
      <c r="D814" s="950" t="s">
        <v>29</v>
      </c>
      <c r="E814" s="297" t="s">
        <v>148</v>
      </c>
      <c r="F814" s="297" t="s">
        <v>148</v>
      </c>
      <c r="G814" s="303" t="s">
        <v>122</v>
      </c>
    </row>
    <row r="815" spans="1:7">
      <c r="B815" s="949"/>
      <c r="C815" s="949"/>
      <c r="D815" s="951"/>
      <c r="E815" s="297" t="s">
        <v>1016</v>
      </c>
      <c r="F815" s="297" t="s">
        <v>31</v>
      </c>
      <c r="G815" s="297" t="s">
        <v>32</v>
      </c>
    </row>
    <row r="816" spans="1:7" ht="16.5" customHeight="1">
      <c r="B816" s="308" t="s">
        <v>1521</v>
      </c>
      <c r="C816" s="308" t="s">
        <v>1520</v>
      </c>
      <c r="D816" s="959" t="s">
        <v>1519</v>
      </c>
      <c r="E816" s="303">
        <f>F816-5</f>
        <v>44340</v>
      </c>
      <c r="F816" s="303">
        <v>44345</v>
      </c>
      <c r="G816" s="303">
        <f>F816+42</f>
        <v>44387</v>
      </c>
    </row>
    <row r="817" spans="1:7">
      <c r="B817" s="308" t="s">
        <v>1518</v>
      </c>
      <c r="C817" s="308" t="s">
        <v>1517</v>
      </c>
      <c r="D817" s="959"/>
      <c r="E817" s="303">
        <f>E816+7</f>
        <v>44347</v>
      </c>
      <c r="F817" s="303">
        <v>44352</v>
      </c>
      <c r="G817" s="303">
        <f>G816+7</f>
        <v>44394</v>
      </c>
    </row>
    <row r="818" spans="1:7">
      <c r="B818" s="308" t="s">
        <v>1516</v>
      </c>
      <c r="C818" s="308" t="s">
        <v>1515</v>
      </c>
      <c r="D818" s="959"/>
      <c r="E818" s="303">
        <f>E817+7</f>
        <v>44354</v>
      </c>
      <c r="F818" s="303">
        <f>F817+7</f>
        <v>44359</v>
      </c>
      <c r="G818" s="303">
        <f>G817+7</f>
        <v>44401</v>
      </c>
    </row>
    <row r="819" spans="1:7">
      <c r="B819" s="308" t="s">
        <v>1514</v>
      </c>
      <c r="C819" s="308" t="s">
        <v>1513</v>
      </c>
      <c r="D819" s="959"/>
      <c r="E819" s="303">
        <f>E818+7</f>
        <v>44361</v>
      </c>
      <c r="F819" s="303">
        <f>F818+7</f>
        <v>44366</v>
      </c>
      <c r="G819" s="303">
        <f>G818+7</f>
        <v>44408</v>
      </c>
    </row>
    <row r="820" spans="1:7">
      <c r="B820" s="308" t="s">
        <v>1512</v>
      </c>
      <c r="C820" s="308" t="s">
        <v>1511</v>
      </c>
      <c r="D820" s="959"/>
      <c r="E820" s="303">
        <f>E819+7</f>
        <v>44368</v>
      </c>
      <c r="F820" s="303">
        <f>F819+7</f>
        <v>44373</v>
      </c>
      <c r="G820" s="303">
        <f>G819+7</f>
        <v>44415</v>
      </c>
    </row>
    <row r="821" spans="1:7">
      <c r="B821" s="308" t="s">
        <v>1510</v>
      </c>
      <c r="C821" s="308" t="s">
        <v>1509</v>
      </c>
      <c r="D821" s="959"/>
      <c r="E821" s="303">
        <f>E820+7</f>
        <v>44375</v>
      </c>
      <c r="F821" s="303">
        <f>F820+7</f>
        <v>44380</v>
      </c>
      <c r="G821" s="303">
        <f>G820+7</f>
        <v>44422</v>
      </c>
    </row>
    <row r="822" spans="1:7">
      <c r="B822" s="322"/>
      <c r="C822" s="322"/>
      <c r="D822" s="300"/>
      <c r="E822" s="299"/>
      <c r="F822" s="299"/>
      <c r="G822" s="299"/>
    </row>
    <row r="823" spans="1:7">
      <c r="A823" s="307" t="s">
        <v>1522</v>
      </c>
      <c r="B823" s="292"/>
      <c r="C823" s="292"/>
    </row>
    <row r="824" spans="1:7">
      <c r="B824" s="948" t="s">
        <v>27</v>
      </c>
      <c r="C824" s="948" t="s">
        <v>28</v>
      </c>
      <c r="D824" s="950" t="s">
        <v>29</v>
      </c>
      <c r="E824" s="297" t="s">
        <v>148</v>
      </c>
      <c r="F824" s="297" t="s">
        <v>148</v>
      </c>
      <c r="G824" s="303" t="s">
        <v>1522</v>
      </c>
    </row>
    <row r="825" spans="1:7">
      <c r="B825" s="949"/>
      <c r="C825" s="949"/>
      <c r="D825" s="951"/>
      <c r="E825" s="297" t="s">
        <v>1016</v>
      </c>
      <c r="F825" s="297" t="s">
        <v>31</v>
      </c>
      <c r="G825" s="297" t="s">
        <v>32</v>
      </c>
    </row>
    <row r="826" spans="1:7" ht="16.5" customHeight="1">
      <c r="B826" s="308" t="s">
        <v>1521</v>
      </c>
      <c r="C826" s="308" t="s">
        <v>1520</v>
      </c>
      <c r="D826" s="959" t="s">
        <v>1519</v>
      </c>
      <c r="E826" s="303">
        <f>F826-5</f>
        <v>44340</v>
      </c>
      <c r="F826" s="303">
        <v>44345</v>
      </c>
      <c r="G826" s="303">
        <f>F826+45</f>
        <v>44390</v>
      </c>
    </row>
    <row r="827" spans="1:7">
      <c r="B827" s="308" t="s">
        <v>1518</v>
      </c>
      <c r="C827" s="308" t="s">
        <v>1517</v>
      </c>
      <c r="D827" s="959"/>
      <c r="E827" s="303">
        <f>E826+7</f>
        <v>44347</v>
      </c>
      <c r="F827" s="303">
        <v>44352</v>
      </c>
      <c r="G827" s="303">
        <f>G826+7</f>
        <v>44397</v>
      </c>
    </row>
    <row r="828" spans="1:7">
      <c r="B828" s="308" t="s">
        <v>1516</v>
      </c>
      <c r="C828" s="308" t="s">
        <v>1515</v>
      </c>
      <c r="D828" s="959"/>
      <c r="E828" s="303">
        <f>E827+7</f>
        <v>44354</v>
      </c>
      <c r="F828" s="303">
        <f>F827+7</f>
        <v>44359</v>
      </c>
      <c r="G828" s="303">
        <f>G827+7</f>
        <v>44404</v>
      </c>
    </row>
    <row r="829" spans="1:7">
      <c r="B829" s="308" t="s">
        <v>1514</v>
      </c>
      <c r="C829" s="308" t="s">
        <v>1513</v>
      </c>
      <c r="D829" s="959"/>
      <c r="E829" s="303">
        <f>E828+7</f>
        <v>44361</v>
      </c>
      <c r="F829" s="303">
        <f>F828+7</f>
        <v>44366</v>
      </c>
      <c r="G829" s="303">
        <f>G828+7</f>
        <v>44411</v>
      </c>
    </row>
    <row r="830" spans="1:7">
      <c r="B830" s="308" t="s">
        <v>1512</v>
      </c>
      <c r="C830" s="308" t="s">
        <v>1511</v>
      </c>
      <c r="D830" s="959"/>
      <c r="E830" s="303">
        <f>E829+7</f>
        <v>44368</v>
      </c>
      <c r="F830" s="303">
        <f>F829+7</f>
        <v>44373</v>
      </c>
      <c r="G830" s="303">
        <f>G829+7</f>
        <v>44418</v>
      </c>
    </row>
    <row r="831" spans="1:7">
      <c r="B831" s="308" t="s">
        <v>1510</v>
      </c>
      <c r="C831" s="308" t="s">
        <v>1509</v>
      </c>
      <c r="D831" s="959"/>
      <c r="E831" s="303">
        <f>E830+7</f>
        <v>44375</v>
      </c>
      <c r="F831" s="303">
        <f>F830+7</f>
        <v>44380</v>
      </c>
      <c r="G831" s="303">
        <f>G830+7</f>
        <v>44425</v>
      </c>
    </row>
    <row r="832" spans="1:7">
      <c r="B832" s="301"/>
      <c r="C832" s="318"/>
      <c r="D832" s="300"/>
      <c r="E832" s="299"/>
      <c r="F832" s="299"/>
      <c r="G832" s="299"/>
    </row>
    <row r="833" spans="1:8">
      <c r="A833" s="960" t="s">
        <v>1508</v>
      </c>
      <c r="B833" s="960"/>
      <c r="C833" s="316"/>
      <c r="D833" s="315"/>
      <c r="E833" s="315"/>
      <c r="F833" s="314"/>
      <c r="G833" s="314"/>
      <c r="H833" s="328"/>
    </row>
    <row r="834" spans="1:8">
      <c r="B834" s="948" t="s">
        <v>1474</v>
      </c>
      <c r="C834" s="948" t="s">
        <v>28</v>
      </c>
      <c r="D834" s="950" t="s">
        <v>29</v>
      </c>
      <c r="E834" s="297" t="s">
        <v>148</v>
      </c>
      <c r="F834" s="297" t="s">
        <v>148</v>
      </c>
      <c r="G834" s="303" t="s">
        <v>1507</v>
      </c>
    </row>
    <row r="835" spans="1:8">
      <c r="B835" s="949"/>
      <c r="C835" s="949"/>
      <c r="D835" s="951"/>
      <c r="E835" s="297" t="s">
        <v>1016</v>
      </c>
      <c r="F835" s="297" t="s">
        <v>31</v>
      </c>
      <c r="G835" s="297" t="s">
        <v>32</v>
      </c>
    </row>
    <row r="836" spans="1:8" ht="16.5" customHeight="1">
      <c r="B836" s="308" t="s">
        <v>1506</v>
      </c>
      <c r="C836" s="308" t="s">
        <v>1505</v>
      </c>
      <c r="D836" s="959" t="s">
        <v>1504</v>
      </c>
      <c r="E836" s="303">
        <f>F836-4</f>
        <v>44349</v>
      </c>
      <c r="F836" s="303">
        <v>44353</v>
      </c>
      <c r="G836" s="303">
        <f>F836+36</f>
        <v>44389</v>
      </c>
    </row>
    <row r="837" spans="1:8">
      <c r="B837" s="308" t="s">
        <v>1503</v>
      </c>
      <c r="C837" s="308" t="s">
        <v>1502</v>
      </c>
      <c r="D837" s="959"/>
      <c r="E837" s="303">
        <f t="shared" ref="E837:G840" si="66">E836+7</f>
        <v>44356</v>
      </c>
      <c r="F837" s="303">
        <f t="shared" si="66"/>
        <v>44360</v>
      </c>
      <c r="G837" s="303">
        <f t="shared" si="66"/>
        <v>44396</v>
      </c>
    </row>
    <row r="838" spans="1:8">
      <c r="B838" s="308" t="s">
        <v>1501</v>
      </c>
      <c r="C838" s="308" t="s">
        <v>1500</v>
      </c>
      <c r="D838" s="959"/>
      <c r="E838" s="303">
        <f t="shared" si="66"/>
        <v>44363</v>
      </c>
      <c r="F838" s="303">
        <f t="shared" si="66"/>
        <v>44367</v>
      </c>
      <c r="G838" s="303">
        <f t="shared" si="66"/>
        <v>44403</v>
      </c>
    </row>
    <row r="839" spans="1:8">
      <c r="B839" s="308" t="s">
        <v>1499</v>
      </c>
      <c r="C839" s="308" t="s">
        <v>1498</v>
      </c>
      <c r="D839" s="959"/>
      <c r="E839" s="303">
        <f t="shared" si="66"/>
        <v>44370</v>
      </c>
      <c r="F839" s="303">
        <f t="shared" si="66"/>
        <v>44374</v>
      </c>
      <c r="G839" s="303">
        <f t="shared" si="66"/>
        <v>44410</v>
      </c>
    </row>
    <row r="840" spans="1:8">
      <c r="B840" s="308"/>
      <c r="C840" s="308"/>
      <c r="D840" s="959"/>
      <c r="E840" s="303">
        <f t="shared" si="66"/>
        <v>44377</v>
      </c>
      <c r="F840" s="303">
        <f t="shared" si="66"/>
        <v>44381</v>
      </c>
      <c r="G840" s="303">
        <f t="shared" si="66"/>
        <v>44417</v>
      </c>
      <c r="H840" s="328"/>
    </row>
    <row r="841" spans="1:8">
      <c r="B841" s="356"/>
      <c r="C841" s="355"/>
      <c r="D841" s="300"/>
      <c r="E841" s="299"/>
      <c r="F841" s="299"/>
      <c r="G841" s="299"/>
      <c r="H841" s="328"/>
    </row>
    <row r="842" spans="1:8">
      <c r="A842" s="960" t="s">
        <v>224</v>
      </c>
      <c r="B842" s="960"/>
    </row>
    <row r="843" spans="1:8">
      <c r="B843" s="948" t="s">
        <v>1474</v>
      </c>
      <c r="C843" s="948" t="s">
        <v>28</v>
      </c>
      <c r="D843" s="950" t="s">
        <v>29</v>
      </c>
      <c r="E843" s="297" t="s">
        <v>148</v>
      </c>
      <c r="F843" s="297" t="s">
        <v>1216</v>
      </c>
      <c r="G843" s="303" t="s">
        <v>1497</v>
      </c>
      <c r="H843" s="297" t="s">
        <v>1496</v>
      </c>
    </row>
    <row r="844" spans="1:8">
      <c r="B844" s="949"/>
      <c r="C844" s="949"/>
      <c r="D844" s="951"/>
      <c r="E844" s="297" t="s">
        <v>1016</v>
      </c>
      <c r="F844" s="297" t="s">
        <v>31</v>
      </c>
      <c r="G844" s="297" t="s">
        <v>32</v>
      </c>
      <c r="H844" s="297" t="s">
        <v>32</v>
      </c>
    </row>
    <row r="845" spans="1:8">
      <c r="B845" s="311" t="s">
        <v>859</v>
      </c>
      <c r="C845" s="311" t="s">
        <v>1099</v>
      </c>
      <c r="D845" s="959" t="s">
        <v>1098</v>
      </c>
      <c r="E845" s="303">
        <f>F845-4</f>
        <v>44350</v>
      </c>
      <c r="F845" s="303">
        <v>44354</v>
      </c>
      <c r="G845" s="303">
        <f>F845+21</f>
        <v>44375</v>
      </c>
      <c r="H845" s="348" t="s">
        <v>1495</v>
      </c>
    </row>
    <row r="846" spans="1:8">
      <c r="B846" s="311" t="s">
        <v>860</v>
      </c>
      <c r="C846" s="311" t="s">
        <v>865</v>
      </c>
      <c r="D846" s="959"/>
      <c r="E846" s="303">
        <f>E845+7</f>
        <v>44357</v>
      </c>
      <c r="F846" s="303">
        <v>44361</v>
      </c>
      <c r="G846" s="303">
        <f>G845+7</f>
        <v>44382</v>
      </c>
      <c r="H846" s="348" t="s">
        <v>1495</v>
      </c>
    </row>
    <row r="847" spans="1:8">
      <c r="B847" s="311" t="s">
        <v>861</v>
      </c>
      <c r="C847" s="311" t="s">
        <v>866</v>
      </c>
      <c r="D847" s="959"/>
      <c r="E847" s="303">
        <f>E846+7</f>
        <v>44364</v>
      </c>
      <c r="F847" s="303">
        <v>44368</v>
      </c>
      <c r="G847" s="303">
        <f>G846+7</f>
        <v>44389</v>
      </c>
      <c r="H847" s="348" t="s">
        <v>1495</v>
      </c>
    </row>
    <row r="848" spans="1:8">
      <c r="B848" s="311" t="s">
        <v>862</v>
      </c>
      <c r="C848" s="311" t="s">
        <v>867</v>
      </c>
      <c r="D848" s="959"/>
      <c r="E848" s="303">
        <f>E847+7</f>
        <v>44371</v>
      </c>
      <c r="F848" s="303">
        <v>44375</v>
      </c>
      <c r="G848" s="303">
        <f>G847+7</f>
        <v>44396</v>
      </c>
      <c r="H848" s="348" t="s">
        <v>1495</v>
      </c>
    </row>
    <row r="849" spans="1:8">
      <c r="B849" s="311"/>
      <c r="C849" s="311"/>
      <c r="D849" s="959"/>
      <c r="E849" s="303">
        <f>E848+7</f>
        <v>44378</v>
      </c>
      <c r="F849" s="303">
        <v>44347</v>
      </c>
      <c r="G849" s="303">
        <f>G848+7</f>
        <v>44403</v>
      </c>
      <c r="H849" s="348" t="s">
        <v>1495</v>
      </c>
    </row>
    <row r="851" spans="1:8" s="327" customFormat="1">
      <c r="A851" s="958" t="s">
        <v>237</v>
      </c>
      <c r="B851" s="958"/>
      <c r="C851" s="958"/>
      <c r="D851" s="958"/>
      <c r="E851" s="958"/>
      <c r="F851" s="958"/>
      <c r="G851" s="958"/>
      <c r="H851" s="328"/>
    </row>
    <row r="852" spans="1:8">
      <c r="A852" s="307" t="s">
        <v>238</v>
      </c>
    </row>
    <row r="853" spans="1:8">
      <c r="B853" s="948" t="s">
        <v>1401</v>
      </c>
      <c r="C853" s="948" t="s">
        <v>28</v>
      </c>
      <c r="D853" s="950" t="s">
        <v>29</v>
      </c>
      <c r="E853" s="297" t="s">
        <v>148</v>
      </c>
      <c r="F853" s="297" t="s">
        <v>148</v>
      </c>
      <c r="G853" s="297" t="s">
        <v>1489</v>
      </c>
    </row>
    <row r="854" spans="1:8">
      <c r="B854" s="949"/>
      <c r="C854" s="949"/>
      <c r="D854" s="951"/>
      <c r="E854" s="297" t="s">
        <v>1016</v>
      </c>
      <c r="F854" s="297" t="s">
        <v>31</v>
      </c>
      <c r="G854" s="297" t="s">
        <v>32</v>
      </c>
    </row>
    <row r="855" spans="1:8">
      <c r="B855" s="308" t="s">
        <v>1460</v>
      </c>
      <c r="C855" s="308">
        <v>440</v>
      </c>
      <c r="D855" s="945" t="s">
        <v>1494</v>
      </c>
      <c r="E855" s="303">
        <f>F855-4</f>
        <v>44344</v>
      </c>
      <c r="F855" s="303">
        <v>44348</v>
      </c>
      <c r="G855" s="303">
        <f>F855+2</f>
        <v>44350</v>
      </c>
    </row>
    <row r="856" spans="1:8">
      <c r="B856" s="308" t="s">
        <v>1458</v>
      </c>
      <c r="C856" s="308" t="s">
        <v>1493</v>
      </c>
      <c r="D856" s="946"/>
      <c r="E856" s="303">
        <f>E855+7</f>
        <v>44351</v>
      </c>
      <c r="F856" s="303">
        <f>SUM(F855+7)</f>
        <v>44355</v>
      </c>
      <c r="G856" s="303">
        <f>G855+7</f>
        <v>44357</v>
      </c>
    </row>
    <row r="857" spans="1:8">
      <c r="B857" s="308" t="s">
        <v>1460</v>
      </c>
      <c r="C857" s="308" t="s">
        <v>1492</v>
      </c>
      <c r="D857" s="946"/>
      <c r="E857" s="303">
        <f>E856+7</f>
        <v>44358</v>
      </c>
      <c r="F857" s="303">
        <f>SUM(F855+14)</f>
        <v>44362</v>
      </c>
      <c r="G857" s="303">
        <f>G856+7</f>
        <v>44364</v>
      </c>
    </row>
    <row r="858" spans="1:8">
      <c r="B858" s="308" t="s">
        <v>1458</v>
      </c>
      <c r="C858" s="308" t="s">
        <v>1491</v>
      </c>
      <c r="D858" s="946"/>
      <c r="E858" s="303">
        <f>E857+7</f>
        <v>44365</v>
      </c>
      <c r="F858" s="303">
        <f>SUM(F855+21)</f>
        <v>44369</v>
      </c>
      <c r="G858" s="303">
        <f>G857+7</f>
        <v>44371</v>
      </c>
    </row>
    <row r="859" spans="1:8">
      <c r="B859" s="308" t="s">
        <v>1460</v>
      </c>
      <c r="C859" s="308" t="s">
        <v>1490</v>
      </c>
      <c r="D859" s="947"/>
      <c r="E859" s="303">
        <f>E858+7</f>
        <v>44372</v>
      </c>
      <c r="F859" s="303">
        <f>SUM(F855+28)</f>
        <v>44376</v>
      </c>
      <c r="G859" s="303">
        <f>G858+7</f>
        <v>44378</v>
      </c>
    </row>
    <row r="860" spans="1:8">
      <c r="B860" s="292"/>
      <c r="C860" s="292"/>
      <c r="F860" s="299"/>
      <c r="G860" s="299"/>
    </row>
    <row r="861" spans="1:8">
      <c r="B861" s="292"/>
      <c r="C861" s="292"/>
    </row>
    <row r="862" spans="1:8">
      <c r="B862" s="948" t="s">
        <v>1401</v>
      </c>
      <c r="C862" s="948" t="s">
        <v>28</v>
      </c>
      <c r="D862" s="950" t="s">
        <v>29</v>
      </c>
      <c r="E862" s="297" t="s">
        <v>148</v>
      </c>
      <c r="F862" s="297" t="s">
        <v>148</v>
      </c>
      <c r="G862" s="297" t="s">
        <v>1489</v>
      </c>
    </row>
    <row r="863" spans="1:8">
      <c r="B863" s="949"/>
      <c r="C863" s="949"/>
      <c r="D863" s="951"/>
      <c r="E863" s="297" t="s">
        <v>1016</v>
      </c>
      <c r="F863" s="297" t="s">
        <v>31</v>
      </c>
      <c r="G863" s="297" t="s">
        <v>32</v>
      </c>
    </row>
    <row r="864" spans="1:8">
      <c r="B864" s="308" t="s">
        <v>1483</v>
      </c>
      <c r="C864" s="308" t="s">
        <v>1488</v>
      </c>
      <c r="D864" s="945" t="s">
        <v>1487</v>
      </c>
      <c r="E864" s="303">
        <f>F864-4</f>
        <v>44348</v>
      </c>
      <c r="F864" s="303">
        <v>44352</v>
      </c>
      <c r="G864" s="303">
        <f>F864+3</f>
        <v>44355</v>
      </c>
    </row>
    <row r="865" spans="1:7">
      <c r="B865" s="308" t="s">
        <v>1483</v>
      </c>
      <c r="C865" s="308" t="s">
        <v>1486</v>
      </c>
      <c r="D865" s="946"/>
      <c r="E865" s="303">
        <f>E864+7</f>
        <v>44355</v>
      </c>
      <c r="F865" s="303">
        <f>SUM(F864+7)</f>
        <v>44359</v>
      </c>
      <c r="G865" s="303">
        <f>F865+3</f>
        <v>44362</v>
      </c>
    </row>
    <row r="866" spans="1:7">
      <c r="B866" s="308" t="s">
        <v>1483</v>
      </c>
      <c r="C866" s="308" t="s">
        <v>1485</v>
      </c>
      <c r="D866" s="946"/>
      <c r="E866" s="303">
        <f>E865+7</f>
        <v>44362</v>
      </c>
      <c r="F866" s="303">
        <f>SUM(F864+14)</f>
        <v>44366</v>
      </c>
      <c r="G866" s="303">
        <f>F866+3</f>
        <v>44369</v>
      </c>
    </row>
    <row r="867" spans="1:7">
      <c r="B867" s="308" t="s">
        <v>1483</v>
      </c>
      <c r="C867" s="308" t="s">
        <v>1484</v>
      </c>
      <c r="D867" s="946"/>
      <c r="E867" s="303">
        <f>E866+7</f>
        <v>44369</v>
      </c>
      <c r="F867" s="303">
        <f>SUM(F864+21)</f>
        <v>44373</v>
      </c>
      <c r="G867" s="303">
        <f>F867+3</f>
        <v>44376</v>
      </c>
    </row>
    <row r="868" spans="1:7">
      <c r="B868" s="308" t="s">
        <v>1483</v>
      </c>
      <c r="C868" s="308" t="s">
        <v>1482</v>
      </c>
      <c r="D868" s="947"/>
      <c r="E868" s="303">
        <f>E867+7</f>
        <v>44376</v>
      </c>
      <c r="F868" s="303">
        <f>SUM(F864+28)</f>
        <v>44380</v>
      </c>
      <c r="G868" s="303">
        <f>F868+3</f>
        <v>44383</v>
      </c>
    </row>
    <row r="869" spans="1:7">
      <c r="A869" s="307" t="s">
        <v>1481</v>
      </c>
    </row>
    <row r="870" spans="1:7">
      <c r="B870" s="948" t="s">
        <v>1401</v>
      </c>
      <c r="C870" s="948" t="s">
        <v>28</v>
      </c>
      <c r="D870" s="950" t="s">
        <v>29</v>
      </c>
      <c r="E870" s="297" t="s">
        <v>148</v>
      </c>
      <c r="F870" s="297" t="s">
        <v>148</v>
      </c>
      <c r="G870" s="297" t="s">
        <v>1481</v>
      </c>
    </row>
    <row r="871" spans="1:7">
      <c r="B871" s="949"/>
      <c r="C871" s="949"/>
      <c r="D871" s="951"/>
      <c r="E871" s="297" t="s">
        <v>1016</v>
      </c>
      <c r="F871" s="297" t="s">
        <v>31</v>
      </c>
      <c r="G871" s="297" t="s">
        <v>32</v>
      </c>
    </row>
    <row r="872" spans="1:7">
      <c r="B872" s="308" t="s">
        <v>1476</v>
      </c>
      <c r="C872" s="308" t="s">
        <v>1480</v>
      </c>
      <c r="D872" s="945" t="s">
        <v>1479</v>
      </c>
      <c r="E872" s="303">
        <f>F872-4</f>
        <v>44348</v>
      </c>
      <c r="F872" s="303">
        <v>44352</v>
      </c>
      <c r="G872" s="303">
        <f>F872+2</f>
        <v>44354</v>
      </c>
    </row>
    <row r="873" spans="1:7">
      <c r="B873" s="308" t="s">
        <v>1478</v>
      </c>
      <c r="C873" s="308" t="s">
        <v>1397</v>
      </c>
      <c r="D873" s="946"/>
      <c r="E873" s="303">
        <f>E872+7</f>
        <v>44355</v>
      </c>
      <c r="F873" s="303">
        <f>SUM(F872+7)</f>
        <v>44359</v>
      </c>
      <c r="G873" s="303">
        <f>G872+7</f>
        <v>44361</v>
      </c>
    </row>
    <row r="874" spans="1:7">
      <c r="B874" s="308" t="s">
        <v>1476</v>
      </c>
      <c r="C874" s="308" t="s">
        <v>1397</v>
      </c>
      <c r="D874" s="946"/>
      <c r="E874" s="303">
        <f>E873+7</f>
        <v>44362</v>
      </c>
      <c r="F874" s="303">
        <f>SUM(F872+14)</f>
        <v>44366</v>
      </c>
      <c r="G874" s="303">
        <f>G873+7</f>
        <v>44368</v>
      </c>
    </row>
    <row r="875" spans="1:7">
      <c r="B875" s="308" t="s">
        <v>1478</v>
      </c>
      <c r="C875" s="308" t="s">
        <v>1477</v>
      </c>
      <c r="D875" s="946"/>
      <c r="E875" s="303">
        <f>E874+7</f>
        <v>44369</v>
      </c>
      <c r="F875" s="303">
        <f>SUM(F872+21)</f>
        <v>44373</v>
      </c>
      <c r="G875" s="303">
        <f>G874+7</f>
        <v>44375</v>
      </c>
    </row>
    <row r="876" spans="1:7">
      <c r="B876" s="308" t="s">
        <v>1476</v>
      </c>
      <c r="C876" s="308" t="s">
        <v>1475</v>
      </c>
      <c r="D876" s="947"/>
      <c r="E876" s="303">
        <f>E875+7</f>
        <v>44376</v>
      </c>
      <c r="F876" s="303">
        <f>SUM(F872+28)</f>
        <v>44380</v>
      </c>
      <c r="G876" s="303">
        <f>G875+7</f>
        <v>44382</v>
      </c>
    </row>
    <row r="877" spans="1:7">
      <c r="A877" s="307" t="s">
        <v>1473</v>
      </c>
      <c r="B877" s="292"/>
      <c r="C877" s="292"/>
    </row>
    <row r="878" spans="1:7">
      <c r="B878" s="948" t="s">
        <v>1474</v>
      </c>
      <c r="C878" s="948" t="s">
        <v>28</v>
      </c>
      <c r="D878" s="950" t="s">
        <v>29</v>
      </c>
      <c r="E878" s="297" t="s">
        <v>148</v>
      </c>
      <c r="F878" s="297" t="s">
        <v>148</v>
      </c>
      <c r="G878" s="297" t="s">
        <v>1473</v>
      </c>
    </row>
    <row r="879" spans="1:7">
      <c r="B879" s="949"/>
      <c r="C879" s="949"/>
      <c r="D879" s="951"/>
      <c r="E879" s="297" t="s">
        <v>1016</v>
      </c>
      <c r="F879" s="297" t="s">
        <v>31</v>
      </c>
      <c r="G879" s="297" t="s">
        <v>32</v>
      </c>
    </row>
    <row r="880" spans="1:7">
      <c r="B880" s="295" t="s">
        <v>1466</v>
      </c>
      <c r="C880" s="354" t="s">
        <v>1472</v>
      </c>
      <c r="D880" s="959" t="s">
        <v>1471</v>
      </c>
      <c r="E880" s="303">
        <f>F880-4</f>
        <v>44348</v>
      </c>
      <c r="F880" s="303">
        <v>44352</v>
      </c>
      <c r="G880" s="303">
        <f>F880+2</f>
        <v>44354</v>
      </c>
    </row>
    <row r="881" spans="1:7">
      <c r="B881" s="295" t="s">
        <v>1468</v>
      </c>
      <c r="C881" s="354" t="s">
        <v>1470</v>
      </c>
      <c r="D881" s="959"/>
      <c r="E881" s="303">
        <f t="shared" ref="E881:G884" si="67">E880+7</f>
        <v>44355</v>
      </c>
      <c r="F881" s="303">
        <f t="shared" si="67"/>
        <v>44359</v>
      </c>
      <c r="G881" s="303">
        <f t="shared" si="67"/>
        <v>44361</v>
      </c>
    </row>
    <row r="882" spans="1:7">
      <c r="B882" s="295" t="s">
        <v>1466</v>
      </c>
      <c r="C882" s="354" t="s">
        <v>1469</v>
      </c>
      <c r="D882" s="959"/>
      <c r="E882" s="303">
        <f t="shared" si="67"/>
        <v>44362</v>
      </c>
      <c r="F882" s="303">
        <f t="shared" si="67"/>
        <v>44366</v>
      </c>
      <c r="G882" s="303">
        <f t="shared" si="67"/>
        <v>44368</v>
      </c>
    </row>
    <row r="883" spans="1:7">
      <c r="B883" s="295" t="s">
        <v>1468</v>
      </c>
      <c r="C883" s="354" t="s">
        <v>1467</v>
      </c>
      <c r="D883" s="959"/>
      <c r="E883" s="303">
        <f t="shared" si="67"/>
        <v>44369</v>
      </c>
      <c r="F883" s="303">
        <f t="shared" si="67"/>
        <v>44373</v>
      </c>
      <c r="G883" s="303">
        <f t="shared" si="67"/>
        <v>44375</v>
      </c>
    </row>
    <row r="884" spans="1:7">
      <c r="B884" s="295" t="s">
        <v>1466</v>
      </c>
      <c r="C884" s="354" t="s">
        <v>1465</v>
      </c>
      <c r="D884" s="959"/>
      <c r="E884" s="303">
        <f t="shared" si="67"/>
        <v>44376</v>
      </c>
      <c r="F884" s="303">
        <f t="shared" si="67"/>
        <v>44380</v>
      </c>
      <c r="G884" s="303">
        <f t="shared" si="67"/>
        <v>44382</v>
      </c>
    </row>
    <row r="885" spans="1:7">
      <c r="B885" s="322"/>
      <c r="C885" s="322"/>
      <c r="D885" s="300"/>
      <c r="E885" s="299"/>
      <c r="F885" s="299"/>
      <c r="G885" s="299"/>
    </row>
    <row r="886" spans="1:7">
      <c r="A886" s="960" t="s">
        <v>239</v>
      </c>
      <c r="B886" s="960"/>
    </row>
    <row r="887" spans="1:7">
      <c r="B887" s="948" t="s">
        <v>1401</v>
      </c>
      <c r="C887" s="948" t="s">
        <v>28</v>
      </c>
      <c r="D887" s="950" t="s">
        <v>29</v>
      </c>
      <c r="E887" s="297" t="s">
        <v>148</v>
      </c>
      <c r="F887" s="297" t="s">
        <v>148</v>
      </c>
      <c r="G887" s="297" t="s">
        <v>1449</v>
      </c>
    </row>
    <row r="888" spans="1:7">
      <c r="B888" s="949"/>
      <c r="C888" s="949"/>
      <c r="D888" s="951"/>
      <c r="E888" s="297" t="s">
        <v>1016</v>
      </c>
      <c r="F888" s="297" t="s">
        <v>31</v>
      </c>
      <c r="G888" s="297" t="s">
        <v>32</v>
      </c>
    </row>
    <row r="889" spans="1:7">
      <c r="B889" s="295" t="s">
        <v>1458</v>
      </c>
      <c r="C889" s="295" t="s">
        <v>1464</v>
      </c>
      <c r="D889" s="959" t="s">
        <v>1463</v>
      </c>
      <c r="E889" s="303">
        <f>F889-4</f>
        <v>44344</v>
      </c>
      <c r="F889" s="303">
        <v>44348</v>
      </c>
      <c r="G889" s="303">
        <f>F889+2</f>
        <v>44350</v>
      </c>
    </row>
    <row r="890" spans="1:7">
      <c r="B890" s="295" t="s">
        <v>1460</v>
      </c>
      <c r="C890" s="295" t="s">
        <v>1462</v>
      </c>
      <c r="D890" s="959"/>
      <c r="E890" s="303">
        <f t="shared" ref="E890:G893" si="68">E889+7</f>
        <v>44351</v>
      </c>
      <c r="F890" s="303">
        <f t="shared" si="68"/>
        <v>44355</v>
      </c>
      <c r="G890" s="303">
        <f t="shared" si="68"/>
        <v>44357</v>
      </c>
    </row>
    <row r="891" spans="1:7">
      <c r="B891" s="295" t="s">
        <v>1458</v>
      </c>
      <c r="C891" s="295" t="s">
        <v>1461</v>
      </c>
      <c r="D891" s="959"/>
      <c r="E891" s="303">
        <f t="shared" si="68"/>
        <v>44358</v>
      </c>
      <c r="F891" s="303">
        <f t="shared" si="68"/>
        <v>44362</v>
      </c>
      <c r="G891" s="303">
        <f t="shared" si="68"/>
        <v>44364</v>
      </c>
    </row>
    <row r="892" spans="1:7">
      <c r="B892" s="295" t="s">
        <v>1460</v>
      </c>
      <c r="C892" s="295" t="s">
        <v>1459</v>
      </c>
      <c r="D892" s="959"/>
      <c r="E892" s="303">
        <f t="shared" si="68"/>
        <v>44365</v>
      </c>
      <c r="F892" s="303">
        <f t="shared" si="68"/>
        <v>44369</v>
      </c>
      <c r="G892" s="303">
        <f t="shared" si="68"/>
        <v>44371</v>
      </c>
    </row>
    <row r="893" spans="1:7">
      <c r="B893" s="295" t="s">
        <v>1458</v>
      </c>
      <c r="C893" s="295" t="s">
        <v>1457</v>
      </c>
      <c r="D893" s="959"/>
      <c r="E893" s="303">
        <f t="shared" si="68"/>
        <v>44372</v>
      </c>
      <c r="F893" s="303">
        <f t="shared" si="68"/>
        <v>44376</v>
      </c>
      <c r="G893" s="303">
        <f t="shared" si="68"/>
        <v>44378</v>
      </c>
    </row>
    <row r="894" spans="1:7">
      <c r="B894" s="292"/>
      <c r="C894" s="292"/>
    </row>
    <row r="895" spans="1:7">
      <c r="B895" s="948" t="s">
        <v>1401</v>
      </c>
      <c r="C895" s="948" t="s">
        <v>28</v>
      </c>
      <c r="D895" s="950" t="s">
        <v>29</v>
      </c>
      <c r="E895" s="297" t="s">
        <v>148</v>
      </c>
      <c r="F895" s="297" t="s">
        <v>148</v>
      </c>
      <c r="G895" s="297" t="s">
        <v>1449</v>
      </c>
    </row>
    <row r="896" spans="1:7">
      <c r="B896" s="949"/>
      <c r="C896" s="949"/>
      <c r="D896" s="951"/>
      <c r="E896" s="297" t="s">
        <v>1016</v>
      </c>
      <c r="F896" s="297" t="s">
        <v>31</v>
      </c>
      <c r="G896" s="297" t="s">
        <v>32</v>
      </c>
    </row>
    <row r="897" spans="1:7">
      <c r="B897" s="295" t="s">
        <v>1451</v>
      </c>
      <c r="C897" s="295" t="s">
        <v>1456</v>
      </c>
      <c r="D897" s="959" t="s">
        <v>1455</v>
      </c>
      <c r="E897" s="303">
        <f>F897-4</f>
        <v>44347</v>
      </c>
      <c r="F897" s="303">
        <v>44351</v>
      </c>
      <c r="G897" s="303">
        <f>F897+3</f>
        <v>44354</v>
      </c>
    </row>
    <row r="898" spans="1:7">
      <c r="B898" s="295" t="s">
        <v>1451</v>
      </c>
      <c r="C898" s="295" t="s">
        <v>1454</v>
      </c>
      <c r="D898" s="959"/>
      <c r="E898" s="303">
        <f>E897+7</f>
        <v>44354</v>
      </c>
      <c r="F898" s="303">
        <f>SUM(F897+7)</f>
        <v>44358</v>
      </c>
      <c r="G898" s="303">
        <f>F898+3</f>
        <v>44361</v>
      </c>
    </row>
    <row r="899" spans="1:7">
      <c r="B899" s="295" t="s">
        <v>1451</v>
      </c>
      <c r="C899" s="295" t="s">
        <v>1453</v>
      </c>
      <c r="D899" s="959"/>
      <c r="E899" s="303">
        <f>E898+7</f>
        <v>44361</v>
      </c>
      <c r="F899" s="303">
        <f>SUM(F897+14)</f>
        <v>44365</v>
      </c>
      <c r="G899" s="303">
        <f>F899+3</f>
        <v>44368</v>
      </c>
    </row>
    <row r="900" spans="1:7">
      <c r="B900" s="295" t="s">
        <v>1451</v>
      </c>
      <c r="C900" s="295" t="s">
        <v>1452</v>
      </c>
      <c r="D900" s="959"/>
      <c r="E900" s="303">
        <f>E899+7</f>
        <v>44368</v>
      </c>
      <c r="F900" s="303">
        <f>SUM(F897+21)</f>
        <v>44372</v>
      </c>
      <c r="G900" s="303">
        <f>F900+3</f>
        <v>44375</v>
      </c>
    </row>
    <row r="901" spans="1:7">
      <c r="B901" s="295" t="s">
        <v>1451</v>
      </c>
      <c r="C901" s="295" t="s">
        <v>1450</v>
      </c>
      <c r="D901" s="959"/>
      <c r="E901" s="303">
        <f>E900+7</f>
        <v>44375</v>
      </c>
      <c r="F901" s="303">
        <f>SUM(F897+28)</f>
        <v>44379</v>
      </c>
      <c r="G901" s="303">
        <f>F901+3</f>
        <v>44382</v>
      </c>
    </row>
    <row r="903" spans="1:7">
      <c r="B903" s="948" t="s">
        <v>1401</v>
      </c>
      <c r="C903" s="948" t="s">
        <v>28</v>
      </c>
      <c r="D903" s="950" t="s">
        <v>29</v>
      </c>
      <c r="E903" s="297" t="s">
        <v>148</v>
      </c>
      <c r="F903" s="297" t="s">
        <v>148</v>
      </c>
      <c r="G903" s="297" t="s">
        <v>1449</v>
      </c>
    </row>
    <row r="904" spans="1:7">
      <c r="B904" s="949"/>
      <c r="C904" s="949"/>
      <c r="D904" s="951"/>
      <c r="E904" s="297" t="s">
        <v>1016</v>
      </c>
      <c r="F904" s="297" t="s">
        <v>31</v>
      </c>
      <c r="G904" s="297" t="s">
        <v>32</v>
      </c>
    </row>
    <row r="905" spans="1:7">
      <c r="B905" s="295" t="s">
        <v>1447</v>
      </c>
      <c r="C905" s="295" t="s">
        <v>633</v>
      </c>
      <c r="D905" s="959" t="s">
        <v>1448</v>
      </c>
      <c r="E905" s="303">
        <f>F905-4</f>
        <v>44342</v>
      </c>
      <c r="F905" s="303">
        <v>44346</v>
      </c>
      <c r="G905" s="303">
        <f>F905+3</f>
        <v>44349</v>
      </c>
    </row>
    <row r="906" spans="1:7">
      <c r="B906" s="295" t="s">
        <v>1447</v>
      </c>
      <c r="C906" s="295" t="s">
        <v>634</v>
      </c>
      <c r="D906" s="959"/>
      <c r="E906" s="303">
        <f>E905+7</f>
        <v>44349</v>
      </c>
      <c r="F906" s="303">
        <f>SUM(F905+7)</f>
        <v>44353</v>
      </c>
      <c r="G906" s="303">
        <f>G905+7</f>
        <v>44356</v>
      </c>
    </row>
    <row r="907" spans="1:7">
      <c r="B907" s="295" t="s">
        <v>1447</v>
      </c>
      <c r="C907" s="295" t="s">
        <v>646</v>
      </c>
      <c r="D907" s="959"/>
      <c r="E907" s="303">
        <f>E906+7</f>
        <v>44356</v>
      </c>
      <c r="F907" s="303">
        <f>SUM(F905+14)</f>
        <v>44360</v>
      </c>
      <c r="G907" s="303">
        <f>G906+7</f>
        <v>44363</v>
      </c>
    </row>
    <row r="908" spans="1:7">
      <c r="B908" s="295" t="s">
        <v>1447</v>
      </c>
      <c r="C908" s="295" t="s">
        <v>980</v>
      </c>
      <c r="D908" s="959"/>
      <c r="E908" s="303">
        <f>E907+7</f>
        <v>44363</v>
      </c>
      <c r="F908" s="303">
        <f>SUM(F905+21)</f>
        <v>44367</v>
      </c>
      <c r="G908" s="303">
        <f>G907+7</f>
        <v>44370</v>
      </c>
    </row>
    <row r="909" spans="1:7">
      <c r="B909" s="295" t="s">
        <v>1447</v>
      </c>
      <c r="C909" s="295" t="s">
        <v>712</v>
      </c>
      <c r="D909" s="959"/>
      <c r="E909" s="303">
        <f>E908+7</f>
        <v>44370</v>
      </c>
      <c r="F909" s="303">
        <f>SUM(F905+28)</f>
        <v>44374</v>
      </c>
      <c r="G909" s="303">
        <f>G908+7</f>
        <v>44377</v>
      </c>
    </row>
    <row r="910" spans="1:7">
      <c r="B910" s="292"/>
      <c r="C910" s="292"/>
    </row>
    <row r="911" spans="1:7">
      <c r="A911" s="307" t="s">
        <v>240</v>
      </c>
    </row>
    <row r="912" spans="1:7">
      <c r="B912" s="948" t="s">
        <v>1401</v>
      </c>
      <c r="C912" s="948" t="s">
        <v>28</v>
      </c>
      <c r="D912" s="950" t="s">
        <v>29</v>
      </c>
      <c r="E912" s="297" t="s">
        <v>148</v>
      </c>
      <c r="F912" s="297" t="s">
        <v>148</v>
      </c>
      <c r="G912" s="297" t="s">
        <v>1437</v>
      </c>
    </row>
    <row r="913" spans="2:7">
      <c r="B913" s="949"/>
      <c r="C913" s="949"/>
      <c r="D913" s="951"/>
      <c r="E913" s="297" t="s">
        <v>1016</v>
      </c>
      <c r="F913" s="297" t="s">
        <v>31</v>
      </c>
      <c r="G913" s="297" t="s">
        <v>32</v>
      </c>
    </row>
    <row r="914" spans="2:7">
      <c r="B914" s="295" t="s">
        <v>1442</v>
      </c>
      <c r="C914" s="295" t="s">
        <v>1446</v>
      </c>
      <c r="D914" s="945" t="s">
        <v>1445</v>
      </c>
      <c r="E914" s="303">
        <f>F914-4</f>
        <v>44344</v>
      </c>
      <c r="F914" s="303">
        <v>44348</v>
      </c>
      <c r="G914" s="303">
        <f>F914+3</f>
        <v>44351</v>
      </c>
    </row>
    <row r="915" spans="2:7">
      <c r="B915" s="295" t="s">
        <v>1442</v>
      </c>
      <c r="C915" s="295" t="s">
        <v>1444</v>
      </c>
      <c r="D915" s="946"/>
      <c r="E915" s="303">
        <f>E914+7</f>
        <v>44351</v>
      </c>
      <c r="F915" s="303">
        <f>SUM(F914+7)</f>
        <v>44355</v>
      </c>
      <c r="G915" s="303">
        <f>F915+3</f>
        <v>44358</v>
      </c>
    </row>
    <row r="916" spans="2:7">
      <c r="B916" s="295" t="s">
        <v>1442</v>
      </c>
      <c r="C916" s="295" t="s">
        <v>1155</v>
      </c>
      <c r="D916" s="946"/>
      <c r="E916" s="303">
        <f>E915+7</f>
        <v>44358</v>
      </c>
      <c r="F916" s="303">
        <f>SUM(F914+14)</f>
        <v>44362</v>
      </c>
      <c r="G916" s="303">
        <f>F916+3</f>
        <v>44365</v>
      </c>
    </row>
    <row r="917" spans="2:7">
      <c r="B917" s="295" t="s">
        <v>1442</v>
      </c>
      <c r="C917" s="295" t="s">
        <v>1443</v>
      </c>
      <c r="D917" s="946"/>
      <c r="E917" s="303">
        <f>E916+7</f>
        <v>44365</v>
      </c>
      <c r="F917" s="303">
        <f>SUM(F914+21)</f>
        <v>44369</v>
      </c>
      <c r="G917" s="303">
        <f>F917+3</f>
        <v>44372</v>
      </c>
    </row>
    <row r="918" spans="2:7">
      <c r="B918" s="295" t="s">
        <v>1442</v>
      </c>
      <c r="C918" s="295" t="s">
        <v>1441</v>
      </c>
      <c r="D918" s="947"/>
      <c r="E918" s="303">
        <f>E917+7</f>
        <v>44372</v>
      </c>
      <c r="F918" s="303">
        <f>SUM(F914+28)</f>
        <v>44376</v>
      </c>
      <c r="G918" s="303">
        <f>F918+3</f>
        <v>44379</v>
      </c>
    </row>
    <row r="919" spans="2:7">
      <c r="B919" s="292" t="s">
        <v>1121</v>
      </c>
      <c r="C919" s="292"/>
      <c r="F919" s="299"/>
      <c r="G919" s="299"/>
    </row>
    <row r="920" spans="2:7">
      <c r="B920" s="948" t="s">
        <v>1401</v>
      </c>
      <c r="C920" s="948" t="s">
        <v>28</v>
      </c>
      <c r="D920" s="950" t="s">
        <v>29</v>
      </c>
      <c r="E920" s="297" t="s">
        <v>148</v>
      </c>
      <c r="F920" s="297" t="s">
        <v>148</v>
      </c>
      <c r="G920" s="297" t="s">
        <v>1437</v>
      </c>
    </row>
    <row r="921" spans="2:7">
      <c r="B921" s="949"/>
      <c r="C921" s="949"/>
      <c r="D921" s="951"/>
      <c r="E921" s="297" t="s">
        <v>1016</v>
      </c>
      <c r="F921" s="297" t="s">
        <v>31</v>
      </c>
      <c r="G921" s="297" t="s">
        <v>32</v>
      </c>
    </row>
    <row r="922" spans="2:7">
      <c r="B922" s="295" t="s">
        <v>1438</v>
      </c>
      <c r="C922" s="295" t="s">
        <v>634</v>
      </c>
      <c r="D922" s="959" t="s">
        <v>1440</v>
      </c>
      <c r="E922" s="303">
        <f>F922-4</f>
        <v>44347</v>
      </c>
      <c r="F922" s="303">
        <v>44351</v>
      </c>
      <c r="G922" s="303">
        <f>F922+2</f>
        <v>44353</v>
      </c>
    </row>
    <row r="923" spans="2:7">
      <c r="B923" s="295" t="s">
        <v>1439</v>
      </c>
      <c r="C923" s="295" t="s">
        <v>646</v>
      </c>
      <c r="D923" s="959"/>
      <c r="E923" s="303">
        <f>E922+7</f>
        <v>44354</v>
      </c>
      <c r="F923" s="303">
        <f>SUM(F922+7)</f>
        <v>44358</v>
      </c>
      <c r="G923" s="303">
        <f>G922+7</f>
        <v>44360</v>
      </c>
    </row>
    <row r="924" spans="2:7">
      <c r="B924" s="295" t="s">
        <v>1438</v>
      </c>
      <c r="C924" s="295" t="s">
        <v>980</v>
      </c>
      <c r="D924" s="959"/>
      <c r="E924" s="303">
        <f>E923+7</f>
        <v>44361</v>
      </c>
      <c r="F924" s="303">
        <f>SUM(F922+14)</f>
        <v>44365</v>
      </c>
      <c r="G924" s="303">
        <f>G923+7</f>
        <v>44367</v>
      </c>
    </row>
    <row r="925" spans="2:7">
      <c r="B925" s="295" t="s">
        <v>1439</v>
      </c>
      <c r="C925" s="295" t="s">
        <v>712</v>
      </c>
      <c r="D925" s="959"/>
      <c r="E925" s="303">
        <f>E924+7</f>
        <v>44368</v>
      </c>
      <c r="F925" s="303">
        <f>SUM(F922+21)</f>
        <v>44372</v>
      </c>
      <c r="G925" s="303">
        <f>G924+7</f>
        <v>44374</v>
      </c>
    </row>
    <row r="926" spans="2:7">
      <c r="B926" s="295" t="s">
        <v>1438</v>
      </c>
      <c r="C926" s="295" t="s">
        <v>981</v>
      </c>
      <c r="D926" s="959"/>
      <c r="E926" s="303">
        <f>E925+7</f>
        <v>44375</v>
      </c>
      <c r="F926" s="303">
        <f>SUM(F922+28)</f>
        <v>44379</v>
      </c>
      <c r="G926" s="303">
        <f>G925+7</f>
        <v>44381</v>
      </c>
    </row>
    <row r="927" spans="2:7">
      <c r="B927" s="353"/>
      <c r="C927" s="351"/>
    </row>
    <row r="928" spans="2:7">
      <c r="B928" s="948" t="s">
        <v>1401</v>
      </c>
      <c r="C928" s="948" t="s">
        <v>28</v>
      </c>
      <c r="D928" s="950" t="s">
        <v>29</v>
      </c>
      <c r="E928" s="297" t="s">
        <v>148</v>
      </c>
      <c r="F928" s="297" t="s">
        <v>148</v>
      </c>
      <c r="G928" s="297" t="s">
        <v>1437</v>
      </c>
    </row>
    <row r="929" spans="1:7">
      <c r="B929" s="949"/>
      <c r="C929" s="949"/>
      <c r="D929" s="951"/>
      <c r="E929" s="297" t="s">
        <v>1016</v>
      </c>
      <c r="F929" s="297" t="s">
        <v>31</v>
      </c>
      <c r="G929" s="297" t="s">
        <v>32</v>
      </c>
    </row>
    <row r="930" spans="1:7">
      <c r="B930" s="295" t="s">
        <v>1430</v>
      </c>
      <c r="C930" s="295" t="s">
        <v>1436</v>
      </c>
      <c r="D930" s="945" t="s">
        <v>1435</v>
      </c>
      <c r="E930" s="303">
        <f>F930-4</f>
        <v>44342</v>
      </c>
      <c r="F930" s="303">
        <v>44346</v>
      </c>
      <c r="G930" s="303">
        <f>F930+2</f>
        <v>44348</v>
      </c>
    </row>
    <row r="931" spans="1:7">
      <c r="B931" s="295" t="s">
        <v>1432</v>
      </c>
      <c r="C931" s="295" t="s">
        <v>1434</v>
      </c>
      <c r="D931" s="946"/>
      <c r="E931" s="303">
        <f>E930+7</f>
        <v>44349</v>
      </c>
      <c r="F931" s="303">
        <f>SUM(F930+7)</f>
        <v>44353</v>
      </c>
      <c r="G931" s="303">
        <f>G930+7</f>
        <v>44355</v>
      </c>
    </row>
    <row r="932" spans="1:7">
      <c r="B932" s="295" t="s">
        <v>1430</v>
      </c>
      <c r="C932" s="295" t="s">
        <v>1433</v>
      </c>
      <c r="D932" s="946"/>
      <c r="E932" s="303">
        <f>E931+7</f>
        <v>44356</v>
      </c>
      <c r="F932" s="303">
        <f>SUM(F930+14)</f>
        <v>44360</v>
      </c>
      <c r="G932" s="303">
        <f>G931+7</f>
        <v>44362</v>
      </c>
    </row>
    <row r="933" spans="1:7">
      <c r="B933" s="295" t="s">
        <v>1432</v>
      </c>
      <c r="C933" s="295" t="s">
        <v>1431</v>
      </c>
      <c r="D933" s="946"/>
      <c r="E933" s="303">
        <f>E932+7</f>
        <v>44363</v>
      </c>
      <c r="F933" s="303">
        <f>SUM(F930+21)</f>
        <v>44367</v>
      </c>
      <c r="G933" s="303">
        <f>G932+7</f>
        <v>44369</v>
      </c>
    </row>
    <row r="934" spans="1:7">
      <c r="B934" s="295" t="s">
        <v>1430</v>
      </c>
      <c r="C934" s="295" t="s">
        <v>1429</v>
      </c>
      <c r="D934" s="947"/>
      <c r="E934" s="303">
        <f>E933+7</f>
        <v>44370</v>
      </c>
      <c r="F934" s="303">
        <f>SUM(F930+28)</f>
        <v>44374</v>
      </c>
      <c r="G934" s="303">
        <f>G933+7</f>
        <v>44376</v>
      </c>
    </row>
    <row r="935" spans="1:7">
      <c r="A935" s="307" t="s">
        <v>241</v>
      </c>
    </row>
    <row r="936" spans="1:7">
      <c r="A936" s="307"/>
      <c r="B936" s="948" t="s">
        <v>1401</v>
      </c>
      <c r="C936" s="948" t="s">
        <v>28</v>
      </c>
      <c r="D936" s="950" t="s">
        <v>29</v>
      </c>
      <c r="E936" s="297" t="s">
        <v>148</v>
      </c>
      <c r="F936" s="297" t="s">
        <v>148</v>
      </c>
      <c r="G936" s="297" t="s">
        <v>1410</v>
      </c>
    </row>
    <row r="937" spans="1:7">
      <c r="B937" s="949"/>
      <c r="C937" s="949"/>
      <c r="D937" s="951"/>
      <c r="E937" s="297" t="s">
        <v>1016</v>
      </c>
      <c r="F937" s="297" t="s">
        <v>31</v>
      </c>
      <c r="G937" s="297" t="s">
        <v>32</v>
      </c>
    </row>
    <row r="938" spans="1:7">
      <c r="B938" s="295" t="s">
        <v>1423</v>
      </c>
      <c r="C938" s="295" t="s">
        <v>1428</v>
      </c>
      <c r="D938" s="959" t="s">
        <v>1427</v>
      </c>
      <c r="E938" s="303">
        <f>F938-4</f>
        <v>44344</v>
      </c>
      <c r="F938" s="303">
        <v>44348</v>
      </c>
      <c r="G938" s="303">
        <f>F938+1</f>
        <v>44349</v>
      </c>
    </row>
    <row r="939" spans="1:7">
      <c r="B939" s="295" t="s">
        <v>1423</v>
      </c>
      <c r="C939" s="295" t="s">
        <v>1426</v>
      </c>
      <c r="D939" s="959"/>
      <c r="E939" s="303">
        <f>E938+7</f>
        <v>44351</v>
      </c>
      <c r="F939" s="303">
        <v>44320</v>
      </c>
      <c r="G939" s="303">
        <f>F939+1</f>
        <v>44321</v>
      </c>
    </row>
    <row r="940" spans="1:7">
      <c r="B940" s="295" t="s">
        <v>1423</v>
      </c>
      <c r="C940" s="295" t="s">
        <v>1425</v>
      </c>
      <c r="D940" s="959"/>
      <c r="E940" s="303">
        <f>E939+7</f>
        <v>44358</v>
      </c>
      <c r="F940" s="303">
        <v>44327</v>
      </c>
      <c r="G940" s="303">
        <f>F940+1</f>
        <v>44328</v>
      </c>
    </row>
    <row r="941" spans="1:7">
      <c r="B941" s="295" t="s">
        <v>1423</v>
      </c>
      <c r="C941" s="295" t="s">
        <v>1424</v>
      </c>
      <c r="D941" s="959"/>
      <c r="E941" s="303">
        <f>E940+7</f>
        <v>44365</v>
      </c>
      <c r="F941" s="303">
        <v>44334</v>
      </c>
      <c r="G941" s="303">
        <f>F941+1</f>
        <v>44335</v>
      </c>
    </row>
    <row r="942" spans="1:7">
      <c r="B942" s="295" t="s">
        <v>1423</v>
      </c>
      <c r="C942" s="295" t="s">
        <v>1422</v>
      </c>
      <c r="D942" s="959"/>
      <c r="E942" s="303">
        <f>E941+7</f>
        <v>44372</v>
      </c>
      <c r="F942" s="303">
        <v>44341</v>
      </c>
      <c r="G942" s="303">
        <f>F942+1</f>
        <v>44342</v>
      </c>
    </row>
    <row r="943" spans="1:7">
      <c r="B943" s="292"/>
      <c r="C943" s="292"/>
    </row>
    <row r="944" spans="1:7">
      <c r="B944" s="948" t="s">
        <v>1401</v>
      </c>
      <c r="C944" s="948" t="s">
        <v>28</v>
      </c>
      <c r="D944" s="950" t="s">
        <v>29</v>
      </c>
      <c r="E944" s="297" t="s">
        <v>148</v>
      </c>
      <c r="F944" s="297" t="s">
        <v>148</v>
      </c>
      <c r="G944" s="297" t="s">
        <v>1410</v>
      </c>
    </row>
    <row r="945" spans="2:7">
      <c r="B945" s="949"/>
      <c r="C945" s="949"/>
      <c r="D945" s="951"/>
      <c r="E945" s="297" t="s">
        <v>1016</v>
      </c>
      <c r="F945" s="297" t="s">
        <v>31</v>
      </c>
      <c r="G945" s="297" t="s">
        <v>32</v>
      </c>
    </row>
    <row r="946" spans="2:7">
      <c r="B946" s="295" t="s">
        <v>1417</v>
      </c>
      <c r="C946" s="295" t="s">
        <v>1421</v>
      </c>
      <c r="D946" s="945" t="s">
        <v>1420</v>
      </c>
      <c r="E946" s="303">
        <f>F946-4</f>
        <v>44346</v>
      </c>
      <c r="F946" s="303">
        <v>44350</v>
      </c>
      <c r="G946" s="303">
        <f>F946+2</f>
        <v>44352</v>
      </c>
    </row>
    <row r="947" spans="2:7">
      <c r="B947" s="295" t="s">
        <v>1415</v>
      </c>
      <c r="C947" s="295" t="s">
        <v>1416</v>
      </c>
      <c r="D947" s="946"/>
      <c r="E947" s="303">
        <f>E946+7</f>
        <v>44353</v>
      </c>
      <c r="F947" s="303">
        <v>44322</v>
      </c>
      <c r="G947" s="303">
        <f>G946+7</f>
        <v>44359</v>
      </c>
    </row>
    <row r="948" spans="2:7">
      <c r="B948" s="295" t="s">
        <v>1417</v>
      </c>
      <c r="C948" s="295" t="s">
        <v>1419</v>
      </c>
      <c r="D948" s="946"/>
      <c r="E948" s="303">
        <f>E947+7</f>
        <v>44360</v>
      </c>
      <c r="F948" s="303">
        <v>44329</v>
      </c>
      <c r="G948" s="303">
        <f>G947+7</f>
        <v>44366</v>
      </c>
    </row>
    <row r="949" spans="2:7">
      <c r="B949" s="295" t="s">
        <v>1415</v>
      </c>
      <c r="C949" s="295" t="s">
        <v>1418</v>
      </c>
      <c r="D949" s="946"/>
      <c r="E949" s="303">
        <f>E948+7</f>
        <v>44367</v>
      </c>
      <c r="F949" s="303">
        <v>44336</v>
      </c>
      <c r="G949" s="303">
        <f>G948+7</f>
        <v>44373</v>
      </c>
    </row>
    <row r="950" spans="2:7">
      <c r="B950" s="295" t="s">
        <v>1417</v>
      </c>
      <c r="C950" s="295" t="s">
        <v>1416</v>
      </c>
      <c r="D950" s="946"/>
      <c r="E950" s="303">
        <f>E949+7</f>
        <v>44374</v>
      </c>
      <c r="F950" s="303">
        <v>44343</v>
      </c>
      <c r="G950" s="303">
        <f>G949+7</f>
        <v>44380</v>
      </c>
    </row>
    <row r="951" spans="2:7">
      <c r="B951" s="295" t="s">
        <v>1415</v>
      </c>
      <c r="C951" s="295" t="s">
        <v>1414</v>
      </c>
      <c r="D951" s="947"/>
      <c r="E951" s="303">
        <f>E950+7</f>
        <v>44381</v>
      </c>
      <c r="F951" s="303">
        <v>44350</v>
      </c>
      <c r="G951" s="303">
        <f>G950+7</f>
        <v>44387</v>
      </c>
    </row>
    <row r="953" spans="2:7">
      <c r="B953" s="948" t="s">
        <v>1401</v>
      </c>
      <c r="C953" s="948" t="s">
        <v>28</v>
      </c>
      <c r="D953" s="950" t="s">
        <v>29</v>
      </c>
      <c r="E953" s="297" t="s">
        <v>148</v>
      </c>
      <c r="F953" s="297" t="s">
        <v>148</v>
      </c>
      <c r="G953" s="297" t="s">
        <v>1410</v>
      </c>
    </row>
    <row r="954" spans="2:7">
      <c r="B954" s="949"/>
      <c r="C954" s="949"/>
      <c r="D954" s="951"/>
      <c r="E954" s="297" t="s">
        <v>1016</v>
      </c>
      <c r="F954" s="297" t="s">
        <v>31</v>
      </c>
      <c r="G954" s="297" t="s">
        <v>32</v>
      </c>
    </row>
    <row r="955" spans="2:7">
      <c r="B955" s="295" t="s">
        <v>1413</v>
      </c>
      <c r="C955" s="295"/>
      <c r="D955" s="959" t="s">
        <v>1412</v>
      </c>
      <c r="E955" s="303">
        <f>F955-4</f>
        <v>44347</v>
      </c>
      <c r="F955" s="303">
        <v>44351</v>
      </c>
      <c r="G955" s="303">
        <f>F955+3</f>
        <v>44354</v>
      </c>
    </row>
    <row r="956" spans="2:7">
      <c r="B956" s="295" t="s">
        <v>1411</v>
      </c>
      <c r="C956" s="295" t="s">
        <v>646</v>
      </c>
      <c r="D956" s="959"/>
      <c r="E956" s="303">
        <f t="shared" ref="E956:F959" si="69">E955+7</f>
        <v>44354</v>
      </c>
      <c r="F956" s="303">
        <f t="shared" si="69"/>
        <v>44358</v>
      </c>
      <c r="G956" s="303">
        <f>F956+3</f>
        <v>44361</v>
      </c>
    </row>
    <row r="957" spans="2:7">
      <c r="B957" s="295" t="s">
        <v>1411</v>
      </c>
      <c r="C957" s="295" t="s">
        <v>980</v>
      </c>
      <c r="D957" s="959"/>
      <c r="E957" s="303">
        <f t="shared" si="69"/>
        <v>44361</v>
      </c>
      <c r="F957" s="303">
        <f t="shared" si="69"/>
        <v>44365</v>
      </c>
      <c r="G957" s="303">
        <f>F957+3</f>
        <v>44368</v>
      </c>
    </row>
    <row r="958" spans="2:7">
      <c r="B958" s="295" t="s">
        <v>1411</v>
      </c>
      <c r="C958" s="295" t="s">
        <v>712</v>
      </c>
      <c r="D958" s="959"/>
      <c r="E958" s="303">
        <f t="shared" si="69"/>
        <v>44368</v>
      </c>
      <c r="F958" s="303">
        <f t="shared" si="69"/>
        <v>44372</v>
      </c>
      <c r="G958" s="303">
        <f>F958+3</f>
        <v>44375</v>
      </c>
    </row>
    <row r="959" spans="2:7">
      <c r="B959" s="295" t="s">
        <v>1121</v>
      </c>
      <c r="C959" s="295" t="s">
        <v>1121</v>
      </c>
      <c r="D959" s="959"/>
      <c r="E959" s="303">
        <f t="shared" si="69"/>
        <v>44375</v>
      </c>
      <c r="F959" s="303">
        <f t="shared" si="69"/>
        <v>44379</v>
      </c>
      <c r="G959" s="303">
        <f>F959+3</f>
        <v>44382</v>
      </c>
    </row>
    <row r="960" spans="2:7">
      <c r="C960" s="292"/>
    </row>
    <row r="961" spans="1:7">
      <c r="B961" s="948" t="s">
        <v>1401</v>
      </c>
      <c r="C961" s="948" t="s">
        <v>28</v>
      </c>
      <c r="D961" s="950" t="s">
        <v>29</v>
      </c>
      <c r="E961" s="297" t="s">
        <v>148</v>
      </c>
      <c r="F961" s="297" t="s">
        <v>148</v>
      </c>
      <c r="G961" s="297" t="s">
        <v>1410</v>
      </c>
    </row>
    <row r="962" spans="1:7">
      <c r="B962" s="949"/>
      <c r="C962" s="949"/>
      <c r="D962" s="951"/>
      <c r="E962" s="297" t="s">
        <v>1016</v>
      </c>
      <c r="F962" s="297" t="s">
        <v>31</v>
      </c>
      <c r="G962" s="297" t="s">
        <v>32</v>
      </c>
    </row>
    <row r="963" spans="1:7">
      <c r="B963" s="295" t="s">
        <v>521</v>
      </c>
      <c r="C963" s="295" t="s">
        <v>634</v>
      </c>
      <c r="D963" s="959" t="s">
        <v>1409</v>
      </c>
      <c r="E963" s="303">
        <f>F963-4</f>
        <v>44349</v>
      </c>
      <c r="F963" s="303">
        <v>44353</v>
      </c>
      <c r="G963" s="303">
        <f>F963+2</f>
        <v>44355</v>
      </c>
    </row>
    <row r="964" spans="1:7">
      <c r="B964" s="295" t="s">
        <v>521</v>
      </c>
      <c r="C964" s="295" t="s">
        <v>646</v>
      </c>
      <c r="D964" s="959"/>
      <c r="E964" s="303">
        <f t="shared" ref="E964:G967" si="70">E963+7</f>
        <v>44356</v>
      </c>
      <c r="F964" s="303">
        <f t="shared" si="70"/>
        <v>44360</v>
      </c>
      <c r="G964" s="303">
        <f t="shared" si="70"/>
        <v>44362</v>
      </c>
    </row>
    <row r="965" spans="1:7">
      <c r="B965" s="295" t="s">
        <v>521</v>
      </c>
      <c r="C965" s="295" t="s">
        <v>980</v>
      </c>
      <c r="D965" s="959"/>
      <c r="E965" s="303">
        <f t="shared" si="70"/>
        <v>44363</v>
      </c>
      <c r="F965" s="303">
        <f t="shared" si="70"/>
        <v>44367</v>
      </c>
      <c r="G965" s="303">
        <f t="shared" si="70"/>
        <v>44369</v>
      </c>
    </row>
    <row r="966" spans="1:7">
      <c r="B966" s="295" t="s">
        <v>521</v>
      </c>
      <c r="C966" s="295" t="s">
        <v>712</v>
      </c>
      <c r="D966" s="959"/>
      <c r="E966" s="303">
        <f t="shared" si="70"/>
        <v>44370</v>
      </c>
      <c r="F966" s="303">
        <f t="shared" si="70"/>
        <v>44374</v>
      </c>
      <c r="G966" s="303">
        <f t="shared" si="70"/>
        <v>44376</v>
      </c>
    </row>
    <row r="967" spans="1:7">
      <c r="B967" s="295" t="s">
        <v>521</v>
      </c>
      <c r="C967" s="295" t="s">
        <v>981</v>
      </c>
      <c r="D967" s="959"/>
      <c r="E967" s="303">
        <f t="shared" si="70"/>
        <v>44377</v>
      </c>
      <c r="F967" s="303">
        <f t="shared" si="70"/>
        <v>44381</v>
      </c>
      <c r="G967" s="303">
        <f t="shared" si="70"/>
        <v>44383</v>
      </c>
    </row>
    <row r="968" spans="1:7">
      <c r="B968" s="350"/>
      <c r="C968" s="350"/>
      <c r="D968" s="300"/>
      <c r="E968" s="299"/>
      <c r="F968" s="299"/>
      <c r="G968" s="299"/>
    </row>
    <row r="969" spans="1:7">
      <c r="A969" s="307" t="s">
        <v>242</v>
      </c>
    </row>
    <row r="970" spans="1:7">
      <c r="A970" s="307"/>
      <c r="B970" s="948" t="s">
        <v>1401</v>
      </c>
      <c r="C970" s="948" t="s">
        <v>28</v>
      </c>
      <c r="D970" s="950" t="s">
        <v>29</v>
      </c>
      <c r="E970" s="297" t="s">
        <v>148</v>
      </c>
      <c r="F970" s="297" t="s">
        <v>148</v>
      </c>
      <c r="G970" s="297" t="s">
        <v>1400</v>
      </c>
    </row>
    <row r="971" spans="1:7">
      <c r="A971" s="307"/>
      <c r="B971" s="949"/>
      <c r="C971" s="949"/>
      <c r="D971" s="951"/>
      <c r="E971" s="297" t="s">
        <v>1016</v>
      </c>
      <c r="F971" s="297" t="s">
        <v>31</v>
      </c>
      <c r="G971" s="297" t="s">
        <v>32</v>
      </c>
    </row>
    <row r="972" spans="1:7">
      <c r="A972" s="307"/>
      <c r="B972" s="295" t="s">
        <v>1403</v>
      </c>
      <c r="C972" s="295" t="s">
        <v>1408</v>
      </c>
      <c r="D972" s="959" t="s">
        <v>1407</v>
      </c>
      <c r="E972" s="303">
        <f>F972-4</f>
        <v>44344</v>
      </c>
      <c r="F972" s="303">
        <v>44348</v>
      </c>
      <c r="G972" s="303">
        <f>F972+2</f>
        <v>44350</v>
      </c>
    </row>
    <row r="973" spans="1:7">
      <c r="A973" s="307"/>
      <c r="B973" s="295" t="s">
        <v>1403</v>
      </c>
      <c r="C973" s="295" t="s">
        <v>1406</v>
      </c>
      <c r="D973" s="959"/>
      <c r="E973" s="303">
        <f t="shared" ref="E973:G976" si="71">E972+7</f>
        <v>44351</v>
      </c>
      <c r="F973" s="303">
        <f t="shared" si="71"/>
        <v>44355</v>
      </c>
      <c r="G973" s="303">
        <f t="shared" si="71"/>
        <v>44357</v>
      </c>
    </row>
    <row r="974" spans="1:7">
      <c r="A974" s="307"/>
      <c r="B974" s="295" t="s">
        <v>1403</v>
      </c>
      <c r="C974" s="295" t="s">
        <v>1405</v>
      </c>
      <c r="D974" s="959"/>
      <c r="E974" s="303">
        <f t="shared" si="71"/>
        <v>44358</v>
      </c>
      <c r="F974" s="303">
        <f t="shared" si="71"/>
        <v>44362</v>
      </c>
      <c r="G974" s="303">
        <f t="shared" si="71"/>
        <v>44364</v>
      </c>
    </row>
    <row r="975" spans="1:7">
      <c r="A975" s="307"/>
      <c r="B975" s="295" t="s">
        <v>1403</v>
      </c>
      <c r="C975" s="295" t="s">
        <v>1404</v>
      </c>
      <c r="D975" s="959"/>
      <c r="E975" s="303">
        <f t="shared" si="71"/>
        <v>44365</v>
      </c>
      <c r="F975" s="303">
        <f t="shared" si="71"/>
        <v>44369</v>
      </c>
      <c r="G975" s="303">
        <f t="shared" si="71"/>
        <v>44371</v>
      </c>
    </row>
    <row r="976" spans="1:7">
      <c r="A976" s="307"/>
      <c r="B976" s="295" t="s">
        <v>1403</v>
      </c>
      <c r="C976" s="295" t="s">
        <v>1402</v>
      </c>
      <c r="D976" s="959"/>
      <c r="E976" s="303">
        <f t="shared" si="71"/>
        <v>44372</v>
      </c>
      <c r="F976" s="303">
        <f t="shared" si="71"/>
        <v>44376</v>
      </c>
      <c r="G976" s="303">
        <f t="shared" si="71"/>
        <v>44378</v>
      </c>
    </row>
    <row r="977" spans="1:7">
      <c r="A977" s="307"/>
      <c r="B977" s="352"/>
      <c r="C977" s="351"/>
    </row>
    <row r="978" spans="1:7">
      <c r="B978" s="948" t="s">
        <v>1401</v>
      </c>
      <c r="C978" s="948" t="s">
        <v>28</v>
      </c>
      <c r="D978" s="950" t="s">
        <v>29</v>
      </c>
      <c r="E978" s="297" t="s">
        <v>148</v>
      </c>
      <c r="F978" s="297" t="s">
        <v>148</v>
      </c>
      <c r="G978" s="297" t="s">
        <v>1400</v>
      </c>
    </row>
    <row r="979" spans="1:7">
      <c r="B979" s="949"/>
      <c r="C979" s="949"/>
      <c r="D979" s="951"/>
      <c r="E979" s="297" t="s">
        <v>1016</v>
      </c>
      <c r="F979" s="297" t="s">
        <v>31</v>
      </c>
      <c r="G979" s="297" t="s">
        <v>32</v>
      </c>
    </row>
    <row r="980" spans="1:7">
      <c r="B980" s="295" t="s">
        <v>1396</v>
      </c>
      <c r="C980" s="295" t="s">
        <v>1399</v>
      </c>
      <c r="D980" s="959" t="s">
        <v>1398</v>
      </c>
      <c r="E980" s="303">
        <f>F980-4</f>
        <v>44346</v>
      </c>
      <c r="F980" s="303">
        <v>44350</v>
      </c>
      <c r="G980" s="303">
        <f>F980+2</f>
        <v>44352</v>
      </c>
    </row>
    <row r="981" spans="1:7">
      <c r="B981" s="295" t="s">
        <v>1396</v>
      </c>
      <c r="C981" s="295" t="s">
        <v>1397</v>
      </c>
      <c r="D981" s="959"/>
      <c r="E981" s="303">
        <f t="shared" ref="E981:F984" si="72">E980+7</f>
        <v>44353</v>
      </c>
      <c r="F981" s="303">
        <f t="shared" si="72"/>
        <v>44357</v>
      </c>
      <c r="G981" s="303">
        <f>F981+2</f>
        <v>44359</v>
      </c>
    </row>
    <row r="982" spans="1:7">
      <c r="B982" s="295" t="s">
        <v>1396</v>
      </c>
      <c r="C982" s="295" t="s">
        <v>1395</v>
      </c>
      <c r="D982" s="959"/>
      <c r="E982" s="303">
        <f t="shared" si="72"/>
        <v>44360</v>
      </c>
      <c r="F982" s="303">
        <f t="shared" si="72"/>
        <v>44364</v>
      </c>
      <c r="G982" s="303">
        <f>F982+2</f>
        <v>44366</v>
      </c>
    </row>
    <row r="983" spans="1:7">
      <c r="B983" s="295" t="s">
        <v>1394</v>
      </c>
      <c r="C983" s="295" t="s">
        <v>1393</v>
      </c>
      <c r="D983" s="959"/>
      <c r="E983" s="303">
        <f t="shared" si="72"/>
        <v>44367</v>
      </c>
      <c r="F983" s="303">
        <f t="shared" si="72"/>
        <v>44371</v>
      </c>
      <c r="G983" s="303">
        <f>F983+2</f>
        <v>44373</v>
      </c>
    </row>
    <row r="984" spans="1:7">
      <c r="B984" s="308"/>
      <c r="C984" s="295"/>
      <c r="D984" s="959"/>
      <c r="E984" s="303">
        <f t="shared" si="72"/>
        <v>44374</v>
      </c>
      <c r="F984" s="303">
        <f t="shared" si="72"/>
        <v>44378</v>
      </c>
      <c r="G984" s="303">
        <f>F984+2</f>
        <v>44380</v>
      </c>
    </row>
    <row r="985" spans="1:7">
      <c r="B985" s="301"/>
      <c r="C985" s="318"/>
      <c r="E985" s="299"/>
      <c r="F985" s="299"/>
      <c r="G985" s="299"/>
    </row>
    <row r="986" spans="1:7">
      <c r="B986" s="948" t="s">
        <v>1386</v>
      </c>
      <c r="C986" s="948" t="s">
        <v>28</v>
      </c>
      <c r="D986" s="950" t="s">
        <v>29</v>
      </c>
      <c r="E986" s="297" t="s">
        <v>148</v>
      </c>
      <c r="F986" s="297" t="s">
        <v>148</v>
      </c>
      <c r="G986" s="297" t="s">
        <v>1385</v>
      </c>
    </row>
    <row r="987" spans="1:7">
      <c r="B987" s="949"/>
      <c r="C987" s="949"/>
      <c r="D987" s="951"/>
      <c r="E987" s="297" t="s">
        <v>1016</v>
      </c>
      <c r="F987" s="297" t="s">
        <v>31</v>
      </c>
      <c r="G987" s="297" t="s">
        <v>32</v>
      </c>
    </row>
    <row r="988" spans="1:7">
      <c r="B988" s="295" t="s">
        <v>1388</v>
      </c>
      <c r="C988" s="295" t="s">
        <v>1392</v>
      </c>
      <c r="D988" s="959" t="s">
        <v>1391</v>
      </c>
      <c r="E988" s="303">
        <f>F988-4</f>
        <v>44347</v>
      </c>
      <c r="F988" s="303">
        <v>44351</v>
      </c>
      <c r="G988" s="303">
        <f>F988+2</f>
        <v>44353</v>
      </c>
    </row>
    <row r="989" spans="1:7">
      <c r="B989" s="295" t="s">
        <v>1388</v>
      </c>
      <c r="C989" s="295" t="s">
        <v>1390</v>
      </c>
      <c r="D989" s="959"/>
      <c r="E989" s="303">
        <f t="shared" ref="E989:G991" si="73">E988+7</f>
        <v>44354</v>
      </c>
      <c r="F989" s="303">
        <f t="shared" si="73"/>
        <v>44358</v>
      </c>
      <c r="G989" s="303">
        <f t="shared" si="73"/>
        <v>44360</v>
      </c>
    </row>
    <row r="990" spans="1:7">
      <c r="B990" s="295" t="s">
        <v>1388</v>
      </c>
      <c r="C990" s="295" t="s">
        <v>1389</v>
      </c>
      <c r="D990" s="959"/>
      <c r="E990" s="303">
        <f t="shared" si="73"/>
        <v>44361</v>
      </c>
      <c r="F990" s="303">
        <f t="shared" si="73"/>
        <v>44365</v>
      </c>
      <c r="G990" s="303">
        <f t="shared" si="73"/>
        <v>44367</v>
      </c>
    </row>
    <row r="991" spans="1:7">
      <c r="B991" s="295" t="s">
        <v>1388</v>
      </c>
      <c r="C991" s="295" t="s">
        <v>1387</v>
      </c>
      <c r="D991" s="959"/>
      <c r="E991" s="303">
        <f t="shared" si="73"/>
        <v>44368</v>
      </c>
      <c r="F991" s="303">
        <f t="shared" si="73"/>
        <v>44372</v>
      </c>
      <c r="G991" s="303">
        <f t="shared" si="73"/>
        <v>44374</v>
      </c>
    </row>
    <row r="993" spans="1:8">
      <c r="B993" s="948" t="s">
        <v>1386</v>
      </c>
      <c r="C993" s="948" t="s">
        <v>28</v>
      </c>
      <c r="D993" s="950" t="s">
        <v>1372</v>
      </c>
      <c r="E993" s="297" t="s">
        <v>148</v>
      </c>
      <c r="F993" s="297" t="s">
        <v>148</v>
      </c>
      <c r="G993" s="297" t="s">
        <v>1385</v>
      </c>
    </row>
    <row r="994" spans="1:8">
      <c r="B994" s="949"/>
      <c r="C994" s="949"/>
      <c r="D994" s="951"/>
      <c r="E994" s="297" t="s">
        <v>1016</v>
      </c>
      <c r="F994" s="297" t="s">
        <v>31</v>
      </c>
      <c r="G994" s="297" t="s">
        <v>32</v>
      </c>
    </row>
    <row r="995" spans="1:8">
      <c r="B995" s="295" t="s">
        <v>266</v>
      </c>
      <c r="C995" s="295" t="s">
        <v>1384</v>
      </c>
      <c r="D995" s="959" t="s">
        <v>1383</v>
      </c>
      <c r="E995" s="303">
        <f>F995-4</f>
        <v>44345</v>
      </c>
      <c r="F995" s="303">
        <v>44349</v>
      </c>
      <c r="G995" s="303">
        <f>F995+2</f>
        <v>44351</v>
      </c>
    </row>
    <row r="996" spans="1:8">
      <c r="B996" s="295" t="s">
        <v>266</v>
      </c>
      <c r="C996" s="295" t="s">
        <v>1382</v>
      </c>
      <c r="D996" s="959"/>
      <c r="E996" s="303">
        <f t="shared" ref="E996:F999" si="74">E995+7</f>
        <v>44352</v>
      </c>
      <c r="F996" s="303">
        <f t="shared" si="74"/>
        <v>44356</v>
      </c>
      <c r="G996" s="303">
        <f>F996+2</f>
        <v>44358</v>
      </c>
    </row>
    <row r="997" spans="1:8">
      <c r="B997" s="295" t="s">
        <v>266</v>
      </c>
      <c r="C997" s="295" t="s">
        <v>633</v>
      </c>
      <c r="D997" s="959"/>
      <c r="E997" s="303">
        <f t="shared" si="74"/>
        <v>44359</v>
      </c>
      <c r="F997" s="303">
        <f t="shared" si="74"/>
        <v>44363</v>
      </c>
      <c r="G997" s="303">
        <f>F997+2</f>
        <v>44365</v>
      </c>
    </row>
    <row r="998" spans="1:8">
      <c r="B998" s="295" t="s">
        <v>266</v>
      </c>
      <c r="C998" s="295" t="s">
        <v>634</v>
      </c>
      <c r="D998" s="959"/>
      <c r="E998" s="303">
        <f t="shared" si="74"/>
        <v>44366</v>
      </c>
      <c r="F998" s="303">
        <f t="shared" si="74"/>
        <v>44370</v>
      </c>
      <c r="G998" s="303">
        <f>F998+2</f>
        <v>44372</v>
      </c>
    </row>
    <row r="999" spans="1:8">
      <c r="B999" s="295" t="s">
        <v>266</v>
      </c>
      <c r="C999" s="295" t="s">
        <v>646</v>
      </c>
      <c r="D999" s="959"/>
      <c r="E999" s="303">
        <f t="shared" si="74"/>
        <v>44373</v>
      </c>
      <c r="F999" s="303">
        <f t="shared" si="74"/>
        <v>44377</v>
      </c>
      <c r="G999" s="303">
        <f>F999+2</f>
        <v>44379</v>
      </c>
    </row>
    <row r="1000" spans="1:8">
      <c r="B1000" s="350"/>
      <c r="C1000" s="350"/>
      <c r="D1000" s="300"/>
      <c r="E1000" s="299"/>
      <c r="F1000" s="299"/>
      <c r="G1000" s="299"/>
    </row>
    <row r="1001" spans="1:8">
      <c r="B1001" s="349"/>
      <c r="C1001" s="349"/>
      <c r="E1001" s="299"/>
      <c r="F1001" s="299"/>
      <c r="G1001" s="299"/>
    </row>
    <row r="1002" spans="1:8" s="327" customFormat="1">
      <c r="A1002" s="336" t="s">
        <v>196</v>
      </c>
      <c r="B1002" s="340"/>
      <c r="C1002" s="340"/>
      <c r="D1002" s="336"/>
      <c r="E1002" s="336"/>
      <c r="F1002" s="336"/>
      <c r="G1002" s="336"/>
      <c r="H1002" s="328"/>
    </row>
    <row r="1003" spans="1:8">
      <c r="A1003" s="307" t="s">
        <v>202</v>
      </c>
      <c r="B1003" s="337"/>
      <c r="C1003" s="337"/>
      <c r="D1003" s="330"/>
      <c r="E1003" s="330"/>
      <c r="F1003" s="336"/>
      <c r="G1003" s="336"/>
    </row>
    <row r="1004" spans="1:8">
      <c r="B1004" s="948" t="s">
        <v>1374</v>
      </c>
      <c r="C1004" s="948" t="s">
        <v>1373</v>
      </c>
      <c r="D1004" s="950" t="s">
        <v>1372</v>
      </c>
      <c r="E1004" s="297" t="s">
        <v>1371</v>
      </c>
      <c r="F1004" s="297" t="s">
        <v>1371</v>
      </c>
      <c r="G1004" s="297" t="s">
        <v>1370</v>
      </c>
    </row>
    <row r="1005" spans="1:8">
      <c r="B1005" s="949"/>
      <c r="C1005" s="949"/>
      <c r="D1005" s="951"/>
      <c r="E1005" s="297" t="s">
        <v>1369</v>
      </c>
      <c r="F1005" s="297" t="s">
        <v>1368</v>
      </c>
      <c r="G1005" s="297" t="s">
        <v>1367</v>
      </c>
    </row>
    <row r="1006" spans="1:8">
      <c r="A1006" s="293"/>
      <c r="B1006" s="295" t="s">
        <v>1381</v>
      </c>
      <c r="C1006" s="308" t="s">
        <v>816</v>
      </c>
      <c r="D1006" s="959" t="s">
        <v>1353</v>
      </c>
      <c r="E1006" s="303">
        <f>F1006-4</f>
        <v>44350</v>
      </c>
      <c r="F1006" s="303">
        <v>44354</v>
      </c>
      <c r="G1006" s="303">
        <f>F1006+19</f>
        <v>44373</v>
      </c>
      <c r="H1006" s="292" t="s">
        <v>1378</v>
      </c>
    </row>
    <row r="1007" spans="1:8">
      <c r="B1007" s="295" t="s">
        <v>1380</v>
      </c>
      <c r="C1007" s="308" t="s">
        <v>64</v>
      </c>
      <c r="D1007" s="959"/>
      <c r="E1007" s="303">
        <f>F1007-4</f>
        <v>44352</v>
      </c>
      <c r="F1007" s="303">
        <v>44356</v>
      </c>
      <c r="G1007" s="303">
        <f>F1007+19</f>
        <v>44375</v>
      </c>
      <c r="H1007" s="292" t="s">
        <v>1378</v>
      </c>
    </row>
    <row r="1008" spans="1:8">
      <c r="B1008" s="295" t="s">
        <v>1379</v>
      </c>
      <c r="C1008" s="308" t="s">
        <v>228</v>
      </c>
      <c r="D1008" s="959"/>
      <c r="E1008" s="303">
        <f>F1008-4</f>
        <v>44359</v>
      </c>
      <c r="F1008" s="303">
        <f>F1007+7</f>
        <v>44363</v>
      </c>
      <c r="G1008" s="303">
        <f>F1008+19</f>
        <v>44382</v>
      </c>
      <c r="H1008" s="292" t="s">
        <v>1378</v>
      </c>
    </row>
    <row r="1009" spans="1:8">
      <c r="B1009" s="295" t="s">
        <v>1377</v>
      </c>
      <c r="C1009" s="308" t="s">
        <v>817</v>
      </c>
      <c r="D1009" s="959"/>
      <c r="E1009" s="303">
        <f>F1009-4</f>
        <v>44366</v>
      </c>
      <c r="F1009" s="303">
        <f>F1008+7</f>
        <v>44370</v>
      </c>
      <c r="G1009" s="303">
        <f>F1009+19</f>
        <v>44389</v>
      </c>
    </row>
    <row r="1010" spans="1:8">
      <c r="B1010" s="295" t="s">
        <v>1376</v>
      </c>
      <c r="C1010" s="308" t="s">
        <v>1375</v>
      </c>
      <c r="D1010" s="959"/>
      <c r="E1010" s="303">
        <f>F1010-4</f>
        <v>44373</v>
      </c>
      <c r="F1010" s="303">
        <f>F1009+7</f>
        <v>44377</v>
      </c>
      <c r="G1010" s="303">
        <f>F1010+19</f>
        <v>44396</v>
      </c>
    </row>
    <row r="1011" spans="1:8">
      <c r="D1011" s="293"/>
      <c r="E1011" s="299"/>
      <c r="F1011" s="299"/>
      <c r="G1011" s="299"/>
    </row>
    <row r="1012" spans="1:8">
      <c r="B1012" s="948" t="s">
        <v>1374</v>
      </c>
      <c r="C1012" s="948" t="s">
        <v>1373</v>
      </c>
      <c r="D1012" s="950" t="s">
        <v>1372</v>
      </c>
      <c r="E1012" s="297" t="s">
        <v>1371</v>
      </c>
      <c r="F1012" s="297" t="s">
        <v>1371</v>
      </c>
      <c r="G1012" s="297" t="s">
        <v>1370</v>
      </c>
    </row>
    <row r="1013" spans="1:8">
      <c r="B1013" s="949"/>
      <c r="C1013" s="949"/>
      <c r="D1013" s="951"/>
      <c r="E1013" s="297" t="s">
        <v>1369</v>
      </c>
      <c r="F1013" s="297" t="s">
        <v>1368</v>
      </c>
      <c r="G1013" s="297" t="s">
        <v>1367</v>
      </c>
    </row>
    <row r="1014" spans="1:8">
      <c r="B1014" s="308" t="s">
        <v>1366</v>
      </c>
      <c r="C1014" s="308" t="s">
        <v>1365</v>
      </c>
      <c r="D1014" s="945" t="s">
        <v>1364</v>
      </c>
      <c r="E1014" s="303">
        <f>F1014-4</f>
        <v>44348</v>
      </c>
      <c r="F1014" s="303">
        <v>44352</v>
      </c>
      <c r="G1014" s="303">
        <f>F1014+18</f>
        <v>44370</v>
      </c>
    </row>
    <row r="1015" spans="1:8">
      <c r="B1015" s="308" t="s">
        <v>1363</v>
      </c>
      <c r="C1015" s="308" t="s">
        <v>1362</v>
      </c>
      <c r="D1015" s="946"/>
      <c r="E1015" s="303">
        <f>E1014+7</f>
        <v>44355</v>
      </c>
      <c r="F1015" s="303">
        <v>44359</v>
      </c>
      <c r="G1015" s="303">
        <f>G1014+7</f>
        <v>44377</v>
      </c>
    </row>
    <row r="1016" spans="1:8">
      <c r="B1016" s="308" t="s">
        <v>1361</v>
      </c>
      <c r="C1016" s="308" t="s">
        <v>1360</v>
      </c>
      <c r="D1016" s="946"/>
      <c r="E1016" s="303">
        <f>E1015+7</f>
        <v>44362</v>
      </c>
      <c r="F1016" s="303">
        <v>44366</v>
      </c>
      <c r="G1016" s="303">
        <f>G1015+7</f>
        <v>44384</v>
      </c>
    </row>
    <row r="1017" spans="1:8">
      <c r="B1017" s="308" t="s">
        <v>1359</v>
      </c>
      <c r="C1017" s="308" t="s">
        <v>1358</v>
      </c>
      <c r="D1017" s="946"/>
      <c r="E1017" s="303">
        <f>E1016+7</f>
        <v>44369</v>
      </c>
      <c r="F1017" s="303">
        <v>44373</v>
      </c>
      <c r="G1017" s="303">
        <f>G1016+7</f>
        <v>44391</v>
      </c>
    </row>
    <row r="1018" spans="1:8">
      <c r="B1018" s="308"/>
      <c r="C1018" s="308"/>
      <c r="D1018" s="946"/>
      <c r="E1018" s="303">
        <f>E1017+7</f>
        <v>44376</v>
      </c>
      <c r="F1018" s="303">
        <f>F1017+7</f>
        <v>44380</v>
      </c>
      <c r="G1018" s="303">
        <f>G1017+7</f>
        <v>44398</v>
      </c>
    </row>
    <row r="1019" spans="1:8">
      <c r="B1019" s="308"/>
      <c r="C1019" s="308"/>
      <c r="D1019" s="947"/>
      <c r="E1019" s="303">
        <f>E1018+7</f>
        <v>44383</v>
      </c>
      <c r="F1019" s="303">
        <f>F1018+7</f>
        <v>44387</v>
      </c>
      <c r="G1019" s="303">
        <f>G1018+7</f>
        <v>44405</v>
      </c>
    </row>
    <row r="1020" spans="1:8" ht="15" customHeight="1">
      <c r="A1020" s="307" t="s">
        <v>111</v>
      </c>
    </row>
    <row r="1021" spans="1:8">
      <c r="B1021" s="948" t="s">
        <v>1287</v>
      </c>
      <c r="C1021" s="948" t="s">
        <v>1286</v>
      </c>
      <c r="D1021" s="950" t="s">
        <v>1285</v>
      </c>
      <c r="E1021" s="297" t="s">
        <v>1284</v>
      </c>
      <c r="F1021" s="297" t="s">
        <v>1284</v>
      </c>
      <c r="G1021" s="297" t="s">
        <v>1357</v>
      </c>
      <c r="H1021" s="297" t="s">
        <v>1356</v>
      </c>
    </row>
    <row r="1022" spans="1:8">
      <c r="B1022" s="949"/>
      <c r="C1022" s="949"/>
      <c r="D1022" s="951"/>
      <c r="E1022" s="297" t="s">
        <v>1299</v>
      </c>
      <c r="F1022" s="297" t="s">
        <v>1298</v>
      </c>
      <c r="G1022" s="297" t="s">
        <v>1297</v>
      </c>
      <c r="H1022" s="297" t="s">
        <v>32</v>
      </c>
    </row>
    <row r="1023" spans="1:8" ht="16.5" customHeight="1">
      <c r="B1023" s="308" t="s">
        <v>1355</v>
      </c>
      <c r="C1023" s="308" t="s">
        <v>1354</v>
      </c>
      <c r="D1023" s="959" t="s">
        <v>1353</v>
      </c>
      <c r="E1023" s="303">
        <f>F1023-4</f>
        <v>44345</v>
      </c>
      <c r="F1023" s="303">
        <v>44349</v>
      </c>
      <c r="G1023" s="303">
        <f>F1023+10</f>
        <v>44359</v>
      </c>
      <c r="H1023" s="348" t="s">
        <v>1352</v>
      </c>
    </row>
    <row r="1024" spans="1:8">
      <c r="B1024" s="308" t="s">
        <v>1351</v>
      </c>
      <c r="C1024" s="308" t="s">
        <v>1339</v>
      </c>
      <c r="D1024" s="959"/>
      <c r="E1024" s="303">
        <f t="shared" ref="E1024:F1027" si="75">E1023+7</f>
        <v>44352</v>
      </c>
      <c r="F1024" s="303">
        <f t="shared" si="75"/>
        <v>44356</v>
      </c>
      <c r="G1024" s="303">
        <f>F1024+10</f>
        <v>44366</v>
      </c>
      <c r="H1024" s="348" t="s">
        <v>1336</v>
      </c>
    </row>
    <row r="1025" spans="1:8">
      <c r="B1025" s="308" t="s">
        <v>1350</v>
      </c>
      <c r="C1025" s="308" t="s">
        <v>1349</v>
      </c>
      <c r="D1025" s="959"/>
      <c r="E1025" s="303">
        <f t="shared" si="75"/>
        <v>44359</v>
      </c>
      <c r="F1025" s="303">
        <f t="shared" si="75"/>
        <v>44363</v>
      </c>
      <c r="G1025" s="303">
        <f>F1025+10</f>
        <v>44373</v>
      </c>
      <c r="H1025" s="348" t="s">
        <v>1336</v>
      </c>
    </row>
    <row r="1026" spans="1:8">
      <c r="B1026" s="308" t="s">
        <v>1348</v>
      </c>
      <c r="C1026" s="308" t="s">
        <v>1347</v>
      </c>
      <c r="D1026" s="959"/>
      <c r="E1026" s="303">
        <f t="shared" si="75"/>
        <v>44366</v>
      </c>
      <c r="F1026" s="303">
        <f t="shared" si="75"/>
        <v>44370</v>
      </c>
      <c r="G1026" s="303">
        <f>F1026+10</f>
        <v>44380</v>
      </c>
      <c r="H1026" s="348" t="s">
        <v>1336</v>
      </c>
    </row>
    <row r="1027" spans="1:8">
      <c r="B1027" s="308" t="s">
        <v>1346</v>
      </c>
      <c r="C1027" s="308" t="s">
        <v>1281</v>
      </c>
      <c r="D1027" s="959"/>
      <c r="E1027" s="303">
        <f t="shared" si="75"/>
        <v>44373</v>
      </c>
      <c r="F1027" s="303">
        <f t="shared" si="75"/>
        <v>44377</v>
      </c>
      <c r="G1027" s="303">
        <f>F1027+10</f>
        <v>44387</v>
      </c>
      <c r="H1027" s="348" t="s">
        <v>1336</v>
      </c>
    </row>
    <row r="1028" spans="1:8">
      <c r="D1028" s="293"/>
      <c r="E1028" s="299"/>
      <c r="F1028" s="299"/>
    </row>
    <row r="1029" spans="1:8">
      <c r="A1029" s="307"/>
      <c r="B1029" s="948" t="s">
        <v>1219</v>
      </c>
      <c r="C1029" s="948" t="s">
        <v>1315</v>
      </c>
      <c r="D1029" s="950" t="s">
        <v>1217</v>
      </c>
      <c r="E1029" s="297" t="s">
        <v>1314</v>
      </c>
      <c r="F1029" s="297" t="s">
        <v>1314</v>
      </c>
      <c r="G1029" s="297" t="s">
        <v>1345</v>
      </c>
      <c r="H1029" s="297" t="s">
        <v>1323</v>
      </c>
    </row>
    <row r="1030" spans="1:8">
      <c r="B1030" s="949"/>
      <c r="C1030" s="949"/>
      <c r="D1030" s="951"/>
      <c r="E1030" s="297" t="s">
        <v>1311</v>
      </c>
      <c r="F1030" s="297" t="s">
        <v>1310</v>
      </c>
      <c r="G1030" s="297" t="s">
        <v>1252</v>
      </c>
      <c r="H1030" s="297" t="s">
        <v>32</v>
      </c>
    </row>
    <row r="1031" spans="1:8">
      <c r="B1031" s="308" t="s">
        <v>1344</v>
      </c>
      <c r="C1031" s="308" t="s">
        <v>1343</v>
      </c>
      <c r="D1031" s="959" t="s">
        <v>1342</v>
      </c>
      <c r="E1031" s="303">
        <f>F1031-4</f>
        <v>44348</v>
      </c>
      <c r="F1031" s="303">
        <v>44352</v>
      </c>
      <c r="G1031" s="303">
        <f t="shared" ref="G1031:G1036" si="76">F1031+10</f>
        <v>44362</v>
      </c>
      <c r="H1031" s="348" t="s">
        <v>1336</v>
      </c>
    </row>
    <row r="1032" spans="1:8">
      <c r="B1032" s="308" t="s">
        <v>1341</v>
      </c>
      <c r="C1032" s="308" t="s">
        <v>1340</v>
      </c>
      <c r="D1032" s="959"/>
      <c r="E1032" s="303">
        <f>E1031+7</f>
        <v>44355</v>
      </c>
      <c r="F1032" s="303">
        <v>44359</v>
      </c>
      <c r="G1032" s="303">
        <f t="shared" si="76"/>
        <v>44369</v>
      </c>
      <c r="H1032" s="348" t="s">
        <v>1336</v>
      </c>
    </row>
    <row r="1033" spans="1:8">
      <c r="B1033" s="308" t="s">
        <v>1277</v>
      </c>
      <c r="C1033" s="308" t="s">
        <v>1339</v>
      </c>
      <c r="D1033" s="959"/>
      <c r="E1033" s="303">
        <f>E1032+7</f>
        <v>44362</v>
      </c>
      <c r="F1033" s="303">
        <v>44366</v>
      </c>
      <c r="G1033" s="303">
        <f t="shared" si="76"/>
        <v>44376</v>
      </c>
      <c r="H1033" s="348" t="s">
        <v>1336</v>
      </c>
    </row>
    <row r="1034" spans="1:8">
      <c r="B1034" s="308" t="s">
        <v>1338</v>
      </c>
      <c r="C1034" s="308" t="s">
        <v>1337</v>
      </c>
      <c r="D1034" s="959"/>
      <c r="E1034" s="303">
        <f>E1033+7</f>
        <v>44369</v>
      </c>
      <c r="F1034" s="303">
        <v>44373</v>
      </c>
      <c r="G1034" s="303">
        <f t="shared" si="76"/>
        <v>44383</v>
      </c>
      <c r="H1034" s="348" t="s">
        <v>1336</v>
      </c>
    </row>
    <row r="1035" spans="1:8">
      <c r="B1035" s="308"/>
      <c r="C1035" s="308"/>
      <c r="D1035" s="959"/>
      <c r="E1035" s="303">
        <f>E1034+7</f>
        <v>44376</v>
      </c>
      <c r="F1035" s="303">
        <f>F1034+7</f>
        <v>44380</v>
      </c>
      <c r="G1035" s="303">
        <f t="shared" si="76"/>
        <v>44390</v>
      </c>
      <c r="H1035" s="348" t="s">
        <v>1336</v>
      </c>
    </row>
    <row r="1036" spans="1:8">
      <c r="B1036" s="308"/>
      <c r="C1036" s="308"/>
      <c r="D1036" s="959"/>
      <c r="E1036" s="303">
        <f>E1035+7</f>
        <v>44383</v>
      </c>
      <c r="F1036" s="303">
        <f>F1035+7</f>
        <v>44387</v>
      </c>
      <c r="G1036" s="303">
        <f t="shared" si="76"/>
        <v>44397</v>
      </c>
      <c r="H1036" s="348" t="s">
        <v>1336</v>
      </c>
    </row>
    <row r="1037" spans="1:8">
      <c r="B1037" s="307"/>
      <c r="C1037" s="307"/>
      <c r="D1037" s="307"/>
      <c r="E1037" s="307"/>
      <c r="F1037" s="307"/>
      <c r="G1037" s="307"/>
      <c r="H1037" s="307"/>
    </row>
    <row r="1038" spans="1:8">
      <c r="B1038" s="948" t="s">
        <v>1219</v>
      </c>
      <c r="C1038" s="948" t="s">
        <v>1315</v>
      </c>
      <c r="D1038" s="950" t="s">
        <v>1217</v>
      </c>
      <c r="E1038" s="297" t="s">
        <v>1314</v>
      </c>
      <c r="F1038" s="297" t="s">
        <v>1314</v>
      </c>
      <c r="G1038" s="297" t="s">
        <v>1335</v>
      </c>
      <c r="H1038" s="297" t="s">
        <v>1323</v>
      </c>
    </row>
    <row r="1039" spans="1:8">
      <c r="B1039" s="949"/>
      <c r="C1039" s="949"/>
      <c r="D1039" s="951"/>
      <c r="E1039" s="297" t="s">
        <v>1311</v>
      </c>
      <c r="F1039" s="297" t="s">
        <v>1310</v>
      </c>
      <c r="G1039" s="297" t="s">
        <v>1252</v>
      </c>
      <c r="H1039" s="297" t="s">
        <v>32</v>
      </c>
    </row>
    <row r="1040" spans="1:8">
      <c r="B1040" s="308" t="s">
        <v>1333</v>
      </c>
      <c r="C1040" s="308" t="s">
        <v>1332</v>
      </c>
      <c r="D1040" s="959" t="s">
        <v>1331</v>
      </c>
      <c r="E1040" s="303">
        <f>F1040-4</f>
        <v>44350</v>
      </c>
      <c r="F1040" s="303">
        <v>44354</v>
      </c>
      <c r="G1040" s="303">
        <f>F1040+5</f>
        <v>44359</v>
      </c>
      <c r="H1040" s="348" t="s">
        <v>1334</v>
      </c>
    </row>
    <row r="1041" spans="2:8">
      <c r="B1041" s="308" t="s">
        <v>1330</v>
      </c>
      <c r="C1041" s="308" t="s">
        <v>1328</v>
      </c>
      <c r="D1041" s="959"/>
      <c r="E1041" s="303">
        <f>E1040+7</f>
        <v>44357</v>
      </c>
      <c r="F1041" s="303">
        <v>44361</v>
      </c>
      <c r="G1041" s="303">
        <f>G1040+7</f>
        <v>44366</v>
      </c>
      <c r="H1041" s="348" t="s">
        <v>1334</v>
      </c>
    </row>
    <row r="1042" spans="2:8">
      <c r="B1042" s="308" t="s">
        <v>1329</v>
      </c>
      <c r="C1042" s="308" t="s">
        <v>1328</v>
      </c>
      <c r="D1042" s="959"/>
      <c r="E1042" s="303">
        <f>E1041+7</f>
        <v>44364</v>
      </c>
      <c r="F1042" s="303">
        <v>44368</v>
      </c>
      <c r="G1042" s="303">
        <f>G1041+7</f>
        <v>44373</v>
      </c>
      <c r="H1042" s="348" t="s">
        <v>1334</v>
      </c>
    </row>
    <row r="1043" spans="2:8">
      <c r="B1043" s="308" t="s">
        <v>1327</v>
      </c>
      <c r="C1043" s="308" t="s">
        <v>1326</v>
      </c>
      <c r="D1043" s="959"/>
      <c r="E1043" s="303">
        <f>E1042+7</f>
        <v>44371</v>
      </c>
      <c r="F1043" s="303">
        <v>44375</v>
      </c>
      <c r="G1043" s="303">
        <f>G1042+7</f>
        <v>44380</v>
      </c>
      <c r="H1043" s="348" t="s">
        <v>1334</v>
      </c>
    </row>
    <row r="1044" spans="2:8">
      <c r="B1044" s="308" t="s">
        <v>1325</v>
      </c>
      <c r="C1044" s="308" t="s">
        <v>1324</v>
      </c>
      <c r="D1044" s="959"/>
      <c r="E1044" s="303">
        <f>E1043+7</f>
        <v>44378</v>
      </c>
      <c r="F1044" s="303">
        <v>44382</v>
      </c>
      <c r="G1044" s="303">
        <f>G1043+7</f>
        <v>44387</v>
      </c>
      <c r="H1044" s="348" t="s">
        <v>1334</v>
      </c>
    </row>
    <row r="1045" spans="2:8">
      <c r="B1045" s="292"/>
      <c r="C1045" s="292"/>
      <c r="F1045" s="299"/>
      <c r="G1045" s="299"/>
    </row>
    <row r="1046" spans="2:8">
      <c r="B1046" s="948" t="s">
        <v>1219</v>
      </c>
      <c r="C1046" s="948" t="s">
        <v>1315</v>
      </c>
      <c r="D1046" s="950" t="s">
        <v>1217</v>
      </c>
      <c r="E1046" s="297" t="s">
        <v>1314</v>
      </c>
      <c r="F1046" s="297" t="s">
        <v>1314</v>
      </c>
      <c r="G1046" s="297" t="s">
        <v>1323</v>
      </c>
    </row>
    <row r="1047" spans="2:8">
      <c r="B1047" s="949"/>
      <c r="C1047" s="949"/>
      <c r="D1047" s="951"/>
      <c r="E1047" s="297" t="s">
        <v>1311</v>
      </c>
      <c r="F1047" s="297" t="s">
        <v>1310</v>
      </c>
      <c r="G1047" s="297" t="s">
        <v>1252</v>
      </c>
    </row>
    <row r="1048" spans="2:8">
      <c r="B1048" s="308" t="s">
        <v>1333</v>
      </c>
      <c r="C1048" s="308" t="s">
        <v>1332</v>
      </c>
      <c r="D1048" s="959" t="s">
        <v>1331</v>
      </c>
      <c r="E1048" s="303">
        <f>F1048-4</f>
        <v>44350</v>
      </c>
      <c r="F1048" s="303">
        <v>44354</v>
      </c>
      <c r="G1048" s="303">
        <f>F1048+9</f>
        <v>44363</v>
      </c>
    </row>
    <row r="1049" spans="2:8">
      <c r="B1049" s="308" t="s">
        <v>1330</v>
      </c>
      <c r="C1049" s="308" t="s">
        <v>1328</v>
      </c>
      <c r="D1049" s="959"/>
      <c r="E1049" s="303">
        <f>E1048+7</f>
        <v>44357</v>
      </c>
      <c r="F1049" s="303">
        <v>44361</v>
      </c>
      <c r="G1049" s="303">
        <f>G1048+7</f>
        <v>44370</v>
      </c>
    </row>
    <row r="1050" spans="2:8">
      <c r="B1050" s="308" t="s">
        <v>1329</v>
      </c>
      <c r="C1050" s="308" t="s">
        <v>1328</v>
      </c>
      <c r="D1050" s="959"/>
      <c r="E1050" s="303">
        <f>E1049+7</f>
        <v>44364</v>
      </c>
      <c r="F1050" s="303">
        <v>44368</v>
      </c>
      <c r="G1050" s="303">
        <f>G1049+7</f>
        <v>44377</v>
      </c>
    </row>
    <row r="1051" spans="2:8">
      <c r="B1051" s="308" t="s">
        <v>1327</v>
      </c>
      <c r="C1051" s="308" t="s">
        <v>1326</v>
      </c>
      <c r="D1051" s="959"/>
      <c r="E1051" s="303">
        <f>E1050+7</f>
        <v>44371</v>
      </c>
      <c r="F1051" s="303">
        <v>44375</v>
      </c>
      <c r="G1051" s="303">
        <f>G1050+7</f>
        <v>44384</v>
      </c>
    </row>
    <row r="1052" spans="2:8">
      <c r="B1052" s="308" t="s">
        <v>1325</v>
      </c>
      <c r="C1052" s="308" t="s">
        <v>1324</v>
      </c>
      <c r="D1052" s="959"/>
      <c r="E1052" s="303">
        <f>E1051+7</f>
        <v>44378</v>
      </c>
      <c r="F1052" s="303">
        <v>44382</v>
      </c>
      <c r="G1052" s="303">
        <f>G1051+7</f>
        <v>44391</v>
      </c>
    </row>
    <row r="1053" spans="2:8">
      <c r="B1053" s="292"/>
      <c r="C1053" s="292"/>
      <c r="E1053" s="299"/>
      <c r="F1053" s="299"/>
      <c r="G1053" s="299"/>
    </row>
    <row r="1054" spans="2:8">
      <c r="B1054" s="948" t="s">
        <v>1219</v>
      </c>
      <c r="C1054" s="948" t="s">
        <v>1315</v>
      </c>
      <c r="D1054" s="950" t="s">
        <v>1217</v>
      </c>
      <c r="E1054" s="297" t="s">
        <v>1314</v>
      </c>
      <c r="F1054" s="297" t="s">
        <v>1314</v>
      </c>
      <c r="G1054" s="297" t="s">
        <v>1323</v>
      </c>
    </row>
    <row r="1055" spans="2:8">
      <c r="B1055" s="949"/>
      <c r="C1055" s="949"/>
      <c r="D1055" s="951"/>
      <c r="E1055" s="297" t="s">
        <v>1311</v>
      </c>
      <c r="F1055" s="297" t="s">
        <v>1310</v>
      </c>
      <c r="G1055" s="297" t="s">
        <v>1252</v>
      </c>
    </row>
    <row r="1056" spans="2:8">
      <c r="B1056" s="308" t="s">
        <v>1321</v>
      </c>
      <c r="C1056" s="308" t="s">
        <v>698</v>
      </c>
      <c r="D1056" s="959" t="s">
        <v>1320</v>
      </c>
      <c r="E1056" s="303">
        <f>F1056-4</f>
        <v>44346</v>
      </c>
      <c r="F1056" s="303">
        <v>44350</v>
      </c>
      <c r="G1056" s="303">
        <f>F1056+13</f>
        <v>44363</v>
      </c>
    </row>
    <row r="1057" spans="1:8">
      <c r="B1057" s="308" t="s">
        <v>1319</v>
      </c>
      <c r="C1057" s="308" t="s">
        <v>699</v>
      </c>
      <c r="D1057" s="959"/>
      <c r="E1057" s="303">
        <f>E1056+7</f>
        <v>44353</v>
      </c>
      <c r="F1057" s="303">
        <v>44357</v>
      </c>
      <c r="G1057" s="303">
        <f>G1056+7</f>
        <v>44370</v>
      </c>
    </row>
    <row r="1058" spans="1:8">
      <c r="B1058" s="308" t="s">
        <v>1318</v>
      </c>
      <c r="C1058" s="308" t="s">
        <v>700</v>
      </c>
      <c r="D1058" s="959"/>
      <c r="E1058" s="303">
        <f>E1057+7</f>
        <v>44360</v>
      </c>
      <c r="F1058" s="303">
        <v>44364</v>
      </c>
      <c r="G1058" s="303">
        <f>G1057+7</f>
        <v>44377</v>
      </c>
    </row>
    <row r="1059" spans="1:8">
      <c r="B1059" s="308" t="s">
        <v>1317</v>
      </c>
      <c r="C1059" s="308" t="s">
        <v>954</v>
      </c>
      <c r="D1059" s="959"/>
      <c r="E1059" s="303">
        <f>E1058+7</f>
        <v>44367</v>
      </c>
      <c r="F1059" s="303">
        <v>44371</v>
      </c>
      <c r="G1059" s="303">
        <f>G1058+7</f>
        <v>44384</v>
      </c>
    </row>
    <row r="1060" spans="1:8">
      <c r="B1060" s="308" t="s">
        <v>1316</v>
      </c>
      <c r="C1060" s="308" t="s">
        <v>808</v>
      </c>
      <c r="D1060" s="959"/>
      <c r="E1060" s="303">
        <f>E1059+7</f>
        <v>44374</v>
      </c>
      <c r="F1060" s="303">
        <v>44378</v>
      </c>
      <c r="G1060" s="303">
        <f>G1059+7</f>
        <v>44391</v>
      </c>
    </row>
    <row r="1061" spans="1:8">
      <c r="B1061" s="347"/>
      <c r="C1061" s="346"/>
      <c r="D1061" s="300"/>
      <c r="E1061" s="299"/>
      <c r="F1061" s="299"/>
      <c r="G1061" s="299"/>
    </row>
    <row r="1062" spans="1:8">
      <c r="A1062" s="345" t="s">
        <v>198</v>
      </c>
    </row>
    <row r="1063" spans="1:8">
      <c r="B1063" s="948" t="s">
        <v>1219</v>
      </c>
      <c r="C1063" s="948" t="s">
        <v>1315</v>
      </c>
      <c r="D1063" s="950" t="s">
        <v>1217</v>
      </c>
      <c r="E1063" s="297" t="s">
        <v>1314</v>
      </c>
      <c r="F1063" s="297" t="s">
        <v>1314</v>
      </c>
      <c r="G1063" s="297" t="s">
        <v>1313</v>
      </c>
      <c r="H1063" s="297" t="s">
        <v>1312</v>
      </c>
    </row>
    <row r="1064" spans="1:8">
      <c r="B1064" s="949"/>
      <c r="C1064" s="949"/>
      <c r="D1064" s="951"/>
      <c r="E1064" s="297" t="s">
        <v>1311</v>
      </c>
      <c r="F1064" s="297" t="s">
        <v>1310</v>
      </c>
      <c r="G1064" s="297" t="s">
        <v>1252</v>
      </c>
      <c r="H1064" s="297" t="s">
        <v>1212</v>
      </c>
    </row>
    <row r="1065" spans="1:8" ht="16.5" customHeight="1">
      <c r="B1065" s="308" t="s">
        <v>1309</v>
      </c>
      <c r="C1065" s="308" t="s">
        <v>1308</v>
      </c>
      <c r="D1065" s="959" t="s">
        <v>1307</v>
      </c>
      <c r="E1065" s="303">
        <f>F1065-4</f>
        <v>44346</v>
      </c>
      <c r="F1065" s="303">
        <v>44350</v>
      </c>
      <c r="G1065" s="303">
        <f>F1065+18</f>
        <v>44368</v>
      </c>
      <c r="H1065" s="297" t="s">
        <v>1300</v>
      </c>
    </row>
    <row r="1066" spans="1:8">
      <c r="B1066" s="308"/>
      <c r="C1066" s="308"/>
      <c r="D1066" s="959"/>
      <c r="E1066" s="303">
        <f>E1065+7</f>
        <v>44353</v>
      </c>
      <c r="F1066" s="303">
        <v>44357</v>
      </c>
      <c r="G1066" s="303">
        <f>F1066+18</f>
        <v>44375</v>
      </c>
      <c r="H1066" s="297" t="s">
        <v>1300</v>
      </c>
    </row>
    <row r="1067" spans="1:8">
      <c r="B1067" s="308" t="s">
        <v>1306</v>
      </c>
      <c r="C1067" s="308" t="s">
        <v>1305</v>
      </c>
      <c r="D1067" s="959"/>
      <c r="E1067" s="303">
        <f>E1066+7</f>
        <v>44360</v>
      </c>
      <c r="F1067" s="303">
        <v>44364</v>
      </c>
      <c r="G1067" s="303">
        <f>F1067+18</f>
        <v>44382</v>
      </c>
      <c r="H1067" s="297" t="s">
        <v>1300</v>
      </c>
    </row>
    <row r="1068" spans="1:8">
      <c r="B1068" s="308" t="s">
        <v>1304</v>
      </c>
      <c r="C1068" s="308" t="s">
        <v>1303</v>
      </c>
      <c r="D1068" s="959"/>
      <c r="E1068" s="303">
        <f>E1067+7</f>
        <v>44367</v>
      </c>
      <c r="F1068" s="303">
        <v>44371</v>
      </c>
      <c r="G1068" s="303">
        <f>F1068+18</f>
        <v>44389</v>
      </c>
      <c r="H1068" s="297" t="s">
        <v>1300</v>
      </c>
    </row>
    <row r="1069" spans="1:8">
      <c r="B1069" s="308" t="s">
        <v>1302</v>
      </c>
      <c r="C1069" s="308" t="s">
        <v>1301</v>
      </c>
      <c r="D1069" s="959"/>
      <c r="E1069" s="303">
        <f>E1068+7</f>
        <v>44374</v>
      </c>
      <c r="F1069" s="303">
        <v>44378</v>
      </c>
      <c r="G1069" s="303">
        <f>F1069+18</f>
        <v>44396</v>
      </c>
      <c r="H1069" s="297" t="s">
        <v>1300</v>
      </c>
    </row>
    <row r="1070" spans="1:8">
      <c r="B1070" s="292"/>
      <c r="C1070" s="292"/>
      <c r="E1070" s="299"/>
      <c r="F1070" s="299"/>
      <c r="G1070" s="299"/>
      <c r="H1070" s="341"/>
    </row>
    <row r="1071" spans="1:8">
      <c r="A1071" s="307" t="s">
        <v>1283</v>
      </c>
      <c r="B1071" s="292"/>
      <c r="C1071" s="292"/>
    </row>
    <row r="1072" spans="1:8">
      <c r="B1072" s="948" t="s">
        <v>1287</v>
      </c>
      <c r="C1072" s="948" t="s">
        <v>1286</v>
      </c>
      <c r="D1072" s="950" t="s">
        <v>1285</v>
      </c>
      <c r="E1072" s="297" t="s">
        <v>1284</v>
      </c>
      <c r="F1072" s="297" t="s">
        <v>1284</v>
      </c>
      <c r="G1072" s="297" t="s">
        <v>1283</v>
      </c>
    </row>
    <row r="1073" spans="2:7">
      <c r="B1073" s="949"/>
      <c r="C1073" s="949"/>
      <c r="D1073" s="951"/>
      <c r="E1073" s="297" t="s">
        <v>1299</v>
      </c>
      <c r="F1073" s="297" t="s">
        <v>1298</v>
      </c>
      <c r="G1073" s="297" t="s">
        <v>1297</v>
      </c>
    </row>
    <row r="1074" spans="2:7">
      <c r="B1074" s="308" t="s">
        <v>1296</v>
      </c>
      <c r="C1074" s="308" t="s">
        <v>1295</v>
      </c>
      <c r="D1074" s="955" t="s">
        <v>1294</v>
      </c>
      <c r="E1074" s="303">
        <f>F1074-4</f>
        <v>44348</v>
      </c>
      <c r="F1074" s="303">
        <v>44352</v>
      </c>
      <c r="G1074" s="303">
        <f>F1074+24</f>
        <v>44376</v>
      </c>
    </row>
    <row r="1075" spans="2:7">
      <c r="B1075" s="308" t="s">
        <v>1293</v>
      </c>
      <c r="C1075" s="308" t="s">
        <v>1292</v>
      </c>
      <c r="D1075" s="956"/>
      <c r="E1075" s="303">
        <f>E1074+7</f>
        <v>44355</v>
      </c>
      <c r="F1075" s="303">
        <v>44359</v>
      </c>
      <c r="G1075" s="303">
        <f>F1075+24</f>
        <v>44383</v>
      </c>
    </row>
    <row r="1076" spans="2:7">
      <c r="B1076" s="308" t="s">
        <v>1291</v>
      </c>
      <c r="C1076" s="308" t="s">
        <v>1290</v>
      </c>
      <c r="D1076" s="956"/>
      <c r="E1076" s="303">
        <f>E1075+7</f>
        <v>44362</v>
      </c>
      <c r="F1076" s="303">
        <v>44366</v>
      </c>
      <c r="G1076" s="303">
        <f>F1076+24</f>
        <v>44390</v>
      </c>
    </row>
    <row r="1077" spans="2:7">
      <c r="B1077" s="308" t="s">
        <v>1289</v>
      </c>
      <c r="C1077" s="308" t="s">
        <v>1288</v>
      </c>
      <c r="D1077" s="956"/>
      <c r="E1077" s="303">
        <f>E1076+7</f>
        <v>44369</v>
      </c>
      <c r="F1077" s="303">
        <v>44373</v>
      </c>
      <c r="G1077" s="303">
        <f>F1077+24</f>
        <v>44397</v>
      </c>
    </row>
    <row r="1078" spans="2:7">
      <c r="B1078" s="295"/>
      <c r="C1078" s="295"/>
      <c r="D1078" s="959"/>
      <c r="E1078" s="303">
        <f>E1077+7</f>
        <v>44376</v>
      </c>
      <c r="F1078" s="303">
        <v>44345</v>
      </c>
      <c r="G1078" s="303">
        <f>F1078+24</f>
        <v>44369</v>
      </c>
    </row>
    <row r="1079" spans="2:7">
      <c r="B1079" s="292"/>
      <c r="C1079" s="292"/>
      <c r="E1079" s="299"/>
      <c r="F1079" s="299"/>
      <c r="G1079" s="299"/>
    </row>
    <row r="1080" spans="2:7">
      <c r="B1080" s="948" t="s">
        <v>1287</v>
      </c>
      <c r="C1080" s="948" t="s">
        <v>1286</v>
      </c>
      <c r="D1080" s="950" t="s">
        <v>1285</v>
      </c>
      <c r="E1080" s="297" t="s">
        <v>1284</v>
      </c>
      <c r="F1080" s="297" t="s">
        <v>1284</v>
      </c>
      <c r="G1080" s="297" t="s">
        <v>1283</v>
      </c>
    </row>
    <row r="1081" spans="2:7">
      <c r="B1081" s="949"/>
      <c r="C1081" s="949"/>
      <c r="D1081" s="951"/>
      <c r="E1081" s="297" t="s">
        <v>1214</v>
      </c>
      <c r="F1081" s="297" t="s">
        <v>1213</v>
      </c>
      <c r="G1081" s="297" t="s">
        <v>1252</v>
      </c>
    </row>
    <row r="1082" spans="2:7" ht="16.5" customHeight="1">
      <c r="B1082" s="308" t="s">
        <v>1282</v>
      </c>
      <c r="C1082" s="308" t="s">
        <v>1281</v>
      </c>
      <c r="D1082" s="955" t="s">
        <v>1280</v>
      </c>
      <c r="E1082" s="303">
        <f>F1082-4</f>
        <v>44344</v>
      </c>
      <c r="F1082" s="303">
        <v>44348</v>
      </c>
      <c r="G1082" s="303">
        <f>F1082+25</f>
        <v>44373</v>
      </c>
    </row>
    <row r="1083" spans="2:7">
      <c r="B1083" s="308" t="s">
        <v>1279</v>
      </c>
      <c r="C1083" s="308" t="s">
        <v>1278</v>
      </c>
      <c r="D1083" s="956"/>
      <c r="E1083" s="303">
        <f t="shared" ref="E1083:G1087" si="77">E1082+7</f>
        <v>44351</v>
      </c>
      <c r="F1083" s="303">
        <f t="shared" si="77"/>
        <v>44355</v>
      </c>
      <c r="G1083" s="303">
        <f t="shared" si="77"/>
        <v>44380</v>
      </c>
    </row>
    <row r="1084" spans="2:7">
      <c r="B1084" s="308" t="s">
        <v>1181</v>
      </c>
      <c r="C1084" s="308"/>
      <c r="D1084" s="956"/>
      <c r="E1084" s="303">
        <f t="shared" si="77"/>
        <v>44358</v>
      </c>
      <c r="F1084" s="303">
        <f t="shared" si="77"/>
        <v>44362</v>
      </c>
      <c r="G1084" s="303">
        <f t="shared" si="77"/>
        <v>44387</v>
      </c>
    </row>
    <row r="1085" spans="2:7">
      <c r="B1085" s="308" t="s">
        <v>1277</v>
      </c>
      <c r="C1085" s="308" t="s">
        <v>1276</v>
      </c>
      <c r="D1085" s="956"/>
      <c r="E1085" s="303">
        <f t="shared" si="77"/>
        <v>44365</v>
      </c>
      <c r="F1085" s="303">
        <f t="shared" si="77"/>
        <v>44369</v>
      </c>
      <c r="G1085" s="303">
        <f t="shared" si="77"/>
        <v>44394</v>
      </c>
    </row>
    <row r="1086" spans="2:7">
      <c r="B1086" s="308" t="s">
        <v>1275</v>
      </c>
      <c r="C1086" s="308" t="s">
        <v>1274</v>
      </c>
      <c r="D1086" s="956"/>
      <c r="E1086" s="303">
        <f t="shared" si="77"/>
        <v>44372</v>
      </c>
      <c r="F1086" s="303">
        <f t="shared" si="77"/>
        <v>44376</v>
      </c>
      <c r="G1086" s="303">
        <f t="shared" si="77"/>
        <v>44401</v>
      </c>
    </row>
    <row r="1087" spans="2:7">
      <c r="B1087" s="308" t="s">
        <v>1273</v>
      </c>
      <c r="C1087" s="308" t="s">
        <v>1272</v>
      </c>
      <c r="D1087" s="957"/>
      <c r="E1087" s="303">
        <f t="shared" si="77"/>
        <v>44379</v>
      </c>
      <c r="F1087" s="303">
        <f t="shared" si="77"/>
        <v>44383</v>
      </c>
      <c r="G1087" s="303">
        <f t="shared" si="77"/>
        <v>44408</v>
      </c>
    </row>
    <row r="1088" spans="2:7">
      <c r="B1088" s="322"/>
      <c r="C1088" s="322"/>
      <c r="D1088" s="300"/>
      <c r="E1088" s="299"/>
      <c r="F1088" s="299"/>
      <c r="G1088" s="344"/>
    </row>
    <row r="1089" spans="1:7">
      <c r="A1089" s="307" t="s">
        <v>1271</v>
      </c>
    </row>
    <row r="1090" spans="1:7">
      <c r="A1090" s="307"/>
      <c r="B1090" s="948" t="s">
        <v>1219</v>
      </c>
      <c r="C1090" s="948" t="s">
        <v>1218</v>
      </c>
      <c r="D1090" s="950" t="s">
        <v>1217</v>
      </c>
      <c r="E1090" s="297" t="s">
        <v>1216</v>
      </c>
      <c r="F1090" s="297" t="s">
        <v>1216</v>
      </c>
      <c r="G1090" s="297" t="s">
        <v>1253</v>
      </c>
    </row>
    <row r="1091" spans="1:7">
      <c r="A1091" s="307"/>
      <c r="B1091" s="949"/>
      <c r="C1091" s="949"/>
      <c r="D1091" s="951"/>
      <c r="E1091" s="297" t="s">
        <v>1214</v>
      </c>
      <c r="F1091" s="297" t="s">
        <v>1213</v>
      </c>
      <c r="G1091" s="297" t="s">
        <v>1252</v>
      </c>
    </row>
    <row r="1092" spans="1:7" ht="16.5" customHeight="1">
      <c r="A1092" s="293"/>
      <c r="B1092" s="295" t="s">
        <v>1270</v>
      </c>
      <c r="C1092" s="295" t="s">
        <v>1269</v>
      </c>
      <c r="D1092" s="955" t="s">
        <v>1268</v>
      </c>
      <c r="E1092" s="303">
        <f>F1092-4</f>
        <v>44339</v>
      </c>
      <c r="F1092" s="303">
        <v>44343</v>
      </c>
      <c r="G1092" s="303">
        <f>F1092+17</f>
        <v>44360</v>
      </c>
    </row>
    <row r="1093" spans="1:7">
      <c r="A1093" s="307"/>
      <c r="B1093" s="295" t="s">
        <v>1267</v>
      </c>
      <c r="C1093" s="295" t="s">
        <v>1266</v>
      </c>
      <c r="D1093" s="956"/>
      <c r="E1093" s="303">
        <f>E1092+7</f>
        <v>44346</v>
      </c>
      <c r="F1093" s="303">
        <v>44350</v>
      </c>
      <c r="G1093" s="303">
        <f>G1092+7</f>
        <v>44367</v>
      </c>
    </row>
    <row r="1094" spans="1:7">
      <c r="A1094" s="307"/>
      <c r="B1094" s="295"/>
      <c r="C1094" s="295"/>
      <c r="D1094" s="956"/>
      <c r="E1094" s="302">
        <f>E1093+7</f>
        <v>44353</v>
      </c>
      <c r="F1094" s="302">
        <f>F1093+7</f>
        <v>44357</v>
      </c>
      <c r="G1094" s="302">
        <f>G1093+7</f>
        <v>44374</v>
      </c>
    </row>
    <row r="1095" spans="1:7">
      <c r="A1095" s="307"/>
      <c r="B1095" s="295" t="s">
        <v>1265</v>
      </c>
      <c r="C1095" s="295"/>
      <c r="D1095" s="956"/>
      <c r="E1095" s="303">
        <f>E1094+7</f>
        <v>44360</v>
      </c>
      <c r="F1095" s="303">
        <f>F1094+7</f>
        <v>44364</v>
      </c>
      <c r="G1095" s="303">
        <f>G1094+7</f>
        <v>44381</v>
      </c>
    </row>
    <row r="1096" spans="1:7">
      <c r="A1096" s="307"/>
      <c r="B1096" s="295"/>
      <c r="C1096" s="295"/>
      <c r="D1096" s="956"/>
      <c r="E1096" s="303">
        <f>E1095+7</f>
        <v>44367</v>
      </c>
      <c r="F1096" s="303">
        <f>F1095+7</f>
        <v>44371</v>
      </c>
      <c r="G1096" s="303">
        <f>G1095+7</f>
        <v>44388</v>
      </c>
    </row>
    <row r="1097" spans="1:7">
      <c r="A1097" s="307"/>
      <c r="B1097" s="295" t="s">
        <v>1264</v>
      </c>
      <c r="C1097" s="295" t="s">
        <v>1263</v>
      </c>
      <c r="D1097" s="959"/>
      <c r="E1097" s="303">
        <f>E1096+7</f>
        <v>44374</v>
      </c>
      <c r="F1097" s="303">
        <f>F1096+7</f>
        <v>44378</v>
      </c>
      <c r="G1097" s="303">
        <f>G1096+7</f>
        <v>44395</v>
      </c>
    </row>
    <row r="1098" spans="1:7">
      <c r="A1098" s="307"/>
      <c r="B1098" s="307"/>
      <c r="C1098" s="307"/>
      <c r="D1098" s="307"/>
    </row>
    <row r="1099" spans="1:7">
      <c r="B1099" s="948" t="s">
        <v>1219</v>
      </c>
      <c r="C1099" s="948" t="s">
        <v>1218</v>
      </c>
      <c r="D1099" s="950" t="s">
        <v>1217</v>
      </c>
      <c r="E1099" s="297" t="s">
        <v>1216</v>
      </c>
      <c r="F1099" s="297" t="s">
        <v>1216</v>
      </c>
      <c r="G1099" s="297" t="s">
        <v>1253</v>
      </c>
    </row>
    <row r="1100" spans="1:7">
      <c r="B1100" s="949"/>
      <c r="C1100" s="949"/>
      <c r="D1100" s="951"/>
      <c r="E1100" s="297" t="s">
        <v>1214</v>
      </c>
      <c r="F1100" s="297" t="s">
        <v>1213</v>
      </c>
      <c r="G1100" s="297" t="s">
        <v>1252</v>
      </c>
    </row>
    <row r="1101" spans="1:7">
      <c r="B1101" s="308" t="s">
        <v>1262</v>
      </c>
      <c r="C1101" s="308" t="s">
        <v>1261</v>
      </c>
      <c r="D1101" s="955" t="s">
        <v>1260</v>
      </c>
      <c r="E1101" s="303">
        <f>F1101-4</f>
        <v>44348</v>
      </c>
      <c r="F1101" s="303">
        <v>44352</v>
      </c>
      <c r="G1101" s="303">
        <f>F1101+17</f>
        <v>44369</v>
      </c>
    </row>
    <row r="1102" spans="1:7">
      <c r="B1102" s="308" t="s">
        <v>1259</v>
      </c>
      <c r="C1102" s="308" t="s">
        <v>1258</v>
      </c>
      <c r="D1102" s="956"/>
      <c r="E1102" s="303">
        <f>E1101+7</f>
        <v>44355</v>
      </c>
      <c r="F1102" s="303">
        <v>44359</v>
      </c>
      <c r="G1102" s="303">
        <f>G1101+7</f>
        <v>44376</v>
      </c>
    </row>
    <row r="1103" spans="1:7">
      <c r="B1103" s="308" t="s">
        <v>1257</v>
      </c>
      <c r="C1103" s="308" t="s">
        <v>1256</v>
      </c>
      <c r="D1103" s="956"/>
      <c r="E1103" s="303">
        <f>E1102+7</f>
        <v>44362</v>
      </c>
      <c r="F1103" s="303">
        <v>44366</v>
      </c>
      <c r="G1103" s="303">
        <f>G1102+7</f>
        <v>44383</v>
      </c>
    </row>
    <row r="1104" spans="1:7">
      <c r="B1104" s="308" t="s">
        <v>1255</v>
      </c>
      <c r="C1104" s="308" t="s">
        <v>1254</v>
      </c>
      <c r="D1104" s="956"/>
      <c r="E1104" s="303">
        <f>E1103+7</f>
        <v>44369</v>
      </c>
      <c r="F1104" s="303">
        <v>44373</v>
      </c>
      <c r="G1104" s="303">
        <f>G1103+7</f>
        <v>44390</v>
      </c>
    </row>
    <row r="1105" spans="1:8">
      <c r="B1105" s="295"/>
      <c r="C1105" s="295"/>
      <c r="D1105" s="957"/>
      <c r="E1105" s="303">
        <f>E1104+7</f>
        <v>44376</v>
      </c>
      <c r="F1105" s="303">
        <v>44345</v>
      </c>
      <c r="G1105" s="303">
        <f>G1104+7</f>
        <v>44397</v>
      </c>
    </row>
    <row r="1106" spans="1:8">
      <c r="B1106" s="292"/>
      <c r="C1106" s="292"/>
    </row>
    <row r="1107" spans="1:8">
      <c r="B1107" s="948" t="s">
        <v>1219</v>
      </c>
      <c r="C1107" s="948" t="s">
        <v>1218</v>
      </c>
      <c r="D1107" s="950" t="s">
        <v>1217</v>
      </c>
      <c r="E1107" s="297" t="s">
        <v>1216</v>
      </c>
      <c r="F1107" s="297" t="s">
        <v>1216</v>
      </c>
      <c r="G1107" s="297" t="s">
        <v>1253</v>
      </c>
    </row>
    <row r="1108" spans="1:8">
      <c r="B1108" s="949"/>
      <c r="C1108" s="949"/>
      <c r="D1108" s="951"/>
      <c r="E1108" s="297" t="s">
        <v>1214</v>
      </c>
      <c r="F1108" s="297" t="s">
        <v>1213</v>
      </c>
      <c r="G1108" s="297" t="s">
        <v>1252</v>
      </c>
    </row>
    <row r="1109" spans="1:8" ht="16.5" customHeight="1">
      <c r="B1109" s="295" t="s">
        <v>1251</v>
      </c>
      <c r="C1109" s="295" t="s">
        <v>1250</v>
      </c>
      <c r="D1109" s="955" t="s">
        <v>1249</v>
      </c>
      <c r="E1109" s="303">
        <f>F1109-3</f>
        <v>44284</v>
      </c>
      <c r="F1109" s="303">
        <v>44287</v>
      </c>
      <c r="G1109" s="303">
        <f>F1109+16</f>
        <v>44303</v>
      </c>
    </row>
    <row r="1110" spans="1:8">
      <c r="B1110" s="308" t="s">
        <v>1248</v>
      </c>
      <c r="C1110" s="295" t="s">
        <v>1247</v>
      </c>
      <c r="D1110" s="956"/>
      <c r="E1110" s="303">
        <f t="shared" ref="E1110:F1113" si="78">E1109+7</f>
        <v>44291</v>
      </c>
      <c r="F1110" s="303">
        <f t="shared" si="78"/>
        <v>44294</v>
      </c>
      <c r="G1110" s="303">
        <f>F1110+20</f>
        <v>44314</v>
      </c>
    </row>
    <row r="1111" spans="1:8">
      <c r="B1111" s="335" t="s">
        <v>1246</v>
      </c>
      <c r="C1111" s="295" t="s">
        <v>1</v>
      </c>
      <c r="D1111" s="956"/>
      <c r="E1111" s="303">
        <f t="shared" si="78"/>
        <v>44298</v>
      </c>
      <c r="F1111" s="303">
        <f t="shared" si="78"/>
        <v>44301</v>
      </c>
      <c r="G1111" s="303">
        <f>F1111+20</f>
        <v>44321</v>
      </c>
    </row>
    <row r="1112" spans="1:8">
      <c r="B1112" s="295" t="s">
        <v>229</v>
      </c>
      <c r="C1112" s="295" t="s">
        <v>1245</v>
      </c>
      <c r="D1112" s="956"/>
      <c r="E1112" s="303">
        <f t="shared" si="78"/>
        <v>44305</v>
      </c>
      <c r="F1112" s="303">
        <f t="shared" si="78"/>
        <v>44308</v>
      </c>
      <c r="G1112" s="303">
        <f>F1112+20</f>
        <v>44328</v>
      </c>
    </row>
    <row r="1113" spans="1:8">
      <c r="B1113" s="295" t="s">
        <v>1244</v>
      </c>
      <c r="C1113" s="295" t="s">
        <v>1243</v>
      </c>
      <c r="D1113" s="959"/>
      <c r="E1113" s="303">
        <f t="shared" si="78"/>
        <v>44312</v>
      </c>
      <c r="F1113" s="303">
        <f t="shared" si="78"/>
        <v>44315</v>
      </c>
      <c r="G1113" s="303">
        <f>F1113+20</f>
        <v>44335</v>
      </c>
    </row>
    <row r="1114" spans="1:8">
      <c r="B1114" s="292"/>
      <c r="C1114" s="292"/>
      <c r="F1114" s="299"/>
      <c r="G1114" s="299"/>
    </row>
    <row r="1115" spans="1:8">
      <c r="A1115" s="307" t="s">
        <v>106</v>
      </c>
      <c r="B1115" s="292"/>
      <c r="C1115" s="292"/>
      <c r="F1115" s="307"/>
      <c r="G1115" s="307"/>
      <c r="H1115" s="328"/>
    </row>
    <row r="1116" spans="1:8">
      <c r="B1116" s="948" t="s">
        <v>1219</v>
      </c>
      <c r="C1116" s="948" t="s">
        <v>1218</v>
      </c>
      <c r="D1116" s="950" t="s">
        <v>1217</v>
      </c>
      <c r="E1116" s="297" t="s">
        <v>1216</v>
      </c>
      <c r="F1116" s="297" t="s">
        <v>1216</v>
      </c>
      <c r="G1116" s="297" t="s">
        <v>1242</v>
      </c>
      <c r="H1116" s="297" t="s">
        <v>197</v>
      </c>
    </row>
    <row r="1117" spans="1:8">
      <c r="B1117" s="949"/>
      <c r="C1117" s="949"/>
      <c r="D1117" s="951"/>
      <c r="E1117" s="297" t="s">
        <v>1214</v>
      </c>
      <c r="F1117" s="297" t="s">
        <v>1213</v>
      </c>
      <c r="G1117" s="297" t="s">
        <v>1212</v>
      </c>
      <c r="H1117" s="297" t="s">
        <v>32</v>
      </c>
    </row>
    <row r="1118" spans="1:8">
      <c r="B1118" s="335" t="s">
        <v>1241</v>
      </c>
      <c r="C1118" s="335" t="s">
        <v>1240</v>
      </c>
      <c r="D1118" s="959" t="s">
        <v>1239</v>
      </c>
      <c r="E1118" s="303">
        <f>F1118-3</f>
        <v>4</v>
      </c>
      <c r="F1118" s="303">
        <f>F1115+7</f>
        <v>7</v>
      </c>
      <c r="G1118" s="303">
        <f>F1118+9</f>
        <v>16</v>
      </c>
      <c r="H1118" s="297" t="s">
        <v>1232</v>
      </c>
    </row>
    <row r="1119" spans="1:8">
      <c r="B1119" s="335" t="s">
        <v>1238</v>
      </c>
      <c r="C1119" s="335" t="s">
        <v>1237</v>
      </c>
      <c r="D1119" s="959"/>
      <c r="E1119" s="303">
        <f t="shared" ref="E1119:G1121" si="79">E1118+7</f>
        <v>11</v>
      </c>
      <c r="F1119" s="303">
        <f t="shared" si="79"/>
        <v>14</v>
      </c>
      <c r="G1119" s="303">
        <f t="shared" si="79"/>
        <v>23</v>
      </c>
      <c r="H1119" s="297" t="s">
        <v>1232</v>
      </c>
    </row>
    <row r="1120" spans="1:8">
      <c r="B1120" s="335" t="s">
        <v>1236</v>
      </c>
      <c r="C1120" s="335" t="s">
        <v>1235</v>
      </c>
      <c r="D1120" s="959"/>
      <c r="E1120" s="303">
        <f t="shared" si="79"/>
        <v>18</v>
      </c>
      <c r="F1120" s="303">
        <f t="shared" si="79"/>
        <v>21</v>
      </c>
      <c r="G1120" s="303">
        <f t="shared" si="79"/>
        <v>30</v>
      </c>
      <c r="H1120" s="297" t="s">
        <v>1232</v>
      </c>
    </row>
    <row r="1121" spans="1:8">
      <c r="B1121" s="335" t="s">
        <v>1234</v>
      </c>
      <c r="C1121" s="335" t="s">
        <v>1233</v>
      </c>
      <c r="D1121" s="959"/>
      <c r="E1121" s="303">
        <f t="shared" si="79"/>
        <v>25</v>
      </c>
      <c r="F1121" s="303">
        <f t="shared" si="79"/>
        <v>28</v>
      </c>
      <c r="G1121" s="303">
        <f t="shared" si="79"/>
        <v>37</v>
      </c>
      <c r="H1121" s="297" t="s">
        <v>1232</v>
      </c>
    </row>
    <row r="1122" spans="1:8">
      <c r="B1122" s="335"/>
      <c r="C1122" s="335"/>
      <c r="D1122" s="959"/>
      <c r="E1122" s="303">
        <f>E1121+7</f>
        <v>32</v>
      </c>
      <c r="F1122" s="303">
        <v>44347</v>
      </c>
      <c r="G1122" s="303">
        <f>G1121+7</f>
        <v>44</v>
      </c>
      <c r="H1122" s="297" t="s">
        <v>1232</v>
      </c>
    </row>
    <row r="1123" spans="1:8">
      <c r="B1123" s="322"/>
      <c r="C1123" s="322"/>
      <c r="D1123" s="300"/>
      <c r="E1123" s="299"/>
      <c r="F1123" s="299"/>
      <c r="G1123" s="299"/>
    </row>
    <row r="1124" spans="1:8">
      <c r="A1124" s="960" t="s">
        <v>1231</v>
      </c>
      <c r="B1124" s="960"/>
      <c r="C1124" s="330"/>
      <c r="D1124" s="307"/>
      <c r="E1124" s="307"/>
      <c r="F1124" s="307"/>
      <c r="G1124" s="328"/>
    </row>
    <row r="1125" spans="1:8">
      <c r="A1125" s="307"/>
      <c r="B1125" s="948" t="s">
        <v>1219</v>
      </c>
      <c r="C1125" s="948" t="s">
        <v>1218</v>
      </c>
      <c r="D1125" s="950" t="s">
        <v>1217</v>
      </c>
      <c r="E1125" s="297" t="s">
        <v>1216</v>
      </c>
      <c r="F1125" s="297" t="s">
        <v>1216</v>
      </c>
      <c r="G1125" s="297" t="s">
        <v>1215</v>
      </c>
    </row>
    <row r="1126" spans="1:8">
      <c r="A1126" s="307"/>
      <c r="B1126" s="949"/>
      <c r="C1126" s="949"/>
      <c r="D1126" s="951"/>
      <c r="E1126" s="297" t="s">
        <v>1214</v>
      </c>
      <c r="F1126" s="297" t="s">
        <v>1213</v>
      </c>
      <c r="G1126" s="297" t="s">
        <v>1212</v>
      </c>
    </row>
    <row r="1127" spans="1:8" ht="16.5" customHeight="1">
      <c r="A1127" s="307"/>
      <c r="B1127" s="335" t="s">
        <v>1230</v>
      </c>
      <c r="C1127" s="335" t="s">
        <v>1229</v>
      </c>
      <c r="D1127" s="945" t="s">
        <v>1228</v>
      </c>
      <c r="E1127" s="303">
        <f>F1127-4</f>
        <v>44344</v>
      </c>
      <c r="F1127" s="303">
        <v>44348</v>
      </c>
      <c r="G1127" s="303">
        <f>F1127+17</f>
        <v>44365</v>
      </c>
    </row>
    <row r="1128" spans="1:8">
      <c r="A1128" s="307"/>
      <c r="B1128" s="335" t="s">
        <v>1227</v>
      </c>
      <c r="C1128" s="335" t="s">
        <v>1226</v>
      </c>
      <c r="D1128" s="946"/>
      <c r="E1128" s="303">
        <f>E1127+7</f>
        <v>44351</v>
      </c>
      <c r="F1128" s="303">
        <v>44355</v>
      </c>
      <c r="G1128" s="303">
        <f>G1127+7</f>
        <v>44372</v>
      </c>
    </row>
    <row r="1129" spans="1:8">
      <c r="A1129" s="307"/>
      <c r="B1129" s="335" t="s">
        <v>1225</v>
      </c>
      <c r="C1129" s="335" t="s">
        <v>1224</v>
      </c>
      <c r="D1129" s="946"/>
      <c r="E1129" s="303">
        <f>E1128+7</f>
        <v>44358</v>
      </c>
      <c r="F1129" s="303">
        <v>44362</v>
      </c>
      <c r="G1129" s="303">
        <f>G1128+7</f>
        <v>44379</v>
      </c>
    </row>
    <row r="1130" spans="1:8">
      <c r="A1130" s="307"/>
      <c r="B1130" s="335" t="s">
        <v>1223</v>
      </c>
      <c r="C1130" s="335" t="s">
        <v>1222</v>
      </c>
      <c r="D1130" s="946"/>
      <c r="E1130" s="303">
        <f>E1129+7</f>
        <v>44365</v>
      </c>
      <c r="F1130" s="303">
        <v>44369</v>
      </c>
      <c r="G1130" s="303">
        <f>G1129+7</f>
        <v>44386</v>
      </c>
    </row>
    <row r="1131" spans="1:8">
      <c r="A1131" s="307"/>
      <c r="B1131" s="335" t="s">
        <v>1221</v>
      </c>
      <c r="C1131" s="335" t="s">
        <v>1220</v>
      </c>
      <c r="D1131" s="946"/>
      <c r="E1131" s="303">
        <f>E1130+7</f>
        <v>44372</v>
      </c>
      <c r="F1131" s="303">
        <v>44376</v>
      </c>
      <c r="G1131" s="303">
        <f>G1130+7</f>
        <v>44393</v>
      </c>
    </row>
    <row r="1132" spans="1:8">
      <c r="A1132" s="307"/>
      <c r="B1132" s="308"/>
      <c r="C1132" s="308"/>
      <c r="D1132" s="947"/>
      <c r="E1132" s="303">
        <f>E1131+7</f>
        <v>44379</v>
      </c>
      <c r="F1132" s="303">
        <f>F1131+7</f>
        <v>44383</v>
      </c>
      <c r="G1132" s="303">
        <f>G1131+7</f>
        <v>44400</v>
      </c>
    </row>
    <row r="1133" spans="1:8">
      <c r="A1133" s="307"/>
      <c r="B1133" s="343"/>
      <c r="C1133" s="322"/>
      <c r="D1133" s="300"/>
      <c r="E1133" s="299"/>
      <c r="F1133" s="299"/>
      <c r="G1133" s="299"/>
    </row>
    <row r="1134" spans="1:8">
      <c r="A1134" s="307"/>
      <c r="B1134" s="307"/>
      <c r="C1134" s="330"/>
      <c r="D1134" s="307"/>
      <c r="E1134" s="307"/>
      <c r="F1134" s="307"/>
      <c r="G1134" s="328"/>
    </row>
    <row r="1135" spans="1:8">
      <c r="A1135" s="307"/>
      <c r="B1135" s="948" t="s">
        <v>1219</v>
      </c>
      <c r="C1135" s="948" t="s">
        <v>1218</v>
      </c>
      <c r="D1135" s="950" t="s">
        <v>1217</v>
      </c>
      <c r="E1135" s="297" t="s">
        <v>1216</v>
      </c>
      <c r="F1135" s="297" t="s">
        <v>1216</v>
      </c>
      <c r="G1135" s="297" t="s">
        <v>1215</v>
      </c>
    </row>
    <row r="1136" spans="1:8">
      <c r="A1136" s="307"/>
      <c r="B1136" s="949"/>
      <c r="C1136" s="949"/>
      <c r="D1136" s="951"/>
      <c r="E1136" s="297" t="s">
        <v>1214</v>
      </c>
      <c r="F1136" s="297" t="s">
        <v>1213</v>
      </c>
      <c r="G1136" s="297" t="s">
        <v>1212</v>
      </c>
    </row>
    <row r="1137" spans="1:10" ht="16.5" customHeight="1">
      <c r="A1137" s="307"/>
      <c r="B1137" s="335" t="s">
        <v>1201</v>
      </c>
      <c r="C1137" s="335" t="s">
        <v>1211</v>
      </c>
      <c r="D1137" s="959" t="s">
        <v>1210</v>
      </c>
      <c r="E1137" s="303">
        <f>F1137-4</f>
        <v>44345</v>
      </c>
      <c r="F1137" s="303">
        <v>44349</v>
      </c>
      <c r="G1137" s="303">
        <f>F1137+15</f>
        <v>44364</v>
      </c>
    </row>
    <row r="1138" spans="1:10" ht="16.5" customHeight="1">
      <c r="A1138" s="307"/>
      <c r="B1138" s="335" t="s">
        <v>1209</v>
      </c>
      <c r="C1138" s="335" t="s">
        <v>1208</v>
      </c>
      <c r="D1138" s="959"/>
      <c r="E1138" s="303">
        <f t="shared" ref="E1138:G1142" si="80">E1137+7</f>
        <v>44352</v>
      </c>
      <c r="F1138" s="303">
        <f t="shared" si="80"/>
        <v>44356</v>
      </c>
      <c r="G1138" s="303">
        <f t="shared" si="80"/>
        <v>44371</v>
      </c>
    </row>
    <row r="1139" spans="1:10" ht="16.5" customHeight="1">
      <c r="A1139" s="307"/>
      <c r="B1139" s="335" t="s">
        <v>1207</v>
      </c>
      <c r="C1139" s="335" t="s">
        <v>1206</v>
      </c>
      <c r="D1139" s="959"/>
      <c r="E1139" s="303">
        <f t="shared" si="80"/>
        <v>44359</v>
      </c>
      <c r="F1139" s="303">
        <f t="shared" si="80"/>
        <v>44363</v>
      </c>
      <c r="G1139" s="303">
        <f t="shared" si="80"/>
        <v>44378</v>
      </c>
    </row>
    <row r="1140" spans="1:10">
      <c r="A1140" s="307"/>
      <c r="B1140" s="335" t="s">
        <v>1205</v>
      </c>
      <c r="C1140" s="335" t="s">
        <v>1204</v>
      </c>
      <c r="D1140" s="959"/>
      <c r="E1140" s="303">
        <f t="shared" si="80"/>
        <v>44366</v>
      </c>
      <c r="F1140" s="303">
        <f t="shared" si="80"/>
        <v>44370</v>
      </c>
      <c r="G1140" s="303">
        <f t="shared" si="80"/>
        <v>44385</v>
      </c>
    </row>
    <row r="1141" spans="1:10">
      <c r="A1141" s="307"/>
      <c r="B1141" s="335" t="s">
        <v>1203</v>
      </c>
      <c r="C1141" s="335" t="s">
        <v>1202</v>
      </c>
      <c r="D1141" s="959"/>
      <c r="E1141" s="303">
        <f t="shared" si="80"/>
        <v>44373</v>
      </c>
      <c r="F1141" s="303">
        <f t="shared" si="80"/>
        <v>44377</v>
      </c>
      <c r="G1141" s="303">
        <f t="shared" si="80"/>
        <v>44392</v>
      </c>
    </row>
    <row r="1142" spans="1:10">
      <c r="A1142" s="307"/>
      <c r="B1142" s="335" t="s">
        <v>1201</v>
      </c>
      <c r="C1142" s="335" t="s">
        <v>1200</v>
      </c>
      <c r="D1142" s="959"/>
      <c r="E1142" s="303">
        <f t="shared" si="80"/>
        <v>44380</v>
      </c>
      <c r="F1142" s="303">
        <f t="shared" si="80"/>
        <v>44384</v>
      </c>
      <c r="G1142" s="303">
        <f t="shared" si="80"/>
        <v>44399</v>
      </c>
    </row>
    <row r="1143" spans="1:10">
      <c r="A1143" s="307"/>
      <c r="B1143" s="307"/>
      <c r="C1143" s="330"/>
      <c r="D1143" s="307"/>
      <c r="E1143" s="307"/>
      <c r="F1143" s="307"/>
      <c r="G1143" s="328"/>
    </row>
    <row r="1144" spans="1:10">
      <c r="B1144" s="292"/>
      <c r="C1144" s="292"/>
      <c r="E1144" s="299"/>
      <c r="F1144" s="342"/>
      <c r="G1144" s="299"/>
      <c r="H1144" s="341"/>
    </row>
    <row r="1145" spans="1:10">
      <c r="A1145" s="336" t="s">
        <v>112</v>
      </c>
      <c r="B1145" s="340"/>
      <c r="C1145" s="340"/>
      <c r="D1145" s="336"/>
      <c r="E1145" s="336"/>
      <c r="F1145" s="336"/>
      <c r="G1145" s="336"/>
      <c r="H1145" s="336"/>
      <c r="I1145" s="327"/>
      <c r="J1145" s="327"/>
    </row>
    <row r="1146" spans="1:10">
      <c r="A1146" s="307" t="s">
        <v>113</v>
      </c>
      <c r="B1146" s="330"/>
      <c r="C1146" s="337"/>
      <c r="D1146" s="330"/>
      <c r="E1146" s="330"/>
      <c r="F1146" s="307"/>
      <c r="G1146" s="336"/>
      <c r="H1146" s="328"/>
    </row>
    <row r="1147" spans="1:10">
      <c r="B1147" s="948" t="s">
        <v>27</v>
      </c>
      <c r="C1147" s="948" t="s">
        <v>28</v>
      </c>
      <c r="D1147" s="950" t="s">
        <v>29</v>
      </c>
      <c r="E1147" s="297" t="s">
        <v>148</v>
      </c>
      <c r="F1147" s="297" t="s">
        <v>148</v>
      </c>
      <c r="G1147" s="333" t="s">
        <v>203</v>
      </c>
    </row>
    <row r="1148" spans="1:10">
      <c r="B1148" s="949"/>
      <c r="C1148" s="949"/>
      <c r="D1148" s="951"/>
      <c r="E1148" s="297" t="s">
        <v>1016</v>
      </c>
      <c r="F1148" s="297" t="s">
        <v>31</v>
      </c>
      <c r="G1148" s="333" t="s">
        <v>32</v>
      </c>
    </row>
    <row r="1149" spans="1:10">
      <c r="B1149" s="335" t="s">
        <v>1199</v>
      </c>
      <c r="C1149" s="335" t="s">
        <v>1198</v>
      </c>
      <c r="D1149" s="945" t="s">
        <v>1197</v>
      </c>
      <c r="E1149" s="303">
        <f>F1149-4</f>
        <v>44343</v>
      </c>
      <c r="F1149" s="303">
        <v>44347</v>
      </c>
      <c r="G1149" s="303">
        <f>F1149+16</f>
        <v>44363</v>
      </c>
    </row>
    <row r="1150" spans="1:10">
      <c r="B1150" s="335"/>
      <c r="C1150" s="335"/>
      <c r="D1150" s="946"/>
      <c r="E1150" s="302">
        <f>E1149+7</f>
        <v>44350</v>
      </c>
      <c r="F1150" s="302">
        <v>44354</v>
      </c>
      <c r="G1150" s="302">
        <f>G1149+7</f>
        <v>44370</v>
      </c>
    </row>
    <row r="1151" spans="1:10">
      <c r="B1151" s="335" t="s">
        <v>1185</v>
      </c>
      <c r="C1151" s="335" t="s">
        <v>1184</v>
      </c>
      <c r="D1151" s="946"/>
      <c r="E1151" s="303">
        <f>E1150+7</f>
        <v>44357</v>
      </c>
      <c r="F1151" s="303">
        <f>F1150+7</f>
        <v>44361</v>
      </c>
      <c r="G1151" s="303">
        <f>G1150+7</f>
        <v>44377</v>
      </c>
    </row>
    <row r="1152" spans="1:10">
      <c r="B1152" s="335" t="s">
        <v>1181</v>
      </c>
      <c r="C1152" s="335"/>
      <c r="D1152" s="946"/>
      <c r="E1152" s="303">
        <f>E1151+7</f>
        <v>44364</v>
      </c>
      <c r="F1152" s="303">
        <f>F1151+7</f>
        <v>44368</v>
      </c>
      <c r="G1152" s="303">
        <f>G1151+7</f>
        <v>44384</v>
      </c>
    </row>
    <row r="1153" spans="1:8">
      <c r="B1153" s="335" t="s">
        <v>1183</v>
      </c>
      <c r="C1153" s="335" t="s">
        <v>1182</v>
      </c>
      <c r="D1153" s="946"/>
      <c r="E1153" s="303">
        <f>E1152+7</f>
        <v>44371</v>
      </c>
      <c r="F1153" s="303">
        <f>F1152+7</f>
        <v>44375</v>
      </c>
      <c r="G1153" s="303">
        <f>G1152+7</f>
        <v>44391</v>
      </c>
    </row>
    <row r="1154" spans="1:8">
      <c r="B1154" s="335" t="s">
        <v>1181</v>
      </c>
      <c r="C1154" s="335"/>
      <c r="D1154" s="947"/>
      <c r="E1154" s="303">
        <f>E1153+7</f>
        <v>44378</v>
      </c>
      <c r="F1154" s="303">
        <f>F1153+7</f>
        <v>44382</v>
      </c>
      <c r="G1154" s="303">
        <f>G1153+7</f>
        <v>44398</v>
      </c>
    </row>
    <row r="1155" spans="1:8">
      <c r="B1155" s="313"/>
      <c r="C1155" s="318"/>
      <c r="D1155" s="300"/>
      <c r="E1155" s="299"/>
      <c r="F1155" s="299"/>
      <c r="G1155" s="299"/>
    </row>
    <row r="1157" spans="1:8">
      <c r="B1157" s="948" t="s">
        <v>27</v>
      </c>
      <c r="C1157" s="948" t="s">
        <v>28</v>
      </c>
      <c r="D1157" s="950" t="s">
        <v>29</v>
      </c>
      <c r="E1157" s="297" t="s">
        <v>148</v>
      </c>
      <c r="F1157" s="297" t="s">
        <v>148</v>
      </c>
      <c r="G1157" s="333" t="s">
        <v>203</v>
      </c>
    </row>
    <row r="1158" spans="1:8">
      <c r="B1158" s="949"/>
      <c r="C1158" s="949"/>
      <c r="D1158" s="951"/>
      <c r="E1158" s="297" t="s">
        <v>1016</v>
      </c>
      <c r="F1158" s="297" t="s">
        <v>31</v>
      </c>
      <c r="G1158" s="297" t="s">
        <v>32</v>
      </c>
    </row>
    <row r="1159" spans="1:8">
      <c r="B1159" s="304" t="s">
        <v>1178</v>
      </c>
      <c r="C1159" s="304" t="s">
        <v>58</v>
      </c>
      <c r="D1159" s="945" t="s">
        <v>1177</v>
      </c>
      <c r="E1159" s="303">
        <f>F1159-4</f>
        <v>44348</v>
      </c>
      <c r="F1159" s="303">
        <v>44352</v>
      </c>
      <c r="G1159" s="303">
        <f>F1159+18</f>
        <v>44370</v>
      </c>
    </row>
    <row r="1160" spans="1:8">
      <c r="B1160" s="304" t="s">
        <v>833</v>
      </c>
      <c r="C1160" s="304" t="s">
        <v>192</v>
      </c>
      <c r="D1160" s="946"/>
      <c r="E1160" s="303">
        <f t="shared" ref="E1160:G1163" si="81">E1159+7</f>
        <v>44355</v>
      </c>
      <c r="F1160" s="303">
        <f t="shared" si="81"/>
        <v>44359</v>
      </c>
      <c r="G1160" s="303">
        <f t="shared" si="81"/>
        <v>44377</v>
      </c>
    </row>
    <row r="1161" spans="1:8">
      <c r="B1161" s="304" t="s">
        <v>551</v>
      </c>
      <c r="C1161" s="304" t="s">
        <v>10</v>
      </c>
      <c r="D1161" s="946"/>
      <c r="E1161" s="303">
        <f t="shared" si="81"/>
        <v>44362</v>
      </c>
      <c r="F1161" s="303">
        <f t="shared" si="81"/>
        <v>44366</v>
      </c>
      <c r="G1161" s="303">
        <f t="shared" si="81"/>
        <v>44384</v>
      </c>
    </row>
    <row r="1162" spans="1:8">
      <c r="B1162" s="304" t="s">
        <v>618</v>
      </c>
      <c r="C1162" s="304" t="s">
        <v>192</v>
      </c>
      <c r="D1162" s="946"/>
      <c r="E1162" s="303">
        <f t="shared" si="81"/>
        <v>44369</v>
      </c>
      <c r="F1162" s="303">
        <f t="shared" si="81"/>
        <v>44373</v>
      </c>
      <c r="G1162" s="303">
        <f t="shared" si="81"/>
        <v>44391</v>
      </c>
    </row>
    <row r="1163" spans="1:8">
      <c r="B1163" s="304" t="s">
        <v>18</v>
      </c>
      <c r="C1163" s="304" t="s">
        <v>834</v>
      </c>
      <c r="D1163" s="947"/>
      <c r="E1163" s="303">
        <f t="shared" si="81"/>
        <v>44376</v>
      </c>
      <c r="F1163" s="303">
        <f t="shared" si="81"/>
        <v>44380</v>
      </c>
      <c r="G1163" s="303">
        <f t="shared" si="81"/>
        <v>44398</v>
      </c>
    </row>
    <row r="1164" spans="1:8">
      <c r="B1164" s="339"/>
      <c r="C1164" s="338"/>
    </row>
    <row r="1165" spans="1:8">
      <c r="A1165" s="307" t="s">
        <v>1196</v>
      </c>
      <c r="B1165" s="337"/>
      <c r="C1165" s="337"/>
      <c r="D1165" s="330"/>
      <c r="E1165" s="330"/>
      <c r="F1165" s="307"/>
      <c r="G1165" s="336"/>
      <c r="H1165" s="328"/>
    </row>
    <row r="1166" spans="1:8">
      <c r="A1166" s="307"/>
      <c r="B1166" s="948" t="s">
        <v>27</v>
      </c>
      <c r="C1166" s="948" t="s">
        <v>28</v>
      </c>
      <c r="D1166" s="950" t="s">
        <v>29</v>
      </c>
      <c r="E1166" s="297" t="s">
        <v>148</v>
      </c>
      <c r="F1166" s="297" t="s">
        <v>148</v>
      </c>
      <c r="G1166" s="297" t="s">
        <v>1195</v>
      </c>
    </row>
    <row r="1167" spans="1:8">
      <c r="A1167" s="307"/>
      <c r="B1167" s="949"/>
      <c r="C1167" s="949"/>
      <c r="D1167" s="951"/>
      <c r="E1167" s="297" t="s">
        <v>1016</v>
      </c>
      <c r="F1167" s="297" t="s">
        <v>31</v>
      </c>
      <c r="G1167" s="297" t="s">
        <v>32</v>
      </c>
    </row>
    <row r="1168" spans="1:8">
      <c r="A1168" s="307"/>
      <c r="B1168" s="304"/>
      <c r="C1168" s="304"/>
      <c r="D1168" s="955" t="s">
        <v>1194</v>
      </c>
      <c r="E1168" s="302">
        <f>F1168-4</f>
        <v>44344</v>
      </c>
      <c r="F1168" s="302">
        <v>44348</v>
      </c>
      <c r="G1168" s="302">
        <f>F1168+20</f>
        <v>44368</v>
      </c>
    </row>
    <row r="1169" spans="1:8">
      <c r="A1169" s="307"/>
      <c r="B1169" s="304"/>
      <c r="C1169" s="304"/>
      <c r="D1169" s="956"/>
      <c r="E1169" s="302">
        <f t="shared" ref="E1169:G1173" si="82">E1168+7</f>
        <v>44351</v>
      </c>
      <c r="F1169" s="302">
        <f t="shared" si="82"/>
        <v>44355</v>
      </c>
      <c r="G1169" s="302">
        <f t="shared" si="82"/>
        <v>44375</v>
      </c>
    </row>
    <row r="1170" spans="1:8">
      <c r="A1170" s="307"/>
      <c r="B1170" s="304" t="s">
        <v>1193</v>
      </c>
      <c r="C1170" s="304" t="s">
        <v>1192</v>
      </c>
      <c r="D1170" s="956"/>
      <c r="E1170" s="303">
        <f t="shared" si="82"/>
        <v>44358</v>
      </c>
      <c r="F1170" s="303">
        <f t="shared" si="82"/>
        <v>44362</v>
      </c>
      <c r="G1170" s="303">
        <f t="shared" si="82"/>
        <v>44382</v>
      </c>
    </row>
    <row r="1171" spans="1:8">
      <c r="A1171" s="307"/>
      <c r="B1171" s="304" t="s">
        <v>1191</v>
      </c>
      <c r="C1171" s="304" t="s">
        <v>176</v>
      </c>
      <c r="D1171" s="956"/>
      <c r="E1171" s="303">
        <f t="shared" si="82"/>
        <v>44365</v>
      </c>
      <c r="F1171" s="303">
        <f t="shared" si="82"/>
        <v>44369</v>
      </c>
      <c r="G1171" s="303">
        <f t="shared" si="82"/>
        <v>44389</v>
      </c>
    </row>
    <row r="1172" spans="1:8">
      <c r="A1172" s="307"/>
      <c r="B1172" s="304" t="s">
        <v>1190</v>
      </c>
      <c r="C1172" s="304" t="s">
        <v>1189</v>
      </c>
      <c r="D1172" s="956"/>
      <c r="E1172" s="303">
        <f t="shared" si="82"/>
        <v>44372</v>
      </c>
      <c r="F1172" s="303">
        <f t="shared" si="82"/>
        <v>44376</v>
      </c>
      <c r="G1172" s="303">
        <f t="shared" si="82"/>
        <v>44396</v>
      </c>
    </row>
    <row r="1173" spans="1:8">
      <c r="A1173" s="307"/>
      <c r="B1173" s="304" t="s">
        <v>1188</v>
      </c>
      <c r="C1173" s="304" t="s">
        <v>1187</v>
      </c>
      <c r="D1173" s="957"/>
      <c r="E1173" s="303">
        <f t="shared" si="82"/>
        <v>44379</v>
      </c>
      <c r="F1173" s="303">
        <f t="shared" si="82"/>
        <v>44383</v>
      </c>
      <c r="G1173" s="303">
        <f t="shared" si="82"/>
        <v>44403</v>
      </c>
    </row>
    <row r="1174" spans="1:8">
      <c r="A1174" s="307"/>
      <c r="B1174" s="301"/>
      <c r="C1174" s="318"/>
      <c r="D1174" s="300"/>
      <c r="E1174" s="300"/>
      <c r="F1174" s="299"/>
      <c r="G1174" s="299"/>
      <c r="H1174" s="328"/>
    </row>
    <row r="1175" spans="1:8">
      <c r="A1175" s="307" t="s">
        <v>116</v>
      </c>
      <c r="B1175" s="337"/>
      <c r="C1175" s="337"/>
      <c r="D1175" s="330"/>
      <c r="E1175" s="330"/>
      <c r="F1175" s="307"/>
      <c r="G1175" s="336"/>
      <c r="H1175" s="328"/>
    </row>
    <row r="1176" spans="1:8">
      <c r="A1176" s="307"/>
      <c r="B1176" s="948" t="s">
        <v>27</v>
      </c>
      <c r="C1176" s="948" t="s">
        <v>28</v>
      </c>
      <c r="D1176" s="950" t="s">
        <v>29</v>
      </c>
      <c r="E1176" s="297" t="s">
        <v>148</v>
      </c>
      <c r="F1176" s="297" t="s">
        <v>148</v>
      </c>
      <c r="G1176" s="297" t="s">
        <v>205</v>
      </c>
      <c r="H1176" s="297" t="s">
        <v>116</v>
      </c>
    </row>
    <row r="1177" spans="1:8" ht="16.5" customHeight="1">
      <c r="A1177" s="307"/>
      <c r="B1177" s="949"/>
      <c r="C1177" s="949"/>
      <c r="D1177" s="951"/>
      <c r="E1177" s="297" t="s">
        <v>1016</v>
      </c>
      <c r="F1177" s="297" t="s">
        <v>31</v>
      </c>
      <c r="G1177" s="297" t="s">
        <v>32</v>
      </c>
      <c r="H1177" s="297" t="s">
        <v>32</v>
      </c>
    </row>
    <row r="1178" spans="1:8">
      <c r="A1178" s="307"/>
      <c r="B1178" s="335"/>
      <c r="C1178" s="335"/>
      <c r="D1178" s="945" t="s">
        <v>1186</v>
      </c>
      <c r="E1178" s="303">
        <f>F1178-4</f>
        <v>44350</v>
      </c>
      <c r="F1178" s="302">
        <v>44354</v>
      </c>
      <c r="G1178" s="303">
        <f>F1178+18</f>
        <v>44372</v>
      </c>
      <c r="H1178" s="295" t="s">
        <v>1180</v>
      </c>
    </row>
    <row r="1179" spans="1:8">
      <c r="A1179" s="307"/>
      <c r="B1179" s="335" t="s">
        <v>1185</v>
      </c>
      <c r="C1179" s="335" t="s">
        <v>1184</v>
      </c>
      <c r="D1179" s="946"/>
      <c r="E1179" s="303">
        <f t="shared" ref="E1179:G1182" si="83">E1178+7</f>
        <v>44357</v>
      </c>
      <c r="F1179" s="303">
        <f t="shared" si="83"/>
        <v>44361</v>
      </c>
      <c r="G1179" s="303">
        <f t="shared" si="83"/>
        <v>44379</v>
      </c>
      <c r="H1179" s="304" t="s">
        <v>1180</v>
      </c>
    </row>
    <row r="1180" spans="1:8">
      <c r="A1180" s="307"/>
      <c r="B1180" s="335" t="s">
        <v>1181</v>
      </c>
      <c r="C1180" s="335"/>
      <c r="D1180" s="946"/>
      <c r="E1180" s="303">
        <f t="shared" si="83"/>
        <v>44364</v>
      </c>
      <c r="F1180" s="303">
        <f t="shared" si="83"/>
        <v>44368</v>
      </c>
      <c r="G1180" s="303">
        <f t="shared" si="83"/>
        <v>44386</v>
      </c>
      <c r="H1180" s="311" t="s">
        <v>1180</v>
      </c>
    </row>
    <row r="1181" spans="1:8">
      <c r="A1181" s="307"/>
      <c r="B1181" s="335" t="s">
        <v>1183</v>
      </c>
      <c r="C1181" s="335" t="s">
        <v>1182</v>
      </c>
      <c r="D1181" s="946"/>
      <c r="E1181" s="303">
        <f t="shared" si="83"/>
        <v>44371</v>
      </c>
      <c r="F1181" s="303">
        <f t="shared" si="83"/>
        <v>44375</v>
      </c>
      <c r="G1181" s="303">
        <f t="shared" si="83"/>
        <v>44393</v>
      </c>
      <c r="H1181" s="311" t="s">
        <v>1180</v>
      </c>
    </row>
    <row r="1182" spans="1:8">
      <c r="A1182" s="307"/>
      <c r="B1182" s="335" t="s">
        <v>1181</v>
      </c>
      <c r="C1182" s="335"/>
      <c r="D1182" s="947"/>
      <c r="E1182" s="303">
        <f t="shared" si="83"/>
        <v>44378</v>
      </c>
      <c r="F1182" s="303">
        <f t="shared" si="83"/>
        <v>44382</v>
      </c>
      <c r="G1182" s="303">
        <f t="shared" si="83"/>
        <v>44400</v>
      </c>
      <c r="H1182" s="311" t="s">
        <v>1180</v>
      </c>
    </row>
    <row r="1183" spans="1:8">
      <c r="A1183" s="307"/>
      <c r="B1183" s="313"/>
      <c r="C1183" s="318"/>
      <c r="D1183" s="300"/>
      <c r="E1183" s="299"/>
      <c r="F1183" s="299"/>
      <c r="G1183" s="299"/>
      <c r="H1183" s="301"/>
    </row>
    <row r="1184" spans="1:8">
      <c r="A1184" s="307" t="s">
        <v>1179</v>
      </c>
    </row>
    <row r="1185" spans="1:9">
      <c r="B1185" s="948" t="s">
        <v>27</v>
      </c>
      <c r="C1185" s="948" t="s">
        <v>28</v>
      </c>
      <c r="D1185" s="950" t="s">
        <v>29</v>
      </c>
      <c r="E1185" s="297" t="s">
        <v>148</v>
      </c>
      <c r="F1185" s="297" t="s">
        <v>148</v>
      </c>
      <c r="G1185" s="297" t="s">
        <v>1179</v>
      </c>
      <c r="I1185" s="327"/>
    </row>
    <row r="1186" spans="1:9">
      <c r="B1186" s="949"/>
      <c r="C1186" s="949"/>
      <c r="D1186" s="951"/>
      <c r="E1186" s="297" t="s">
        <v>1016</v>
      </c>
      <c r="F1186" s="297" t="s">
        <v>31</v>
      </c>
      <c r="G1186" s="297" t="s">
        <v>32</v>
      </c>
    </row>
    <row r="1187" spans="1:9" ht="16.5" customHeight="1">
      <c r="B1187" s="304" t="s">
        <v>1178</v>
      </c>
      <c r="C1187" s="304" t="s">
        <v>58</v>
      </c>
      <c r="D1187" s="945" t="s">
        <v>1177</v>
      </c>
      <c r="E1187" s="303">
        <f>F1187-4</f>
        <v>44348</v>
      </c>
      <c r="F1187" s="303">
        <v>44352</v>
      </c>
      <c r="G1187" s="303">
        <f>F1187+23</f>
        <v>44375</v>
      </c>
    </row>
    <row r="1188" spans="1:9">
      <c r="B1188" s="304" t="s">
        <v>833</v>
      </c>
      <c r="C1188" s="304" t="s">
        <v>192</v>
      </c>
      <c r="D1188" s="946"/>
      <c r="E1188" s="303">
        <f t="shared" ref="E1188:G1191" si="84">E1187+7</f>
        <v>44355</v>
      </c>
      <c r="F1188" s="303">
        <f t="shared" si="84"/>
        <v>44359</v>
      </c>
      <c r="G1188" s="303">
        <f t="shared" si="84"/>
        <v>44382</v>
      </c>
    </row>
    <row r="1189" spans="1:9">
      <c r="B1189" s="304" t="s">
        <v>551</v>
      </c>
      <c r="C1189" s="304" t="s">
        <v>10</v>
      </c>
      <c r="D1189" s="946"/>
      <c r="E1189" s="303">
        <f t="shared" si="84"/>
        <v>44362</v>
      </c>
      <c r="F1189" s="303">
        <f t="shared" si="84"/>
        <v>44366</v>
      </c>
      <c r="G1189" s="303">
        <f t="shared" si="84"/>
        <v>44389</v>
      </c>
    </row>
    <row r="1190" spans="1:9">
      <c r="B1190" s="304" t="s">
        <v>618</v>
      </c>
      <c r="C1190" s="304" t="s">
        <v>192</v>
      </c>
      <c r="D1190" s="946"/>
      <c r="E1190" s="303">
        <f t="shared" si="84"/>
        <v>44369</v>
      </c>
      <c r="F1190" s="303">
        <f t="shared" si="84"/>
        <v>44373</v>
      </c>
      <c r="G1190" s="303">
        <f t="shared" si="84"/>
        <v>44396</v>
      </c>
    </row>
    <row r="1191" spans="1:9">
      <c r="B1191" s="304" t="s">
        <v>18</v>
      </c>
      <c r="C1191" s="304" t="s">
        <v>834</v>
      </c>
      <c r="D1191" s="947"/>
      <c r="E1191" s="303">
        <f t="shared" si="84"/>
        <v>44376</v>
      </c>
      <c r="F1191" s="303">
        <f t="shared" si="84"/>
        <v>44380</v>
      </c>
      <c r="G1191" s="303">
        <f t="shared" si="84"/>
        <v>44403</v>
      </c>
    </row>
    <row r="1192" spans="1:9">
      <c r="A1192" s="307" t="s">
        <v>210</v>
      </c>
    </row>
    <row r="1193" spans="1:9">
      <c r="B1193" s="948" t="s">
        <v>27</v>
      </c>
      <c r="C1193" s="948" t="s">
        <v>28</v>
      </c>
      <c r="D1193" s="950" t="s">
        <v>29</v>
      </c>
      <c r="E1193" s="297" t="s">
        <v>148</v>
      </c>
      <c r="F1193" s="297" t="s">
        <v>148</v>
      </c>
      <c r="G1193" s="297" t="s">
        <v>209</v>
      </c>
      <c r="H1193" s="297" t="s">
        <v>210</v>
      </c>
    </row>
    <row r="1194" spans="1:9">
      <c r="B1194" s="949"/>
      <c r="C1194" s="949"/>
      <c r="D1194" s="951"/>
      <c r="E1194" s="297" t="s">
        <v>1016</v>
      </c>
      <c r="F1194" s="297" t="s">
        <v>31</v>
      </c>
      <c r="G1194" s="297" t="s">
        <v>32</v>
      </c>
      <c r="H1194" s="297" t="s">
        <v>32</v>
      </c>
    </row>
    <row r="1195" spans="1:9" ht="16.5" customHeight="1">
      <c r="B1195" s="304" t="s">
        <v>1178</v>
      </c>
      <c r="C1195" s="304" t="s">
        <v>58</v>
      </c>
      <c r="D1195" s="945" t="s">
        <v>1177</v>
      </c>
      <c r="E1195" s="303">
        <f>F1195-4</f>
        <v>44348</v>
      </c>
      <c r="F1195" s="303">
        <v>44352</v>
      </c>
      <c r="G1195" s="303">
        <f>F1195+23</f>
        <v>44375</v>
      </c>
      <c r="H1195" s="334" t="s">
        <v>1176</v>
      </c>
    </row>
    <row r="1196" spans="1:9">
      <c r="B1196" s="304" t="s">
        <v>833</v>
      </c>
      <c r="C1196" s="304" t="s">
        <v>192</v>
      </c>
      <c r="D1196" s="946"/>
      <c r="E1196" s="303">
        <f t="shared" ref="E1196:G1199" si="85">E1195+7</f>
        <v>44355</v>
      </c>
      <c r="F1196" s="303">
        <f t="shared" si="85"/>
        <v>44359</v>
      </c>
      <c r="G1196" s="303">
        <f t="shared" si="85"/>
        <v>44382</v>
      </c>
      <c r="H1196" s="334" t="s">
        <v>1176</v>
      </c>
    </row>
    <row r="1197" spans="1:9">
      <c r="B1197" s="304" t="s">
        <v>551</v>
      </c>
      <c r="C1197" s="304" t="s">
        <v>10</v>
      </c>
      <c r="D1197" s="946"/>
      <c r="E1197" s="303">
        <f t="shared" si="85"/>
        <v>44362</v>
      </c>
      <c r="F1197" s="303">
        <f t="shared" si="85"/>
        <v>44366</v>
      </c>
      <c r="G1197" s="303">
        <f t="shared" si="85"/>
        <v>44389</v>
      </c>
      <c r="H1197" s="334" t="s">
        <v>1176</v>
      </c>
    </row>
    <row r="1198" spans="1:9">
      <c r="B1198" s="304" t="s">
        <v>618</v>
      </c>
      <c r="C1198" s="304" t="s">
        <v>192</v>
      </c>
      <c r="D1198" s="946"/>
      <c r="E1198" s="303">
        <f t="shared" si="85"/>
        <v>44369</v>
      </c>
      <c r="F1198" s="303">
        <f t="shared" si="85"/>
        <v>44373</v>
      </c>
      <c r="G1198" s="303">
        <f t="shared" si="85"/>
        <v>44396</v>
      </c>
      <c r="H1198" s="334" t="s">
        <v>1176</v>
      </c>
    </row>
    <row r="1199" spans="1:9">
      <c r="B1199" s="304" t="s">
        <v>18</v>
      </c>
      <c r="C1199" s="304" t="s">
        <v>834</v>
      </c>
      <c r="D1199" s="947"/>
      <c r="E1199" s="303">
        <f t="shared" si="85"/>
        <v>44376</v>
      </c>
      <c r="F1199" s="303">
        <f t="shared" si="85"/>
        <v>44380</v>
      </c>
      <c r="G1199" s="303">
        <f t="shared" si="85"/>
        <v>44403</v>
      </c>
      <c r="H1199" s="334" t="s">
        <v>1176</v>
      </c>
    </row>
    <row r="1200" spans="1:9">
      <c r="A1200" s="307" t="s">
        <v>118</v>
      </c>
    </row>
    <row r="1201" spans="1:10">
      <c r="B1201" s="948" t="s">
        <v>27</v>
      </c>
      <c r="C1201" s="948" t="s">
        <v>28</v>
      </c>
      <c r="D1201" s="950" t="s">
        <v>29</v>
      </c>
      <c r="E1201" s="297" t="s">
        <v>148</v>
      </c>
      <c r="F1201" s="297" t="s">
        <v>148</v>
      </c>
      <c r="G1201" s="333" t="s">
        <v>206</v>
      </c>
    </row>
    <row r="1202" spans="1:10">
      <c r="B1202" s="949"/>
      <c r="C1202" s="949"/>
      <c r="D1202" s="951"/>
      <c r="E1202" s="297" t="s">
        <v>1016</v>
      </c>
      <c r="F1202" s="297" t="s">
        <v>31</v>
      </c>
      <c r="G1202" s="297" t="s">
        <v>32</v>
      </c>
    </row>
    <row r="1203" spans="1:10">
      <c r="B1203" s="304" t="s">
        <v>1175</v>
      </c>
      <c r="C1203" s="304" t="s">
        <v>1174</v>
      </c>
      <c r="D1203" s="955" t="s">
        <v>1173</v>
      </c>
      <c r="E1203" s="303">
        <f>F1203-4</f>
        <v>44349</v>
      </c>
      <c r="F1203" s="303">
        <v>44353</v>
      </c>
      <c r="G1203" s="303">
        <f>F1203+22</f>
        <v>44375</v>
      </c>
    </row>
    <row r="1204" spans="1:10">
      <c r="B1204" s="304" t="s">
        <v>1172</v>
      </c>
      <c r="C1204" s="304" t="s">
        <v>1171</v>
      </c>
      <c r="D1204" s="956"/>
      <c r="E1204" s="303">
        <f>E1203+7</f>
        <v>44356</v>
      </c>
      <c r="F1204" s="303">
        <v>44360</v>
      </c>
      <c r="G1204" s="303">
        <f>G1203+7</f>
        <v>44382</v>
      </c>
    </row>
    <row r="1205" spans="1:10">
      <c r="B1205" s="304" t="s">
        <v>1170</v>
      </c>
      <c r="C1205" s="304" t="s">
        <v>1169</v>
      </c>
      <c r="D1205" s="956"/>
      <c r="E1205" s="303">
        <f>E1204+7</f>
        <v>44363</v>
      </c>
      <c r="F1205" s="303" t="s">
        <v>1168</v>
      </c>
      <c r="G1205" s="303">
        <f>G1204+7</f>
        <v>44389</v>
      </c>
    </row>
    <row r="1206" spans="1:10">
      <c r="B1206" s="304" t="s">
        <v>1167</v>
      </c>
      <c r="C1206" s="304" t="s">
        <v>1166</v>
      </c>
      <c r="D1206" s="956"/>
      <c r="E1206" s="303">
        <f>E1205+7</f>
        <v>44370</v>
      </c>
      <c r="F1206" s="303">
        <v>44374</v>
      </c>
      <c r="G1206" s="303">
        <f>G1205+7</f>
        <v>44396</v>
      </c>
    </row>
    <row r="1207" spans="1:10">
      <c r="B1207" s="304"/>
      <c r="C1207" s="304"/>
      <c r="D1207" s="957"/>
      <c r="E1207" s="303">
        <f>E1206+7</f>
        <v>44377</v>
      </c>
      <c r="F1207" s="303">
        <v>44346</v>
      </c>
      <c r="G1207" s="303">
        <f>G1206+7</f>
        <v>44403</v>
      </c>
    </row>
    <row r="1208" spans="1:10">
      <c r="B1208" s="301"/>
      <c r="C1208" s="301"/>
      <c r="D1208" s="332"/>
      <c r="E1208" s="299"/>
      <c r="F1208" s="299"/>
      <c r="G1208" s="299"/>
    </row>
    <row r="1209" spans="1:10">
      <c r="A1209" s="307" t="s">
        <v>117</v>
      </c>
    </row>
    <row r="1210" spans="1:10">
      <c r="B1210" s="948" t="s">
        <v>27</v>
      </c>
      <c r="C1210" s="948" t="s">
        <v>28</v>
      </c>
      <c r="D1210" s="950" t="s">
        <v>29</v>
      </c>
      <c r="E1210" s="297" t="s">
        <v>148</v>
      </c>
      <c r="F1210" s="297" t="s">
        <v>148</v>
      </c>
      <c r="G1210" s="333" t="s">
        <v>117</v>
      </c>
      <c r="J1210" s="307"/>
    </row>
    <row r="1211" spans="1:10">
      <c r="B1211" s="949"/>
      <c r="C1211" s="949"/>
      <c r="D1211" s="951"/>
      <c r="E1211" s="297" t="s">
        <v>1016</v>
      </c>
      <c r="F1211" s="297" t="s">
        <v>31</v>
      </c>
      <c r="G1211" s="297" t="s">
        <v>32</v>
      </c>
    </row>
    <row r="1212" spans="1:10">
      <c r="B1212" s="304" t="s">
        <v>1175</v>
      </c>
      <c r="C1212" s="304" t="s">
        <v>1174</v>
      </c>
      <c r="D1212" s="955" t="s">
        <v>1173</v>
      </c>
      <c r="E1212" s="303">
        <f>F1212-4</f>
        <v>44349</v>
      </c>
      <c r="F1212" s="303">
        <v>44353</v>
      </c>
      <c r="G1212" s="303">
        <f>F1212+18</f>
        <v>44371</v>
      </c>
    </row>
    <row r="1213" spans="1:10">
      <c r="B1213" s="304" t="s">
        <v>1172</v>
      </c>
      <c r="C1213" s="304" t="s">
        <v>1171</v>
      </c>
      <c r="D1213" s="956"/>
      <c r="E1213" s="303">
        <f>E1212+7</f>
        <v>44356</v>
      </c>
      <c r="F1213" s="303">
        <v>44360</v>
      </c>
      <c r="G1213" s="303">
        <f>G1212+7</f>
        <v>44378</v>
      </c>
    </row>
    <row r="1214" spans="1:10">
      <c r="B1214" s="304" t="s">
        <v>1170</v>
      </c>
      <c r="C1214" s="304" t="s">
        <v>1169</v>
      </c>
      <c r="D1214" s="956"/>
      <c r="E1214" s="303">
        <f>E1213+7</f>
        <v>44363</v>
      </c>
      <c r="F1214" s="303" t="s">
        <v>1168</v>
      </c>
      <c r="G1214" s="303">
        <f>G1213+7</f>
        <v>44385</v>
      </c>
    </row>
    <row r="1215" spans="1:10">
      <c r="B1215" s="304" t="s">
        <v>1167</v>
      </c>
      <c r="C1215" s="304" t="s">
        <v>1166</v>
      </c>
      <c r="D1215" s="956"/>
      <c r="E1215" s="303">
        <f>E1214+7</f>
        <v>44370</v>
      </c>
      <c r="F1215" s="303">
        <v>44374</v>
      </c>
      <c r="G1215" s="303">
        <f>G1214+7</f>
        <v>44392</v>
      </c>
    </row>
    <row r="1216" spans="1:10">
      <c r="B1216" s="304"/>
      <c r="C1216" s="304"/>
      <c r="D1216" s="957"/>
      <c r="E1216" s="303">
        <f>E1215+7</f>
        <v>44377</v>
      </c>
      <c r="F1216" s="303">
        <v>44346</v>
      </c>
      <c r="G1216" s="303">
        <f>G1215+7</f>
        <v>44399</v>
      </c>
    </row>
    <row r="1217" spans="1:9">
      <c r="B1217" s="301"/>
      <c r="C1217" s="301"/>
      <c r="D1217" s="332"/>
      <c r="E1217" s="299"/>
      <c r="F1217" s="299"/>
      <c r="G1217" s="299"/>
    </row>
    <row r="1218" spans="1:9">
      <c r="B1218" s="331"/>
      <c r="C1218" s="331"/>
      <c r="E1218" s="299"/>
      <c r="F1218" s="299"/>
      <c r="G1218" s="299"/>
    </row>
    <row r="1220" spans="1:9">
      <c r="A1220" s="958" t="s">
        <v>135</v>
      </c>
      <c r="B1220" s="958"/>
      <c r="C1220" s="958"/>
      <c r="D1220" s="958"/>
      <c r="E1220" s="958"/>
      <c r="F1220" s="958"/>
      <c r="G1220" s="958"/>
      <c r="H1220" s="328"/>
    </row>
    <row r="1221" spans="1:9">
      <c r="A1221" s="307" t="s">
        <v>1165</v>
      </c>
      <c r="B1221" s="330"/>
      <c r="C1221" s="330"/>
      <c r="D1221" s="330"/>
      <c r="E1221" s="330"/>
      <c r="F1221" s="329"/>
      <c r="G1221" s="307"/>
      <c r="H1221" s="328"/>
    </row>
    <row r="1222" spans="1:9">
      <c r="B1222" s="301"/>
      <c r="C1222" s="326"/>
      <c r="D1222" s="300"/>
      <c r="E1222" s="299"/>
      <c r="F1222" s="299"/>
      <c r="G1222" s="299"/>
      <c r="I1222" s="327"/>
    </row>
    <row r="1223" spans="1:9">
      <c r="B1223" s="948" t="s">
        <v>27</v>
      </c>
      <c r="C1223" s="948" t="s">
        <v>28</v>
      </c>
      <c r="D1223" s="950" t="s">
        <v>29</v>
      </c>
      <c r="E1223" s="297" t="s">
        <v>148</v>
      </c>
      <c r="F1223" s="297" t="s">
        <v>148</v>
      </c>
      <c r="G1223" s="297" t="s">
        <v>1120</v>
      </c>
      <c r="I1223" s="327"/>
    </row>
    <row r="1224" spans="1:9">
      <c r="B1224" s="949"/>
      <c r="C1224" s="949"/>
      <c r="D1224" s="951"/>
      <c r="E1224" s="297" t="s">
        <v>1016</v>
      </c>
      <c r="F1224" s="297" t="s">
        <v>31</v>
      </c>
      <c r="G1224" s="297" t="s">
        <v>32</v>
      </c>
      <c r="I1224" s="327"/>
    </row>
    <row r="1225" spans="1:9">
      <c r="B1225" s="304" t="s">
        <v>1164</v>
      </c>
      <c r="C1225" s="304" t="s">
        <v>1153</v>
      </c>
      <c r="D1225" s="955" t="s">
        <v>1163</v>
      </c>
      <c r="E1225" s="303">
        <f>F1225-4</f>
        <v>44342</v>
      </c>
      <c r="F1225" s="303">
        <v>44346</v>
      </c>
      <c r="G1225" s="303">
        <f>F1225+13</f>
        <v>44359</v>
      </c>
    </row>
    <row r="1226" spans="1:9">
      <c r="B1226" s="304" t="s">
        <v>1162</v>
      </c>
      <c r="C1226" s="304" t="s">
        <v>1161</v>
      </c>
      <c r="D1226" s="956"/>
      <c r="E1226" s="303">
        <f>E1225+7</f>
        <v>44349</v>
      </c>
      <c r="F1226" s="303">
        <v>44349</v>
      </c>
      <c r="G1226" s="303">
        <f>G1225+7</f>
        <v>44366</v>
      </c>
    </row>
    <row r="1227" spans="1:9">
      <c r="B1227" s="304" t="s">
        <v>1160</v>
      </c>
      <c r="C1227" s="304" t="s">
        <v>1159</v>
      </c>
      <c r="D1227" s="956"/>
      <c r="E1227" s="303">
        <f>E1226+7</f>
        <v>44356</v>
      </c>
      <c r="F1227" s="303">
        <f>F1226+7</f>
        <v>44356</v>
      </c>
      <c r="G1227" s="303">
        <f>G1226+7</f>
        <v>44373</v>
      </c>
    </row>
    <row r="1228" spans="1:9">
      <c r="B1228" s="304" t="s">
        <v>1158</v>
      </c>
      <c r="C1228" s="304" t="s">
        <v>1157</v>
      </c>
      <c r="D1228" s="956"/>
      <c r="E1228" s="303">
        <f>E1227+7</f>
        <v>44363</v>
      </c>
      <c r="F1228" s="303">
        <f>F1227+7</f>
        <v>44363</v>
      </c>
      <c r="G1228" s="303">
        <f>G1227+7</f>
        <v>44380</v>
      </c>
    </row>
    <row r="1229" spans="1:9">
      <c r="B1229" s="304" t="s">
        <v>1156</v>
      </c>
      <c r="C1229" s="304" t="s">
        <v>1155</v>
      </c>
      <c r="D1229" s="956"/>
      <c r="E1229" s="303">
        <f>E1228+7</f>
        <v>44370</v>
      </c>
      <c r="F1229" s="303">
        <f>F1228+7</f>
        <v>44370</v>
      </c>
      <c r="G1229" s="303">
        <f>G1228+7</f>
        <v>44387</v>
      </c>
    </row>
    <row r="1230" spans="1:9">
      <c r="B1230" s="304"/>
      <c r="C1230" s="304"/>
      <c r="D1230" s="957"/>
      <c r="E1230" s="303">
        <f>E1229+7</f>
        <v>44377</v>
      </c>
      <c r="F1230" s="303">
        <f>F1229+7</f>
        <v>44377</v>
      </c>
      <c r="G1230" s="303">
        <f>G1229+7</f>
        <v>44394</v>
      </c>
    </row>
    <row r="1231" spans="1:9">
      <c r="B1231" s="301"/>
      <c r="C1231" s="326"/>
      <c r="D1231" s="300"/>
      <c r="E1231" s="299"/>
      <c r="F1231" s="299"/>
      <c r="G1231" s="299"/>
    </row>
    <row r="1232" spans="1:9">
      <c r="B1232" s="948" t="s">
        <v>27</v>
      </c>
      <c r="C1232" s="948" t="s">
        <v>28</v>
      </c>
      <c r="D1232" s="950" t="s">
        <v>29</v>
      </c>
      <c r="E1232" s="297" t="s">
        <v>148</v>
      </c>
      <c r="F1232" s="297" t="s">
        <v>148</v>
      </c>
      <c r="G1232" s="297" t="s">
        <v>1137</v>
      </c>
    </row>
    <row r="1233" spans="2:7">
      <c r="B1233" s="949"/>
      <c r="C1233" s="949"/>
      <c r="D1233" s="951"/>
      <c r="E1233" s="297" t="s">
        <v>1016</v>
      </c>
      <c r="F1233" s="297" t="s">
        <v>31</v>
      </c>
      <c r="G1233" s="297" t="s">
        <v>32</v>
      </c>
    </row>
    <row r="1234" spans="2:7">
      <c r="B1234" s="304" t="s">
        <v>1154</v>
      </c>
      <c r="C1234" s="325" t="s">
        <v>1153</v>
      </c>
      <c r="D1234" s="955" t="s">
        <v>1152</v>
      </c>
      <c r="E1234" s="303">
        <f>F1234-5</f>
        <v>44345</v>
      </c>
      <c r="F1234" s="303">
        <v>44350</v>
      </c>
      <c r="G1234" s="303">
        <f>F1234+11</f>
        <v>44361</v>
      </c>
    </row>
    <row r="1235" spans="2:7">
      <c r="B1235" s="304" t="s">
        <v>1151</v>
      </c>
      <c r="C1235" s="304" t="s">
        <v>1150</v>
      </c>
      <c r="D1235" s="956"/>
      <c r="E1235" s="303">
        <f>E1234+7</f>
        <v>44352</v>
      </c>
      <c r="F1235" s="303">
        <v>44356</v>
      </c>
      <c r="G1235" s="303">
        <f>G1234+7</f>
        <v>44368</v>
      </c>
    </row>
    <row r="1236" spans="2:7">
      <c r="B1236" s="304" t="s">
        <v>1149</v>
      </c>
      <c r="C1236" s="304" t="s">
        <v>1148</v>
      </c>
      <c r="D1236" s="956"/>
      <c r="E1236" s="303">
        <f>E1235+7</f>
        <v>44359</v>
      </c>
      <c r="F1236" s="303">
        <f>F1235+7</f>
        <v>44363</v>
      </c>
      <c r="G1236" s="303">
        <f>G1235+7</f>
        <v>44375</v>
      </c>
    </row>
    <row r="1237" spans="2:7">
      <c r="B1237" s="304" t="s">
        <v>1147</v>
      </c>
      <c r="C1237" s="304" t="s">
        <v>1146</v>
      </c>
      <c r="D1237" s="956"/>
      <c r="E1237" s="303">
        <f>E1236+7</f>
        <v>44366</v>
      </c>
      <c r="F1237" s="303">
        <f>F1236+7</f>
        <v>44370</v>
      </c>
      <c r="G1237" s="303">
        <f>G1236+7</f>
        <v>44382</v>
      </c>
    </row>
    <row r="1238" spans="2:7">
      <c r="B1238" s="304" t="s">
        <v>1145</v>
      </c>
      <c r="C1238" s="304" t="s">
        <v>1144</v>
      </c>
      <c r="D1238" s="957"/>
      <c r="E1238" s="303">
        <f>E1237+7</f>
        <v>44373</v>
      </c>
      <c r="F1238" s="303">
        <f>F1237+7</f>
        <v>44377</v>
      </c>
      <c r="G1238" s="303">
        <f>G1237+7</f>
        <v>44389</v>
      </c>
    </row>
    <row r="1239" spans="2:7" ht="18">
      <c r="B1239" s="324"/>
      <c r="C1239" s="301"/>
      <c r="D1239" s="300"/>
      <c r="E1239" s="299"/>
      <c r="F1239" s="299"/>
      <c r="G1239" s="299"/>
    </row>
    <row r="1240" spans="2:7">
      <c r="B1240" s="301"/>
      <c r="C1240" s="301"/>
      <c r="D1240" s="300"/>
      <c r="E1240" s="299"/>
      <c r="F1240" s="299"/>
      <c r="G1240" s="299"/>
    </row>
    <row r="1241" spans="2:7">
      <c r="B1241" s="948" t="s">
        <v>27</v>
      </c>
      <c r="C1241" s="948" t="s">
        <v>28</v>
      </c>
      <c r="D1241" s="950" t="s">
        <v>29</v>
      </c>
      <c r="E1241" s="297" t="s">
        <v>148</v>
      </c>
      <c r="F1241" s="297" t="s">
        <v>148</v>
      </c>
      <c r="G1241" s="297" t="s">
        <v>1137</v>
      </c>
    </row>
    <row r="1242" spans="2:7">
      <c r="B1242" s="949"/>
      <c r="C1242" s="949"/>
      <c r="D1242" s="951"/>
      <c r="E1242" s="297" t="s">
        <v>1016</v>
      </c>
      <c r="F1242" s="297" t="s">
        <v>31</v>
      </c>
      <c r="G1242" s="297" t="s">
        <v>32</v>
      </c>
    </row>
    <row r="1243" spans="2:7">
      <c r="B1243" s="304" t="s">
        <v>1109</v>
      </c>
      <c r="C1243" s="304" t="s">
        <v>1108</v>
      </c>
      <c r="D1243" s="955" t="s">
        <v>1107</v>
      </c>
      <c r="E1243" s="303">
        <f>F1243-3</f>
        <v>44347</v>
      </c>
      <c r="F1243" s="303">
        <v>44350</v>
      </c>
      <c r="G1243" s="303">
        <f>F1243+14</f>
        <v>44364</v>
      </c>
    </row>
    <row r="1244" spans="2:7">
      <c r="B1244" s="304" t="s">
        <v>1106</v>
      </c>
      <c r="C1244" s="304" t="s">
        <v>1104</v>
      </c>
      <c r="D1244" s="956"/>
      <c r="E1244" s="303">
        <f>E1243+7</f>
        <v>44354</v>
      </c>
      <c r="F1244" s="303">
        <v>44357</v>
      </c>
      <c r="G1244" s="303">
        <f>F1244+14</f>
        <v>44371</v>
      </c>
    </row>
    <row r="1245" spans="2:7">
      <c r="B1245" s="304" t="s">
        <v>1105</v>
      </c>
      <c r="C1245" s="304" t="s">
        <v>1104</v>
      </c>
      <c r="D1245" s="956"/>
      <c r="E1245" s="303">
        <f>E1244+7</f>
        <v>44361</v>
      </c>
      <c r="F1245" s="303">
        <v>44364</v>
      </c>
      <c r="G1245" s="303">
        <f>F1245+14</f>
        <v>44378</v>
      </c>
    </row>
    <row r="1246" spans="2:7">
      <c r="B1246" s="304" t="s">
        <v>1103</v>
      </c>
      <c r="C1246" s="304" t="s">
        <v>1102</v>
      </c>
      <c r="D1246" s="956"/>
      <c r="E1246" s="303">
        <f>E1245+7</f>
        <v>44368</v>
      </c>
      <c r="F1246" s="303">
        <v>44371</v>
      </c>
      <c r="G1246" s="303">
        <f>F1246+14</f>
        <v>44385</v>
      </c>
    </row>
    <row r="1247" spans="2:7">
      <c r="B1247" s="304"/>
      <c r="C1247" s="304"/>
      <c r="D1247" s="957"/>
      <c r="E1247" s="303">
        <f>E1246+7</f>
        <v>44375</v>
      </c>
      <c r="F1247" s="303">
        <f>F1246+7</f>
        <v>44378</v>
      </c>
      <c r="G1247" s="303">
        <f>F1247+14</f>
        <v>44392</v>
      </c>
    </row>
    <row r="1249" spans="2:7">
      <c r="B1249" s="948" t="s">
        <v>27</v>
      </c>
      <c r="C1249" s="948" t="s">
        <v>28</v>
      </c>
      <c r="D1249" s="950" t="s">
        <v>29</v>
      </c>
      <c r="E1249" s="297" t="s">
        <v>148</v>
      </c>
      <c r="F1249" s="297" t="s">
        <v>148</v>
      </c>
      <c r="G1249" s="297" t="s">
        <v>1143</v>
      </c>
    </row>
    <row r="1250" spans="2:7">
      <c r="B1250" s="949"/>
      <c r="C1250" s="949"/>
      <c r="D1250" s="951"/>
      <c r="E1250" s="297" t="s">
        <v>1016</v>
      </c>
      <c r="F1250" s="297" t="s">
        <v>31</v>
      </c>
      <c r="G1250" s="297" t="s">
        <v>32</v>
      </c>
    </row>
    <row r="1251" spans="2:7">
      <c r="B1251" s="304" t="s">
        <v>151</v>
      </c>
      <c r="C1251" s="304" t="s">
        <v>1142</v>
      </c>
      <c r="D1251" s="955" t="s">
        <v>1141</v>
      </c>
      <c r="E1251" s="303">
        <f>F1251-3</f>
        <v>44346</v>
      </c>
      <c r="F1251" s="303">
        <v>44349</v>
      </c>
      <c r="G1251" s="303">
        <f>F1251+14</f>
        <v>44363</v>
      </c>
    </row>
    <row r="1252" spans="2:7">
      <c r="B1252" s="304" t="s">
        <v>843</v>
      </c>
      <c r="C1252" s="304" t="s">
        <v>1140</v>
      </c>
      <c r="D1252" s="956"/>
      <c r="E1252" s="303">
        <f>F1252-3</f>
        <v>44351</v>
      </c>
      <c r="F1252" s="303">
        <v>44354</v>
      </c>
      <c r="G1252" s="303">
        <f>F1252+14</f>
        <v>44368</v>
      </c>
    </row>
    <row r="1253" spans="2:7">
      <c r="B1253" s="304" t="s">
        <v>844</v>
      </c>
      <c r="C1253" s="304" t="s">
        <v>1139</v>
      </c>
      <c r="D1253" s="956"/>
      <c r="E1253" s="303">
        <f>F1253-3</f>
        <v>44365</v>
      </c>
      <c r="F1253" s="303">
        <v>44368</v>
      </c>
      <c r="G1253" s="303">
        <f>F1253+14</f>
        <v>44382</v>
      </c>
    </row>
    <row r="1254" spans="2:7">
      <c r="B1254" s="304" t="s">
        <v>596</v>
      </c>
      <c r="C1254" s="304" t="s">
        <v>1138</v>
      </c>
      <c r="D1254" s="957"/>
      <c r="E1254" s="303">
        <f>F1254-3</f>
        <v>44366</v>
      </c>
      <c r="F1254" s="303">
        <v>44369</v>
      </c>
      <c r="G1254" s="303">
        <f>F1254+14</f>
        <v>44383</v>
      </c>
    </row>
    <row r="1255" spans="2:7">
      <c r="B1255" s="301"/>
      <c r="C1255" s="301"/>
      <c r="D1255" s="300"/>
      <c r="E1255" s="299"/>
      <c r="F1255" s="299"/>
      <c r="G1255" s="299"/>
    </row>
    <row r="1256" spans="2:7">
      <c r="B1256" s="948" t="s">
        <v>27</v>
      </c>
      <c r="C1256" s="948" t="s">
        <v>28</v>
      </c>
      <c r="D1256" s="950" t="s">
        <v>29</v>
      </c>
      <c r="E1256" s="297" t="s">
        <v>148</v>
      </c>
      <c r="F1256" s="297" t="s">
        <v>148</v>
      </c>
      <c r="G1256" s="297" t="s">
        <v>1137</v>
      </c>
    </row>
    <row r="1257" spans="2:7">
      <c r="B1257" s="949"/>
      <c r="C1257" s="949"/>
      <c r="D1257" s="951"/>
      <c r="E1257" s="297" t="s">
        <v>1016</v>
      </c>
      <c r="F1257" s="297" t="s">
        <v>31</v>
      </c>
      <c r="G1257" s="297" t="s">
        <v>32</v>
      </c>
    </row>
    <row r="1258" spans="2:7">
      <c r="B1258" s="304" t="s">
        <v>837</v>
      </c>
      <c r="C1258" s="304" t="s">
        <v>1136</v>
      </c>
      <c r="D1258" s="323"/>
      <c r="E1258" s="303">
        <f>F1258-4</f>
        <v>44354</v>
      </c>
      <c r="F1258" s="303">
        <v>44358</v>
      </c>
      <c r="G1258" s="303">
        <f>F1258+15</f>
        <v>44373</v>
      </c>
    </row>
    <row r="1259" spans="2:7">
      <c r="B1259" s="304" t="s">
        <v>168</v>
      </c>
      <c r="C1259" s="304" t="s">
        <v>1135</v>
      </c>
      <c r="D1259" s="956" t="s">
        <v>1134</v>
      </c>
      <c r="E1259" s="303">
        <f>F1259-4</f>
        <v>44356</v>
      </c>
      <c r="F1259" s="303">
        <v>44360</v>
      </c>
      <c r="G1259" s="303">
        <f>F1259+15</f>
        <v>44375</v>
      </c>
    </row>
    <row r="1260" spans="2:7">
      <c r="B1260" s="304" t="s">
        <v>108</v>
      </c>
      <c r="C1260" s="304" t="s">
        <v>1133</v>
      </c>
      <c r="D1260" s="956"/>
      <c r="E1260" s="303">
        <f>F1260-4</f>
        <v>44363</v>
      </c>
      <c r="F1260" s="303">
        <v>44367</v>
      </c>
      <c r="G1260" s="303">
        <f>F1260+15</f>
        <v>44382</v>
      </c>
    </row>
    <row r="1261" spans="2:7">
      <c r="B1261" s="304" t="s">
        <v>595</v>
      </c>
      <c r="C1261" s="304" t="s">
        <v>1132</v>
      </c>
      <c r="D1261" s="957"/>
      <c r="E1261" s="303">
        <f>F1261-4</f>
        <v>44370</v>
      </c>
      <c r="F1261" s="303">
        <v>44374</v>
      </c>
      <c r="G1261" s="303">
        <f>F1261+15</f>
        <v>44389</v>
      </c>
    </row>
    <row r="1262" spans="2:7">
      <c r="B1262" s="322"/>
      <c r="C1262" s="301"/>
      <c r="D1262" s="300"/>
      <c r="E1262" s="299"/>
      <c r="F1262" s="299"/>
      <c r="G1262" s="299"/>
    </row>
    <row r="1263" spans="2:7">
      <c r="B1263" s="948" t="s">
        <v>27</v>
      </c>
      <c r="C1263" s="948" t="s">
        <v>28</v>
      </c>
      <c r="D1263" s="950" t="s">
        <v>29</v>
      </c>
      <c r="E1263" s="297" t="s">
        <v>148</v>
      </c>
      <c r="F1263" s="297" t="s">
        <v>148</v>
      </c>
      <c r="G1263" s="297" t="s">
        <v>1110</v>
      </c>
    </row>
    <row r="1264" spans="2:7">
      <c r="B1264" s="949"/>
      <c r="C1264" s="949"/>
      <c r="D1264" s="951"/>
      <c r="E1264" s="297" t="s">
        <v>1016</v>
      </c>
      <c r="F1264" s="297" t="s">
        <v>31</v>
      </c>
      <c r="G1264" s="297" t="s">
        <v>32</v>
      </c>
    </row>
    <row r="1265" spans="1:8">
      <c r="B1265" s="304" t="s">
        <v>1118</v>
      </c>
      <c r="C1265" s="304" t="s">
        <v>1117</v>
      </c>
      <c r="D1265" s="955" t="s">
        <v>1116</v>
      </c>
      <c r="E1265" s="303">
        <f>F1265-4</f>
        <v>44344</v>
      </c>
      <c r="F1265" s="303">
        <v>44348</v>
      </c>
      <c r="G1265" s="303">
        <f>F1265+14</f>
        <v>44362</v>
      </c>
    </row>
    <row r="1266" spans="1:8">
      <c r="B1266" s="304" t="s">
        <v>1115</v>
      </c>
      <c r="C1266" s="304" t="s">
        <v>1114</v>
      </c>
      <c r="D1266" s="956"/>
      <c r="E1266" s="303">
        <f>E1265+7</f>
        <v>44351</v>
      </c>
      <c r="F1266" s="303">
        <v>44355</v>
      </c>
      <c r="G1266" s="303">
        <f>G1265+7</f>
        <v>44369</v>
      </c>
    </row>
    <row r="1267" spans="1:8">
      <c r="B1267" s="304" t="s">
        <v>1113</v>
      </c>
      <c r="C1267" s="304" t="s">
        <v>1112</v>
      </c>
      <c r="D1267" s="956"/>
      <c r="E1267" s="303">
        <f>E1266+7</f>
        <v>44358</v>
      </c>
      <c r="F1267" s="303">
        <v>44362</v>
      </c>
      <c r="G1267" s="303">
        <f>G1266+7</f>
        <v>44376</v>
      </c>
    </row>
    <row r="1268" spans="1:8">
      <c r="B1268" s="304" t="s">
        <v>1111</v>
      </c>
      <c r="C1268" s="304" t="s">
        <v>227</v>
      </c>
      <c r="D1268" s="956"/>
      <c r="E1268" s="303">
        <f>E1267+7</f>
        <v>44365</v>
      </c>
      <c r="F1268" s="303">
        <v>44369</v>
      </c>
      <c r="G1268" s="303">
        <f>G1267+7</f>
        <v>44383</v>
      </c>
    </row>
    <row r="1269" spans="1:8">
      <c r="B1269" s="304" t="s">
        <v>212</v>
      </c>
      <c r="C1269" s="304" t="s">
        <v>1012</v>
      </c>
      <c r="D1269" s="957"/>
      <c r="E1269" s="303">
        <f>E1268+7</f>
        <v>44372</v>
      </c>
      <c r="F1269" s="303">
        <v>44376</v>
      </c>
      <c r="G1269" s="303">
        <f>G1268+7</f>
        <v>44390</v>
      </c>
    </row>
    <row r="1270" spans="1:8">
      <c r="B1270" s="321"/>
      <c r="C1270" s="321"/>
      <c r="D1270" s="315"/>
      <c r="E1270" s="315"/>
      <c r="F1270" s="314"/>
      <c r="G1270" s="314"/>
    </row>
    <row r="1271" spans="1:8">
      <c r="A1271" s="307" t="s">
        <v>1131</v>
      </c>
      <c r="C1271" s="316"/>
      <c r="D1271" s="315"/>
      <c r="E1271" s="315"/>
      <c r="F1271" s="320"/>
      <c r="G1271" s="320"/>
    </row>
    <row r="1272" spans="1:8">
      <c r="B1272" s="948" t="s">
        <v>27</v>
      </c>
      <c r="C1272" s="948" t="s">
        <v>28</v>
      </c>
      <c r="D1272" s="950" t="s">
        <v>29</v>
      </c>
      <c r="E1272" s="297" t="s">
        <v>148</v>
      </c>
      <c r="F1272" s="297" t="s">
        <v>148</v>
      </c>
      <c r="G1272" s="297" t="s">
        <v>1131</v>
      </c>
    </row>
    <row r="1273" spans="1:8">
      <c r="B1273" s="949"/>
      <c r="C1273" s="949"/>
      <c r="D1273" s="951"/>
      <c r="E1273" s="297" t="s">
        <v>1016</v>
      </c>
      <c r="F1273" s="297" t="s">
        <v>31</v>
      </c>
      <c r="G1273" s="297" t="s">
        <v>32</v>
      </c>
    </row>
    <row r="1274" spans="1:8">
      <c r="B1274" s="304" t="s">
        <v>1109</v>
      </c>
      <c r="C1274" s="304" t="s">
        <v>1108</v>
      </c>
      <c r="D1274" s="955" t="s">
        <v>1107</v>
      </c>
      <c r="E1274" s="303">
        <f>F1274-3</f>
        <v>44347</v>
      </c>
      <c r="F1274" s="303">
        <v>44350</v>
      </c>
      <c r="G1274" s="303">
        <f>F1274+19</f>
        <v>44369</v>
      </c>
    </row>
    <row r="1275" spans="1:8">
      <c r="B1275" s="304" t="s">
        <v>1106</v>
      </c>
      <c r="C1275" s="304" t="s">
        <v>1104</v>
      </c>
      <c r="D1275" s="956"/>
      <c r="E1275" s="303">
        <f>E1274+7</f>
        <v>44354</v>
      </c>
      <c r="F1275" s="303">
        <v>44357</v>
      </c>
      <c r="G1275" s="303">
        <f>G1274+7</f>
        <v>44376</v>
      </c>
    </row>
    <row r="1276" spans="1:8">
      <c r="B1276" s="304" t="s">
        <v>1105</v>
      </c>
      <c r="C1276" s="304" t="s">
        <v>1104</v>
      </c>
      <c r="D1276" s="956"/>
      <c r="E1276" s="303">
        <f>E1275+7</f>
        <v>44361</v>
      </c>
      <c r="F1276" s="303">
        <v>44364</v>
      </c>
      <c r="G1276" s="303">
        <f>G1275+7</f>
        <v>44383</v>
      </c>
    </row>
    <row r="1277" spans="1:8">
      <c r="B1277" s="304" t="s">
        <v>1103</v>
      </c>
      <c r="C1277" s="304" t="s">
        <v>1102</v>
      </c>
      <c r="D1277" s="956"/>
      <c r="E1277" s="303">
        <f>E1276+7</f>
        <v>44368</v>
      </c>
      <c r="F1277" s="303">
        <v>44371</v>
      </c>
      <c r="G1277" s="303">
        <f>G1276+7</f>
        <v>44390</v>
      </c>
    </row>
    <row r="1278" spans="1:8">
      <c r="B1278" s="304"/>
      <c r="C1278" s="304"/>
      <c r="D1278" s="957"/>
      <c r="E1278" s="303">
        <f>E1277+7</f>
        <v>44375</v>
      </c>
      <c r="F1278" s="303">
        <f>F1277+7</f>
        <v>44378</v>
      </c>
      <c r="G1278" s="303">
        <f>G1277+7</f>
        <v>44397</v>
      </c>
    </row>
    <row r="1279" spans="1:8">
      <c r="B1279" s="301"/>
      <c r="C1279" s="318"/>
      <c r="D1279" s="300"/>
      <c r="E1279" s="299"/>
      <c r="F1279" s="299"/>
      <c r="G1279" s="299"/>
      <c r="H1279" s="319"/>
    </row>
    <row r="1280" spans="1:8">
      <c r="A1280" s="298" t="s">
        <v>1130</v>
      </c>
      <c r="B1280" s="301"/>
      <c r="C1280" s="301"/>
      <c r="D1280" s="300"/>
      <c r="E1280" s="299"/>
      <c r="F1280" s="299"/>
      <c r="G1280" s="299"/>
      <c r="H1280" s="299"/>
    </row>
    <row r="1281" spans="1:8">
      <c r="B1281" s="948" t="s">
        <v>27</v>
      </c>
      <c r="C1281" s="948" t="s">
        <v>28</v>
      </c>
      <c r="D1281" s="950" t="s">
        <v>29</v>
      </c>
      <c r="E1281" s="297" t="s">
        <v>148</v>
      </c>
      <c r="F1281" s="297" t="s">
        <v>148</v>
      </c>
      <c r="G1281" s="297" t="s">
        <v>1130</v>
      </c>
      <c r="H1281" s="299"/>
    </row>
    <row r="1282" spans="1:8">
      <c r="B1282" s="949"/>
      <c r="C1282" s="949"/>
      <c r="D1282" s="951"/>
      <c r="E1282" s="297" t="s">
        <v>1016</v>
      </c>
      <c r="F1282" s="297" t="s">
        <v>31</v>
      </c>
      <c r="G1282" s="297" t="s">
        <v>32</v>
      </c>
      <c r="H1282" s="299"/>
    </row>
    <row r="1283" spans="1:8">
      <c r="B1283" s="295" t="s">
        <v>1129</v>
      </c>
      <c r="C1283" s="295" t="s">
        <v>1128</v>
      </c>
      <c r="D1283" s="955" t="s">
        <v>1127</v>
      </c>
      <c r="E1283" s="303">
        <f>F1283-4</f>
        <v>44346</v>
      </c>
      <c r="F1283" s="303">
        <v>44350</v>
      </c>
      <c r="G1283" s="303">
        <f>F1283+16</f>
        <v>44366</v>
      </c>
      <c r="H1283" s="299"/>
    </row>
    <row r="1284" spans="1:8">
      <c r="A1284" s="307"/>
      <c r="B1284" s="295" t="s">
        <v>234</v>
      </c>
      <c r="C1284" s="295" t="s">
        <v>1126</v>
      </c>
      <c r="D1284" s="956"/>
      <c r="E1284" s="303">
        <f>F1284-4</f>
        <v>44353</v>
      </c>
      <c r="F1284" s="303">
        <v>44357</v>
      </c>
      <c r="G1284" s="303">
        <f>F1284+16</f>
        <v>44373</v>
      </c>
      <c r="H1284" s="314"/>
    </row>
    <row r="1285" spans="1:8">
      <c r="A1285" s="307"/>
      <c r="B1285" s="295" t="s">
        <v>1021</v>
      </c>
      <c r="C1285" s="295"/>
      <c r="D1285" s="956"/>
      <c r="E1285" s="303" t="s">
        <v>1121</v>
      </c>
      <c r="F1285" s="303"/>
      <c r="G1285" s="303" t="s">
        <v>1121</v>
      </c>
      <c r="H1285" s="314"/>
    </row>
    <row r="1286" spans="1:8">
      <c r="A1286" s="307"/>
      <c r="B1286" s="295" t="s">
        <v>1125</v>
      </c>
      <c r="C1286" s="295" t="s">
        <v>1124</v>
      </c>
      <c r="D1286" s="957"/>
      <c r="E1286" s="303">
        <f>F1286-4</f>
        <v>44367</v>
      </c>
      <c r="F1286" s="303">
        <v>44371</v>
      </c>
      <c r="G1286" s="303">
        <f>F1286+16</f>
        <v>44387</v>
      </c>
      <c r="H1286" s="319"/>
    </row>
    <row r="1287" spans="1:8">
      <c r="A1287" s="307"/>
      <c r="B1287" s="313"/>
      <c r="C1287" s="301"/>
      <c r="D1287" s="300"/>
      <c r="E1287" s="299"/>
      <c r="F1287" s="299"/>
      <c r="G1287" s="299"/>
      <c r="H1287" s="319"/>
    </row>
    <row r="1288" spans="1:8">
      <c r="A1288" s="307" t="s">
        <v>1123</v>
      </c>
      <c r="B1288" s="313"/>
      <c r="C1288" s="301"/>
      <c r="D1288" s="300"/>
      <c r="E1288" s="299"/>
      <c r="F1288" s="299"/>
      <c r="G1288" s="299"/>
      <c r="H1288" s="319"/>
    </row>
    <row r="1289" spans="1:8">
      <c r="A1289" s="307"/>
      <c r="B1289" s="948" t="s">
        <v>27</v>
      </c>
      <c r="C1289" s="948" t="s">
        <v>28</v>
      </c>
      <c r="D1289" s="950" t="s">
        <v>29</v>
      </c>
      <c r="E1289" s="297" t="s">
        <v>148</v>
      </c>
      <c r="F1289" s="297" t="s">
        <v>148</v>
      </c>
      <c r="G1289" s="297" t="s">
        <v>1123</v>
      </c>
      <c r="H1289" s="319"/>
    </row>
    <row r="1290" spans="1:8">
      <c r="A1290" s="307"/>
      <c r="B1290" s="949"/>
      <c r="C1290" s="949"/>
      <c r="D1290" s="951"/>
      <c r="E1290" s="297" t="s">
        <v>1016</v>
      </c>
      <c r="F1290" s="297" t="s">
        <v>31</v>
      </c>
      <c r="G1290" s="297" t="s">
        <v>32</v>
      </c>
      <c r="H1290" s="319"/>
    </row>
    <row r="1291" spans="1:8">
      <c r="A1291" s="307"/>
      <c r="B1291" s="295" t="s">
        <v>1021</v>
      </c>
      <c r="C1291" s="295"/>
      <c r="D1291" s="955" t="s">
        <v>1122</v>
      </c>
      <c r="E1291" s="303" t="s">
        <v>1121</v>
      </c>
      <c r="F1291" s="303"/>
      <c r="G1291" s="303" t="s">
        <v>1121</v>
      </c>
      <c r="H1291" s="319"/>
    </row>
    <row r="1292" spans="1:8">
      <c r="A1292" s="307"/>
      <c r="B1292" s="295" t="s">
        <v>1025</v>
      </c>
      <c r="C1292" s="295" t="s">
        <v>1024</v>
      </c>
      <c r="D1292" s="956"/>
      <c r="E1292" s="303">
        <f>F1292-4</f>
        <v>44354</v>
      </c>
      <c r="F1292" s="303">
        <v>44358</v>
      </c>
      <c r="G1292" s="303">
        <f>F1292+17</f>
        <v>44375</v>
      </c>
      <c r="H1292" s="319"/>
    </row>
    <row r="1293" spans="1:8">
      <c r="A1293" s="307"/>
      <c r="B1293" s="295" t="s">
        <v>1023</v>
      </c>
      <c r="C1293" s="295" t="s">
        <v>1022</v>
      </c>
      <c r="D1293" s="956"/>
      <c r="E1293" s="303">
        <f>F1293-4</f>
        <v>44361</v>
      </c>
      <c r="F1293" s="303">
        <v>44365</v>
      </c>
      <c r="G1293" s="303">
        <f>F1293+17</f>
        <v>44382</v>
      </c>
      <c r="H1293" s="319"/>
    </row>
    <row r="1294" spans="1:8">
      <c r="A1294" s="307"/>
      <c r="B1294" s="295" t="s">
        <v>1021</v>
      </c>
      <c r="C1294" s="295"/>
      <c r="D1294" s="957"/>
      <c r="E1294" s="303" t="s">
        <v>1121</v>
      </c>
      <c r="F1294" s="303"/>
      <c r="G1294" s="303" t="s">
        <v>1121</v>
      </c>
      <c r="H1294" s="319"/>
    </row>
    <row r="1295" spans="1:8">
      <c r="A1295" s="307"/>
      <c r="D1295" s="300"/>
      <c r="E1295" s="299"/>
      <c r="F1295" s="299"/>
      <c r="G1295" s="293"/>
      <c r="H1295" s="300"/>
    </row>
    <row r="1296" spans="1:8">
      <c r="A1296" s="307" t="s">
        <v>1119</v>
      </c>
      <c r="D1296" s="300"/>
      <c r="E1296" s="299"/>
      <c r="F1296" s="299"/>
      <c r="G1296" s="293"/>
      <c r="H1296" s="300"/>
    </row>
    <row r="1297" spans="1:8">
      <c r="A1297" s="307"/>
      <c r="B1297" s="948" t="s">
        <v>27</v>
      </c>
      <c r="C1297" s="948" t="s">
        <v>28</v>
      </c>
      <c r="D1297" s="950" t="s">
        <v>29</v>
      </c>
      <c r="E1297" s="297" t="s">
        <v>148</v>
      </c>
      <c r="F1297" s="297" t="s">
        <v>148</v>
      </c>
      <c r="G1297" s="297" t="s">
        <v>1120</v>
      </c>
      <c r="H1297" s="297" t="s">
        <v>1119</v>
      </c>
    </row>
    <row r="1298" spans="1:8">
      <c r="A1298" s="307"/>
      <c r="B1298" s="949"/>
      <c r="C1298" s="949"/>
      <c r="D1298" s="951"/>
      <c r="E1298" s="297" t="s">
        <v>1016</v>
      </c>
      <c r="F1298" s="297" t="s">
        <v>31</v>
      </c>
      <c r="G1298" s="297" t="s">
        <v>32</v>
      </c>
      <c r="H1298" s="297" t="s">
        <v>32</v>
      </c>
    </row>
    <row r="1299" spans="1:8">
      <c r="A1299" s="307"/>
      <c r="B1299" s="304" t="s">
        <v>1118</v>
      </c>
      <c r="C1299" s="304" t="s">
        <v>1117</v>
      </c>
      <c r="D1299" s="955" t="s">
        <v>1116</v>
      </c>
      <c r="E1299" s="303">
        <f>F1299-4</f>
        <v>44344</v>
      </c>
      <c r="F1299" s="303">
        <v>44348</v>
      </c>
      <c r="G1299" s="303">
        <f>F1299+14</f>
        <v>44362</v>
      </c>
      <c r="H1299" s="303" t="s">
        <v>1101</v>
      </c>
    </row>
    <row r="1300" spans="1:8">
      <c r="B1300" s="304" t="s">
        <v>1115</v>
      </c>
      <c r="C1300" s="304" t="s">
        <v>1114</v>
      </c>
      <c r="D1300" s="956"/>
      <c r="E1300" s="303">
        <f>E1299+7</f>
        <v>44351</v>
      </c>
      <c r="F1300" s="303">
        <v>44355</v>
      </c>
      <c r="G1300" s="303">
        <f>G1299+7</f>
        <v>44369</v>
      </c>
      <c r="H1300" s="303" t="s">
        <v>1101</v>
      </c>
    </row>
    <row r="1301" spans="1:8">
      <c r="B1301" s="304" t="s">
        <v>1113</v>
      </c>
      <c r="C1301" s="304" t="s">
        <v>1112</v>
      </c>
      <c r="D1301" s="956"/>
      <c r="E1301" s="303">
        <f>E1300+7</f>
        <v>44358</v>
      </c>
      <c r="F1301" s="303">
        <v>44362</v>
      </c>
      <c r="G1301" s="303">
        <f>G1300+7</f>
        <v>44376</v>
      </c>
      <c r="H1301" s="303" t="s">
        <v>1101</v>
      </c>
    </row>
    <row r="1302" spans="1:8">
      <c r="B1302" s="304" t="s">
        <v>1111</v>
      </c>
      <c r="C1302" s="304" t="s">
        <v>227</v>
      </c>
      <c r="D1302" s="956"/>
      <c r="E1302" s="303">
        <f>E1301+7</f>
        <v>44365</v>
      </c>
      <c r="F1302" s="303">
        <v>44369</v>
      </c>
      <c r="G1302" s="303">
        <f>G1301+7</f>
        <v>44383</v>
      </c>
      <c r="H1302" s="303" t="s">
        <v>1101</v>
      </c>
    </row>
    <row r="1303" spans="1:8">
      <c r="B1303" s="304" t="s">
        <v>212</v>
      </c>
      <c r="C1303" s="304" t="s">
        <v>1012</v>
      </c>
      <c r="D1303" s="957"/>
      <c r="E1303" s="303">
        <f>E1302+7</f>
        <v>44372</v>
      </c>
      <c r="F1303" s="303">
        <v>44376</v>
      </c>
      <c r="G1303" s="303">
        <f>G1302+7</f>
        <v>44390</v>
      </c>
      <c r="H1303" s="303" t="s">
        <v>1101</v>
      </c>
    </row>
    <row r="1304" spans="1:8">
      <c r="B1304" s="301"/>
      <c r="C1304" s="318"/>
      <c r="D1304" s="300"/>
      <c r="E1304" s="299"/>
      <c r="F1304" s="299"/>
      <c r="G1304" s="299"/>
      <c r="H1304" s="299"/>
    </row>
    <row r="1305" spans="1:8">
      <c r="A1305" s="298" t="s">
        <v>233</v>
      </c>
      <c r="B1305" s="317"/>
      <c r="C1305" s="316"/>
      <c r="D1305" s="315"/>
      <c r="E1305" s="315"/>
      <c r="F1305" s="314"/>
      <c r="G1305" s="315"/>
      <c r="H1305" s="314"/>
    </row>
    <row r="1306" spans="1:8">
      <c r="B1306" s="307"/>
      <c r="C1306" s="307"/>
      <c r="G1306" s="299"/>
    </row>
    <row r="1307" spans="1:8">
      <c r="B1307" s="948" t="s">
        <v>27</v>
      </c>
      <c r="C1307" s="948" t="s">
        <v>28</v>
      </c>
      <c r="D1307" s="950" t="s">
        <v>29</v>
      </c>
      <c r="E1307" s="297" t="s">
        <v>148</v>
      </c>
      <c r="F1307" s="297" t="s">
        <v>148</v>
      </c>
      <c r="G1307" s="297" t="s">
        <v>1110</v>
      </c>
      <c r="H1307" s="297" t="s">
        <v>233</v>
      </c>
    </row>
    <row r="1308" spans="1:8">
      <c r="B1308" s="949"/>
      <c r="C1308" s="949"/>
      <c r="D1308" s="951"/>
      <c r="E1308" s="297" t="s">
        <v>1016</v>
      </c>
      <c r="F1308" s="297" t="s">
        <v>31</v>
      </c>
      <c r="G1308" s="297" t="s">
        <v>32</v>
      </c>
      <c r="H1308" s="297" t="s">
        <v>32</v>
      </c>
    </row>
    <row r="1309" spans="1:8">
      <c r="B1309" s="304" t="s">
        <v>1118</v>
      </c>
      <c r="C1309" s="304" t="s">
        <v>1117</v>
      </c>
      <c r="D1309" s="955" t="s">
        <v>1116</v>
      </c>
      <c r="E1309" s="303">
        <f>F1309-4</f>
        <v>44344</v>
      </c>
      <c r="F1309" s="303">
        <v>44348</v>
      </c>
      <c r="G1309" s="303">
        <f>F1309+14</f>
        <v>44362</v>
      </c>
      <c r="H1309" s="303" t="s">
        <v>1101</v>
      </c>
    </row>
    <row r="1310" spans="1:8">
      <c r="B1310" s="304" t="s">
        <v>1115</v>
      </c>
      <c r="C1310" s="304" t="s">
        <v>1114</v>
      </c>
      <c r="D1310" s="956"/>
      <c r="E1310" s="303">
        <f>E1309+7</f>
        <v>44351</v>
      </c>
      <c r="F1310" s="303">
        <v>44355</v>
      </c>
      <c r="G1310" s="303">
        <f>G1309+7</f>
        <v>44369</v>
      </c>
      <c r="H1310" s="303" t="s">
        <v>1101</v>
      </c>
    </row>
    <row r="1311" spans="1:8">
      <c r="B1311" s="304" t="s">
        <v>1113</v>
      </c>
      <c r="C1311" s="304" t="s">
        <v>1112</v>
      </c>
      <c r="D1311" s="956"/>
      <c r="E1311" s="303">
        <f>E1310+7</f>
        <v>44358</v>
      </c>
      <c r="F1311" s="303">
        <v>44362</v>
      </c>
      <c r="G1311" s="303">
        <f>G1310+7</f>
        <v>44376</v>
      </c>
      <c r="H1311" s="303" t="s">
        <v>1101</v>
      </c>
    </row>
    <row r="1312" spans="1:8">
      <c r="A1312" s="307"/>
      <c r="B1312" s="304" t="s">
        <v>1111</v>
      </c>
      <c r="C1312" s="304" t="s">
        <v>227</v>
      </c>
      <c r="D1312" s="956"/>
      <c r="E1312" s="303">
        <f>E1311+7</f>
        <v>44365</v>
      </c>
      <c r="F1312" s="303">
        <v>44369</v>
      </c>
      <c r="G1312" s="303">
        <f>G1311+7</f>
        <v>44383</v>
      </c>
      <c r="H1312" s="303" t="s">
        <v>1101</v>
      </c>
    </row>
    <row r="1313" spans="1:8">
      <c r="A1313" s="307"/>
      <c r="B1313" s="304" t="s">
        <v>212</v>
      </c>
      <c r="C1313" s="304" t="s">
        <v>1012</v>
      </c>
      <c r="D1313" s="957"/>
      <c r="E1313" s="303">
        <f>E1312+7</f>
        <v>44372</v>
      </c>
      <c r="F1313" s="303">
        <v>44376</v>
      </c>
      <c r="G1313" s="303">
        <f>G1312+7</f>
        <v>44390</v>
      </c>
      <c r="H1313" s="303" t="s">
        <v>1101</v>
      </c>
    </row>
    <row r="1314" spans="1:8">
      <c r="B1314" s="313"/>
      <c r="C1314" s="301"/>
      <c r="D1314" s="300"/>
      <c r="E1314" s="299"/>
      <c r="F1314" s="299"/>
      <c r="G1314" s="299"/>
      <c r="H1314" s="312"/>
    </row>
    <row r="1315" spans="1:8">
      <c r="B1315" s="948" t="s">
        <v>27</v>
      </c>
      <c r="C1315" s="948" t="s">
        <v>28</v>
      </c>
      <c r="D1315" s="950" t="s">
        <v>29</v>
      </c>
      <c r="E1315" s="297" t="s">
        <v>148</v>
      </c>
      <c r="F1315" s="297" t="s">
        <v>148</v>
      </c>
      <c r="G1315" s="297" t="s">
        <v>1110</v>
      </c>
      <c r="H1315" s="297" t="s">
        <v>233</v>
      </c>
    </row>
    <row r="1316" spans="1:8">
      <c r="B1316" s="949"/>
      <c r="C1316" s="949"/>
      <c r="D1316" s="951"/>
      <c r="E1316" s="297" t="s">
        <v>1016</v>
      </c>
      <c r="F1316" s="297" t="s">
        <v>31</v>
      </c>
      <c r="G1316" s="297" t="s">
        <v>32</v>
      </c>
      <c r="H1316" s="297" t="s">
        <v>32</v>
      </c>
    </row>
    <row r="1317" spans="1:8">
      <c r="B1317" s="304" t="s">
        <v>1109</v>
      </c>
      <c r="C1317" s="304" t="s">
        <v>1108</v>
      </c>
      <c r="D1317" s="955" t="s">
        <v>1107</v>
      </c>
      <c r="E1317" s="303">
        <f>F1317-3</f>
        <v>44347</v>
      </c>
      <c r="F1317" s="303">
        <v>44350</v>
      </c>
      <c r="G1317" s="303">
        <f>F1317+14</f>
        <v>44364</v>
      </c>
      <c r="H1317" s="303" t="s">
        <v>1101</v>
      </c>
    </row>
    <row r="1318" spans="1:8">
      <c r="B1318" s="304" t="s">
        <v>1106</v>
      </c>
      <c r="C1318" s="304" t="s">
        <v>1104</v>
      </c>
      <c r="D1318" s="956"/>
      <c r="E1318" s="303">
        <f>E1317+7</f>
        <v>44354</v>
      </c>
      <c r="F1318" s="303">
        <v>44357</v>
      </c>
      <c r="G1318" s="303">
        <f>G1317+7</f>
        <v>44371</v>
      </c>
      <c r="H1318" s="303" t="s">
        <v>1101</v>
      </c>
    </row>
    <row r="1319" spans="1:8">
      <c r="B1319" s="304" t="s">
        <v>1105</v>
      </c>
      <c r="C1319" s="304" t="s">
        <v>1104</v>
      </c>
      <c r="D1319" s="956"/>
      <c r="E1319" s="303">
        <f>E1318+7</f>
        <v>44361</v>
      </c>
      <c r="F1319" s="303">
        <v>44364</v>
      </c>
      <c r="G1319" s="303">
        <f>G1318+7</f>
        <v>44378</v>
      </c>
      <c r="H1319" s="303" t="s">
        <v>1101</v>
      </c>
    </row>
    <row r="1320" spans="1:8">
      <c r="B1320" s="304" t="s">
        <v>1103</v>
      </c>
      <c r="C1320" s="304" t="s">
        <v>1102</v>
      </c>
      <c r="D1320" s="956"/>
      <c r="E1320" s="303">
        <f>E1319+7</f>
        <v>44368</v>
      </c>
      <c r="F1320" s="303">
        <v>44371</v>
      </c>
      <c r="G1320" s="303">
        <f>G1319+7</f>
        <v>44385</v>
      </c>
      <c r="H1320" s="303" t="s">
        <v>1101</v>
      </c>
    </row>
    <row r="1321" spans="1:8">
      <c r="B1321" s="304"/>
      <c r="C1321" s="304"/>
      <c r="D1321" s="957"/>
      <c r="E1321" s="303">
        <f>E1320+7</f>
        <v>44375</v>
      </c>
      <c r="F1321" s="303">
        <f>F1320+7</f>
        <v>44378</v>
      </c>
      <c r="G1321" s="303">
        <f>G1320+7</f>
        <v>44392</v>
      </c>
      <c r="H1321" s="303" t="s">
        <v>1101</v>
      </c>
    </row>
    <row r="1322" spans="1:8">
      <c r="B1322" s="301"/>
      <c r="C1322" s="301"/>
      <c r="D1322" s="300"/>
      <c r="E1322" s="299"/>
      <c r="F1322" s="299"/>
      <c r="G1322" s="299"/>
      <c r="H1322" s="299"/>
    </row>
    <row r="1323" spans="1:8">
      <c r="A1323" s="292" t="s">
        <v>1100</v>
      </c>
      <c r="B1323" s="301"/>
      <c r="C1323" s="301"/>
      <c r="D1323" s="300"/>
      <c r="E1323" s="299"/>
      <c r="F1323" s="299"/>
      <c r="G1323" s="299"/>
      <c r="H1323" s="299"/>
    </row>
    <row r="1324" spans="1:8">
      <c r="B1324" s="948" t="s">
        <v>27</v>
      </c>
      <c r="C1324" s="948" t="s">
        <v>28</v>
      </c>
      <c r="D1324" s="950" t="s">
        <v>29</v>
      </c>
      <c r="E1324" s="297" t="s">
        <v>148</v>
      </c>
      <c r="F1324" s="297" t="s">
        <v>148</v>
      </c>
      <c r="G1324" s="297" t="s">
        <v>1100</v>
      </c>
    </row>
    <row r="1325" spans="1:8">
      <c r="B1325" s="949"/>
      <c r="C1325" s="949"/>
      <c r="D1325" s="951"/>
      <c r="E1325" s="297" t="s">
        <v>1016</v>
      </c>
      <c r="F1325" s="297" t="s">
        <v>31</v>
      </c>
      <c r="G1325" s="297" t="s">
        <v>32</v>
      </c>
    </row>
    <row r="1326" spans="1:8">
      <c r="B1326" s="311" t="s">
        <v>859</v>
      </c>
      <c r="C1326" s="311" t="s">
        <v>1099</v>
      </c>
      <c r="D1326" s="955" t="s">
        <v>1098</v>
      </c>
      <c r="E1326" s="303">
        <f>F1326-4</f>
        <v>44350</v>
      </c>
      <c r="F1326" s="303">
        <v>44354</v>
      </c>
      <c r="G1326" s="303">
        <f>F1326+30</f>
        <v>44384</v>
      </c>
    </row>
    <row r="1327" spans="1:8">
      <c r="B1327" s="311" t="s">
        <v>860</v>
      </c>
      <c r="C1327" s="311" t="s">
        <v>865</v>
      </c>
      <c r="D1327" s="956"/>
      <c r="E1327" s="303">
        <f>E1326+7</f>
        <v>44357</v>
      </c>
      <c r="F1327" s="303">
        <v>44361</v>
      </c>
      <c r="G1327" s="303">
        <f>G1326+7</f>
        <v>44391</v>
      </c>
    </row>
    <row r="1328" spans="1:8">
      <c r="B1328" s="311" t="s">
        <v>861</v>
      </c>
      <c r="C1328" s="311" t="s">
        <v>866</v>
      </c>
      <c r="D1328" s="956"/>
      <c r="E1328" s="303">
        <f>E1327+7</f>
        <v>44364</v>
      </c>
      <c r="F1328" s="303">
        <v>44368</v>
      </c>
      <c r="G1328" s="303">
        <f>G1327+7</f>
        <v>44398</v>
      </c>
    </row>
    <row r="1329" spans="1:7">
      <c r="B1329" s="311" t="s">
        <v>862</v>
      </c>
      <c r="C1329" s="311" t="s">
        <v>867</v>
      </c>
      <c r="D1329" s="956"/>
      <c r="E1329" s="303">
        <f>E1328+7</f>
        <v>44371</v>
      </c>
      <c r="F1329" s="303">
        <v>44375</v>
      </c>
      <c r="G1329" s="303">
        <f>G1328+7</f>
        <v>44405</v>
      </c>
    </row>
    <row r="1330" spans="1:7">
      <c r="B1330" s="311"/>
      <c r="C1330" s="311"/>
      <c r="D1330" s="957"/>
      <c r="E1330" s="303">
        <f>E1329+7</f>
        <v>44378</v>
      </c>
      <c r="F1330" s="303">
        <v>44347</v>
      </c>
      <c r="G1330" s="303">
        <f>G1329+7</f>
        <v>44412</v>
      </c>
    </row>
    <row r="1331" spans="1:7">
      <c r="A1331" s="298" t="s">
        <v>1097</v>
      </c>
    </row>
    <row r="1332" spans="1:7">
      <c r="B1332" s="948" t="s">
        <v>27</v>
      </c>
      <c r="C1332" s="948" t="s">
        <v>28</v>
      </c>
      <c r="D1332" s="950" t="s">
        <v>29</v>
      </c>
      <c r="E1332" s="297" t="s">
        <v>148</v>
      </c>
      <c r="F1332" s="297" t="s">
        <v>148</v>
      </c>
      <c r="G1332" s="297" t="s">
        <v>230</v>
      </c>
    </row>
    <row r="1333" spans="1:7">
      <c r="B1333" s="949"/>
      <c r="C1333" s="949"/>
      <c r="D1333" s="951"/>
      <c r="E1333" s="297" t="s">
        <v>1016</v>
      </c>
      <c r="F1333" s="297" t="s">
        <v>31</v>
      </c>
      <c r="G1333" s="297" t="s">
        <v>32</v>
      </c>
    </row>
    <row r="1334" spans="1:7">
      <c r="B1334" s="308" t="s">
        <v>1096</v>
      </c>
      <c r="C1334" s="308" t="s">
        <v>1095</v>
      </c>
      <c r="D1334" s="955" t="s">
        <v>1094</v>
      </c>
      <c r="E1334" s="303">
        <f>F1334-4</f>
        <v>44343</v>
      </c>
      <c r="F1334" s="303">
        <v>44347</v>
      </c>
      <c r="G1334" s="303">
        <f>F1334+29</f>
        <v>44376</v>
      </c>
    </row>
    <row r="1335" spans="1:7">
      <c r="B1335" s="308" t="s">
        <v>1093</v>
      </c>
      <c r="C1335" s="308" t="s">
        <v>1092</v>
      </c>
      <c r="D1335" s="956"/>
      <c r="E1335" s="303">
        <f>F1335-4</f>
        <v>44350</v>
      </c>
      <c r="F1335" s="303">
        <v>44354</v>
      </c>
      <c r="G1335" s="303">
        <f>G1334+7</f>
        <v>44383</v>
      </c>
    </row>
    <row r="1336" spans="1:7">
      <c r="B1336" s="308" t="s">
        <v>1091</v>
      </c>
      <c r="C1336" s="308" t="s">
        <v>1090</v>
      </c>
      <c r="D1336" s="956"/>
      <c r="E1336" s="303">
        <f>F1336-4</f>
        <v>44357</v>
      </c>
      <c r="F1336" s="303">
        <f>F1335+7</f>
        <v>44361</v>
      </c>
      <c r="G1336" s="303">
        <f>G1335+7</f>
        <v>44390</v>
      </c>
    </row>
    <row r="1337" spans="1:7">
      <c r="B1337" s="308" t="s">
        <v>1089</v>
      </c>
      <c r="C1337" s="308" t="s">
        <v>1088</v>
      </c>
      <c r="D1337" s="956"/>
      <c r="E1337" s="303">
        <f>F1337-4</f>
        <v>44364</v>
      </c>
      <c r="F1337" s="303">
        <f>F1336+7</f>
        <v>44368</v>
      </c>
      <c r="G1337" s="303">
        <f>G1336+7</f>
        <v>44397</v>
      </c>
    </row>
    <row r="1338" spans="1:7">
      <c r="B1338" s="308" t="s">
        <v>1087</v>
      </c>
      <c r="C1338" s="308" t="s">
        <v>1086</v>
      </c>
      <c r="D1338" s="957"/>
      <c r="E1338" s="303">
        <f>F1338-4</f>
        <v>44371</v>
      </c>
      <c r="F1338" s="303">
        <f>F1337+7</f>
        <v>44375</v>
      </c>
      <c r="G1338" s="303">
        <f>G1337+7</f>
        <v>44404</v>
      </c>
    </row>
    <row r="1339" spans="1:7">
      <c r="B1339" s="301"/>
      <c r="C1339" s="310"/>
      <c r="D1339" s="300"/>
      <c r="E1339" s="299"/>
      <c r="F1339" s="299"/>
      <c r="G1339" s="299"/>
    </row>
    <row r="1340" spans="1:7">
      <c r="B1340" s="948" t="s">
        <v>27</v>
      </c>
      <c r="C1340" s="948" t="s">
        <v>28</v>
      </c>
      <c r="D1340" s="950" t="s">
        <v>29</v>
      </c>
      <c r="E1340" s="297" t="s">
        <v>148</v>
      </c>
      <c r="F1340" s="297" t="s">
        <v>148</v>
      </c>
      <c r="G1340" s="297" t="s">
        <v>230</v>
      </c>
    </row>
    <row r="1341" spans="1:7">
      <c r="B1341" s="949"/>
      <c r="C1341" s="949"/>
      <c r="D1341" s="951"/>
      <c r="E1341" s="297" t="s">
        <v>1016</v>
      </c>
      <c r="F1341" s="297" t="s">
        <v>31</v>
      </c>
      <c r="G1341" s="297" t="s">
        <v>32</v>
      </c>
    </row>
    <row r="1342" spans="1:7">
      <c r="B1342" s="308" t="s">
        <v>1085</v>
      </c>
      <c r="C1342" s="308" t="s">
        <v>1084</v>
      </c>
      <c r="D1342" s="955" t="s">
        <v>1083</v>
      </c>
      <c r="E1342" s="303">
        <f>F1342-4</f>
        <v>44346</v>
      </c>
      <c r="F1342" s="303">
        <v>44350</v>
      </c>
      <c r="G1342" s="303">
        <f>F1342+25</f>
        <v>44375</v>
      </c>
    </row>
    <row r="1343" spans="1:7">
      <c r="B1343" s="308" t="s">
        <v>1082</v>
      </c>
      <c r="C1343" s="308" t="s">
        <v>1081</v>
      </c>
      <c r="D1343" s="956"/>
      <c r="E1343" s="303">
        <f>E1342+7</f>
        <v>44353</v>
      </c>
      <c r="F1343" s="303">
        <v>44357</v>
      </c>
      <c r="G1343" s="303">
        <f>G1342+7</f>
        <v>44382</v>
      </c>
    </row>
    <row r="1344" spans="1:7">
      <c r="B1344" s="308" t="s">
        <v>1080</v>
      </c>
      <c r="C1344" s="308" t="s">
        <v>1079</v>
      </c>
      <c r="D1344" s="956"/>
      <c r="E1344" s="303">
        <f>E1343+7</f>
        <v>44360</v>
      </c>
      <c r="F1344" s="303">
        <v>44369</v>
      </c>
      <c r="G1344" s="303">
        <f>G1343+7</f>
        <v>44389</v>
      </c>
    </row>
    <row r="1345" spans="1:7">
      <c r="B1345" s="308" t="s">
        <v>1078</v>
      </c>
      <c r="C1345" s="308" t="s">
        <v>1077</v>
      </c>
      <c r="D1345" s="956"/>
      <c r="E1345" s="303">
        <f>E1344+7</f>
        <v>44367</v>
      </c>
      <c r="F1345" s="303">
        <v>44371</v>
      </c>
      <c r="G1345" s="303">
        <f>G1344+7</f>
        <v>44396</v>
      </c>
    </row>
    <row r="1346" spans="1:7">
      <c r="B1346" s="308"/>
      <c r="C1346" s="308"/>
      <c r="D1346" s="957"/>
      <c r="E1346" s="303">
        <f>E1345+7</f>
        <v>44374</v>
      </c>
      <c r="F1346" s="303">
        <f>F1345+7</f>
        <v>44378</v>
      </c>
      <c r="G1346" s="303">
        <f>G1345+7</f>
        <v>44403</v>
      </c>
    </row>
    <row r="1347" spans="1:7">
      <c r="B1347" s="292"/>
      <c r="C1347" s="292"/>
      <c r="F1347" s="309"/>
    </row>
    <row r="1348" spans="1:7">
      <c r="B1348" s="948" t="s">
        <v>27</v>
      </c>
      <c r="C1348" s="948" t="s">
        <v>28</v>
      </c>
      <c r="D1348" s="950" t="s">
        <v>29</v>
      </c>
      <c r="E1348" s="297" t="s">
        <v>148</v>
      </c>
      <c r="F1348" s="297" t="s">
        <v>148</v>
      </c>
      <c r="G1348" s="297" t="s">
        <v>230</v>
      </c>
    </row>
    <row r="1349" spans="1:7">
      <c r="B1349" s="949"/>
      <c r="C1349" s="949"/>
      <c r="D1349" s="951"/>
      <c r="E1349" s="297" t="s">
        <v>1016</v>
      </c>
      <c r="F1349" s="297" t="s">
        <v>31</v>
      </c>
      <c r="G1349" s="297" t="s">
        <v>32</v>
      </c>
    </row>
    <row r="1350" spans="1:7">
      <c r="B1350" s="308" t="s">
        <v>1076</v>
      </c>
      <c r="C1350" s="308" t="s">
        <v>1075</v>
      </c>
      <c r="D1350" s="955" t="s">
        <v>1074</v>
      </c>
      <c r="E1350" s="303">
        <f>F1350-4</f>
        <v>44346</v>
      </c>
      <c r="F1350" s="303">
        <v>44350</v>
      </c>
      <c r="G1350" s="303">
        <f>F1350+26</f>
        <v>44376</v>
      </c>
    </row>
    <row r="1351" spans="1:7">
      <c r="B1351" s="308" t="s">
        <v>1073</v>
      </c>
      <c r="C1351" s="308" t="s">
        <v>1072</v>
      </c>
      <c r="D1351" s="956"/>
      <c r="E1351" s="303">
        <f>E1350+7</f>
        <v>44353</v>
      </c>
      <c r="F1351" s="303">
        <v>44357</v>
      </c>
      <c r="G1351" s="303">
        <f>G1350+7</f>
        <v>44383</v>
      </c>
    </row>
    <row r="1352" spans="1:7">
      <c r="B1352" s="308" t="s">
        <v>1071</v>
      </c>
      <c r="C1352" s="308" t="s">
        <v>1052</v>
      </c>
      <c r="D1352" s="956"/>
      <c r="E1352" s="303">
        <f>E1351+7</f>
        <v>44360</v>
      </c>
      <c r="F1352" s="303">
        <v>44369</v>
      </c>
      <c r="G1352" s="303">
        <f>G1351+7</f>
        <v>44390</v>
      </c>
    </row>
    <row r="1353" spans="1:7">
      <c r="B1353" s="308" t="s">
        <v>1070</v>
      </c>
      <c r="C1353" s="308" t="s">
        <v>1069</v>
      </c>
      <c r="D1353" s="956"/>
      <c r="E1353" s="303">
        <f>E1352+7</f>
        <v>44367</v>
      </c>
      <c r="F1353" s="303">
        <v>44371</v>
      </c>
      <c r="G1353" s="303">
        <f>G1352+7</f>
        <v>44397</v>
      </c>
    </row>
    <row r="1354" spans="1:7">
      <c r="B1354" s="304"/>
      <c r="C1354" s="304"/>
      <c r="D1354" s="957"/>
      <c r="E1354" s="303">
        <f>E1353+7</f>
        <v>44374</v>
      </c>
      <c r="F1354" s="303">
        <v>44345</v>
      </c>
      <c r="G1354" s="303">
        <f>G1353+7</f>
        <v>44404</v>
      </c>
    </row>
    <row r="1355" spans="1:7">
      <c r="B1355" s="301"/>
      <c r="C1355" s="301"/>
      <c r="D1355" s="300"/>
      <c r="E1355" s="299"/>
      <c r="F1355" s="299"/>
      <c r="G1355" s="299"/>
    </row>
    <row r="1356" spans="1:7">
      <c r="A1356" s="298" t="s">
        <v>1068</v>
      </c>
    </row>
    <row r="1357" spans="1:7">
      <c r="B1357" s="948" t="s">
        <v>27</v>
      </c>
      <c r="C1357" s="948" t="s">
        <v>28</v>
      </c>
      <c r="D1357" s="950" t="s">
        <v>29</v>
      </c>
      <c r="E1357" s="297" t="s">
        <v>148</v>
      </c>
      <c r="F1357" s="297" t="s">
        <v>148</v>
      </c>
      <c r="G1357" s="297" t="s">
        <v>236</v>
      </c>
    </row>
    <row r="1358" spans="1:7">
      <c r="B1358" s="949"/>
      <c r="C1358" s="949"/>
      <c r="D1358" s="951"/>
      <c r="E1358" s="297" t="s">
        <v>1016</v>
      </c>
      <c r="F1358" s="297" t="s">
        <v>31</v>
      </c>
      <c r="G1358" s="297" t="s">
        <v>32</v>
      </c>
    </row>
    <row r="1359" spans="1:7">
      <c r="B1359" s="304" t="s">
        <v>1067</v>
      </c>
      <c r="C1359" s="304" t="s">
        <v>1066</v>
      </c>
      <c r="D1359" s="945" t="s">
        <v>1065</v>
      </c>
      <c r="E1359" s="303">
        <v>44284</v>
      </c>
      <c r="F1359" s="303">
        <v>44344</v>
      </c>
      <c r="G1359" s="303">
        <f>F1359+36</f>
        <v>44380</v>
      </c>
    </row>
    <row r="1360" spans="1:7">
      <c r="A1360" s="307"/>
      <c r="B1360" s="304" t="s">
        <v>1064</v>
      </c>
      <c r="C1360" s="304" t="s">
        <v>1063</v>
      </c>
      <c r="D1360" s="946"/>
      <c r="E1360" s="303">
        <f>E1359+7</f>
        <v>44291</v>
      </c>
      <c r="F1360" s="303">
        <v>44350</v>
      </c>
      <c r="G1360" s="303">
        <f>F1360+36</f>
        <v>44386</v>
      </c>
    </row>
    <row r="1361" spans="1:7">
      <c r="A1361" s="307"/>
      <c r="B1361" s="304" t="s">
        <v>1062</v>
      </c>
      <c r="C1361" s="304" t="s">
        <v>1061</v>
      </c>
      <c r="D1361" s="946"/>
      <c r="E1361" s="303">
        <f>E1360+7</f>
        <v>44298</v>
      </c>
      <c r="F1361" s="303">
        <f>F1360+7</f>
        <v>44357</v>
      </c>
      <c r="G1361" s="303">
        <f>F1361+36</f>
        <v>44393</v>
      </c>
    </row>
    <row r="1362" spans="1:7">
      <c r="A1362" s="307"/>
      <c r="B1362" s="304" t="s">
        <v>1060</v>
      </c>
      <c r="C1362" s="304" t="s">
        <v>1059</v>
      </c>
      <c r="D1362" s="946"/>
      <c r="E1362" s="303">
        <f>E1361+7</f>
        <v>44305</v>
      </c>
      <c r="F1362" s="303">
        <v>44368</v>
      </c>
      <c r="G1362" s="303">
        <f>F1362+32</f>
        <v>44400</v>
      </c>
    </row>
    <row r="1363" spans="1:7">
      <c r="A1363" s="307"/>
      <c r="B1363" s="304" t="s">
        <v>1058</v>
      </c>
      <c r="C1363" s="304" t="s">
        <v>1057</v>
      </c>
      <c r="D1363" s="946"/>
      <c r="E1363" s="303">
        <f>E1362+7</f>
        <v>44312</v>
      </c>
      <c r="F1363" s="303">
        <v>44371</v>
      </c>
      <c r="G1363" s="303">
        <f>F1363+35</f>
        <v>44406</v>
      </c>
    </row>
    <row r="1364" spans="1:7">
      <c r="A1364" s="307"/>
      <c r="B1364" s="304" t="s">
        <v>1056</v>
      </c>
      <c r="C1364" s="304" t="s">
        <v>1055</v>
      </c>
      <c r="D1364" s="947"/>
      <c r="E1364" s="303">
        <f>E1363+7</f>
        <v>44319</v>
      </c>
      <c r="F1364" s="303">
        <f>F1363+7</f>
        <v>44378</v>
      </c>
      <c r="G1364" s="303">
        <f>F1364+35</f>
        <v>44413</v>
      </c>
    </row>
    <row r="1365" spans="1:7">
      <c r="A1365" s="307" t="s">
        <v>1054</v>
      </c>
      <c r="B1365" s="301"/>
      <c r="C1365" s="301"/>
      <c r="D1365" s="300"/>
      <c r="E1365" s="299"/>
      <c r="F1365" s="299"/>
      <c r="G1365" s="299"/>
    </row>
    <row r="1366" spans="1:7">
      <c r="A1366" s="307"/>
      <c r="B1366" s="948" t="s">
        <v>27</v>
      </c>
      <c r="C1366" s="948" t="s">
        <v>28</v>
      </c>
      <c r="D1366" s="950" t="s">
        <v>29</v>
      </c>
      <c r="E1366" s="297" t="s">
        <v>148</v>
      </c>
      <c r="F1366" s="297" t="s">
        <v>148</v>
      </c>
      <c r="G1366" s="297" t="s">
        <v>1054</v>
      </c>
    </row>
    <row r="1367" spans="1:7">
      <c r="A1367" s="307"/>
      <c r="B1367" s="949"/>
      <c r="C1367" s="949"/>
      <c r="D1367" s="951"/>
      <c r="E1367" s="297" t="s">
        <v>1016</v>
      </c>
      <c r="F1367" s="297" t="s">
        <v>31</v>
      </c>
      <c r="G1367" s="297" t="s">
        <v>32</v>
      </c>
    </row>
    <row r="1368" spans="1:7">
      <c r="A1368" s="307"/>
      <c r="B1368" s="304" t="s">
        <v>1053</v>
      </c>
      <c r="C1368" s="304" t="s">
        <v>1052</v>
      </c>
      <c r="D1368" s="955" t="s">
        <v>1051</v>
      </c>
      <c r="E1368" s="303">
        <f>F1368-3</f>
        <v>44344</v>
      </c>
      <c r="F1368" s="303">
        <v>44347</v>
      </c>
      <c r="G1368" s="303">
        <f>F1368+30</f>
        <v>44377</v>
      </c>
    </row>
    <row r="1369" spans="1:7">
      <c r="A1369" s="307"/>
      <c r="B1369" s="304" t="s">
        <v>1050</v>
      </c>
      <c r="C1369" s="304" t="s">
        <v>1049</v>
      </c>
      <c r="D1369" s="956"/>
      <c r="E1369" s="303">
        <f>E1368+7</f>
        <v>44351</v>
      </c>
      <c r="F1369" s="303">
        <v>44354</v>
      </c>
      <c r="G1369" s="303">
        <f>G1368+7</f>
        <v>44384</v>
      </c>
    </row>
    <row r="1370" spans="1:7">
      <c r="A1370" s="307"/>
      <c r="B1370" s="304" t="s">
        <v>1048</v>
      </c>
      <c r="C1370" s="304" t="s">
        <v>1047</v>
      </c>
      <c r="D1370" s="956"/>
      <c r="E1370" s="303">
        <f>E1369+7</f>
        <v>44358</v>
      </c>
      <c r="F1370" s="303">
        <f>F1369+7</f>
        <v>44361</v>
      </c>
      <c r="G1370" s="303">
        <f>G1369+7</f>
        <v>44391</v>
      </c>
    </row>
    <row r="1371" spans="1:7">
      <c r="A1371" s="307"/>
      <c r="B1371" s="304"/>
      <c r="C1371" s="304"/>
      <c r="D1371" s="957"/>
      <c r="E1371" s="303">
        <f>E1370+7</f>
        <v>44365</v>
      </c>
      <c r="F1371" s="303">
        <f>F1370+7</f>
        <v>44368</v>
      </c>
      <c r="G1371" s="303">
        <f>G1370+7</f>
        <v>44398</v>
      </c>
    </row>
    <row r="1372" spans="1:7">
      <c r="B1372" s="301"/>
      <c r="C1372" s="301"/>
      <c r="D1372" s="300"/>
      <c r="E1372" s="299"/>
      <c r="F1372" s="299"/>
      <c r="G1372" s="299"/>
    </row>
    <row r="1373" spans="1:7">
      <c r="A1373" s="298" t="s">
        <v>1046</v>
      </c>
      <c r="B1373" s="301"/>
      <c r="C1373" s="301"/>
      <c r="D1373" s="300"/>
      <c r="E1373" s="299"/>
      <c r="F1373" s="299"/>
      <c r="G1373" s="299"/>
    </row>
    <row r="1374" spans="1:7">
      <c r="B1374" s="948" t="s">
        <v>27</v>
      </c>
      <c r="C1374" s="948" t="s">
        <v>28</v>
      </c>
      <c r="D1374" s="950" t="s">
        <v>29</v>
      </c>
      <c r="E1374" s="297" t="s">
        <v>148</v>
      </c>
      <c r="F1374" s="297" t="s">
        <v>148</v>
      </c>
      <c r="G1374" s="297" t="s">
        <v>1046</v>
      </c>
    </row>
    <row r="1375" spans="1:7">
      <c r="B1375" s="949"/>
      <c r="C1375" s="949"/>
      <c r="D1375" s="951"/>
      <c r="E1375" s="297" t="s">
        <v>1016</v>
      </c>
      <c r="F1375" s="297" t="s">
        <v>31</v>
      </c>
      <c r="G1375" s="297" t="s">
        <v>32</v>
      </c>
    </row>
    <row r="1376" spans="1:7">
      <c r="B1376" s="304" t="s">
        <v>1045</v>
      </c>
      <c r="C1376" s="304" t="s">
        <v>1044</v>
      </c>
      <c r="D1376" s="955" t="s">
        <v>1043</v>
      </c>
      <c r="E1376" s="303">
        <v>44284</v>
      </c>
      <c r="F1376" s="303">
        <v>44350</v>
      </c>
      <c r="G1376" s="303">
        <f>F1376+39</f>
        <v>44389</v>
      </c>
    </row>
    <row r="1377" spans="1:7">
      <c r="B1377" s="304" t="s">
        <v>1042</v>
      </c>
      <c r="C1377" s="304" t="s">
        <v>1041</v>
      </c>
      <c r="D1377" s="956"/>
      <c r="E1377" s="303">
        <f>E1376+7</f>
        <v>44291</v>
      </c>
      <c r="F1377" s="303">
        <v>44357</v>
      </c>
      <c r="G1377" s="303">
        <f>G1376+7</f>
        <v>44396</v>
      </c>
    </row>
    <row r="1378" spans="1:7">
      <c r="B1378" s="304" t="s">
        <v>1040</v>
      </c>
      <c r="C1378" s="304" t="s">
        <v>1039</v>
      </c>
      <c r="D1378" s="956"/>
      <c r="E1378" s="303">
        <f>E1377+7</f>
        <v>44298</v>
      </c>
      <c r="F1378" s="303">
        <v>44364</v>
      </c>
      <c r="G1378" s="303">
        <f>G1377+7</f>
        <v>44403</v>
      </c>
    </row>
    <row r="1379" spans="1:7">
      <c r="B1379" s="304" t="s">
        <v>1038</v>
      </c>
      <c r="C1379" s="304" t="s">
        <v>1037</v>
      </c>
      <c r="D1379" s="957"/>
      <c r="E1379" s="303">
        <f>E1378+7</f>
        <v>44305</v>
      </c>
      <c r="F1379" s="303">
        <v>44371</v>
      </c>
      <c r="G1379" s="303">
        <f>G1378+7</f>
        <v>44410</v>
      </c>
    </row>
    <row r="1380" spans="1:7">
      <c r="B1380" s="301"/>
      <c r="C1380" s="301"/>
      <c r="D1380" s="300"/>
      <c r="E1380" s="299"/>
      <c r="F1380" s="299"/>
      <c r="G1380" s="299"/>
    </row>
    <row r="1381" spans="1:7">
      <c r="A1381" s="306" t="s">
        <v>1036</v>
      </c>
      <c r="B1381" s="306"/>
      <c r="C1381" s="306"/>
      <c r="D1381" s="305"/>
      <c r="E1381" s="305"/>
      <c r="F1381" s="305"/>
      <c r="G1381" s="305"/>
    </row>
    <row r="1382" spans="1:7">
      <c r="A1382" s="298" t="s">
        <v>1035</v>
      </c>
    </row>
    <row r="1383" spans="1:7">
      <c r="B1383" s="948" t="s">
        <v>27</v>
      </c>
      <c r="C1383" s="948" t="s">
        <v>28</v>
      </c>
      <c r="D1383" s="950" t="s">
        <v>29</v>
      </c>
      <c r="E1383" s="297" t="s">
        <v>148</v>
      </c>
      <c r="F1383" s="297" t="s">
        <v>148</v>
      </c>
      <c r="G1383" s="297" t="s">
        <v>1027</v>
      </c>
    </row>
    <row r="1384" spans="1:7">
      <c r="B1384" s="949"/>
      <c r="C1384" s="949"/>
      <c r="D1384" s="951"/>
      <c r="E1384" s="297" t="s">
        <v>1016</v>
      </c>
      <c r="F1384" s="297" t="s">
        <v>31</v>
      </c>
      <c r="G1384" s="297" t="s">
        <v>32</v>
      </c>
    </row>
    <row r="1385" spans="1:7">
      <c r="B1385" s="304" t="s">
        <v>1034</v>
      </c>
      <c r="C1385" s="304" t="s">
        <v>1031</v>
      </c>
      <c r="D1385" s="955" t="s">
        <v>1033</v>
      </c>
      <c r="E1385" s="303">
        <f>F1385-4</f>
        <v>44344</v>
      </c>
      <c r="F1385" s="303">
        <v>44348</v>
      </c>
      <c r="G1385" s="303">
        <f>F1385+13</f>
        <v>44361</v>
      </c>
    </row>
    <row r="1386" spans="1:7">
      <c r="B1386" s="304" t="s">
        <v>1032</v>
      </c>
      <c r="C1386" s="304" t="s">
        <v>1031</v>
      </c>
      <c r="D1386" s="956"/>
      <c r="E1386" s="303">
        <f>F1386-4</f>
        <v>44358</v>
      </c>
      <c r="F1386" s="303">
        <v>44362</v>
      </c>
      <c r="G1386" s="303">
        <f>F1386+13</f>
        <v>44375</v>
      </c>
    </row>
    <row r="1387" spans="1:7">
      <c r="B1387" s="304" t="s">
        <v>1030</v>
      </c>
      <c r="C1387" s="304" t="s">
        <v>1028</v>
      </c>
      <c r="D1387" s="956"/>
      <c r="E1387" s="303">
        <f>F1387-4</f>
        <v>44365</v>
      </c>
      <c r="F1387" s="303">
        <f>F1386+7</f>
        <v>44369</v>
      </c>
      <c r="G1387" s="303">
        <f>F1387+13</f>
        <v>44382</v>
      </c>
    </row>
    <row r="1388" spans="1:7">
      <c r="B1388" s="304" t="s">
        <v>1029</v>
      </c>
      <c r="C1388" s="304" t="s">
        <v>1028</v>
      </c>
      <c r="D1388" s="956"/>
      <c r="E1388" s="303">
        <f>F1388-4</f>
        <v>44372</v>
      </c>
      <c r="F1388" s="303">
        <f>F1387+7</f>
        <v>44376</v>
      </c>
      <c r="G1388" s="303">
        <f>F1388+13</f>
        <v>44389</v>
      </c>
    </row>
    <row r="1389" spans="1:7">
      <c r="B1389" s="304"/>
      <c r="C1389" s="304"/>
      <c r="D1389" s="957"/>
      <c r="E1389" s="303">
        <f>F1389-4</f>
        <v>44379</v>
      </c>
      <c r="F1389" s="303">
        <f>F1388+7</f>
        <v>44383</v>
      </c>
      <c r="G1389" s="303">
        <f>F1389+13</f>
        <v>44396</v>
      </c>
    </row>
    <row r="1390" spans="1:7">
      <c r="B1390" s="301"/>
      <c r="C1390" s="301"/>
      <c r="D1390" s="300"/>
      <c r="E1390" s="299"/>
      <c r="F1390" s="299"/>
      <c r="G1390" s="299"/>
    </row>
    <row r="1391" spans="1:7">
      <c r="B1391" s="948" t="s">
        <v>27</v>
      </c>
      <c r="C1391" s="948" t="s">
        <v>28</v>
      </c>
      <c r="D1391" s="950" t="s">
        <v>29</v>
      </c>
      <c r="E1391" s="297" t="s">
        <v>148</v>
      </c>
      <c r="F1391" s="297" t="s">
        <v>148</v>
      </c>
      <c r="G1391" s="297" t="s">
        <v>1027</v>
      </c>
    </row>
    <row r="1392" spans="1:7">
      <c r="B1392" s="949"/>
      <c r="C1392" s="949"/>
      <c r="D1392" s="951"/>
      <c r="E1392" s="297" t="s">
        <v>1016</v>
      </c>
      <c r="F1392" s="297" t="s">
        <v>31</v>
      </c>
      <c r="G1392" s="297" t="s">
        <v>32</v>
      </c>
    </row>
    <row r="1393" spans="1:8">
      <c r="B1393" s="295" t="s">
        <v>1021</v>
      </c>
      <c r="C1393" s="295"/>
      <c r="D1393" s="955" t="s">
        <v>1026</v>
      </c>
      <c r="E1393" s="303" t="s">
        <v>1020</v>
      </c>
      <c r="F1393" s="303"/>
      <c r="G1393" s="303" t="s">
        <v>1020</v>
      </c>
    </row>
    <row r="1394" spans="1:8" ht="16.5" customHeight="1">
      <c r="B1394" s="295" t="s">
        <v>1025</v>
      </c>
      <c r="C1394" s="295" t="s">
        <v>1024</v>
      </c>
      <c r="D1394" s="956"/>
      <c r="E1394" s="303">
        <f>F1394-5</f>
        <v>44353</v>
      </c>
      <c r="F1394" s="303">
        <v>44358</v>
      </c>
      <c r="G1394" s="303">
        <f>F1394+14</f>
        <v>44372</v>
      </c>
    </row>
    <row r="1395" spans="1:8">
      <c r="B1395" s="295" t="s">
        <v>1023</v>
      </c>
      <c r="C1395" s="295" t="s">
        <v>1022</v>
      </c>
      <c r="D1395" s="956"/>
      <c r="E1395" s="303">
        <f>F1395-5</f>
        <v>44360</v>
      </c>
      <c r="F1395" s="303">
        <v>44365</v>
      </c>
      <c r="G1395" s="303">
        <f>F1395+14</f>
        <v>44379</v>
      </c>
    </row>
    <row r="1396" spans="1:8">
      <c r="B1396" s="295" t="s">
        <v>1021</v>
      </c>
      <c r="C1396" s="295"/>
      <c r="D1396" s="957"/>
      <c r="E1396" s="303" t="s">
        <v>1020</v>
      </c>
      <c r="F1396" s="303"/>
      <c r="G1396" s="303" t="s">
        <v>1020</v>
      </c>
    </row>
    <row r="1397" spans="1:8">
      <c r="A1397" s="298" t="s">
        <v>250</v>
      </c>
      <c r="B1397" s="292"/>
      <c r="C1397" s="292"/>
    </row>
    <row r="1398" spans="1:8">
      <c r="B1398" s="301"/>
      <c r="C1398" s="301"/>
      <c r="D1398" s="300"/>
      <c r="E1398" s="299"/>
      <c r="F1398" s="299"/>
      <c r="G1398" s="299"/>
      <c r="H1398" s="299"/>
    </row>
    <row r="1399" spans="1:8">
      <c r="B1399" s="948" t="s">
        <v>27</v>
      </c>
      <c r="C1399" s="948" t="s">
        <v>28</v>
      </c>
      <c r="D1399" s="950" t="s">
        <v>29</v>
      </c>
      <c r="E1399" s="297" t="s">
        <v>148</v>
      </c>
      <c r="F1399" s="297" t="s">
        <v>148</v>
      </c>
      <c r="G1399" s="297" t="s">
        <v>1018</v>
      </c>
      <c r="H1399" s="297" t="s">
        <v>250</v>
      </c>
    </row>
    <row r="1400" spans="1:8">
      <c r="B1400" s="949"/>
      <c r="C1400" s="949"/>
      <c r="D1400" s="951"/>
      <c r="E1400" s="297" t="s">
        <v>1016</v>
      </c>
      <c r="F1400" s="297" t="s">
        <v>31</v>
      </c>
      <c r="G1400" s="297" t="s">
        <v>32</v>
      </c>
      <c r="H1400" s="297" t="s">
        <v>32</v>
      </c>
    </row>
    <row r="1401" spans="1:8" ht="16.5" customHeight="1">
      <c r="B1401" s="295"/>
      <c r="C1401" s="295"/>
      <c r="D1401" s="955" t="s">
        <v>1015</v>
      </c>
      <c r="E1401" s="302">
        <f>F1401-3</f>
        <v>44342</v>
      </c>
      <c r="F1401" s="302">
        <v>44345</v>
      </c>
      <c r="G1401" s="302">
        <f>F1401+12</f>
        <v>44357</v>
      </c>
      <c r="H1401" s="302" t="s">
        <v>1011</v>
      </c>
    </row>
    <row r="1402" spans="1:8">
      <c r="B1402" s="295"/>
      <c r="C1402" s="295"/>
      <c r="D1402" s="956"/>
      <c r="E1402" s="302">
        <f>E1401+7</f>
        <v>44349</v>
      </c>
      <c r="F1402" s="302">
        <v>44352</v>
      </c>
      <c r="G1402" s="302">
        <f>G1401+7</f>
        <v>44364</v>
      </c>
      <c r="H1402" s="302" t="s">
        <v>1011</v>
      </c>
    </row>
    <row r="1403" spans="1:8" ht="16.5" customHeight="1">
      <c r="B1403" s="295" t="s">
        <v>1014</v>
      </c>
      <c r="C1403" s="295" t="s">
        <v>888</v>
      </c>
      <c r="D1403" s="956"/>
      <c r="E1403" s="303">
        <f>E1402+7</f>
        <v>44356</v>
      </c>
      <c r="F1403" s="303">
        <f>F1402+7</f>
        <v>44359</v>
      </c>
      <c r="G1403" s="303">
        <f>G1402+7</f>
        <v>44371</v>
      </c>
      <c r="H1403" s="303" t="s">
        <v>1011</v>
      </c>
    </row>
    <row r="1404" spans="1:8" ht="16.5" customHeight="1">
      <c r="B1404" s="295"/>
      <c r="C1404" s="295"/>
      <c r="D1404" s="956"/>
      <c r="E1404" s="302">
        <f>E1403+7</f>
        <v>44363</v>
      </c>
      <c r="F1404" s="302">
        <f>F1403+7</f>
        <v>44366</v>
      </c>
      <c r="G1404" s="302">
        <f>G1403+7</f>
        <v>44378</v>
      </c>
      <c r="H1404" s="302" t="s">
        <v>1011</v>
      </c>
    </row>
    <row r="1405" spans="1:8" ht="16.5" customHeight="1">
      <c r="B1405" s="295" t="s">
        <v>1013</v>
      </c>
      <c r="C1405" s="295" t="s">
        <v>1012</v>
      </c>
      <c r="D1405" s="956"/>
      <c r="E1405" s="303">
        <f>E1404+7</f>
        <v>44370</v>
      </c>
      <c r="F1405" s="303">
        <f>F1404+7</f>
        <v>44373</v>
      </c>
      <c r="G1405" s="303">
        <f>G1404+7</f>
        <v>44385</v>
      </c>
      <c r="H1405" s="303" t="s">
        <v>1011</v>
      </c>
    </row>
    <row r="1406" spans="1:8">
      <c r="B1406" s="295"/>
      <c r="C1406" s="295"/>
      <c r="D1406" s="957"/>
      <c r="E1406" s="302">
        <f>E1405+7</f>
        <v>44377</v>
      </c>
      <c r="F1406" s="302">
        <f>F1405+7</f>
        <v>44380</v>
      </c>
      <c r="G1406" s="302">
        <f>G1405+7</f>
        <v>44392</v>
      </c>
      <c r="H1406" s="302" t="s">
        <v>1011</v>
      </c>
    </row>
    <row r="1407" spans="1:8">
      <c r="B1407" s="301"/>
      <c r="C1407" s="301"/>
      <c r="D1407" s="300"/>
      <c r="E1407" s="299"/>
      <c r="F1407" s="299"/>
      <c r="G1407" s="299"/>
      <c r="H1407" s="299"/>
    </row>
    <row r="1408" spans="1:8">
      <c r="A1408" s="298" t="s">
        <v>1019</v>
      </c>
    </row>
    <row r="1410" spans="2:8">
      <c r="B1410" s="948" t="s">
        <v>27</v>
      </c>
      <c r="C1410" s="948" t="s">
        <v>28</v>
      </c>
      <c r="D1410" s="950" t="s">
        <v>29</v>
      </c>
      <c r="E1410" s="297" t="s">
        <v>148</v>
      </c>
      <c r="F1410" s="297" t="s">
        <v>148</v>
      </c>
      <c r="G1410" s="297" t="s">
        <v>1018</v>
      </c>
      <c r="H1410" s="297" t="s">
        <v>1017</v>
      </c>
    </row>
    <row r="1411" spans="2:8">
      <c r="B1411" s="949"/>
      <c r="C1411" s="949"/>
      <c r="D1411" s="951"/>
      <c r="E1411" s="297" t="s">
        <v>1016</v>
      </c>
      <c r="F1411" s="297" t="s">
        <v>31</v>
      </c>
      <c r="G1411" s="297" t="s">
        <v>32</v>
      </c>
      <c r="H1411" s="297" t="s">
        <v>32</v>
      </c>
    </row>
    <row r="1412" spans="2:8" ht="16.5" customHeight="1">
      <c r="B1412" s="295"/>
      <c r="C1412" s="295"/>
      <c r="D1412" s="955" t="s">
        <v>1015</v>
      </c>
      <c r="E1412" s="294">
        <f>F1412-3</f>
        <v>44342</v>
      </c>
      <c r="F1412" s="294">
        <v>44345</v>
      </c>
      <c r="G1412" s="294">
        <f>F1412+12</f>
        <v>44357</v>
      </c>
      <c r="H1412" s="294" t="s">
        <v>1011</v>
      </c>
    </row>
    <row r="1413" spans="2:8" ht="16.5" customHeight="1">
      <c r="B1413" s="295"/>
      <c r="C1413" s="295"/>
      <c r="D1413" s="956"/>
      <c r="E1413" s="294">
        <f>E1412+7</f>
        <v>44349</v>
      </c>
      <c r="F1413" s="294">
        <v>44352</v>
      </c>
      <c r="G1413" s="294">
        <f>G1412+7</f>
        <v>44364</v>
      </c>
      <c r="H1413" s="294" t="s">
        <v>1011</v>
      </c>
    </row>
    <row r="1414" spans="2:8" ht="16.5" customHeight="1">
      <c r="B1414" s="295" t="s">
        <v>1014</v>
      </c>
      <c r="C1414" s="295" t="s">
        <v>888</v>
      </c>
      <c r="D1414" s="956"/>
      <c r="E1414" s="296">
        <f>E1413+7</f>
        <v>44356</v>
      </c>
      <c r="F1414" s="296">
        <f>F1413+7</f>
        <v>44359</v>
      </c>
      <c r="G1414" s="296">
        <f>G1413+7</f>
        <v>44371</v>
      </c>
      <c r="H1414" s="296" t="s">
        <v>1011</v>
      </c>
    </row>
    <row r="1415" spans="2:8">
      <c r="B1415" s="295"/>
      <c r="C1415" s="295"/>
      <c r="D1415" s="956"/>
      <c r="E1415" s="294">
        <f>E1414+7</f>
        <v>44363</v>
      </c>
      <c r="F1415" s="294">
        <f>F1414+7</f>
        <v>44366</v>
      </c>
      <c r="G1415" s="294">
        <f>G1414+7</f>
        <v>44378</v>
      </c>
      <c r="H1415" s="294" t="s">
        <v>1011</v>
      </c>
    </row>
    <row r="1416" spans="2:8">
      <c r="B1416" s="295" t="s">
        <v>1013</v>
      </c>
      <c r="C1416" s="295" t="s">
        <v>1012</v>
      </c>
      <c r="D1416" s="956"/>
      <c r="E1416" s="296">
        <f>E1415+7</f>
        <v>44370</v>
      </c>
      <c r="F1416" s="296">
        <f>F1415+7</f>
        <v>44373</v>
      </c>
      <c r="G1416" s="296">
        <f>G1415+7</f>
        <v>44385</v>
      </c>
      <c r="H1416" s="296" t="s">
        <v>1011</v>
      </c>
    </row>
    <row r="1417" spans="2:8">
      <c r="B1417" s="295"/>
      <c r="C1417" s="295"/>
      <c r="D1417" s="957"/>
      <c r="E1417" s="294">
        <f>E1416+7</f>
        <v>44377</v>
      </c>
      <c r="F1417" s="294">
        <f>F1416+7</f>
        <v>44380</v>
      </c>
      <c r="G1417" s="294">
        <f>G1416+7</f>
        <v>44392</v>
      </c>
      <c r="H1417" s="294" t="s">
        <v>1011</v>
      </c>
    </row>
  </sheetData>
  <mergeCells count="639">
    <mergeCell ref="D1334:D1338"/>
    <mergeCell ref="D610:D615"/>
    <mergeCell ref="D1359:D1364"/>
    <mergeCell ref="D946:D951"/>
    <mergeCell ref="D1412:D1417"/>
    <mergeCell ref="B1272:B1273"/>
    <mergeCell ref="C1272:C1273"/>
    <mergeCell ref="D1272:D1273"/>
    <mergeCell ref="D1274:D1278"/>
    <mergeCell ref="D1299:D1303"/>
    <mergeCell ref="B1307:B1308"/>
    <mergeCell ref="C1307:C1308"/>
    <mergeCell ref="D1307:D1308"/>
    <mergeCell ref="B1315:B1316"/>
    <mergeCell ref="C1315:C1316"/>
    <mergeCell ref="D1315:D1316"/>
    <mergeCell ref="D1317:D1321"/>
    <mergeCell ref="B1281:B1282"/>
    <mergeCell ref="C1281:C1282"/>
    <mergeCell ref="D1281:D1282"/>
    <mergeCell ref="D1283:D1286"/>
    <mergeCell ref="B1289:B1290"/>
    <mergeCell ref="C1289:C1290"/>
    <mergeCell ref="D1259:D1261"/>
    <mergeCell ref="B1263:B1264"/>
    <mergeCell ref="C1263:C1264"/>
    <mergeCell ref="D1263:D1264"/>
    <mergeCell ref="D1289:D1290"/>
    <mergeCell ref="D1291:D1294"/>
    <mergeCell ref="B1297:B1298"/>
    <mergeCell ref="C1297:C1298"/>
    <mergeCell ref="D1297:D1298"/>
    <mergeCell ref="D1241:D1242"/>
    <mergeCell ref="D1243:D1247"/>
    <mergeCell ref="B1249:B1250"/>
    <mergeCell ref="C1249:C1250"/>
    <mergeCell ref="D1249:D1250"/>
    <mergeCell ref="D1251:D1254"/>
    <mergeCell ref="B1256:B1257"/>
    <mergeCell ref="C1256:C1257"/>
    <mergeCell ref="D1256:D1257"/>
    <mergeCell ref="D1157:D1158"/>
    <mergeCell ref="C1232:C1233"/>
    <mergeCell ref="D1232:D1233"/>
    <mergeCell ref="B1193:B1194"/>
    <mergeCell ref="C1193:C1194"/>
    <mergeCell ref="D1193:D1194"/>
    <mergeCell ref="B1157:B1158"/>
    <mergeCell ref="C1157:C1158"/>
    <mergeCell ref="B1223:B1224"/>
    <mergeCell ref="D1225:D1230"/>
    <mergeCell ref="B1232:B1233"/>
    <mergeCell ref="B1201:B1202"/>
    <mergeCell ref="C1201:C1202"/>
    <mergeCell ref="D1201:D1202"/>
    <mergeCell ref="D1203:D1207"/>
    <mergeCell ref="B1210:B1211"/>
    <mergeCell ref="C1210:C1211"/>
    <mergeCell ref="D1210:D1211"/>
    <mergeCell ref="B1135:B1136"/>
    <mergeCell ref="C1135:C1136"/>
    <mergeCell ref="D1135:D1136"/>
    <mergeCell ref="D1137:D1142"/>
    <mergeCell ref="B1147:B1148"/>
    <mergeCell ref="C1147:C1148"/>
    <mergeCell ref="D1147:D1148"/>
    <mergeCell ref="D1107:D1108"/>
    <mergeCell ref="D1109:D1113"/>
    <mergeCell ref="B1116:B1117"/>
    <mergeCell ref="C1116:C1117"/>
    <mergeCell ref="D1116:D1117"/>
    <mergeCell ref="D1118:D1122"/>
    <mergeCell ref="A1124:B1124"/>
    <mergeCell ref="D1125:D1126"/>
    <mergeCell ref="D1012:D1013"/>
    <mergeCell ref="D912:D913"/>
    <mergeCell ref="B920:B921"/>
    <mergeCell ref="C920:C921"/>
    <mergeCell ref="D920:D921"/>
    <mergeCell ref="B986:B987"/>
    <mergeCell ref="D1074:D1078"/>
    <mergeCell ref="B1080:B1081"/>
    <mergeCell ref="C1080:C1081"/>
    <mergeCell ref="D1080:D1081"/>
    <mergeCell ref="B993:B994"/>
    <mergeCell ref="C993:C994"/>
    <mergeCell ref="D993:D994"/>
    <mergeCell ref="D995:D999"/>
    <mergeCell ref="B1004:B1005"/>
    <mergeCell ref="C1004:C1005"/>
    <mergeCell ref="C1063:C1064"/>
    <mergeCell ref="D1063:D1064"/>
    <mergeCell ref="D1065:D1069"/>
    <mergeCell ref="B1072:B1073"/>
    <mergeCell ref="C1072:C1073"/>
    <mergeCell ref="D1072:D1073"/>
    <mergeCell ref="D826:D831"/>
    <mergeCell ref="D696:D701"/>
    <mergeCell ref="D723:D727"/>
    <mergeCell ref="D741:D745"/>
    <mergeCell ref="D732:D736"/>
    <mergeCell ref="D714:D718"/>
    <mergeCell ref="D750:D754"/>
    <mergeCell ref="D730:D731"/>
    <mergeCell ref="D778:D783"/>
    <mergeCell ref="D788:D793"/>
    <mergeCell ref="B824:B825"/>
    <mergeCell ref="C824:C825"/>
    <mergeCell ref="D824:D825"/>
    <mergeCell ref="A747:B747"/>
    <mergeCell ref="B748:B749"/>
    <mergeCell ref="C748:C749"/>
    <mergeCell ref="D748:D749"/>
    <mergeCell ref="B739:B740"/>
    <mergeCell ref="C739:C740"/>
    <mergeCell ref="D739:D740"/>
    <mergeCell ref="A756:B756"/>
    <mergeCell ref="B757:B758"/>
    <mergeCell ref="C766:C767"/>
    <mergeCell ref="D766:D767"/>
    <mergeCell ref="C796:C797"/>
    <mergeCell ref="D816:D821"/>
    <mergeCell ref="C804:C805"/>
    <mergeCell ref="D776:D777"/>
    <mergeCell ref="D786:D787"/>
    <mergeCell ref="B814:B815"/>
    <mergeCell ref="D806:D811"/>
    <mergeCell ref="B776:B777"/>
    <mergeCell ref="C776:C777"/>
    <mergeCell ref="B786:B787"/>
    <mergeCell ref="C786:C787"/>
    <mergeCell ref="B804:B805"/>
    <mergeCell ref="B704:B705"/>
    <mergeCell ref="C704:C705"/>
    <mergeCell ref="D704:D705"/>
    <mergeCell ref="D712:D713"/>
    <mergeCell ref="D706:D710"/>
    <mergeCell ref="B712:B713"/>
    <mergeCell ref="C712:C713"/>
    <mergeCell ref="B721:B722"/>
    <mergeCell ref="D721:D722"/>
    <mergeCell ref="C721:C722"/>
    <mergeCell ref="D676:D677"/>
    <mergeCell ref="B685:B686"/>
    <mergeCell ref="C685:C686"/>
    <mergeCell ref="D685:D686"/>
    <mergeCell ref="D687:D692"/>
    <mergeCell ref="C645:C646"/>
    <mergeCell ref="C665:C666"/>
    <mergeCell ref="D665:D666"/>
    <mergeCell ref="D678:D682"/>
    <mergeCell ref="D667:D672"/>
    <mergeCell ref="C814:C815"/>
    <mergeCell ref="D814:D815"/>
    <mergeCell ref="B450:B451"/>
    <mergeCell ref="C477:C478"/>
    <mergeCell ref="C540:C541"/>
    <mergeCell ref="C530:C531"/>
    <mergeCell ref="B530:B531"/>
    <mergeCell ref="B502:B503"/>
    <mergeCell ref="D655:D656"/>
    <mergeCell ref="B637:B638"/>
    <mergeCell ref="C637:C638"/>
    <mergeCell ref="D637:D638"/>
    <mergeCell ref="C627:C628"/>
    <mergeCell ref="D645:D646"/>
    <mergeCell ref="B665:B666"/>
    <mergeCell ref="B655:B656"/>
    <mergeCell ref="C655:C656"/>
    <mergeCell ref="D647:D652"/>
    <mergeCell ref="B766:B767"/>
    <mergeCell ref="D694:D695"/>
    <mergeCell ref="C619:C620"/>
    <mergeCell ref="D619:D620"/>
    <mergeCell ref="B627:B628"/>
    <mergeCell ref="B619:B620"/>
    <mergeCell ref="B442:B443"/>
    <mergeCell ref="B540:B541"/>
    <mergeCell ref="D468:D469"/>
    <mergeCell ref="D452:D456"/>
    <mergeCell ref="D461:D465"/>
    <mergeCell ref="D621:D625"/>
    <mergeCell ref="D639:D643"/>
    <mergeCell ref="D627:D628"/>
    <mergeCell ref="D629:D634"/>
    <mergeCell ref="C608:C609"/>
    <mergeCell ref="B578:B579"/>
    <mergeCell ref="C578:C579"/>
    <mergeCell ref="B588:B589"/>
    <mergeCell ref="C598:C599"/>
    <mergeCell ref="D590:D595"/>
    <mergeCell ref="D426:D430"/>
    <mergeCell ref="D435:D440"/>
    <mergeCell ref="D73:D74"/>
    <mergeCell ref="D75:D80"/>
    <mergeCell ref="B415:B416"/>
    <mergeCell ref="C415:C416"/>
    <mergeCell ref="D415:D416"/>
    <mergeCell ref="D417:D421"/>
    <mergeCell ref="A316:C316"/>
    <mergeCell ref="B325:B326"/>
    <mergeCell ref="D352:D353"/>
    <mergeCell ref="C325:C326"/>
    <mergeCell ref="B335:B336"/>
    <mergeCell ref="C335:C336"/>
    <mergeCell ref="D325:D326"/>
    <mergeCell ref="C343:C344"/>
    <mergeCell ref="B343:B344"/>
    <mergeCell ref="D398:D403"/>
    <mergeCell ref="J1:K1"/>
    <mergeCell ref="A1:G1"/>
    <mergeCell ref="A2:B2"/>
    <mergeCell ref="A3:G3"/>
    <mergeCell ref="D6:D7"/>
    <mergeCell ref="B44:B45"/>
    <mergeCell ref="D15:D16"/>
    <mergeCell ref="C44:C45"/>
    <mergeCell ref="B378:B379"/>
    <mergeCell ref="C212:C213"/>
    <mergeCell ref="C352:C353"/>
    <mergeCell ref="D345:D349"/>
    <mergeCell ref="D283:D287"/>
    <mergeCell ref="A289:G289"/>
    <mergeCell ref="D224:D229"/>
    <mergeCell ref="D274:D278"/>
    <mergeCell ref="D222:D223"/>
    <mergeCell ref="D307:D308"/>
    <mergeCell ref="B242:B243"/>
    <mergeCell ref="B212:B213"/>
    <mergeCell ref="C369:C370"/>
    <mergeCell ref="B369:B370"/>
    <mergeCell ref="B360:B361"/>
    <mergeCell ref="C360:C361"/>
    <mergeCell ref="B54:B55"/>
    <mergeCell ref="B63:B64"/>
    <mergeCell ref="C6:C7"/>
    <mergeCell ref="B6:B7"/>
    <mergeCell ref="B15:B16"/>
    <mergeCell ref="B24:B25"/>
    <mergeCell ref="B34:B35"/>
    <mergeCell ref="C54:C55"/>
    <mergeCell ref="C15:C16"/>
    <mergeCell ref="C24:C25"/>
    <mergeCell ref="C34:C35"/>
    <mergeCell ref="C104:C105"/>
    <mergeCell ref="C114:C115"/>
    <mergeCell ref="C134:C135"/>
    <mergeCell ref="C164:C165"/>
    <mergeCell ref="C124:C125"/>
    <mergeCell ref="D63:D64"/>
    <mergeCell ref="D8:D13"/>
    <mergeCell ref="D46:D51"/>
    <mergeCell ref="D56:D61"/>
    <mergeCell ref="D17:D22"/>
    <mergeCell ref="C63:C64"/>
    <mergeCell ref="D34:D35"/>
    <mergeCell ref="D26:D31"/>
    <mergeCell ref="D44:D45"/>
    <mergeCell ref="D36:D41"/>
    <mergeCell ref="D24:D25"/>
    <mergeCell ref="D54:D55"/>
    <mergeCell ref="D134:D135"/>
    <mergeCell ref="D85:D90"/>
    <mergeCell ref="D96:D101"/>
    <mergeCell ref="D114:D115"/>
    <mergeCell ref="D202:D203"/>
    <mergeCell ref="B222:B223"/>
    <mergeCell ref="B202:B203"/>
    <mergeCell ref="B192:B193"/>
    <mergeCell ref="B182:B183"/>
    <mergeCell ref="A123:B123"/>
    <mergeCell ref="C222:C223"/>
    <mergeCell ref="B164:B165"/>
    <mergeCell ref="B173:B174"/>
    <mergeCell ref="A181:B181"/>
    <mergeCell ref="B83:B84"/>
    <mergeCell ref="D192:D193"/>
    <mergeCell ref="D204:D209"/>
    <mergeCell ref="C144:C145"/>
    <mergeCell ref="C154:C155"/>
    <mergeCell ref="C173:C174"/>
    <mergeCell ref="C83:C84"/>
    <mergeCell ref="D94:D95"/>
    <mergeCell ref="D212:D213"/>
    <mergeCell ref="B134:B135"/>
    <mergeCell ref="D65:D70"/>
    <mergeCell ref="B124:B125"/>
    <mergeCell ref="D104:D105"/>
    <mergeCell ref="D83:D84"/>
    <mergeCell ref="D106:D111"/>
    <mergeCell ref="D116:D121"/>
    <mergeCell ref="D144:D145"/>
    <mergeCell ref="B104:B105"/>
    <mergeCell ref="B114:B115"/>
    <mergeCell ref="B94:B95"/>
    <mergeCell ref="B73:B74"/>
    <mergeCell ref="D124:D125"/>
    <mergeCell ref="D136:D141"/>
    <mergeCell ref="C94:C95"/>
    <mergeCell ref="C73:C74"/>
    <mergeCell ref="B433:B434"/>
    <mergeCell ref="B386:B387"/>
    <mergeCell ref="D378:D379"/>
    <mergeCell ref="D388:D393"/>
    <mergeCell ref="C406:C407"/>
    <mergeCell ref="C378:C379"/>
    <mergeCell ref="C433:C434"/>
    <mergeCell ref="B154:B155"/>
    <mergeCell ref="B144:B145"/>
    <mergeCell ref="D262:D263"/>
    <mergeCell ref="D232:D233"/>
    <mergeCell ref="D242:D243"/>
    <mergeCell ref="D252:D253"/>
    <mergeCell ref="C232:C233"/>
    <mergeCell ref="C262:C263"/>
    <mergeCell ref="C252:C253"/>
    <mergeCell ref="D182:D183"/>
    <mergeCell ref="D156:D160"/>
    <mergeCell ref="C182:C183"/>
    <mergeCell ref="C192:C193"/>
    <mergeCell ref="D408:D412"/>
    <mergeCell ref="B406:B407"/>
    <mergeCell ref="C386:C387"/>
    <mergeCell ref="D386:D387"/>
    <mergeCell ref="D126:D131"/>
    <mergeCell ref="D369:D370"/>
    <mergeCell ref="D337:D341"/>
    <mergeCell ref="D272:D273"/>
    <mergeCell ref="D244:D249"/>
    <mergeCell ref="D254:D259"/>
    <mergeCell ref="D264:D269"/>
    <mergeCell ref="D194:D199"/>
    <mergeCell ref="C307:C308"/>
    <mergeCell ref="D309:D314"/>
    <mergeCell ref="D354:D358"/>
    <mergeCell ref="D360:D361"/>
    <mergeCell ref="D343:D344"/>
    <mergeCell ref="D362:D366"/>
    <mergeCell ref="D327:D331"/>
    <mergeCell ref="D319:D323"/>
    <mergeCell ref="D293:D297"/>
    <mergeCell ref="D317:D318"/>
    <mergeCell ref="D335:D336"/>
    <mergeCell ref="D291:D292"/>
    <mergeCell ref="D299:D300"/>
    <mergeCell ref="C291:C292"/>
    <mergeCell ref="C299:C300"/>
    <mergeCell ref="D164:D165"/>
    <mergeCell ref="D214:D219"/>
    <mergeCell ref="D166:D170"/>
    <mergeCell ref="D146:D151"/>
    <mergeCell ref="D184:D189"/>
    <mergeCell ref="D301:D305"/>
    <mergeCell ref="D433:D434"/>
    <mergeCell ref="D424:D425"/>
    <mergeCell ref="D175:D179"/>
    <mergeCell ref="D173:D174"/>
    <mergeCell ref="D396:D397"/>
    <mergeCell ref="D406:D407"/>
    <mergeCell ref="D380:D384"/>
    <mergeCell ref="D371:D375"/>
    <mergeCell ref="D154:D155"/>
    <mergeCell ref="A333:G333"/>
    <mergeCell ref="B272:B273"/>
    <mergeCell ref="D281:D282"/>
    <mergeCell ref="B281:B282"/>
    <mergeCell ref="C202:C203"/>
    <mergeCell ref="B262:B263"/>
    <mergeCell ref="B252:B253"/>
    <mergeCell ref="B232:B233"/>
    <mergeCell ref="B352:B353"/>
    <mergeCell ref="C317:C318"/>
    <mergeCell ref="C272:C273"/>
    <mergeCell ref="C281:C282"/>
    <mergeCell ref="C242:C243"/>
    <mergeCell ref="D234:D239"/>
    <mergeCell ref="D804:D805"/>
    <mergeCell ref="A674:G674"/>
    <mergeCell ref="B676:B677"/>
    <mergeCell ref="C676:C677"/>
    <mergeCell ref="B645:B646"/>
    <mergeCell ref="D768:D773"/>
    <mergeCell ref="D442:D443"/>
    <mergeCell ref="C459:C460"/>
    <mergeCell ref="D444:D448"/>
    <mergeCell ref="C450:C451"/>
    <mergeCell ref="D450:D451"/>
    <mergeCell ref="B291:B292"/>
    <mergeCell ref="C442:C443"/>
    <mergeCell ref="B424:B425"/>
    <mergeCell ref="B396:B397"/>
    <mergeCell ref="B307:B308"/>
    <mergeCell ref="C424:C425"/>
    <mergeCell ref="C396:C397"/>
    <mergeCell ref="B317:B318"/>
    <mergeCell ref="B299:B300"/>
    <mergeCell ref="B694:B695"/>
    <mergeCell ref="C694:C695"/>
    <mergeCell ref="C757:C758"/>
    <mergeCell ref="C730:C731"/>
    <mergeCell ref="D798:D802"/>
    <mergeCell ref="D757:D758"/>
    <mergeCell ref="D759:D763"/>
    <mergeCell ref="B796:B797"/>
    <mergeCell ref="D796:D797"/>
    <mergeCell ref="B730:B731"/>
    <mergeCell ref="A617:G617"/>
    <mergeCell ref="D520:D521"/>
    <mergeCell ref="D512:D517"/>
    <mergeCell ref="B549:B550"/>
    <mergeCell ref="B569:B570"/>
    <mergeCell ref="C559:C560"/>
    <mergeCell ref="C569:C570"/>
    <mergeCell ref="D598:D599"/>
    <mergeCell ref="D522:D527"/>
    <mergeCell ref="D530:D531"/>
    <mergeCell ref="B559:B560"/>
    <mergeCell ref="B608:B609"/>
    <mergeCell ref="D608:D609"/>
    <mergeCell ref="D580:D585"/>
    <mergeCell ref="D588:D589"/>
    <mergeCell ref="D600:D605"/>
    <mergeCell ref="D549:D550"/>
    <mergeCell ref="D571:D575"/>
    <mergeCell ref="D551:D556"/>
    <mergeCell ref="C588:C589"/>
    <mergeCell ref="D532:D537"/>
    <mergeCell ref="C549:C550"/>
    <mergeCell ref="D540:D541"/>
    <mergeCell ref="D542:D546"/>
    <mergeCell ref="D559:D560"/>
    <mergeCell ref="D569:D570"/>
    <mergeCell ref="B598:B599"/>
    <mergeCell ref="B510:B511"/>
    <mergeCell ref="C494:C495"/>
    <mergeCell ref="D459:D460"/>
    <mergeCell ref="C468:C469"/>
    <mergeCell ref="C520:C521"/>
    <mergeCell ref="C502:C503"/>
    <mergeCell ref="D510:D511"/>
    <mergeCell ref="D502:D503"/>
    <mergeCell ref="D504:D508"/>
    <mergeCell ref="D578:D579"/>
    <mergeCell ref="D496:D500"/>
    <mergeCell ref="B520:B521"/>
    <mergeCell ref="C510:C511"/>
    <mergeCell ref="B459:B460"/>
    <mergeCell ref="B477:B478"/>
    <mergeCell ref="B485:B486"/>
    <mergeCell ref="B494:B495"/>
    <mergeCell ref="D470:D475"/>
    <mergeCell ref="D479:D483"/>
    <mergeCell ref="D477:D478"/>
    <mergeCell ref="D485:D486"/>
    <mergeCell ref="D494:D495"/>
    <mergeCell ref="B468:B469"/>
    <mergeCell ref="D487:D492"/>
    <mergeCell ref="C485:C486"/>
    <mergeCell ref="A833:B833"/>
    <mergeCell ref="B834:B835"/>
    <mergeCell ref="C834:C835"/>
    <mergeCell ref="D834:D835"/>
    <mergeCell ref="A851:G851"/>
    <mergeCell ref="B853:B854"/>
    <mergeCell ref="A842:B842"/>
    <mergeCell ref="B843:B844"/>
    <mergeCell ref="C843:C844"/>
    <mergeCell ref="C853:C854"/>
    <mergeCell ref="D853:D854"/>
    <mergeCell ref="D836:D840"/>
    <mergeCell ref="D843:D844"/>
    <mergeCell ref="D845:D849"/>
    <mergeCell ref="B1029:B1030"/>
    <mergeCell ref="C1029:C1030"/>
    <mergeCell ref="D1029:D1030"/>
    <mergeCell ref="B895:B896"/>
    <mergeCell ref="C895:C896"/>
    <mergeCell ref="D895:D896"/>
    <mergeCell ref="C986:C987"/>
    <mergeCell ref="D986:D987"/>
    <mergeCell ref="B903:B904"/>
    <mergeCell ref="C903:C904"/>
    <mergeCell ref="D963:D967"/>
    <mergeCell ref="B970:B971"/>
    <mergeCell ref="C970:C971"/>
    <mergeCell ref="D970:D971"/>
    <mergeCell ref="B953:B954"/>
    <mergeCell ref="C953:C954"/>
    <mergeCell ref="D1004:D1005"/>
    <mergeCell ref="D1006:D1010"/>
    <mergeCell ref="B1012:B1013"/>
    <mergeCell ref="C1012:C1013"/>
    <mergeCell ref="B1125:B1126"/>
    <mergeCell ref="C1125:C1126"/>
    <mergeCell ref="D1031:D1036"/>
    <mergeCell ref="B1038:B1039"/>
    <mergeCell ref="C1038:C1039"/>
    <mergeCell ref="D1038:D1039"/>
    <mergeCell ref="D1040:D1044"/>
    <mergeCell ref="B1046:B1047"/>
    <mergeCell ref="C1046:C1047"/>
    <mergeCell ref="D1046:D1047"/>
    <mergeCell ref="D1082:D1087"/>
    <mergeCell ref="B1090:B1091"/>
    <mergeCell ref="C1090:C1091"/>
    <mergeCell ref="D1090:D1091"/>
    <mergeCell ref="D1092:D1097"/>
    <mergeCell ref="B1099:B1100"/>
    <mergeCell ref="C1099:C1100"/>
    <mergeCell ref="D1099:D1100"/>
    <mergeCell ref="D1101:D1105"/>
    <mergeCell ref="B878:B879"/>
    <mergeCell ref="C878:C879"/>
    <mergeCell ref="D878:D879"/>
    <mergeCell ref="D880:D884"/>
    <mergeCell ref="A886:B886"/>
    <mergeCell ref="B887:B888"/>
    <mergeCell ref="C887:C888"/>
    <mergeCell ref="D887:D888"/>
    <mergeCell ref="D855:D859"/>
    <mergeCell ref="B862:B863"/>
    <mergeCell ref="C862:C863"/>
    <mergeCell ref="D862:D863"/>
    <mergeCell ref="B870:B871"/>
    <mergeCell ref="C870:C871"/>
    <mergeCell ref="D870:D871"/>
    <mergeCell ref="D889:D893"/>
    <mergeCell ref="D955:D959"/>
    <mergeCell ref="B961:B962"/>
    <mergeCell ref="C961:C962"/>
    <mergeCell ref="D961:D962"/>
    <mergeCell ref="B936:B937"/>
    <mergeCell ref="C936:C937"/>
    <mergeCell ref="D936:D937"/>
    <mergeCell ref="D938:D942"/>
    <mergeCell ref="B944:B945"/>
    <mergeCell ref="D897:D901"/>
    <mergeCell ref="D922:D926"/>
    <mergeCell ref="B928:B929"/>
    <mergeCell ref="C928:C929"/>
    <mergeCell ref="D928:D929"/>
    <mergeCell ref="C944:C945"/>
    <mergeCell ref="D944:D945"/>
    <mergeCell ref="D953:D954"/>
    <mergeCell ref="D903:D904"/>
    <mergeCell ref="D905:D909"/>
    <mergeCell ref="B912:B913"/>
    <mergeCell ref="C912:C913"/>
    <mergeCell ref="D1309:D1313"/>
    <mergeCell ref="C1054:C1055"/>
    <mergeCell ref="D1054:D1055"/>
    <mergeCell ref="D1056:D1060"/>
    <mergeCell ref="B1063:B1064"/>
    <mergeCell ref="D1023:D1027"/>
    <mergeCell ref="D972:D976"/>
    <mergeCell ref="B978:B979"/>
    <mergeCell ref="C978:C979"/>
    <mergeCell ref="D978:D979"/>
    <mergeCell ref="D980:D984"/>
    <mergeCell ref="D988:D991"/>
    <mergeCell ref="B1021:B1022"/>
    <mergeCell ref="C1021:C1022"/>
    <mergeCell ref="D1021:D1022"/>
    <mergeCell ref="D1048:D1052"/>
    <mergeCell ref="B1054:B1055"/>
    <mergeCell ref="B1107:B1108"/>
    <mergeCell ref="C1107:C1108"/>
    <mergeCell ref="C1340:C1341"/>
    <mergeCell ref="D1340:D1341"/>
    <mergeCell ref="D1326:D1330"/>
    <mergeCell ref="B1185:B1186"/>
    <mergeCell ref="C1185:C1186"/>
    <mergeCell ref="D1185:D1186"/>
    <mergeCell ref="B1166:B1167"/>
    <mergeCell ref="C1166:C1167"/>
    <mergeCell ref="D1166:D1167"/>
    <mergeCell ref="D1168:D1173"/>
    <mergeCell ref="B1176:B1177"/>
    <mergeCell ref="C1176:C1177"/>
    <mergeCell ref="D1176:D1177"/>
    <mergeCell ref="B1324:B1325"/>
    <mergeCell ref="C1324:C1325"/>
    <mergeCell ref="D1324:D1325"/>
    <mergeCell ref="B1332:B1333"/>
    <mergeCell ref="C1332:C1333"/>
    <mergeCell ref="D1332:D1333"/>
    <mergeCell ref="D1223:D1224"/>
    <mergeCell ref="D1234:D1238"/>
    <mergeCell ref="D1265:D1269"/>
    <mergeCell ref="B1241:B1242"/>
    <mergeCell ref="C1241:C1242"/>
    <mergeCell ref="D561:D566"/>
    <mergeCell ref="D1159:D1163"/>
    <mergeCell ref="D1187:D1191"/>
    <mergeCell ref="D1195:D1199"/>
    <mergeCell ref="D1149:D1154"/>
    <mergeCell ref="D1178:D1182"/>
    <mergeCell ref="D657:D662"/>
    <mergeCell ref="D1357:D1358"/>
    <mergeCell ref="B1374:B1375"/>
    <mergeCell ref="C1374:C1375"/>
    <mergeCell ref="D1374:D1375"/>
    <mergeCell ref="D1368:D1371"/>
    <mergeCell ref="D1342:D1346"/>
    <mergeCell ref="B1348:B1349"/>
    <mergeCell ref="C1348:C1349"/>
    <mergeCell ref="D1348:D1349"/>
    <mergeCell ref="D1350:D1354"/>
    <mergeCell ref="B1366:B1367"/>
    <mergeCell ref="C1366:C1367"/>
    <mergeCell ref="D1366:D1367"/>
    <mergeCell ref="B1357:B1358"/>
    <mergeCell ref="C1357:C1358"/>
    <mergeCell ref="D1212:D1216"/>
    <mergeCell ref="A1220:G1220"/>
    <mergeCell ref="D1127:D1132"/>
    <mergeCell ref="D1014:D1019"/>
    <mergeCell ref="D864:D868"/>
    <mergeCell ref="D930:D934"/>
    <mergeCell ref="D914:D918"/>
    <mergeCell ref="D872:D876"/>
    <mergeCell ref="B1410:B1411"/>
    <mergeCell ref="C1410:C1411"/>
    <mergeCell ref="D1410:D1411"/>
    <mergeCell ref="D1376:D1379"/>
    <mergeCell ref="D1401:D1406"/>
    <mergeCell ref="B1383:B1384"/>
    <mergeCell ref="C1383:C1384"/>
    <mergeCell ref="D1383:D1384"/>
    <mergeCell ref="D1385:D1389"/>
    <mergeCell ref="D1391:D1392"/>
    <mergeCell ref="D1393:D1396"/>
    <mergeCell ref="B1399:B1400"/>
    <mergeCell ref="C1399:C1400"/>
    <mergeCell ref="D1399:D1400"/>
    <mergeCell ref="B1391:B1392"/>
    <mergeCell ref="C1391:C1392"/>
    <mergeCell ref="C1223:C1224"/>
    <mergeCell ref="B1340:B1341"/>
  </mergeCells>
  <phoneticPr fontId="11" type="noConversion"/>
  <hyperlinks>
    <hyperlink ref="C610" r:id="rId1" display="http://www.cma-cgm.com/ebusiness/schedules/voyage/detail?voyageReference=0SS9BW1MA"/>
    <hyperlink ref="C612" r:id="rId2" display="http://www.cma-cgm.com/ebusiness/schedules/voyage/detail?voyageReference=0SS9FW1MA"/>
    <hyperlink ref="C613" r:id="rId3" display="http://www.cma-cgm.com/ebusiness/schedules/voyage/detail?voyageReference=0SS9HW1MA"/>
    <hyperlink ref="C614" r:id="rId4" display="http://www.cma-cgm.com/ebusiness/schedules/voyage/detail?voyageReference=0SS9JW1MA"/>
    <hyperlink ref="C615" r:id="rId5" display="http://www.cma-cgm.com/ebusiness/schedules/voyage/detail?voyageReference=0SS9LW1MA"/>
    <hyperlink ref="C1359" r:id="rId6" display="http://www.cma-cgm.com/ebusiness/schedules/voyage/detail?voyageReference=0PG9PE1MA"/>
    <hyperlink ref="C1360" r:id="rId7" display="http://www.cma-cgm.com/ebusiness/schedules/voyage/detail?voyageReference=0PG9RE1MA"/>
    <hyperlink ref="C1361" r:id="rId8" display="http://www.cma-cgm.com/ebusiness/schedules/voyage/detail?voyageReference=0PG9TE1MA"/>
    <hyperlink ref="C1362" r:id="rId9" display="http://www.cma-cgm.com/ebusiness/schedules/voyage/detail?voyageReference=0PG9VE1MA"/>
    <hyperlink ref="C1363" r:id="rId10" display="http://www.cma-cgm.com/ebusiness/schedules/voyage/detail?voyageReference=0PG9XE1MA"/>
    <hyperlink ref="C1364" r:id="rId11" display="http://www.cma-cgm.com/ebusiness/schedules/voyage/detail?voyageReference=0PG9ZE1MA"/>
    <hyperlink ref="B184" r:id="rId12" display="https://www.maersk.com.cn/schedules/vesselSchedules?vesselCode=T68&amp;fromDate=2021-05-26"/>
    <hyperlink ref="B185" r:id="rId13" display="https://www.maersk.com.cn/schedules/vesselSchedules?vesselCode=E4E&amp;fromDate=2021-05-26"/>
    <hyperlink ref="B186" r:id="rId14" display="https://www.maersk.com.cn/schedules/vesselSchedules?vesselCode=F6O&amp;fromDate=2021-05-26"/>
    <hyperlink ref="B187" r:id="rId15" display="https://www.maersk.com.cn/schedules/vesselSchedules?vesselCode=3M0&amp;fromDate=2021-05-26"/>
    <hyperlink ref="B188" r:id="rId16" display="https://www.maersk.com.cn/schedules/vesselSchedules?vesselCode=F6N&amp;fromDate=2021-06-23"/>
    <hyperlink ref="B189" r:id="rId17" display="https://www.maersk.com.cn/schedules/vesselSchedules?vesselCode=C5M&amp;fromDate=2021-06-23"/>
    <hyperlink ref="B1385" r:id="rId18" tooltip="MALIAKOS 2104E" display="javascript:void(0);"/>
  </hyperlinks>
  <pageMargins left="0.69930555555555596" right="0.69930555555555596" top="0.75" bottom="0.75" header="0.3" footer="0.3"/>
  <pageSetup paperSize="9" orientation="portrait" horizontalDpi="200" verticalDpi="300" r:id="rId19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1"/>
  <sheetViews>
    <sheetView workbookViewId="0">
      <selection activeCell="K24" sqref="K24"/>
    </sheetView>
  </sheetViews>
  <sheetFormatPr defaultRowHeight="12.75"/>
  <cols>
    <col min="1" max="1" width="18.125" style="390" customWidth="1"/>
    <col min="2" max="2" width="29" style="390" customWidth="1"/>
    <col min="3" max="3" width="15.125" style="390" customWidth="1"/>
    <col min="4" max="4" width="18.375" style="390" customWidth="1"/>
    <col min="5" max="5" width="16" style="390" customWidth="1"/>
    <col min="6" max="6" width="23.625" style="390" customWidth="1"/>
    <col min="7" max="7" width="22.75" style="390" customWidth="1"/>
    <col min="8" max="16384" width="9" style="390"/>
  </cols>
  <sheetData>
    <row r="1" spans="1:7" ht="51" customHeight="1">
      <c r="A1" s="997" t="s">
        <v>2409</v>
      </c>
      <c r="B1" s="997"/>
      <c r="C1" s="997"/>
      <c r="D1" s="997"/>
      <c r="E1" s="997"/>
      <c r="F1" s="997"/>
      <c r="G1" s="997"/>
    </row>
    <row r="2" spans="1:7" ht="18.75">
      <c r="A2" s="475" t="s">
        <v>24</v>
      </c>
      <c r="B2" s="474"/>
      <c r="C2" s="470"/>
      <c r="D2" s="470"/>
      <c r="E2" s="473"/>
      <c r="F2" s="470"/>
      <c r="G2" s="472" t="s">
        <v>2408</v>
      </c>
    </row>
    <row r="3" spans="1:7">
      <c r="A3" s="471"/>
      <c r="B3" s="470"/>
      <c r="C3" s="470"/>
      <c r="D3" s="470"/>
      <c r="E3" s="470"/>
      <c r="F3" s="470"/>
      <c r="G3" s="470"/>
    </row>
    <row r="4" spans="1:7" ht="15.75">
      <c r="A4" s="998" t="s">
        <v>25</v>
      </c>
      <c r="B4" s="998"/>
      <c r="C4" s="998"/>
      <c r="D4" s="998"/>
      <c r="E4" s="998"/>
      <c r="F4" s="998"/>
      <c r="G4" s="998"/>
    </row>
    <row r="5" spans="1:7">
      <c r="A5" s="397"/>
      <c r="B5" s="399" t="s">
        <v>2407</v>
      </c>
      <c r="C5" s="419"/>
      <c r="D5" s="469"/>
      <c r="E5" s="418"/>
      <c r="F5" s="469"/>
      <c r="G5" s="468"/>
    </row>
    <row r="6" spans="1:7">
      <c r="B6" s="399"/>
      <c r="C6" s="419"/>
      <c r="D6" s="469"/>
      <c r="E6" s="418"/>
      <c r="F6" s="469"/>
      <c r="G6" s="468"/>
    </row>
    <row r="7" spans="1:7">
      <c r="A7" s="397" t="s">
        <v>2406</v>
      </c>
      <c r="B7" s="982" t="s">
        <v>2348</v>
      </c>
      <c r="C7" s="982" t="s">
        <v>2347</v>
      </c>
      <c r="D7" s="982" t="s">
        <v>2346</v>
      </c>
      <c r="E7" s="982" t="s">
        <v>2120</v>
      </c>
      <c r="F7" s="415" t="s">
        <v>2344</v>
      </c>
      <c r="G7" s="415" t="s">
        <v>2399</v>
      </c>
    </row>
    <row r="8" spans="1:7" ht="15.75" customHeight="1">
      <c r="A8" s="397" t="s">
        <v>2363</v>
      </c>
      <c r="B8" s="984"/>
      <c r="C8" s="984"/>
      <c r="D8" s="984"/>
      <c r="E8" s="984"/>
      <c r="F8" s="415" t="s">
        <v>2370</v>
      </c>
      <c r="G8" s="415" t="s">
        <v>2369</v>
      </c>
    </row>
    <row r="9" spans="1:7" ht="13.5" customHeight="1">
      <c r="A9" s="467"/>
      <c r="B9" s="452" t="s">
        <v>2405</v>
      </c>
      <c r="C9" s="452" t="s">
        <v>2404</v>
      </c>
      <c r="D9" s="466" t="s">
        <v>2386</v>
      </c>
      <c r="E9" s="452">
        <v>44342</v>
      </c>
      <c r="F9" s="452">
        <v>44349</v>
      </c>
      <c r="G9" s="452">
        <v>44378</v>
      </c>
    </row>
    <row r="10" spans="1:7" ht="13.5" customHeight="1">
      <c r="A10" s="467"/>
      <c r="B10" s="452" t="s">
        <v>737</v>
      </c>
      <c r="C10" s="452" t="s">
        <v>2377</v>
      </c>
      <c r="D10" s="466" t="s">
        <v>2386</v>
      </c>
      <c r="E10" s="452">
        <f t="shared" ref="E10:G14" si="0">E9+7</f>
        <v>44349</v>
      </c>
      <c r="F10" s="452">
        <f t="shared" si="0"/>
        <v>44356</v>
      </c>
      <c r="G10" s="452">
        <f t="shared" si="0"/>
        <v>44385</v>
      </c>
    </row>
    <row r="11" spans="1:7" ht="15.75" customHeight="1">
      <c r="A11" s="397"/>
      <c r="B11" s="452" t="s">
        <v>2403</v>
      </c>
      <c r="C11" s="452" t="s">
        <v>2376</v>
      </c>
      <c r="D11" s="466" t="s">
        <v>2386</v>
      </c>
      <c r="E11" s="452">
        <f t="shared" si="0"/>
        <v>44356</v>
      </c>
      <c r="F11" s="452">
        <f t="shared" si="0"/>
        <v>44363</v>
      </c>
      <c r="G11" s="452">
        <f t="shared" si="0"/>
        <v>44392</v>
      </c>
    </row>
    <row r="12" spans="1:7" ht="15.75" customHeight="1">
      <c r="A12" s="397"/>
      <c r="B12" s="452" t="s">
        <v>2375</v>
      </c>
      <c r="C12" s="452" t="s">
        <v>2374</v>
      </c>
      <c r="D12" s="466" t="s">
        <v>2386</v>
      </c>
      <c r="E12" s="452">
        <f t="shared" si="0"/>
        <v>44363</v>
      </c>
      <c r="F12" s="452">
        <f t="shared" si="0"/>
        <v>44370</v>
      </c>
      <c r="G12" s="452">
        <f t="shared" si="0"/>
        <v>44399</v>
      </c>
    </row>
    <row r="13" spans="1:7" ht="15.75" customHeight="1">
      <c r="A13" s="397"/>
      <c r="B13" s="452" t="s">
        <v>748</v>
      </c>
      <c r="C13" s="452" t="s">
        <v>2402</v>
      </c>
      <c r="D13" s="466" t="s">
        <v>2386</v>
      </c>
      <c r="E13" s="452">
        <f t="shared" si="0"/>
        <v>44370</v>
      </c>
      <c r="F13" s="452">
        <f t="shared" si="0"/>
        <v>44377</v>
      </c>
      <c r="G13" s="452">
        <f t="shared" si="0"/>
        <v>44406</v>
      </c>
    </row>
    <row r="14" spans="1:7" ht="13.5" customHeight="1">
      <c r="A14" s="467"/>
      <c r="B14" s="452" t="s">
        <v>2401</v>
      </c>
      <c r="C14" s="452" t="s">
        <v>2400</v>
      </c>
      <c r="D14" s="466" t="s">
        <v>2386</v>
      </c>
      <c r="E14" s="452">
        <f t="shared" si="0"/>
        <v>44377</v>
      </c>
      <c r="F14" s="452">
        <f t="shared" si="0"/>
        <v>44384</v>
      </c>
      <c r="G14" s="452">
        <f t="shared" si="0"/>
        <v>44413</v>
      </c>
    </row>
    <row r="15" spans="1:7" s="454" customFormat="1" ht="13.5"/>
    <row r="16" spans="1:7" ht="13.5" customHeight="1">
      <c r="A16" s="397" t="s">
        <v>2328</v>
      </c>
      <c r="B16" s="982" t="s">
        <v>2348</v>
      </c>
      <c r="C16" s="982" t="s">
        <v>2347</v>
      </c>
      <c r="D16" s="982" t="s">
        <v>2346</v>
      </c>
      <c r="E16" s="982" t="s">
        <v>2120</v>
      </c>
      <c r="F16" s="415" t="s">
        <v>2344</v>
      </c>
      <c r="G16" s="415" t="s">
        <v>2399</v>
      </c>
    </row>
    <row r="17" spans="1:7" ht="13.5" customHeight="1">
      <c r="A17" s="465"/>
      <c r="B17" s="984"/>
      <c r="C17" s="984"/>
      <c r="D17" s="984"/>
      <c r="E17" s="984"/>
      <c r="F17" s="415" t="s">
        <v>2370</v>
      </c>
      <c r="G17" s="415" t="s">
        <v>2369</v>
      </c>
    </row>
    <row r="18" spans="1:7" ht="13.5" customHeight="1">
      <c r="A18" s="464" t="s">
        <v>1121</v>
      </c>
      <c r="B18" s="452" t="s">
        <v>2336</v>
      </c>
      <c r="C18" s="452" t="s">
        <v>2398</v>
      </c>
      <c r="D18" s="415" t="s">
        <v>2330</v>
      </c>
      <c r="E18" s="452">
        <v>44344</v>
      </c>
      <c r="F18" s="452">
        <v>44353</v>
      </c>
      <c r="G18" s="452">
        <v>44382</v>
      </c>
    </row>
    <row r="19" spans="1:7" ht="13.5" customHeight="1">
      <c r="A19" s="464" t="s">
        <v>1121</v>
      </c>
      <c r="B19" s="452" t="s">
        <v>2335</v>
      </c>
      <c r="C19" s="452" t="s">
        <v>156</v>
      </c>
      <c r="D19" s="415" t="s">
        <v>2330</v>
      </c>
      <c r="E19" s="452">
        <v>44351</v>
      </c>
      <c r="F19" s="452">
        <v>44360</v>
      </c>
      <c r="G19" s="452">
        <v>44389</v>
      </c>
    </row>
    <row r="20" spans="1:7" ht="13.5" customHeight="1">
      <c r="A20" s="464" t="s">
        <v>1121</v>
      </c>
      <c r="B20" s="452" t="s">
        <v>2334</v>
      </c>
      <c r="C20" s="452" t="s">
        <v>2397</v>
      </c>
      <c r="D20" s="415" t="s">
        <v>2330</v>
      </c>
      <c r="E20" s="452">
        <v>44358</v>
      </c>
      <c r="F20" s="452">
        <v>44367</v>
      </c>
      <c r="G20" s="452">
        <v>44396</v>
      </c>
    </row>
    <row r="21" spans="1:7" ht="13.5" customHeight="1">
      <c r="A21" s="464" t="s">
        <v>1121</v>
      </c>
      <c r="B21" s="452" t="s">
        <v>2332</v>
      </c>
      <c r="C21" s="452" t="s">
        <v>2333</v>
      </c>
      <c r="D21" s="415" t="s">
        <v>2330</v>
      </c>
      <c r="E21" s="452">
        <v>44365</v>
      </c>
      <c r="F21" s="452">
        <v>44374</v>
      </c>
      <c r="G21" s="452">
        <v>44403</v>
      </c>
    </row>
    <row r="22" spans="1:7" ht="13.5" customHeight="1">
      <c r="A22" s="464"/>
      <c r="B22" s="452"/>
      <c r="C22" s="452"/>
      <c r="D22" s="415" t="s">
        <v>2330</v>
      </c>
      <c r="E22" s="452">
        <v>44372</v>
      </c>
      <c r="F22" s="452">
        <v>44381</v>
      </c>
      <c r="G22" s="452">
        <v>44410</v>
      </c>
    </row>
    <row r="23" spans="1:7" ht="13.5" customHeight="1">
      <c r="A23" s="464"/>
      <c r="B23" s="427"/>
      <c r="C23" s="427"/>
      <c r="D23" s="430"/>
      <c r="E23" s="427"/>
      <c r="F23" s="427"/>
      <c r="G23" s="427"/>
    </row>
    <row r="24" spans="1:7" ht="13.5" customHeight="1">
      <c r="A24" s="464" t="s">
        <v>2396</v>
      </c>
      <c r="B24" s="982" t="s">
        <v>2348</v>
      </c>
      <c r="C24" s="982" t="s">
        <v>2347</v>
      </c>
      <c r="D24" s="982" t="s">
        <v>2346</v>
      </c>
      <c r="E24" s="982" t="s">
        <v>2120</v>
      </c>
      <c r="F24" s="415" t="s">
        <v>2344</v>
      </c>
      <c r="G24" s="415" t="s">
        <v>2395</v>
      </c>
    </row>
    <row r="25" spans="1:7" ht="13.5" customHeight="1">
      <c r="A25" s="464" t="s">
        <v>2394</v>
      </c>
      <c r="B25" s="984"/>
      <c r="C25" s="984"/>
      <c r="D25" s="984"/>
      <c r="E25" s="984"/>
      <c r="F25" s="415" t="s">
        <v>2370</v>
      </c>
      <c r="G25" s="415" t="s">
        <v>2369</v>
      </c>
    </row>
    <row r="26" spans="1:7" ht="13.5" customHeight="1">
      <c r="A26" s="464"/>
      <c r="B26" s="452" t="s">
        <v>2393</v>
      </c>
      <c r="C26" s="452" t="s">
        <v>156</v>
      </c>
      <c r="D26" s="415" t="s">
        <v>2386</v>
      </c>
      <c r="E26" s="452">
        <v>44340</v>
      </c>
      <c r="F26" s="452">
        <v>44348</v>
      </c>
      <c r="G26" s="452">
        <v>44376</v>
      </c>
    </row>
    <row r="27" spans="1:7" ht="13.5" customHeight="1">
      <c r="A27" s="464"/>
      <c r="B27" s="452" t="s">
        <v>2392</v>
      </c>
      <c r="C27" s="452" t="s">
        <v>156</v>
      </c>
      <c r="D27" s="415" t="s">
        <v>2386</v>
      </c>
      <c r="E27" s="452">
        <v>44347</v>
      </c>
      <c r="F27" s="452">
        <v>44355</v>
      </c>
      <c r="G27" s="452">
        <v>44383</v>
      </c>
    </row>
    <row r="28" spans="1:7" s="454" customFormat="1" ht="13.5">
      <c r="A28" s="390"/>
      <c r="B28" s="452" t="s">
        <v>2335</v>
      </c>
      <c r="C28" s="452" t="s">
        <v>156</v>
      </c>
      <c r="D28" s="415" t="s">
        <v>2386</v>
      </c>
      <c r="E28" s="452">
        <v>44354</v>
      </c>
      <c r="F28" s="452">
        <v>44362</v>
      </c>
      <c r="G28" s="452">
        <v>44390</v>
      </c>
    </row>
    <row r="29" spans="1:7" ht="13.5" customHeight="1">
      <c r="A29" s="464"/>
      <c r="B29" s="452" t="s">
        <v>2123</v>
      </c>
      <c r="C29" s="452" t="s">
        <v>2391</v>
      </c>
      <c r="D29" s="415" t="s">
        <v>2386</v>
      </c>
      <c r="E29" s="452">
        <v>44361</v>
      </c>
      <c r="F29" s="452">
        <v>44369</v>
      </c>
      <c r="G29" s="452">
        <v>44397</v>
      </c>
    </row>
    <row r="30" spans="1:7" ht="13.5" customHeight="1">
      <c r="A30" s="464"/>
      <c r="B30" s="452" t="s">
        <v>2390</v>
      </c>
      <c r="C30" s="452" t="s">
        <v>2389</v>
      </c>
      <c r="D30" s="415" t="s">
        <v>2386</v>
      </c>
      <c r="E30" s="452">
        <v>44368</v>
      </c>
      <c r="F30" s="452">
        <v>44376</v>
      </c>
      <c r="G30" s="452">
        <v>44404</v>
      </c>
    </row>
    <row r="31" spans="1:7" ht="13.5" customHeight="1">
      <c r="A31" s="464"/>
      <c r="B31" s="452" t="s">
        <v>2388</v>
      </c>
      <c r="C31" s="452" t="s">
        <v>2387</v>
      </c>
      <c r="D31" s="415" t="s">
        <v>2386</v>
      </c>
      <c r="E31" s="452">
        <v>44375</v>
      </c>
      <c r="F31" s="452">
        <v>44383</v>
      </c>
      <c r="G31" s="452">
        <v>44411</v>
      </c>
    </row>
    <row r="33" spans="1:7" ht="12.75" customHeight="1">
      <c r="A33" s="462" t="s">
        <v>158</v>
      </c>
      <c r="B33" s="972" t="s">
        <v>27</v>
      </c>
      <c r="C33" s="972" t="s">
        <v>28</v>
      </c>
      <c r="D33" s="972" t="s">
        <v>29</v>
      </c>
      <c r="E33" s="972" t="s">
        <v>2120</v>
      </c>
      <c r="F33" s="463" t="s">
        <v>243</v>
      </c>
      <c r="G33" s="463" t="s">
        <v>41</v>
      </c>
    </row>
    <row r="34" spans="1:7" ht="14.25" customHeight="1">
      <c r="A34" s="462" t="s">
        <v>2299</v>
      </c>
      <c r="B34" s="972"/>
      <c r="C34" s="972"/>
      <c r="D34" s="972"/>
      <c r="E34" s="972"/>
      <c r="F34" s="452" t="s">
        <v>31</v>
      </c>
      <c r="G34" s="452" t="s">
        <v>32</v>
      </c>
    </row>
    <row r="35" spans="1:7" ht="13.5" customHeight="1">
      <c r="A35" s="462"/>
      <c r="B35" s="452" t="s">
        <v>611</v>
      </c>
      <c r="C35" s="452" t="s">
        <v>221</v>
      </c>
      <c r="D35" s="415" t="s">
        <v>2384</v>
      </c>
      <c r="E35" s="452">
        <v>44348</v>
      </c>
      <c r="F35" s="452">
        <v>44354</v>
      </c>
      <c r="G35" s="452">
        <v>44377</v>
      </c>
    </row>
    <row r="36" spans="1:7" ht="13.5" customHeight="1">
      <c r="A36" s="462"/>
      <c r="B36" s="452"/>
      <c r="C36" s="452"/>
      <c r="D36" s="415" t="s">
        <v>2384</v>
      </c>
      <c r="E36" s="452">
        <v>44355</v>
      </c>
      <c r="F36" s="452">
        <v>44361</v>
      </c>
      <c r="G36" s="452">
        <v>44384</v>
      </c>
    </row>
    <row r="37" spans="1:7" ht="13.5" customHeight="1">
      <c r="A37" s="462"/>
      <c r="B37" s="452" t="s">
        <v>753</v>
      </c>
      <c r="C37" s="452" t="s">
        <v>169</v>
      </c>
      <c r="D37" s="415" t="s">
        <v>2384</v>
      </c>
      <c r="E37" s="452">
        <v>44362</v>
      </c>
      <c r="F37" s="452">
        <v>44368</v>
      </c>
      <c r="G37" s="452">
        <v>44391</v>
      </c>
    </row>
    <row r="38" spans="1:7" ht="13.5" customHeight="1">
      <c r="A38" s="462"/>
      <c r="B38" s="452" t="s">
        <v>754</v>
      </c>
      <c r="C38" s="452" t="s">
        <v>2385</v>
      </c>
      <c r="D38" s="415" t="s">
        <v>2384</v>
      </c>
      <c r="E38" s="452">
        <v>44369</v>
      </c>
      <c r="F38" s="452">
        <v>44375</v>
      </c>
      <c r="G38" s="452">
        <v>44398</v>
      </c>
    </row>
    <row r="39" spans="1:7" s="454" customFormat="1" ht="13.5">
      <c r="B39" s="452"/>
      <c r="C39" s="452"/>
      <c r="D39" s="415" t="s">
        <v>2384</v>
      </c>
      <c r="E39" s="452">
        <v>44376</v>
      </c>
      <c r="F39" s="452">
        <v>44382</v>
      </c>
      <c r="G39" s="452">
        <v>44405</v>
      </c>
    </row>
    <row r="40" spans="1:7" s="454" customFormat="1" ht="13.5">
      <c r="A40" s="390"/>
      <c r="B40" s="390"/>
      <c r="C40" s="390"/>
      <c r="D40" s="390"/>
      <c r="E40" s="390"/>
      <c r="F40" s="390"/>
      <c r="G40" s="390"/>
    </row>
    <row r="41" spans="1:7">
      <c r="A41" s="397" t="s">
        <v>2383</v>
      </c>
      <c r="B41" s="982" t="s">
        <v>2348</v>
      </c>
      <c r="C41" s="982" t="s">
        <v>2347</v>
      </c>
      <c r="D41" s="982" t="s">
        <v>2346</v>
      </c>
      <c r="E41" s="995" t="s">
        <v>2120</v>
      </c>
      <c r="F41" s="415" t="s">
        <v>2344</v>
      </c>
      <c r="G41" s="415" t="s">
        <v>2382</v>
      </c>
    </row>
    <row r="42" spans="1:7" ht="12.75" customHeight="1">
      <c r="A42" s="397" t="s">
        <v>2381</v>
      </c>
      <c r="B42" s="984"/>
      <c r="C42" s="984"/>
      <c r="D42" s="984"/>
      <c r="E42" s="996"/>
      <c r="F42" s="415" t="s">
        <v>2370</v>
      </c>
      <c r="G42" s="415" t="s">
        <v>2369</v>
      </c>
    </row>
    <row r="43" spans="1:7" ht="12.75" customHeight="1">
      <c r="A43" s="413" t="s">
        <v>1121</v>
      </c>
      <c r="B43" s="452" t="s">
        <v>2380</v>
      </c>
      <c r="C43" s="452" t="s">
        <v>2379</v>
      </c>
      <c r="D43" s="982" t="s">
        <v>2378</v>
      </c>
      <c r="E43" s="452">
        <v>44342</v>
      </c>
      <c r="F43" s="452">
        <v>44348</v>
      </c>
      <c r="G43" s="452">
        <v>44376</v>
      </c>
    </row>
    <row r="44" spans="1:7" ht="12.75" customHeight="1">
      <c r="A44" s="413" t="s">
        <v>1121</v>
      </c>
      <c r="B44" s="452" t="s">
        <v>737</v>
      </c>
      <c r="C44" s="452" t="s">
        <v>2377</v>
      </c>
      <c r="D44" s="983"/>
      <c r="E44" s="452">
        <v>44349</v>
      </c>
      <c r="F44" s="452">
        <v>44355</v>
      </c>
      <c r="G44" s="452">
        <v>44383</v>
      </c>
    </row>
    <row r="45" spans="1:7" ht="12.75" customHeight="1">
      <c r="A45" s="413"/>
      <c r="B45" s="452" t="s">
        <v>612</v>
      </c>
      <c r="C45" s="452" t="s">
        <v>2376</v>
      </c>
      <c r="D45" s="983"/>
      <c r="E45" s="452">
        <v>44356</v>
      </c>
      <c r="F45" s="452">
        <v>44362</v>
      </c>
      <c r="G45" s="452">
        <v>44390</v>
      </c>
    </row>
    <row r="46" spans="1:7" ht="12.75" customHeight="1">
      <c r="A46" s="413"/>
      <c r="B46" s="452" t="s">
        <v>2375</v>
      </c>
      <c r="C46" s="452" t="s">
        <v>2374</v>
      </c>
      <c r="D46" s="983"/>
      <c r="E46" s="452">
        <v>44363</v>
      </c>
      <c r="F46" s="452">
        <v>44369</v>
      </c>
      <c r="G46" s="452">
        <v>44397</v>
      </c>
    </row>
    <row r="47" spans="1:7" ht="12.75" customHeight="1">
      <c r="A47" s="413"/>
      <c r="B47" s="452" t="s">
        <v>739</v>
      </c>
      <c r="C47" s="452" t="s">
        <v>2373</v>
      </c>
      <c r="D47" s="983"/>
      <c r="E47" s="452">
        <v>44370</v>
      </c>
      <c r="F47" s="452">
        <v>44376</v>
      </c>
      <c r="G47" s="452">
        <v>44404</v>
      </c>
    </row>
    <row r="48" spans="1:7" ht="12.75" customHeight="1">
      <c r="A48" s="413" t="s">
        <v>1121</v>
      </c>
      <c r="B48" s="452"/>
      <c r="C48" s="452"/>
      <c r="D48" s="984"/>
      <c r="E48" s="452">
        <v>44377</v>
      </c>
      <c r="F48" s="452">
        <v>44383</v>
      </c>
      <c r="G48" s="452">
        <v>44411</v>
      </c>
    </row>
    <row r="49" spans="1:7" ht="12.75" customHeight="1"/>
    <row r="50" spans="1:7">
      <c r="A50" s="397" t="s">
        <v>2372</v>
      </c>
      <c r="B50" s="982" t="s">
        <v>2348</v>
      </c>
      <c r="C50" s="982" t="s">
        <v>2347</v>
      </c>
      <c r="D50" s="982" t="s">
        <v>2346</v>
      </c>
      <c r="E50" s="995" t="s">
        <v>2120</v>
      </c>
      <c r="F50" s="415" t="s">
        <v>2344</v>
      </c>
      <c r="G50" s="415" t="s">
        <v>2372</v>
      </c>
    </row>
    <row r="51" spans="1:7" ht="12.75" customHeight="1">
      <c r="A51" s="397" t="s">
        <v>2371</v>
      </c>
      <c r="B51" s="984"/>
      <c r="C51" s="984"/>
      <c r="D51" s="984"/>
      <c r="E51" s="996"/>
      <c r="F51" s="415" t="s">
        <v>2370</v>
      </c>
      <c r="G51" s="415" t="s">
        <v>2369</v>
      </c>
    </row>
    <row r="52" spans="1:7" ht="12.75" customHeight="1">
      <c r="A52" s="413"/>
      <c r="B52" s="452" t="s">
        <v>781</v>
      </c>
      <c r="C52" s="452" t="s">
        <v>2368</v>
      </c>
      <c r="D52" s="982" t="s">
        <v>2367</v>
      </c>
      <c r="E52" s="452">
        <v>44344</v>
      </c>
      <c r="F52" s="452">
        <v>44354</v>
      </c>
      <c r="G52" s="452">
        <v>44379</v>
      </c>
    </row>
    <row r="53" spans="1:7" ht="12.75" customHeight="1">
      <c r="A53" s="413"/>
      <c r="B53" s="452" t="s">
        <v>782</v>
      </c>
      <c r="C53" s="452" t="s">
        <v>235</v>
      </c>
      <c r="D53" s="983"/>
      <c r="E53" s="461">
        <v>44351</v>
      </c>
      <c r="F53" s="452">
        <v>44361</v>
      </c>
      <c r="G53" s="452">
        <v>44386</v>
      </c>
    </row>
    <row r="54" spans="1:7" ht="12.75" customHeight="1">
      <c r="B54" s="452" t="s">
        <v>605</v>
      </c>
      <c r="C54" s="452" t="s">
        <v>2366</v>
      </c>
      <c r="D54" s="983"/>
      <c r="E54" s="461">
        <v>44358</v>
      </c>
      <c r="F54" s="452">
        <v>44368</v>
      </c>
      <c r="G54" s="452">
        <v>44393</v>
      </c>
    </row>
    <row r="55" spans="1:7" ht="12.75" customHeight="1">
      <c r="B55" s="452" t="s">
        <v>784</v>
      </c>
      <c r="C55" s="452" t="s">
        <v>2365</v>
      </c>
      <c r="D55" s="983"/>
      <c r="E55" s="461">
        <v>44365</v>
      </c>
      <c r="F55" s="452">
        <v>44375</v>
      </c>
      <c r="G55" s="452">
        <v>44400</v>
      </c>
    </row>
    <row r="56" spans="1:7" ht="12.75" customHeight="1">
      <c r="A56" s="397"/>
      <c r="B56" s="452"/>
      <c r="C56" s="452"/>
      <c r="D56" s="984"/>
      <c r="E56" s="461">
        <v>44372</v>
      </c>
      <c r="F56" s="452">
        <v>44382</v>
      </c>
      <c r="G56" s="452">
        <v>44407</v>
      </c>
    </row>
    <row r="57" spans="1:7">
      <c r="B57" s="460"/>
      <c r="C57" s="460"/>
      <c r="D57" s="460"/>
      <c r="E57" s="460"/>
      <c r="F57" s="460"/>
      <c r="G57" s="460"/>
    </row>
    <row r="58" spans="1:7">
      <c r="A58" s="397" t="s">
        <v>2364</v>
      </c>
      <c r="B58" s="972" t="s">
        <v>27</v>
      </c>
      <c r="C58" s="972" t="s">
        <v>28</v>
      </c>
      <c r="D58" s="972" t="s">
        <v>29</v>
      </c>
      <c r="E58" s="972" t="s">
        <v>2120</v>
      </c>
      <c r="F58" s="415" t="s">
        <v>243</v>
      </c>
      <c r="G58" s="415" t="s">
        <v>45</v>
      </c>
    </row>
    <row r="59" spans="1:7">
      <c r="A59" s="397" t="s">
        <v>2363</v>
      </c>
      <c r="B59" s="972"/>
      <c r="C59" s="972"/>
      <c r="D59" s="972"/>
      <c r="E59" s="972"/>
      <c r="F59" s="415" t="s">
        <v>31</v>
      </c>
      <c r="G59" s="415" t="s">
        <v>32</v>
      </c>
    </row>
    <row r="60" spans="1:7" ht="13.5" customHeight="1">
      <c r="B60" s="456" t="s">
        <v>2362</v>
      </c>
      <c r="C60" s="456" t="s">
        <v>115</v>
      </c>
      <c r="D60" s="456" t="s">
        <v>2356</v>
      </c>
      <c r="E60" s="456">
        <v>44342</v>
      </c>
      <c r="F60" s="456">
        <v>44349</v>
      </c>
      <c r="G60" s="456">
        <v>44375</v>
      </c>
    </row>
    <row r="61" spans="1:7" ht="13.5" customHeight="1">
      <c r="B61" s="456" t="s">
        <v>607</v>
      </c>
      <c r="C61" s="456" t="s">
        <v>2361</v>
      </c>
      <c r="D61" s="456" t="s">
        <v>2356</v>
      </c>
      <c r="E61" s="456">
        <v>44349</v>
      </c>
      <c r="F61" s="456">
        <v>44356</v>
      </c>
      <c r="G61" s="456">
        <v>44382</v>
      </c>
    </row>
    <row r="62" spans="1:7" ht="13.5" customHeight="1">
      <c r="B62" s="456" t="s">
        <v>2360</v>
      </c>
      <c r="C62" s="456" t="s">
        <v>2359</v>
      </c>
      <c r="D62" s="456" t="s">
        <v>2356</v>
      </c>
      <c r="E62" s="456">
        <v>44356</v>
      </c>
      <c r="F62" s="456">
        <v>44363</v>
      </c>
      <c r="G62" s="456">
        <v>44389</v>
      </c>
    </row>
    <row r="63" spans="1:7" ht="13.5" customHeight="1">
      <c r="B63" s="456" t="s">
        <v>772</v>
      </c>
      <c r="C63" s="456" t="s">
        <v>770</v>
      </c>
      <c r="D63" s="456" t="s">
        <v>2356</v>
      </c>
      <c r="E63" s="456">
        <v>44363</v>
      </c>
      <c r="F63" s="456">
        <v>44370</v>
      </c>
      <c r="G63" s="456">
        <v>44396</v>
      </c>
    </row>
    <row r="64" spans="1:7" ht="13.5" customHeight="1">
      <c r="B64" s="456" t="s">
        <v>773</v>
      </c>
      <c r="C64" s="456" t="s">
        <v>2358</v>
      </c>
      <c r="D64" s="456" t="s">
        <v>2357</v>
      </c>
      <c r="E64" s="456">
        <v>44370</v>
      </c>
      <c r="F64" s="456">
        <v>44377</v>
      </c>
      <c r="G64" s="456">
        <v>44403</v>
      </c>
    </row>
    <row r="65" spans="1:7" ht="13.5" customHeight="1">
      <c r="B65" s="456" t="s">
        <v>774</v>
      </c>
      <c r="C65" s="456" t="s">
        <v>246</v>
      </c>
      <c r="D65" s="456" t="s">
        <v>2356</v>
      </c>
      <c r="E65" s="456">
        <v>44377</v>
      </c>
      <c r="F65" s="456">
        <v>44384</v>
      </c>
      <c r="G65" s="456">
        <v>44410</v>
      </c>
    </row>
    <row r="66" spans="1:7" ht="13.5" customHeight="1">
      <c r="A66" s="397"/>
      <c r="B66" s="459"/>
      <c r="C66" s="459"/>
    </row>
    <row r="67" spans="1:7">
      <c r="A67" s="390" t="s">
        <v>46</v>
      </c>
      <c r="B67" s="970" t="s">
        <v>27</v>
      </c>
      <c r="C67" s="970" t="s">
        <v>28</v>
      </c>
      <c r="D67" s="970" t="s">
        <v>29</v>
      </c>
      <c r="E67" s="970" t="s">
        <v>2120</v>
      </c>
      <c r="F67" s="453" t="s">
        <v>243</v>
      </c>
      <c r="G67" s="453" t="s">
        <v>46</v>
      </c>
    </row>
    <row r="68" spans="1:7" ht="16.5" customHeight="1">
      <c r="A68" s="458" t="s">
        <v>2349</v>
      </c>
      <c r="B68" s="971"/>
      <c r="C68" s="971"/>
      <c r="D68" s="971"/>
      <c r="E68" s="971"/>
      <c r="F68" s="453" t="s">
        <v>31</v>
      </c>
      <c r="G68" s="453" t="s">
        <v>32</v>
      </c>
    </row>
    <row r="69" spans="1:7" ht="13.5" customHeight="1">
      <c r="A69" s="413"/>
      <c r="B69" s="457" t="s">
        <v>2355</v>
      </c>
      <c r="C69" s="457" t="s">
        <v>2354</v>
      </c>
      <c r="D69" s="456" t="s">
        <v>2353</v>
      </c>
      <c r="E69" s="453">
        <v>44343</v>
      </c>
      <c r="F69" s="453">
        <v>44351</v>
      </c>
      <c r="G69" s="453">
        <v>44374</v>
      </c>
    </row>
    <row r="70" spans="1:7" ht="14.1" customHeight="1">
      <c r="A70" s="413" t="s">
        <v>1121</v>
      </c>
      <c r="B70" s="457" t="s">
        <v>609</v>
      </c>
      <c r="C70" s="457" t="s">
        <v>610</v>
      </c>
      <c r="D70" s="456" t="s">
        <v>2353</v>
      </c>
      <c r="E70" s="453">
        <f t="shared" ref="E70:G73" si="1">E69+7</f>
        <v>44350</v>
      </c>
      <c r="F70" s="453">
        <f t="shared" si="1"/>
        <v>44358</v>
      </c>
      <c r="G70" s="453">
        <f t="shared" si="1"/>
        <v>44381</v>
      </c>
    </row>
    <row r="71" spans="1:7" ht="14.1" customHeight="1">
      <c r="A71" s="413" t="s">
        <v>1121</v>
      </c>
      <c r="B71" s="453"/>
      <c r="C71" s="453"/>
      <c r="D71" s="456" t="s">
        <v>2353</v>
      </c>
      <c r="E71" s="453">
        <f t="shared" si="1"/>
        <v>44357</v>
      </c>
      <c r="F71" s="453">
        <f t="shared" si="1"/>
        <v>44365</v>
      </c>
      <c r="G71" s="453">
        <f t="shared" si="1"/>
        <v>44388</v>
      </c>
    </row>
    <row r="72" spans="1:7" ht="14.1" customHeight="1">
      <c r="A72" s="413" t="s">
        <v>1121</v>
      </c>
      <c r="B72" s="453"/>
      <c r="C72" s="453"/>
      <c r="D72" s="456" t="s">
        <v>2353</v>
      </c>
      <c r="E72" s="453">
        <f t="shared" si="1"/>
        <v>44364</v>
      </c>
      <c r="F72" s="453">
        <f t="shared" si="1"/>
        <v>44372</v>
      </c>
      <c r="G72" s="453">
        <f t="shared" si="1"/>
        <v>44395</v>
      </c>
    </row>
    <row r="73" spans="1:7" ht="13.5" customHeight="1">
      <c r="A73" s="413"/>
      <c r="B73" s="457"/>
      <c r="C73" s="457"/>
      <c r="D73" s="456" t="s">
        <v>2353</v>
      </c>
      <c r="E73" s="453">
        <f t="shared" si="1"/>
        <v>44371</v>
      </c>
      <c r="F73" s="453">
        <f t="shared" si="1"/>
        <v>44379</v>
      </c>
      <c r="G73" s="453">
        <f t="shared" si="1"/>
        <v>44402</v>
      </c>
    </row>
    <row r="74" spans="1:7" ht="12.75" customHeight="1">
      <c r="A74" s="397"/>
      <c r="B74" s="427"/>
      <c r="C74" s="427"/>
      <c r="D74" s="430"/>
      <c r="E74" s="427"/>
      <c r="F74" s="427"/>
      <c r="G74" s="427"/>
    </row>
    <row r="75" spans="1:7" ht="12.75" customHeight="1">
      <c r="A75" s="397" t="s">
        <v>2343</v>
      </c>
      <c r="B75" s="970" t="s">
        <v>2348</v>
      </c>
      <c r="C75" s="972" t="s">
        <v>2347</v>
      </c>
      <c r="D75" s="972" t="s">
        <v>2346</v>
      </c>
      <c r="E75" s="972" t="s">
        <v>2345</v>
      </c>
      <c r="F75" s="452" t="s">
        <v>2344</v>
      </c>
      <c r="G75" s="452" t="s">
        <v>2343</v>
      </c>
    </row>
    <row r="76" spans="1:7" ht="12.75" customHeight="1">
      <c r="A76" s="397" t="s">
        <v>2214</v>
      </c>
      <c r="B76" s="971"/>
      <c r="C76" s="972"/>
      <c r="D76" s="972"/>
      <c r="E76" s="972"/>
      <c r="F76" s="415" t="s">
        <v>31</v>
      </c>
      <c r="G76" s="415" t="s">
        <v>32</v>
      </c>
    </row>
    <row r="77" spans="1:7" ht="12.75" customHeight="1">
      <c r="B77" s="452" t="s">
        <v>1944</v>
      </c>
      <c r="C77" s="452" t="s">
        <v>1943</v>
      </c>
      <c r="D77" s="452" t="s">
        <v>2350</v>
      </c>
      <c r="E77" s="452">
        <v>44343</v>
      </c>
      <c r="F77" s="452">
        <v>44350</v>
      </c>
      <c r="G77" s="452">
        <v>44372</v>
      </c>
    </row>
    <row r="78" spans="1:7" ht="12.75" customHeight="1">
      <c r="A78" s="397"/>
      <c r="B78" s="452" t="s">
        <v>2352</v>
      </c>
      <c r="C78" s="452" t="s">
        <v>1990</v>
      </c>
      <c r="D78" s="452" t="s">
        <v>2350</v>
      </c>
      <c r="E78" s="452">
        <v>44350</v>
      </c>
      <c r="F78" s="452">
        <v>44357</v>
      </c>
      <c r="G78" s="452">
        <v>44379</v>
      </c>
    </row>
    <row r="79" spans="1:7" ht="12.75" customHeight="1">
      <c r="A79" s="397"/>
      <c r="B79" s="452" t="s">
        <v>1941</v>
      </c>
      <c r="C79" s="452" t="s">
        <v>1940</v>
      </c>
      <c r="D79" s="452" t="s">
        <v>2350</v>
      </c>
      <c r="E79" s="452">
        <v>44357</v>
      </c>
      <c r="F79" s="452">
        <v>44364</v>
      </c>
      <c r="G79" s="452">
        <v>44386</v>
      </c>
    </row>
    <row r="80" spans="1:7" ht="12.75" customHeight="1">
      <c r="A80" s="397"/>
      <c r="B80" s="452" t="s">
        <v>1939</v>
      </c>
      <c r="C80" s="452" t="s">
        <v>2351</v>
      </c>
      <c r="D80" s="452" t="s">
        <v>2350</v>
      </c>
      <c r="E80" s="452">
        <v>44364</v>
      </c>
      <c r="F80" s="452">
        <v>44371</v>
      </c>
      <c r="G80" s="452">
        <v>44393</v>
      </c>
    </row>
    <row r="81" spans="1:7" ht="12.75" customHeight="1">
      <c r="A81" s="397"/>
      <c r="B81" s="452"/>
      <c r="C81" s="452"/>
      <c r="D81" s="452" t="s">
        <v>2350</v>
      </c>
      <c r="E81" s="452">
        <v>44371</v>
      </c>
      <c r="F81" s="452">
        <v>44378</v>
      </c>
      <c r="G81" s="452">
        <v>44400</v>
      </c>
    </row>
    <row r="82" spans="1:7" ht="12.75" customHeight="1">
      <c r="A82" s="397"/>
      <c r="B82" s="427"/>
      <c r="C82" s="427"/>
      <c r="D82" s="427"/>
      <c r="E82" s="427"/>
      <c r="F82" s="427"/>
      <c r="G82" s="427"/>
    </row>
    <row r="83" spans="1:7" ht="12.75" customHeight="1">
      <c r="A83" s="397" t="s">
        <v>2349</v>
      </c>
      <c r="B83" s="970" t="s">
        <v>2348</v>
      </c>
      <c r="C83" s="972" t="s">
        <v>2347</v>
      </c>
      <c r="D83" s="972" t="s">
        <v>2346</v>
      </c>
      <c r="E83" s="972" t="s">
        <v>2345</v>
      </c>
      <c r="F83" s="452" t="s">
        <v>2344</v>
      </c>
      <c r="G83" s="452" t="s">
        <v>2343</v>
      </c>
    </row>
    <row r="84" spans="1:7" ht="12.75" customHeight="1">
      <c r="A84" s="397"/>
      <c r="B84" s="971"/>
      <c r="C84" s="972"/>
      <c r="D84" s="972"/>
      <c r="E84" s="972"/>
      <c r="F84" s="415" t="s">
        <v>31</v>
      </c>
      <c r="G84" s="415" t="s">
        <v>32</v>
      </c>
    </row>
    <row r="85" spans="1:7" ht="12.75" customHeight="1">
      <c r="A85" s="397"/>
      <c r="B85" s="452" t="s">
        <v>2342</v>
      </c>
      <c r="C85" s="452" t="s">
        <v>90</v>
      </c>
      <c r="D85" s="452" t="s">
        <v>2211</v>
      </c>
      <c r="E85" s="452">
        <v>44343</v>
      </c>
      <c r="F85" s="452">
        <v>44351</v>
      </c>
      <c r="G85" s="452">
        <v>44372</v>
      </c>
    </row>
    <row r="86" spans="1:7" ht="12.75" customHeight="1">
      <c r="A86" s="397"/>
      <c r="B86" s="452" t="s">
        <v>2341</v>
      </c>
      <c r="C86" s="452" t="s">
        <v>34</v>
      </c>
      <c r="D86" s="452" t="s">
        <v>2211</v>
      </c>
      <c r="E86" s="452">
        <v>44350</v>
      </c>
      <c r="F86" s="452">
        <v>44358</v>
      </c>
      <c r="G86" s="452">
        <v>44379</v>
      </c>
    </row>
    <row r="87" spans="1:7" ht="12.75" customHeight="1">
      <c r="A87" s="397"/>
      <c r="B87" s="452"/>
      <c r="C87" s="452"/>
      <c r="D87" s="452" t="s">
        <v>2211</v>
      </c>
      <c r="E87" s="452">
        <v>44357</v>
      </c>
      <c r="F87" s="452">
        <v>44365</v>
      </c>
      <c r="G87" s="452">
        <v>44386</v>
      </c>
    </row>
    <row r="88" spans="1:7" ht="12.75" customHeight="1">
      <c r="A88" s="397"/>
      <c r="B88" s="452" t="s">
        <v>885</v>
      </c>
      <c r="C88" s="452" t="s">
        <v>35</v>
      </c>
      <c r="D88" s="452" t="s">
        <v>2211</v>
      </c>
      <c r="E88" s="452">
        <v>44364</v>
      </c>
      <c r="F88" s="452">
        <v>44372</v>
      </c>
      <c r="G88" s="452">
        <v>44393</v>
      </c>
    </row>
    <row r="89" spans="1:7" ht="12.75" customHeight="1">
      <c r="A89" s="397"/>
      <c r="B89" s="452" t="s">
        <v>886</v>
      </c>
      <c r="C89" s="452" t="s">
        <v>37</v>
      </c>
      <c r="D89" s="452" t="s">
        <v>2211</v>
      </c>
      <c r="E89" s="452">
        <v>44371</v>
      </c>
      <c r="F89" s="452">
        <v>44379</v>
      </c>
      <c r="G89" s="452">
        <v>44400</v>
      </c>
    </row>
    <row r="90" spans="1:7" ht="12.75" customHeight="1"/>
    <row r="91" spans="1:7">
      <c r="A91" s="455" t="s">
        <v>2340</v>
      </c>
      <c r="B91" s="972" t="s">
        <v>27</v>
      </c>
      <c r="C91" s="970" t="s">
        <v>28</v>
      </c>
      <c r="D91" s="970" t="s">
        <v>29</v>
      </c>
      <c r="E91" s="970" t="s">
        <v>2339</v>
      </c>
      <c r="F91" s="415" t="s">
        <v>243</v>
      </c>
      <c r="G91" s="415" t="s">
        <v>2338</v>
      </c>
    </row>
    <row r="92" spans="1:7">
      <c r="A92" s="397" t="s">
        <v>2337</v>
      </c>
      <c r="B92" s="972"/>
      <c r="C92" s="971"/>
      <c r="D92" s="971"/>
      <c r="E92" s="971"/>
      <c r="F92" s="453" t="s">
        <v>31</v>
      </c>
      <c r="G92" s="453" t="s">
        <v>32</v>
      </c>
    </row>
    <row r="93" spans="1:7" ht="13.5" customHeight="1">
      <c r="A93" s="390" t="s">
        <v>1121</v>
      </c>
      <c r="B93" s="453" t="s">
        <v>2336</v>
      </c>
      <c r="C93" s="453" t="s">
        <v>17</v>
      </c>
      <c r="D93" s="415" t="s">
        <v>2330</v>
      </c>
      <c r="E93" s="453">
        <v>44347</v>
      </c>
      <c r="F93" s="453">
        <v>44353</v>
      </c>
      <c r="G93" s="453">
        <v>44376</v>
      </c>
    </row>
    <row r="94" spans="1:7" ht="13.5" customHeight="1">
      <c r="A94" s="390" t="s">
        <v>1121</v>
      </c>
      <c r="B94" s="453" t="s">
        <v>2335</v>
      </c>
      <c r="C94" s="453" t="s">
        <v>156</v>
      </c>
      <c r="D94" s="415" t="s">
        <v>2330</v>
      </c>
      <c r="E94" s="453">
        <v>44354</v>
      </c>
      <c r="F94" s="453">
        <v>44360</v>
      </c>
      <c r="G94" s="453">
        <v>44383</v>
      </c>
    </row>
    <row r="95" spans="1:7" ht="13.5" customHeight="1">
      <c r="A95" s="390" t="s">
        <v>1121</v>
      </c>
      <c r="B95" s="453" t="s">
        <v>2334</v>
      </c>
      <c r="C95" s="453" t="s">
        <v>2333</v>
      </c>
      <c r="D95" s="415" t="s">
        <v>2330</v>
      </c>
      <c r="E95" s="453">
        <v>44361</v>
      </c>
      <c r="F95" s="453">
        <v>44367</v>
      </c>
      <c r="G95" s="453">
        <v>44390</v>
      </c>
    </row>
    <row r="96" spans="1:7" ht="13.5" customHeight="1">
      <c r="B96" s="453" t="s">
        <v>2332</v>
      </c>
      <c r="C96" s="453" t="s">
        <v>154</v>
      </c>
      <c r="D96" s="415" t="s">
        <v>2330</v>
      </c>
      <c r="E96" s="453">
        <v>44368</v>
      </c>
      <c r="F96" s="453">
        <v>44374</v>
      </c>
      <c r="G96" s="453">
        <v>44397</v>
      </c>
    </row>
    <row r="97" spans="1:7" ht="13.5" customHeight="1">
      <c r="B97" s="453" t="s">
        <v>2331</v>
      </c>
      <c r="C97" s="453" t="s">
        <v>155</v>
      </c>
      <c r="D97" s="415" t="s">
        <v>2330</v>
      </c>
      <c r="E97" s="453">
        <v>44375</v>
      </c>
      <c r="F97" s="453">
        <v>44381</v>
      </c>
      <c r="G97" s="453">
        <v>44404</v>
      </c>
    </row>
    <row r="98" spans="1:7" s="454" customFormat="1" ht="13.5"/>
    <row r="99" spans="1:7">
      <c r="A99" s="397" t="s">
        <v>2329</v>
      </c>
      <c r="B99" s="972" t="s">
        <v>27</v>
      </c>
      <c r="C99" s="972" t="s">
        <v>28</v>
      </c>
      <c r="D99" s="972" t="s">
        <v>29</v>
      </c>
      <c r="E99" s="972" t="s">
        <v>2120</v>
      </c>
      <c r="F99" s="415" t="s">
        <v>243</v>
      </c>
      <c r="G99" s="415" t="s">
        <v>57</v>
      </c>
    </row>
    <row r="100" spans="1:7">
      <c r="A100" s="397" t="s">
        <v>2320</v>
      </c>
      <c r="B100" s="972"/>
      <c r="C100" s="972"/>
      <c r="D100" s="972"/>
      <c r="E100" s="972"/>
      <c r="F100" s="453" t="s">
        <v>31</v>
      </c>
      <c r="G100" s="453" t="s">
        <v>32</v>
      </c>
    </row>
    <row r="101" spans="1:7" ht="13.5" customHeight="1">
      <c r="B101" s="452" t="s">
        <v>2319</v>
      </c>
      <c r="C101" s="452" t="s">
        <v>2318</v>
      </c>
      <c r="D101" s="415" t="s">
        <v>2309</v>
      </c>
      <c r="E101" s="452">
        <v>44342</v>
      </c>
      <c r="F101" s="452">
        <v>44350</v>
      </c>
      <c r="G101" s="452">
        <v>44376</v>
      </c>
    </row>
    <row r="102" spans="1:7" ht="13.5" customHeight="1">
      <c r="A102" s="397"/>
      <c r="B102" s="452" t="s">
        <v>2317</v>
      </c>
      <c r="C102" s="452" t="s">
        <v>2316</v>
      </c>
      <c r="D102" s="415" t="s">
        <v>2309</v>
      </c>
      <c r="E102" s="452">
        <v>44349</v>
      </c>
      <c r="F102" s="452">
        <v>44357</v>
      </c>
      <c r="G102" s="452">
        <v>44383</v>
      </c>
    </row>
    <row r="103" spans="1:7" ht="13.5" customHeight="1">
      <c r="A103" s="397"/>
      <c r="B103" s="452" t="s">
        <v>2315</v>
      </c>
      <c r="C103" s="452" t="s">
        <v>2314</v>
      </c>
      <c r="D103" s="415" t="s">
        <v>2309</v>
      </c>
      <c r="E103" s="452">
        <v>44356</v>
      </c>
      <c r="F103" s="452">
        <v>44364</v>
      </c>
      <c r="G103" s="452">
        <v>44390</v>
      </c>
    </row>
    <row r="104" spans="1:7" ht="13.5" customHeight="1">
      <c r="A104" s="397"/>
      <c r="B104" s="452" t="s">
        <v>2313</v>
      </c>
      <c r="C104" s="452" t="s">
        <v>2312</v>
      </c>
      <c r="D104" s="415" t="s">
        <v>2309</v>
      </c>
      <c r="E104" s="452">
        <v>44363</v>
      </c>
      <c r="F104" s="452">
        <v>44371</v>
      </c>
      <c r="G104" s="452">
        <v>44397</v>
      </c>
    </row>
    <row r="105" spans="1:7" ht="13.5" customHeight="1">
      <c r="A105" s="397"/>
      <c r="B105" s="452" t="s">
        <v>2311</v>
      </c>
      <c r="C105" s="452" t="s">
        <v>2310</v>
      </c>
      <c r="D105" s="415" t="s">
        <v>2309</v>
      </c>
      <c r="E105" s="452">
        <v>44370</v>
      </c>
      <c r="F105" s="452">
        <v>44378</v>
      </c>
      <c r="G105" s="452">
        <v>44404</v>
      </c>
    </row>
    <row r="106" spans="1:7" ht="13.5" customHeight="1">
      <c r="A106" s="397"/>
      <c r="B106" s="427"/>
      <c r="C106" s="427"/>
      <c r="D106" s="430"/>
      <c r="E106" s="427"/>
      <c r="F106" s="427"/>
      <c r="G106" s="427"/>
    </row>
    <row r="107" spans="1:7" ht="13.5" customHeight="1">
      <c r="A107" s="397" t="s">
        <v>2328</v>
      </c>
      <c r="B107" s="972" t="s">
        <v>27</v>
      </c>
      <c r="C107" s="972" t="s">
        <v>28</v>
      </c>
      <c r="D107" s="972" t="s">
        <v>29</v>
      </c>
      <c r="E107" s="972" t="s">
        <v>2120</v>
      </c>
      <c r="F107" s="415" t="s">
        <v>243</v>
      </c>
      <c r="G107" s="415" t="s">
        <v>57</v>
      </c>
    </row>
    <row r="108" spans="1:7" ht="13.5" customHeight="1">
      <c r="A108" s="397"/>
      <c r="B108" s="972"/>
      <c r="C108" s="972"/>
      <c r="D108" s="972"/>
      <c r="E108" s="972"/>
      <c r="F108" s="453" t="s">
        <v>31</v>
      </c>
      <c r="G108" s="453" t="s">
        <v>32</v>
      </c>
    </row>
    <row r="109" spans="1:7" ht="13.5" customHeight="1">
      <c r="A109" s="397"/>
      <c r="B109" s="452" t="s">
        <v>2327</v>
      </c>
      <c r="C109" s="452" t="s">
        <v>59</v>
      </c>
      <c r="D109" s="415" t="s">
        <v>2211</v>
      </c>
      <c r="E109" s="452">
        <v>44344</v>
      </c>
      <c r="F109" s="452">
        <v>44353</v>
      </c>
      <c r="G109" s="452">
        <v>44377</v>
      </c>
    </row>
    <row r="110" spans="1:7" ht="13.5" customHeight="1">
      <c r="A110" s="397"/>
      <c r="B110" s="452" t="s">
        <v>2326</v>
      </c>
      <c r="C110" s="452" t="s">
        <v>1879</v>
      </c>
      <c r="D110" s="415" t="s">
        <v>2211</v>
      </c>
      <c r="E110" s="452">
        <v>44351</v>
      </c>
      <c r="F110" s="452">
        <v>44360</v>
      </c>
      <c r="G110" s="452">
        <v>44384</v>
      </c>
    </row>
    <row r="111" spans="1:7" ht="13.5" customHeight="1">
      <c r="A111" s="397"/>
      <c r="B111" s="452" t="s">
        <v>2325</v>
      </c>
      <c r="C111" s="452" t="s">
        <v>175</v>
      </c>
      <c r="D111" s="415" t="s">
        <v>2211</v>
      </c>
      <c r="E111" s="452">
        <v>44358</v>
      </c>
      <c r="F111" s="452">
        <v>44367</v>
      </c>
      <c r="G111" s="452">
        <v>44391</v>
      </c>
    </row>
    <row r="112" spans="1:7" ht="13.5" customHeight="1">
      <c r="A112" s="397"/>
      <c r="B112" s="452" t="s">
        <v>2324</v>
      </c>
      <c r="C112" s="452" t="s">
        <v>2323</v>
      </c>
      <c r="D112" s="415" t="s">
        <v>2211</v>
      </c>
      <c r="E112" s="452">
        <v>44365</v>
      </c>
      <c r="F112" s="452">
        <v>44374</v>
      </c>
      <c r="G112" s="452">
        <v>44398</v>
      </c>
    </row>
    <row r="113" spans="1:7" ht="13.5" customHeight="1">
      <c r="A113" s="397"/>
      <c r="B113" s="452"/>
      <c r="C113" s="452"/>
      <c r="D113" s="415" t="s">
        <v>2211</v>
      </c>
      <c r="E113" s="452">
        <v>44372</v>
      </c>
      <c r="F113" s="452">
        <v>44381</v>
      </c>
      <c r="G113" s="452">
        <v>44405</v>
      </c>
    </row>
    <row r="114" spans="1:7" ht="13.5" customHeight="1">
      <c r="E114" s="427"/>
      <c r="F114" s="427"/>
      <c r="G114" s="427"/>
    </row>
    <row r="115" spans="1:7" ht="13.5" customHeight="1">
      <c r="A115" s="397" t="s">
        <v>2322</v>
      </c>
      <c r="B115" s="972" t="s">
        <v>27</v>
      </c>
      <c r="C115" s="972" t="s">
        <v>28</v>
      </c>
      <c r="D115" s="972" t="s">
        <v>29</v>
      </c>
      <c r="E115" s="972" t="s">
        <v>2120</v>
      </c>
      <c r="F115" s="415" t="s">
        <v>243</v>
      </c>
      <c r="G115" s="415" t="s">
        <v>2321</v>
      </c>
    </row>
    <row r="116" spans="1:7" ht="13.5" customHeight="1">
      <c r="A116" s="397" t="s">
        <v>2320</v>
      </c>
      <c r="B116" s="972"/>
      <c r="C116" s="972"/>
      <c r="D116" s="972"/>
      <c r="E116" s="972"/>
      <c r="F116" s="453" t="s">
        <v>31</v>
      </c>
      <c r="G116" s="453" t="s">
        <v>32</v>
      </c>
    </row>
    <row r="117" spans="1:7" ht="13.5" customHeight="1">
      <c r="B117" s="452" t="s">
        <v>2319</v>
      </c>
      <c r="C117" s="452" t="s">
        <v>2318</v>
      </c>
      <c r="D117" s="415" t="s">
        <v>2309</v>
      </c>
      <c r="E117" s="452">
        <v>44342</v>
      </c>
      <c r="F117" s="452">
        <v>44350</v>
      </c>
      <c r="G117" s="452">
        <v>44373</v>
      </c>
    </row>
    <row r="118" spans="1:7" ht="13.5" customHeight="1">
      <c r="A118" s="397"/>
      <c r="B118" s="452" t="s">
        <v>2317</v>
      </c>
      <c r="C118" s="452" t="s">
        <v>2316</v>
      </c>
      <c r="D118" s="415" t="s">
        <v>2309</v>
      </c>
      <c r="E118" s="452">
        <v>44349</v>
      </c>
      <c r="F118" s="452">
        <v>44357</v>
      </c>
      <c r="G118" s="452">
        <v>44380</v>
      </c>
    </row>
    <row r="119" spans="1:7" ht="13.5" customHeight="1">
      <c r="A119" s="397"/>
      <c r="B119" s="452" t="s">
        <v>2315</v>
      </c>
      <c r="C119" s="452" t="s">
        <v>2314</v>
      </c>
      <c r="D119" s="415" t="s">
        <v>2309</v>
      </c>
      <c r="E119" s="452">
        <v>44356</v>
      </c>
      <c r="F119" s="452">
        <v>44364</v>
      </c>
      <c r="G119" s="452">
        <v>44387</v>
      </c>
    </row>
    <row r="120" spans="1:7" ht="13.5" customHeight="1">
      <c r="A120" s="397"/>
      <c r="B120" s="452" t="s">
        <v>2313</v>
      </c>
      <c r="C120" s="452" t="s">
        <v>2312</v>
      </c>
      <c r="D120" s="415" t="s">
        <v>2309</v>
      </c>
      <c r="E120" s="452">
        <v>44363</v>
      </c>
      <c r="F120" s="452">
        <v>44371</v>
      </c>
      <c r="G120" s="452">
        <v>44394</v>
      </c>
    </row>
    <row r="121" spans="1:7">
      <c r="A121" s="397"/>
      <c r="B121" s="452" t="s">
        <v>2311</v>
      </c>
      <c r="C121" s="452" t="s">
        <v>2310</v>
      </c>
      <c r="D121" s="415" t="s">
        <v>2309</v>
      </c>
      <c r="E121" s="452">
        <v>44370</v>
      </c>
      <c r="F121" s="452">
        <v>44378</v>
      </c>
      <c r="G121" s="452">
        <v>44401</v>
      </c>
    </row>
    <row r="122" spans="1:7" ht="13.5" customHeight="1">
      <c r="B122" s="427"/>
      <c r="C122" s="427"/>
      <c r="D122" s="427"/>
      <c r="E122" s="427"/>
      <c r="F122" s="427"/>
      <c r="G122" s="427"/>
    </row>
    <row r="123" spans="1:7" ht="13.5" customHeight="1">
      <c r="A123" s="397" t="s">
        <v>2308</v>
      </c>
      <c r="B123" s="972" t="s">
        <v>27</v>
      </c>
      <c r="C123" s="972" t="s">
        <v>28</v>
      </c>
      <c r="D123" s="972" t="s">
        <v>29</v>
      </c>
      <c r="E123" s="972" t="s">
        <v>2120</v>
      </c>
      <c r="F123" s="415" t="s">
        <v>243</v>
      </c>
      <c r="G123" s="415" t="s">
        <v>167</v>
      </c>
    </row>
    <row r="124" spans="1:7" ht="13.5" customHeight="1">
      <c r="A124" s="397" t="s">
        <v>2307</v>
      </c>
      <c r="B124" s="972"/>
      <c r="C124" s="972"/>
      <c r="D124" s="972"/>
      <c r="E124" s="972"/>
      <c r="F124" s="415" t="s">
        <v>31</v>
      </c>
      <c r="G124" s="415" t="s">
        <v>32</v>
      </c>
    </row>
    <row r="125" spans="1:7" ht="13.5" customHeight="1">
      <c r="A125" s="397"/>
      <c r="B125" s="452" t="s">
        <v>2306</v>
      </c>
      <c r="C125" s="452" t="s">
        <v>2305</v>
      </c>
      <c r="D125" s="452" t="s">
        <v>2301</v>
      </c>
      <c r="E125" s="452">
        <v>44344</v>
      </c>
      <c r="F125" s="452">
        <v>44352</v>
      </c>
      <c r="G125" s="452">
        <v>44377</v>
      </c>
    </row>
    <row r="126" spans="1:7" ht="13.5" customHeight="1">
      <c r="A126" s="397"/>
      <c r="B126" s="452" t="s">
        <v>2304</v>
      </c>
      <c r="C126" s="452" t="s">
        <v>2303</v>
      </c>
      <c r="D126" s="452" t="s">
        <v>2301</v>
      </c>
      <c r="E126" s="452">
        <v>44351</v>
      </c>
      <c r="F126" s="452">
        <v>44359</v>
      </c>
      <c r="G126" s="452">
        <v>44384</v>
      </c>
    </row>
    <row r="127" spans="1:7" ht="13.5" customHeight="1">
      <c r="A127" s="397"/>
      <c r="B127" s="452" t="s">
        <v>248</v>
      </c>
      <c r="C127" s="452" t="s">
        <v>36</v>
      </c>
      <c r="D127" s="452" t="s">
        <v>2301</v>
      </c>
      <c r="E127" s="452">
        <v>44358</v>
      </c>
      <c r="F127" s="452">
        <v>44366</v>
      </c>
      <c r="G127" s="452">
        <v>44391</v>
      </c>
    </row>
    <row r="128" spans="1:7" ht="13.5" customHeight="1">
      <c r="A128" s="397"/>
      <c r="B128" s="452" t="s">
        <v>2302</v>
      </c>
      <c r="C128" s="452" t="s">
        <v>67</v>
      </c>
      <c r="D128" s="452" t="s">
        <v>2301</v>
      </c>
      <c r="E128" s="452">
        <v>44365</v>
      </c>
      <c r="F128" s="452">
        <v>44373</v>
      </c>
      <c r="G128" s="452">
        <v>44398</v>
      </c>
    </row>
    <row r="129" spans="1:7" ht="13.5" customHeight="1">
      <c r="A129" s="397"/>
      <c r="B129" s="452"/>
      <c r="C129" s="452"/>
      <c r="D129" s="452" t="s">
        <v>2301</v>
      </c>
      <c r="E129" s="452">
        <v>44372</v>
      </c>
      <c r="F129" s="452">
        <v>44380</v>
      </c>
      <c r="G129" s="452">
        <v>44405</v>
      </c>
    </row>
    <row r="130" spans="1:7">
      <c r="A130" s="397"/>
      <c r="B130" s="427"/>
      <c r="C130" s="427"/>
      <c r="D130" s="430"/>
      <c r="E130" s="427"/>
      <c r="F130" s="427"/>
      <c r="G130" s="427"/>
    </row>
    <row r="131" spans="1:7" ht="15.75">
      <c r="A131" s="432" t="s">
        <v>2300</v>
      </c>
      <c r="B131" s="432"/>
      <c r="C131" s="432"/>
      <c r="D131" s="432"/>
      <c r="E131" s="432"/>
      <c r="F131" s="432"/>
      <c r="G131" s="432"/>
    </row>
    <row r="132" spans="1:7">
      <c r="A132" s="447" t="s">
        <v>88</v>
      </c>
      <c r="B132" s="975" t="s">
        <v>27</v>
      </c>
      <c r="C132" s="975" t="s">
        <v>28</v>
      </c>
      <c r="D132" s="424" t="s">
        <v>1372</v>
      </c>
      <c r="E132" s="424" t="s">
        <v>2120</v>
      </c>
      <c r="F132" s="424" t="s">
        <v>243</v>
      </c>
      <c r="G132" s="424" t="s">
        <v>245</v>
      </c>
    </row>
    <row r="133" spans="1:7">
      <c r="A133" s="446" t="s">
        <v>2299</v>
      </c>
      <c r="B133" s="976"/>
      <c r="C133" s="976"/>
      <c r="D133" s="424"/>
      <c r="E133" s="424"/>
      <c r="F133" s="424" t="s">
        <v>1298</v>
      </c>
      <c r="G133" s="424" t="s">
        <v>1297</v>
      </c>
    </row>
    <row r="134" spans="1:7">
      <c r="A134" s="447"/>
      <c r="B134" s="424" t="s">
        <v>2298</v>
      </c>
      <c r="C134" s="424" t="s">
        <v>2297</v>
      </c>
      <c r="D134" s="424" t="s">
        <v>2292</v>
      </c>
      <c r="E134" s="424">
        <v>43866</v>
      </c>
      <c r="F134" s="424">
        <v>43871</v>
      </c>
      <c r="G134" s="424">
        <v>43875</v>
      </c>
    </row>
    <row r="135" spans="1:7">
      <c r="A135" s="447"/>
      <c r="B135" s="424" t="s">
        <v>2296</v>
      </c>
      <c r="C135" s="424" t="s">
        <v>2293</v>
      </c>
      <c r="D135" s="424" t="s">
        <v>2292</v>
      </c>
      <c r="E135" s="424">
        <f t="shared" ref="E135:G137" si="2">E134+7</f>
        <v>43873</v>
      </c>
      <c r="F135" s="424">
        <f t="shared" si="2"/>
        <v>43878</v>
      </c>
      <c r="G135" s="424">
        <f t="shared" si="2"/>
        <v>43882</v>
      </c>
    </row>
    <row r="136" spans="1:7">
      <c r="A136" s="447"/>
      <c r="B136" s="424" t="s">
        <v>2295</v>
      </c>
      <c r="C136" s="424" t="s">
        <v>2293</v>
      </c>
      <c r="D136" s="424" t="s">
        <v>2292</v>
      </c>
      <c r="E136" s="424">
        <f t="shared" si="2"/>
        <v>43880</v>
      </c>
      <c r="F136" s="424">
        <f t="shared" si="2"/>
        <v>43885</v>
      </c>
      <c r="G136" s="424">
        <f t="shared" si="2"/>
        <v>43889</v>
      </c>
    </row>
    <row r="137" spans="1:7">
      <c r="A137" s="447"/>
      <c r="B137" s="424" t="s">
        <v>2294</v>
      </c>
      <c r="C137" s="424" t="s">
        <v>2293</v>
      </c>
      <c r="D137" s="424" t="s">
        <v>2292</v>
      </c>
      <c r="E137" s="424">
        <f t="shared" si="2"/>
        <v>43887</v>
      </c>
      <c r="F137" s="424">
        <f t="shared" si="2"/>
        <v>43892</v>
      </c>
      <c r="G137" s="424">
        <f t="shared" si="2"/>
        <v>43896</v>
      </c>
    </row>
    <row r="138" spans="1:7">
      <c r="A138" s="394"/>
      <c r="B138" s="451"/>
      <c r="C138" s="450"/>
      <c r="D138" s="449"/>
      <c r="E138" s="448"/>
      <c r="F138" s="448"/>
      <c r="G138" s="448"/>
    </row>
    <row r="139" spans="1:7">
      <c r="A139" s="447" t="s">
        <v>2291</v>
      </c>
      <c r="B139" s="973" t="s">
        <v>27</v>
      </c>
      <c r="C139" s="973" t="s">
        <v>28</v>
      </c>
      <c r="D139" s="973" t="s">
        <v>29</v>
      </c>
      <c r="E139" s="973" t="s">
        <v>2120</v>
      </c>
      <c r="F139" s="393" t="s">
        <v>243</v>
      </c>
      <c r="G139" s="393" t="s">
        <v>245</v>
      </c>
    </row>
    <row r="140" spans="1:7">
      <c r="A140" s="446" t="s">
        <v>2290</v>
      </c>
      <c r="B140" s="974"/>
      <c r="C140" s="974"/>
      <c r="D140" s="974"/>
      <c r="E140" s="974"/>
      <c r="F140" s="393" t="s">
        <v>31</v>
      </c>
      <c r="G140" s="393" t="s">
        <v>32</v>
      </c>
    </row>
    <row r="141" spans="1:7">
      <c r="A141" s="446" t="s">
        <v>254</v>
      </c>
      <c r="B141" s="409" t="s">
        <v>13</v>
      </c>
      <c r="C141" s="409" t="s">
        <v>2289</v>
      </c>
      <c r="D141" s="445" t="s">
        <v>2279</v>
      </c>
      <c r="E141" s="409">
        <v>44343</v>
      </c>
      <c r="F141" s="409">
        <v>44349</v>
      </c>
      <c r="G141" s="409">
        <v>44354</v>
      </c>
    </row>
    <row r="142" spans="1:7">
      <c r="A142" s="446" t="s">
        <v>254</v>
      </c>
      <c r="B142" s="409" t="s">
        <v>2281</v>
      </c>
      <c r="C142" s="409" t="s">
        <v>2288</v>
      </c>
      <c r="D142" s="445" t="s">
        <v>2279</v>
      </c>
      <c r="E142" s="409">
        <v>44350</v>
      </c>
      <c r="F142" s="409">
        <v>44356</v>
      </c>
      <c r="G142" s="409">
        <v>44361</v>
      </c>
    </row>
    <row r="143" spans="1:7">
      <c r="A143" s="447"/>
      <c r="B143" s="409" t="s">
        <v>2287</v>
      </c>
      <c r="C143" s="409" t="s">
        <v>2286</v>
      </c>
      <c r="D143" s="445" t="s">
        <v>2279</v>
      </c>
      <c r="E143" s="409">
        <v>44357</v>
      </c>
      <c r="F143" s="409">
        <v>44363</v>
      </c>
      <c r="G143" s="409">
        <v>44368</v>
      </c>
    </row>
    <row r="144" spans="1:7">
      <c r="A144" s="447"/>
      <c r="B144" s="409" t="s">
        <v>2285</v>
      </c>
      <c r="C144" s="409" t="s">
        <v>2284</v>
      </c>
      <c r="D144" s="445" t="s">
        <v>2279</v>
      </c>
      <c r="E144" s="409">
        <v>44364</v>
      </c>
      <c r="F144" s="409">
        <v>44370</v>
      </c>
      <c r="G144" s="409">
        <v>44375</v>
      </c>
    </row>
    <row r="145" spans="1:7">
      <c r="A145" s="447"/>
      <c r="B145" s="409" t="s">
        <v>2283</v>
      </c>
      <c r="C145" s="409" t="s">
        <v>2282</v>
      </c>
      <c r="D145" s="445" t="s">
        <v>2279</v>
      </c>
      <c r="E145" s="409">
        <v>44371</v>
      </c>
      <c r="F145" s="409">
        <v>44377</v>
      </c>
      <c r="G145" s="409">
        <v>44382</v>
      </c>
    </row>
    <row r="146" spans="1:7">
      <c r="A146" s="446" t="s">
        <v>254</v>
      </c>
      <c r="B146" s="409" t="s">
        <v>2281</v>
      </c>
      <c r="C146" s="409" t="s">
        <v>2280</v>
      </c>
      <c r="D146" s="445" t="s">
        <v>2279</v>
      </c>
      <c r="E146" s="409">
        <v>44378</v>
      </c>
      <c r="F146" s="409">
        <v>44384</v>
      </c>
      <c r="G146" s="409">
        <v>44389</v>
      </c>
    </row>
    <row r="147" spans="1:7">
      <c r="A147" s="430"/>
      <c r="B147" s="430"/>
      <c r="C147" s="430"/>
      <c r="D147" s="430"/>
      <c r="E147" s="443"/>
      <c r="F147" s="443"/>
      <c r="G147" s="443"/>
    </row>
    <row r="148" spans="1:7">
      <c r="A148" s="397" t="s">
        <v>2278</v>
      </c>
      <c r="B148" s="970" t="s">
        <v>27</v>
      </c>
      <c r="C148" s="970" t="s">
        <v>28</v>
      </c>
      <c r="D148" s="970" t="s">
        <v>29</v>
      </c>
      <c r="E148" s="970" t="s">
        <v>2120</v>
      </c>
      <c r="F148" s="415" t="s">
        <v>243</v>
      </c>
      <c r="G148" s="415" t="s">
        <v>2277</v>
      </c>
    </row>
    <row r="149" spans="1:7">
      <c r="A149" s="397" t="s">
        <v>2276</v>
      </c>
      <c r="B149" s="971"/>
      <c r="C149" s="971"/>
      <c r="D149" s="971"/>
      <c r="E149" s="971"/>
      <c r="F149" s="415" t="s">
        <v>31</v>
      </c>
      <c r="G149" s="415" t="s">
        <v>32</v>
      </c>
    </row>
    <row r="150" spans="1:7" ht="13.5" customHeight="1">
      <c r="A150" s="397" t="s">
        <v>2275</v>
      </c>
      <c r="B150" s="414" t="s">
        <v>2270</v>
      </c>
      <c r="C150" s="414" t="s">
        <v>2274</v>
      </c>
      <c r="D150" s="982" t="s">
        <v>2207</v>
      </c>
      <c r="E150" s="414">
        <v>44347</v>
      </c>
      <c r="F150" s="414">
        <v>44354</v>
      </c>
      <c r="G150" s="414">
        <v>44358</v>
      </c>
    </row>
    <row r="151" spans="1:7" ht="13.5" customHeight="1">
      <c r="B151" s="414" t="s">
        <v>2268</v>
      </c>
      <c r="C151" s="414" t="s">
        <v>2273</v>
      </c>
      <c r="D151" s="983"/>
      <c r="E151" s="414">
        <f t="shared" ref="E151:G154" si="3">E150+7</f>
        <v>44354</v>
      </c>
      <c r="F151" s="414">
        <f t="shared" si="3"/>
        <v>44361</v>
      </c>
      <c r="G151" s="414">
        <f t="shared" si="3"/>
        <v>44365</v>
      </c>
    </row>
    <row r="152" spans="1:7" ht="13.5" customHeight="1">
      <c r="B152" s="414" t="s">
        <v>2272</v>
      </c>
      <c r="C152" s="414" t="s">
        <v>2271</v>
      </c>
      <c r="D152" s="983"/>
      <c r="E152" s="414">
        <f t="shared" si="3"/>
        <v>44361</v>
      </c>
      <c r="F152" s="414">
        <f t="shared" si="3"/>
        <v>44368</v>
      </c>
      <c r="G152" s="414">
        <f t="shared" si="3"/>
        <v>44372</v>
      </c>
    </row>
    <row r="153" spans="1:7" ht="13.5" customHeight="1">
      <c r="B153" s="414" t="s">
        <v>2270</v>
      </c>
      <c r="C153" s="414" t="s">
        <v>2269</v>
      </c>
      <c r="D153" s="983"/>
      <c r="E153" s="414">
        <f t="shared" si="3"/>
        <v>44368</v>
      </c>
      <c r="F153" s="414">
        <f t="shared" si="3"/>
        <v>44375</v>
      </c>
      <c r="G153" s="414">
        <f t="shared" si="3"/>
        <v>44379</v>
      </c>
    </row>
    <row r="154" spans="1:7" ht="13.5" customHeight="1">
      <c r="B154" s="414" t="s">
        <v>2268</v>
      </c>
      <c r="C154" s="414" t="s">
        <v>2267</v>
      </c>
      <c r="D154" s="984"/>
      <c r="E154" s="414">
        <f t="shared" si="3"/>
        <v>44375</v>
      </c>
      <c r="F154" s="414">
        <f t="shared" si="3"/>
        <v>44382</v>
      </c>
      <c r="G154" s="414">
        <f t="shared" si="3"/>
        <v>44386</v>
      </c>
    </row>
    <row r="156" spans="1:7">
      <c r="A156" s="397" t="s">
        <v>2266</v>
      </c>
      <c r="B156" s="969" t="s">
        <v>27</v>
      </c>
      <c r="C156" s="969" t="s">
        <v>28</v>
      </c>
      <c r="D156" s="977" t="s">
        <v>29</v>
      </c>
      <c r="E156" s="977" t="s">
        <v>2120</v>
      </c>
      <c r="F156" s="393" t="s">
        <v>243</v>
      </c>
      <c r="G156" s="393" t="s">
        <v>220</v>
      </c>
    </row>
    <row r="157" spans="1:7">
      <c r="A157" s="397" t="s">
        <v>2265</v>
      </c>
      <c r="B157" s="969"/>
      <c r="C157" s="969"/>
      <c r="D157" s="977"/>
      <c r="E157" s="977"/>
      <c r="F157" s="393" t="s">
        <v>31</v>
      </c>
      <c r="G157" s="393" t="s">
        <v>32</v>
      </c>
    </row>
    <row r="158" spans="1:7" ht="13.5" customHeight="1">
      <c r="A158" s="390" t="s">
        <v>2264</v>
      </c>
      <c r="B158" s="409" t="s">
        <v>805</v>
      </c>
      <c r="C158" s="409" t="s">
        <v>247</v>
      </c>
      <c r="D158" s="966" t="s">
        <v>2207</v>
      </c>
      <c r="E158" s="409">
        <v>44347</v>
      </c>
      <c r="F158" s="409">
        <v>44353</v>
      </c>
      <c r="G158" s="409">
        <v>44359</v>
      </c>
    </row>
    <row r="159" spans="1:7" ht="13.5" customHeight="1">
      <c r="B159" s="409" t="s">
        <v>586</v>
      </c>
      <c r="C159" s="409" t="s">
        <v>2263</v>
      </c>
      <c r="D159" s="967"/>
      <c r="E159" s="409">
        <v>44354</v>
      </c>
      <c r="F159" s="409">
        <v>44360</v>
      </c>
      <c r="G159" s="409">
        <v>44366</v>
      </c>
    </row>
    <row r="160" spans="1:7" ht="13.5" customHeight="1">
      <c r="B160" s="409" t="s">
        <v>806</v>
      </c>
      <c r="C160" s="409" t="s">
        <v>2262</v>
      </c>
      <c r="D160" s="967"/>
      <c r="E160" s="409">
        <v>44361</v>
      </c>
      <c r="F160" s="409">
        <v>44367</v>
      </c>
      <c r="G160" s="409">
        <v>44373</v>
      </c>
    </row>
    <row r="161" spans="1:7" ht="13.5" customHeight="1">
      <c r="B161" s="409" t="s">
        <v>2261</v>
      </c>
      <c r="C161" s="409" t="s">
        <v>2260</v>
      </c>
      <c r="D161" s="967"/>
      <c r="E161" s="409">
        <v>44368</v>
      </c>
      <c r="F161" s="409">
        <v>44374</v>
      </c>
      <c r="G161" s="409">
        <v>44380</v>
      </c>
    </row>
    <row r="162" spans="1:7" ht="13.5" customHeight="1">
      <c r="B162" s="409" t="s">
        <v>517</v>
      </c>
      <c r="C162" s="409" t="s">
        <v>2259</v>
      </c>
      <c r="D162" s="968"/>
      <c r="E162" s="409">
        <v>44375</v>
      </c>
      <c r="F162" s="409">
        <v>44381</v>
      </c>
      <c r="G162" s="409">
        <v>44387</v>
      </c>
    </row>
    <row r="163" spans="1:7" ht="13.5" customHeight="1">
      <c r="B163" s="443"/>
      <c r="C163" s="443"/>
      <c r="D163" s="444"/>
      <c r="E163" s="443"/>
      <c r="F163" s="443"/>
      <c r="G163" s="443"/>
    </row>
    <row r="164" spans="1:7" ht="13.5" customHeight="1">
      <c r="A164" s="397" t="s">
        <v>2258</v>
      </c>
      <c r="B164" s="977" t="s">
        <v>27</v>
      </c>
      <c r="C164" s="977" t="s">
        <v>28</v>
      </c>
      <c r="D164" s="977" t="s">
        <v>29</v>
      </c>
      <c r="E164" s="977" t="s">
        <v>2120</v>
      </c>
      <c r="F164" s="393" t="s">
        <v>243</v>
      </c>
      <c r="G164" s="393" t="s">
        <v>2257</v>
      </c>
    </row>
    <row r="165" spans="1:7" ht="13.5" customHeight="1">
      <c r="A165" s="397" t="s">
        <v>2256</v>
      </c>
      <c r="B165" s="977"/>
      <c r="C165" s="977"/>
      <c r="D165" s="977"/>
      <c r="E165" s="977"/>
      <c r="F165" s="393" t="s">
        <v>31</v>
      </c>
      <c r="G165" s="393" t="s">
        <v>32</v>
      </c>
    </row>
    <row r="166" spans="1:7" ht="13.5" customHeight="1">
      <c r="A166" s="397"/>
      <c r="B166" s="409" t="s">
        <v>2250</v>
      </c>
      <c r="C166" s="409" t="s">
        <v>2255</v>
      </c>
      <c r="D166" s="966" t="s">
        <v>2242</v>
      </c>
      <c r="E166" s="409">
        <v>43977</v>
      </c>
      <c r="F166" s="409">
        <v>44349</v>
      </c>
      <c r="G166" s="409">
        <v>44355</v>
      </c>
    </row>
    <row r="167" spans="1:7" ht="13.5" customHeight="1">
      <c r="A167" s="397"/>
      <c r="B167" s="409" t="s">
        <v>2248</v>
      </c>
      <c r="C167" s="409" t="s">
        <v>2254</v>
      </c>
      <c r="D167" s="967"/>
      <c r="E167" s="409">
        <v>43984</v>
      </c>
      <c r="F167" s="409">
        <v>44356</v>
      </c>
      <c r="G167" s="409">
        <v>44362</v>
      </c>
    </row>
    <row r="168" spans="1:7" ht="13.5" customHeight="1">
      <c r="A168" s="397"/>
      <c r="B168" s="409" t="s">
        <v>2253</v>
      </c>
      <c r="C168" s="409" t="s">
        <v>2252</v>
      </c>
      <c r="D168" s="967"/>
      <c r="E168" s="409">
        <v>43991</v>
      </c>
      <c r="F168" s="409">
        <v>44363</v>
      </c>
      <c r="G168" s="409">
        <v>44369</v>
      </c>
    </row>
    <row r="169" spans="1:7" ht="13.5" customHeight="1">
      <c r="A169" s="397"/>
      <c r="B169" s="409" t="s">
        <v>2251</v>
      </c>
      <c r="C169" s="409" t="s">
        <v>14</v>
      </c>
      <c r="D169" s="967"/>
      <c r="E169" s="409">
        <v>43998</v>
      </c>
      <c r="F169" s="409">
        <v>44370</v>
      </c>
      <c r="G169" s="409">
        <v>44376</v>
      </c>
    </row>
    <row r="170" spans="1:7" ht="13.5" customHeight="1">
      <c r="A170" s="397"/>
      <c r="B170" s="409" t="s">
        <v>2250</v>
      </c>
      <c r="C170" s="409" t="s">
        <v>2249</v>
      </c>
      <c r="D170" s="967"/>
      <c r="E170" s="409">
        <v>44005</v>
      </c>
      <c r="F170" s="409">
        <v>44377</v>
      </c>
      <c r="G170" s="409">
        <v>44383</v>
      </c>
    </row>
    <row r="171" spans="1:7" ht="13.5" customHeight="1">
      <c r="A171" s="397"/>
      <c r="B171" s="409" t="s">
        <v>2248</v>
      </c>
      <c r="C171" s="409" t="s">
        <v>2247</v>
      </c>
      <c r="D171" s="968"/>
      <c r="E171" s="409">
        <v>44012</v>
      </c>
      <c r="F171" s="409">
        <v>44384</v>
      </c>
      <c r="G171" s="409">
        <v>44390</v>
      </c>
    </row>
    <row r="172" spans="1:7">
      <c r="A172" s="397"/>
      <c r="B172" s="397"/>
      <c r="C172" s="397"/>
      <c r="D172" s="397"/>
      <c r="E172" s="441"/>
      <c r="F172" s="441"/>
      <c r="G172" s="441"/>
    </row>
    <row r="173" spans="1:7">
      <c r="A173" s="397" t="s">
        <v>2246</v>
      </c>
      <c r="B173" s="964" t="s">
        <v>27</v>
      </c>
      <c r="C173" s="964" t="s">
        <v>28</v>
      </c>
      <c r="D173" s="973" t="s">
        <v>29</v>
      </c>
      <c r="E173" s="973" t="s">
        <v>2120</v>
      </c>
      <c r="F173" s="393" t="s">
        <v>243</v>
      </c>
      <c r="G173" s="393" t="s">
        <v>114</v>
      </c>
    </row>
    <row r="174" spans="1:7">
      <c r="A174" s="397" t="s">
        <v>2245</v>
      </c>
      <c r="B174" s="965"/>
      <c r="C174" s="965"/>
      <c r="D174" s="974"/>
      <c r="E174" s="974"/>
      <c r="F174" s="393" t="s">
        <v>31</v>
      </c>
      <c r="G174" s="393" t="s">
        <v>32</v>
      </c>
    </row>
    <row r="175" spans="1:7" ht="12.75" customHeight="1">
      <c r="A175" s="397"/>
      <c r="B175" s="409" t="s">
        <v>2244</v>
      </c>
      <c r="C175" s="409" t="s">
        <v>2243</v>
      </c>
      <c r="D175" s="966" t="s">
        <v>2242</v>
      </c>
      <c r="E175" s="409">
        <v>44343</v>
      </c>
      <c r="F175" s="409">
        <v>44349</v>
      </c>
      <c r="G175" s="409">
        <v>44363</v>
      </c>
    </row>
    <row r="176" spans="1:7" ht="12.75" customHeight="1">
      <c r="A176" s="397"/>
      <c r="B176" s="409" t="s">
        <v>2241</v>
      </c>
      <c r="C176" s="409" t="s">
        <v>694</v>
      </c>
      <c r="D176" s="967"/>
      <c r="E176" s="409">
        <v>44350</v>
      </c>
      <c r="F176" s="409">
        <v>44356</v>
      </c>
      <c r="G176" s="409">
        <v>44370</v>
      </c>
    </row>
    <row r="177" spans="1:7" ht="13.5" customHeight="1">
      <c r="A177" s="397"/>
      <c r="B177" s="409" t="s">
        <v>2240</v>
      </c>
      <c r="C177" s="409" t="s">
        <v>2239</v>
      </c>
      <c r="D177" s="967"/>
      <c r="E177" s="409">
        <v>44357</v>
      </c>
      <c r="F177" s="409">
        <v>44363</v>
      </c>
      <c r="G177" s="409">
        <v>44377</v>
      </c>
    </row>
    <row r="178" spans="1:7" ht="13.5" customHeight="1">
      <c r="A178" s="397"/>
      <c r="B178" s="409"/>
      <c r="C178" s="409"/>
      <c r="D178" s="967"/>
      <c r="E178" s="409">
        <v>44364</v>
      </c>
      <c r="F178" s="409">
        <v>44370</v>
      </c>
      <c r="G178" s="409">
        <v>44384</v>
      </c>
    </row>
    <row r="179" spans="1:7" ht="13.5" customHeight="1">
      <c r="A179" s="397"/>
      <c r="B179" s="409"/>
      <c r="C179" s="409"/>
      <c r="D179" s="967"/>
      <c r="E179" s="409">
        <v>44371</v>
      </c>
      <c r="F179" s="409">
        <v>44377</v>
      </c>
      <c r="G179" s="409">
        <v>44391</v>
      </c>
    </row>
    <row r="180" spans="1:7" ht="12.75" customHeight="1">
      <c r="A180" s="397"/>
      <c r="B180" s="409"/>
      <c r="C180" s="409"/>
      <c r="D180" s="968"/>
      <c r="E180" s="409">
        <v>44378</v>
      </c>
      <c r="F180" s="409">
        <v>44384</v>
      </c>
      <c r="G180" s="409">
        <v>44398</v>
      </c>
    </row>
    <row r="181" spans="1:7">
      <c r="A181" s="397"/>
      <c r="B181" s="441"/>
      <c r="C181" s="441"/>
      <c r="D181" s="442"/>
      <c r="E181" s="441"/>
      <c r="F181" s="441"/>
      <c r="G181" s="441"/>
    </row>
    <row r="182" spans="1:7">
      <c r="A182" s="397" t="s">
        <v>2210</v>
      </c>
      <c r="B182" s="964" t="s">
        <v>27</v>
      </c>
      <c r="C182" s="964" t="s">
        <v>28</v>
      </c>
      <c r="D182" s="973" t="s">
        <v>1557</v>
      </c>
      <c r="E182" s="973" t="s">
        <v>2120</v>
      </c>
      <c r="F182" s="393" t="s">
        <v>243</v>
      </c>
      <c r="G182" s="393" t="s">
        <v>114</v>
      </c>
    </row>
    <row r="183" spans="1:7">
      <c r="A183" s="397"/>
      <c r="B183" s="965"/>
      <c r="C183" s="965"/>
      <c r="D183" s="974"/>
      <c r="E183" s="974"/>
      <c r="F183" s="393" t="s">
        <v>31</v>
      </c>
      <c r="G183" s="393" t="s">
        <v>32</v>
      </c>
    </row>
    <row r="184" spans="1:7" ht="13.5" customHeight="1">
      <c r="B184" s="409"/>
      <c r="C184" s="409"/>
      <c r="D184" s="966" t="s">
        <v>138</v>
      </c>
      <c r="E184" s="409">
        <v>44347</v>
      </c>
      <c r="F184" s="409">
        <v>44353</v>
      </c>
      <c r="G184" s="409">
        <v>44370</v>
      </c>
    </row>
    <row r="185" spans="1:7" ht="13.5" customHeight="1">
      <c r="B185" s="409"/>
      <c r="C185" s="409"/>
      <c r="D185" s="967"/>
      <c r="E185" s="409">
        <v>44354</v>
      </c>
      <c r="F185" s="409">
        <v>44360</v>
      </c>
      <c r="G185" s="409">
        <v>44377</v>
      </c>
    </row>
    <row r="186" spans="1:7" ht="13.5" customHeight="1">
      <c r="A186" s="397"/>
      <c r="B186" s="409" t="s">
        <v>2238</v>
      </c>
      <c r="C186" s="409" t="s">
        <v>2237</v>
      </c>
      <c r="D186" s="967"/>
      <c r="E186" s="409">
        <v>44361</v>
      </c>
      <c r="F186" s="409">
        <v>44367</v>
      </c>
      <c r="G186" s="409">
        <v>44384</v>
      </c>
    </row>
    <row r="187" spans="1:7" ht="13.5" customHeight="1">
      <c r="A187" s="397"/>
      <c r="B187" s="409" t="s">
        <v>1191</v>
      </c>
      <c r="C187" s="409" t="s">
        <v>176</v>
      </c>
      <c r="D187" s="967"/>
      <c r="E187" s="409">
        <v>44368</v>
      </c>
      <c r="F187" s="409">
        <v>44374</v>
      </c>
      <c r="G187" s="409">
        <v>44391</v>
      </c>
    </row>
    <row r="188" spans="1:7" ht="13.5" customHeight="1">
      <c r="A188" s="397"/>
      <c r="B188" s="409" t="s">
        <v>1121</v>
      </c>
      <c r="C188" s="409"/>
      <c r="D188" s="968"/>
      <c r="E188" s="409">
        <v>44375</v>
      </c>
      <c r="F188" s="409">
        <v>44381</v>
      </c>
      <c r="G188" s="409">
        <v>44398</v>
      </c>
    </row>
    <row r="189" spans="1:7" ht="13.5" customHeight="1">
      <c r="A189" s="397"/>
      <c r="B189" s="439"/>
      <c r="C189" s="439"/>
      <c r="D189" s="440"/>
      <c r="E189" s="439"/>
      <c r="F189" s="439"/>
      <c r="G189" s="439"/>
    </row>
    <row r="190" spans="1:7" ht="13.5" customHeight="1">
      <c r="A190" s="397" t="s">
        <v>2236</v>
      </c>
      <c r="B190" s="964" t="s">
        <v>27</v>
      </c>
      <c r="C190" s="964" t="s">
        <v>28</v>
      </c>
      <c r="D190" s="973" t="s">
        <v>1557</v>
      </c>
      <c r="E190" s="973" t="s">
        <v>2120</v>
      </c>
      <c r="F190" s="393" t="s">
        <v>243</v>
      </c>
      <c r="G190" s="393" t="s">
        <v>2235</v>
      </c>
    </row>
    <row r="191" spans="1:7" ht="13.5" customHeight="1">
      <c r="A191" s="397" t="s">
        <v>2234</v>
      </c>
      <c r="B191" s="965"/>
      <c r="C191" s="965"/>
      <c r="D191" s="974"/>
      <c r="E191" s="974"/>
      <c r="F191" s="393" t="s">
        <v>31</v>
      </c>
      <c r="G191" s="393" t="s">
        <v>32</v>
      </c>
    </row>
    <row r="192" spans="1:7" ht="13.5" customHeight="1">
      <c r="A192" s="397"/>
      <c r="B192" s="409" t="s">
        <v>2233</v>
      </c>
      <c r="C192" s="409" t="s">
        <v>2232</v>
      </c>
      <c r="D192" s="966" t="s">
        <v>2231</v>
      </c>
      <c r="E192" s="409">
        <v>44039</v>
      </c>
      <c r="F192" s="409">
        <v>44043</v>
      </c>
      <c r="G192" s="409">
        <v>44055</v>
      </c>
    </row>
    <row r="193" spans="1:7" ht="13.5" customHeight="1">
      <c r="A193" s="397"/>
      <c r="B193" s="409" t="s">
        <v>2230</v>
      </c>
      <c r="C193" s="409" t="s">
        <v>2229</v>
      </c>
      <c r="D193" s="967"/>
      <c r="E193" s="409">
        <v>44046</v>
      </c>
      <c r="F193" s="409">
        <v>44050</v>
      </c>
      <c r="G193" s="409">
        <v>44062</v>
      </c>
    </row>
    <row r="194" spans="1:7" ht="13.5" customHeight="1">
      <c r="A194" s="397"/>
      <c r="B194" s="409" t="s">
        <v>2228</v>
      </c>
      <c r="C194" s="409" t="s">
        <v>2227</v>
      </c>
      <c r="D194" s="967"/>
      <c r="E194" s="409">
        <v>44053</v>
      </c>
      <c r="F194" s="409">
        <v>44057</v>
      </c>
      <c r="G194" s="409">
        <v>44069</v>
      </c>
    </row>
    <row r="195" spans="1:7" ht="13.5" customHeight="1">
      <c r="A195" s="397"/>
      <c r="B195" s="409" t="s">
        <v>2226</v>
      </c>
      <c r="C195" s="409" t="s">
        <v>2225</v>
      </c>
      <c r="D195" s="967"/>
      <c r="E195" s="409">
        <v>44060</v>
      </c>
      <c r="F195" s="409">
        <v>44064</v>
      </c>
      <c r="G195" s="409">
        <v>44076</v>
      </c>
    </row>
    <row r="196" spans="1:7" ht="13.5" customHeight="1">
      <c r="A196" s="397"/>
      <c r="B196" s="409" t="s">
        <v>2224</v>
      </c>
      <c r="C196" s="409" t="s">
        <v>2223</v>
      </c>
      <c r="D196" s="967"/>
      <c r="E196" s="409">
        <v>44067</v>
      </c>
      <c r="F196" s="409">
        <v>44071</v>
      </c>
      <c r="G196" s="409">
        <v>44083</v>
      </c>
    </row>
    <row r="197" spans="1:7" ht="13.5" customHeight="1">
      <c r="A197" s="397"/>
      <c r="B197" s="409"/>
      <c r="C197" s="409"/>
      <c r="D197" s="968"/>
      <c r="E197" s="409">
        <v>44074</v>
      </c>
      <c r="F197" s="409">
        <v>44078</v>
      </c>
      <c r="G197" s="409">
        <v>44090</v>
      </c>
    </row>
    <row r="198" spans="1:7" ht="13.5">
      <c r="B198" s="438"/>
      <c r="C198" s="437"/>
      <c r="D198" s="436"/>
      <c r="E198" s="410"/>
      <c r="F198" s="410"/>
      <c r="G198" s="410"/>
    </row>
    <row r="199" spans="1:7">
      <c r="A199" s="402" t="s">
        <v>2222</v>
      </c>
      <c r="B199" s="970" t="s">
        <v>27</v>
      </c>
      <c r="C199" s="970" t="s">
        <v>28</v>
      </c>
      <c r="D199" s="970" t="s">
        <v>29</v>
      </c>
      <c r="E199" s="970" t="s">
        <v>2120</v>
      </c>
      <c r="F199" s="415" t="s">
        <v>243</v>
      </c>
      <c r="G199" s="415" t="s">
        <v>201</v>
      </c>
    </row>
    <row r="200" spans="1:7">
      <c r="A200" s="397" t="s">
        <v>2221</v>
      </c>
      <c r="B200" s="971"/>
      <c r="C200" s="971"/>
      <c r="D200" s="971"/>
      <c r="E200" s="971"/>
      <c r="F200" s="415" t="s">
        <v>31</v>
      </c>
      <c r="G200" s="415" t="s">
        <v>32</v>
      </c>
    </row>
    <row r="201" spans="1:7" ht="12.75" customHeight="1">
      <c r="A201" s="397"/>
      <c r="B201" s="433" t="s">
        <v>2220</v>
      </c>
      <c r="C201" s="433" t="s">
        <v>20</v>
      </c>
      <c r="D201" s="992" t="s">
        <v>2219</v>
      </c>
      <c r="E201" s="433">
        <v>44349</v>
      </c>
      <c r="F201" s="433">
        <v>44354</v>
      </c>
      <c r="G201" s="433">
        <v>44364</v>
      </c>
    </row>
    <row r="202" spans="1:7" ht="12.75" customHeight="1">
      <c r="A202" s="397"/>
      <c r="B202" s="433" t="s">
        <v>262</v>
      </c>
      <c r="C202" s="433" t="s">
        <v>816</v>
      </c>
      <c r="D202" s="993"/>
      <c r="E202" s="433">
        <v>44356</v>
      </c>
      <c r="F202" s="433">
        <v>44361</v>
      </c>
      <c r="G202" s="433">
        <v>44371</v>
      </c>
    </row>
    <row r="203" spans="1:7" ht="13.5" customHeight="1">
      <c r="A203" s="397"/>
      <c r="B203" s="433"/>
      <c r="C203" s="433"/>
      <c r="D203" s="993"/>
      <c r="E203" s="433">
        <v>44363</v>
      </c>
      <c r="F203" s="433">
        <v>44368</v>
      </c>
      <c r="G203" s="433">
        <v>44378</v>
      </c>
    </row>
    <row r="204" spans="1:7" ht="13.5" customHeight="1">
      <c r="A204" s="397"/>
      <c r="B204" s="433" t="s">
        <v>2218</v>
      </c>
      <c r="C204" s="433" t="s">
        <v>2217</v>
      </c>
      <c r="D204" s="993"/>
      <c r="E204" s="433">
        <v>44370</v>
      </c>
      <c r="F204" s="433">
        <v>44375</v>
      </c>
      <c r="G204" s="433">
        <v>44385</v>
      </c>
    </row>
    <row r="205" spans="1:7" ht="13.5" customHeight="1">
      <c r="A205" s="397"/>
      <c r="B205" s="433" t="s">
        <v>2216</v>
      </c>
      <c r="C205" s="433" t="s">
        <v>2215</v>
      </c>
      <c r="D205" s="994"/>
      <c r="E205" s="433">
        <v>44377</v>
      </c>
      <c r="F205" s="433">
        <v>44382</v>
      </c>
      <c r="G205" s="433">
        <v>44392</v>
      </c>
    </row>
    <row r="206" spans="1:7">
      <c r="A206" s="435"/>
      <c r="B206" s="435"/>
      <c r="C206" s="435"/>
      <c r="D206" s="435"/>
      <c r="E206" s="435"/>
      <c r="F206" s="435"/>
      <c r="G206" s="427"/>
    </row>
    <row r="207" spans="1:7" ht="15.75">
      <c r="A207" s="432" t="s">
        <v>105</v>
      </c>
      <c r="B207" s="432"/>
      <c r="C207" s="432"/>
      <c r="D207" s="432"/>
      <c r="E207" s="432"/>
      <c r="F207" s="432"/>
      <c r="G207" s="432"/>
    </row>
    <row r="208" spans="1:7" ht="14.1" customHeight="1">
      <c r="A208" s="397" t="s">
        <v>1271</v>
      </c>
      <c r="B208" s="970" t="s">
        <v>27</v>
      </c>
      <c r="C208" s="970" t="s">
        <v>28</v>
      </c>
      <c r="D208" s="970" t="s">
        <v>29</v>
      </c>
      <c r="E208" s="970" t="s">
        <v>2120</v>
      </c>
      <c r="F208" s="415" t="s">
        <v>243</v>
      </c>
      <c r="G208" s="415" t="s">
        <v>1271</v>
      </c>
    </row>
    <row r="209" spans="1:7" ht="14.1" customHeight="1">
      <c r="A209" s="397" t="s">
        <v>2214</v>
      </c>
      <c r="B209" s="971"/>
      <c r="C209" s="971"/>
      <c r="D209" s="971"/>
      <c r="E209" s="971"/>
      <c r="F209" s="415" t="s">
        <v>31</v>
      </c>
      <c r="G209" s="415" t="s">
        <v>32</v>
      </c>
    </row>
    <row r="210" spans="1:7" ht="14.1" customHeight="1">
      <c r="A210" s="397"/>
      <c r="B210" s="434" t="s">
        <v>2213</v>
      </c>
      <c r="C210" s="434" t="s">
        <v>2212</v>
      </c>
      <c r="D210" s="992" t="s">
        <v>2211</v>
      </c>
      <c r="E210" s="433">
        <v>44161</v>
      </c>
      <c r="F210" s="433">
        <v>44168</v>
      </c>
      <c r="G210" s="433">
        <v>44181</v>
      </c>
    </row>
    <row r="211" spans="1:7" ht="14.1" customHeight="1">
      <c r="A211" s="397"/>
      <c r="B211" s="433"/>
      <c r="C211" s="433"/>
      <c r="D211" s="993"/>
      <c r="E211" s="433">
        <v>44168</v>
      </c>
      <c r="F211" s="433">
        <v>44175</v>
      </c>
      <c r="G211" s="433">
        <v>44188</v>
      </c>
    </row>
    <row r="212" spans="1:7" ht="14.1" customHeight="1">
      <c r="A212" s="397"/>
      <c r="B212" s="433"/>
      <c r="C212" s="433"/>
      <c r="D212" s="993"/>
      <c r="E212" s="433">
        <v>44175</v>
      </c>
      <c r="F212" s="433">
        <v>44182</v>
      </c>
      <c r="G212" s="433">
        <v>44195</v>
      </c>
    </row>
    <row r="213" spans="1:7" ht="14.1" customHeight="1">
      <c r="A213" s="397"/>
      <c r="B213" s="433"/>
      <c r="C213" s="433"/>
      <c r="D213" s="993"/>
      <c r="E213" s="433">
        <v>44182</v>
      </c>
      <c r="F213" s="433">
        <v>44189</v>
      </c>
      <c r="G213" s="433">
        <v>44202</v>
      </c>
    </row>
    <row r="214" spans="1:7" ht="14.1" customHeight="1">
      <c r="A214" s="397"/>
      <c r="B214" s="433"/>
      <c r="C214" s="433"/>
      <c r="D214" s="993"/>
      <c r="E214" s="433">
        <v>44189</v>
      </c>
      <c r="F214" s="433">
        <v>44196</v>
      </c>
      <c r="G214" s="433">
        <v>44209</v>
      </c>
    </row>
    <row r="215" spans="1:7" ht="14.1" customHeight="1">
      <c r="A215" s="397"/>
      <c r="B215" s="433"/>
      <c r="C215" s="433"/>
      <c r="D215" s="994"/>
      <c r="E215" s="433">
        <v>44196</v>
      </c>
      <c r="F215" s="433">
        <v>44203</v>
      </c>
      <c r="G215" s="433">
        <v>44216</v>
      </c>
    </row>
    <row r="216" spans="1:7" ht="14.1" customHeight="1">
      <c r="A216" s="397"/>
      <c r="B216" s="397"/>
      <c r="C216" s="420"/>
      <c r="D216" s="419"/>
      <c r="E216" s="418"/>
    </row>
    <row r="217" spans="1:7" ht="14.1" customHeight="1">
      <c r="A217" s="397" t="s">
        <v>2210</v>
      </c>
      <c r="B217" s="970" t="s">
        <v>27</v>
      </c>
      <c r="C217" s="970" t="s">
        <v>28</v>
      </c>
      <c r="D217" s="970" t="s">
        <v>29</v>
      </c>
      <c r="E217" s="970" t="s">
        <v>2120</v>
      </c>
      <c r="F217" s="415" t="s">
        <v>243</v>
      </c>
      <c r="G217" s="415" t="s">
        <v>1271</v>
      </c>
    </row>
    <row r="218" spans="1:7" ht="14.1" customHeight="1">
      <c r="A218" s="397"/>
      <c r="B218" s="971"/>
      <c r="C218" s="971"/>
      <c r="D218" s="971"/>
      <c r="E218" s="971"/>
      <c r="F218" s="415" t="s">
        <v>31</v>
      </c>
      <c r="G218" s="415" t="s">
        <v>32</v>
      </c>
    </row>
    <row r="219" spans="1:7" ht="13.5" customHeight="1">
      <c r="A219" s="397"/>
      <c r="B219" s="433" t="s">
        <v>2209</v>
      </c>
      <c r="C219" s="433" t="s">
        <v>2208</v>
      </c>
      <c r="D219" s="992" t="s">
        <v>2207</v>
      </c>
      <c r="E219" s="433">
        <v>44347</v>
      </c>
      <c r="F219" s="433">
        <v>44352</v>
      </c>
      <c r="G219" s="433">
        <v>44367</v>
      </c>
    </row>
    <row r="220" spans="1:7" ht="13.5" customHeight="1">
      <c r="A220" s="397"/>
      <c r="B220" s="433" t="s">
        <v>724</v>
      </c>
      <c r="C220" s="433" t="s">
        <v>2203</v>
      </c>
      <c r="D220" s="993"/>
      <c r="E220" s="433">
        <v>44354</v>
      </c>
      <c r="F220" s="433">
        <v>44359</v>
      </c>
      <c r="G220" s="433">
        <v>44374</v>
      </c>
    </row>
    <row r="221" spans="1:7" ht="13.5" customHeight="1">
      <c r="A221" s="397"/>
      <c r="B221" s="433" t="s">
        <v>518</v>
      </c>
      <c r="C221" s="433" t="s">
        <v>2206</v>
      </c>
      <c r="D221" s="993"/>
      <c r="E221" s="433">
        <v>44361</v>
      </c>
      <c r="F221" s="433">
        <v>44366</v>
      </c>
      <c r="G221" s="433">
        <v>44381</v>
      </c>
    </row>
    <row r="222" spans="1:7" ht="13.5" customHeight="1">
      <c r="A222" s="397"/>
      <c r="B222" s="433" t="s">
        <v>2205</v>
      </c>
      <c r="C222" s="433" t="s">
        <v>2204</v>
      </c>
      <c r="D222" s="993"/>
      <c r="E222" s="433">
        <v>44368</v>
      </c>
      <c r="F222" s="433">
        <v>44373</v>
      </c>
      <c r="G222" s="433">
        <v>44388</v>
      </c>
    </row>
    <row r="223" spans="1:7" ht="13.5" customHeight="1">
      <c r="A223" s="397"/>
      <c r="B223" s="433" t="s">
        <v>579</v>
      </c>
      <c r="C223" s="433" t="s">
        <v>2203</v>
      </c>
      <c r="D223" s="994"/>
      <c r="E223" s="433">
        <v>44375</v>
      </c>
      <c r="F223" s="433">
        <v>44380</v>
      </c>
      <c r="G223" s="433">
        <v>44395</v>
      </c>
    </row>
    <row r="224" spans="1:7">
      <c r="A224" s="397"/>
      <c r="B224" s="427"/>
      <c r="C224" s="427"/>
    </row>
    <row r="225" spans="1:7" ht="15.75">
      <c r="A225" s="432" t="s">
        <v>119</v>
      </c>
      <c r="B225" s="432"/>
      <c r="C225" s="432"/>
      <c r="D225" s="432"/>
      <c r="E225" s="432"/>
      <c r="F225" s="432"/>
      <c r="G225" s="432"/>
    </row>
    <row r="226" spans="1:7">
      <c r="A226" s="397" t="s">
        <v>2202</v>
      </c>
      <c r="B226" s="970" t="s">
        <v>27</v>
      </c>
      <c r="C226" s="970" t="s">
        <v>28</v>
      </c>
      <c r="D226" s="970" t="s">
        <v>29</v>
      </c>
      <c r="E226" s="970" t="s">
        <v>2120</v>
      </c>
      <c r="F226" s="415" t="s">
        <v>243</v>
      </c>
      <c r="G226" s="415" t="s">
        <v>133</v>
      </c>
    </row>
    <row r="227" spans="1:7">
      <c r="A227" s="396" t="s">
        <v>2201</v>
      </c>
      <c r="B227" s="971"/>
      <c r="C227" s="971"/>
      <c r="D227" s="971"/>
      <c r="E227" s="971"/>
      <c r="F227" s="415" t="s">
        <v>31</v>
      </c>
      <c r="G227" s="415" t="s">
        <v>32</v>
      </c>
    </row>
    <row r="228" spans="1:7" ht="13.5" customHeight="1">
      <c r="A228" s="397"/>
      <c r="B228" s="414" t="s">
        <v>788</v>
      </c>
      <c r="C228" s="414" t="s">
        <v>2167</v>
      </c>
      <c r="D228" s="415" t="s">
        <v>2200</v>
      </c>
      <c r="E228" s="414">
        <v>44341</v>
      </c>
      <c r="F228" s="414">
        <v>44348</v>
      </c>
      <c r="G228" s="414">
        <v>44371</v>
      </c>
    </row>
    <row r="229" spans="1:7" ht="13.5" customHeight="1">
      <c r="A229" s="397"/>
      <c r="B229" s="414" t="s">
        <v>789</v>
      </c>
      <c r="C229" s="414" t="s">
        <v>838</v>
      </c>
      <c r="D229" s="415" t="s">
        <v>2200</v>
      </c>
      <c r="E229" s="414">
        <v>44348</v>
      </c>
      <c r="F229" s="414">
        <v>44355</v>
      </c>
      <c r="G229" s="414">
        <v>44378</v>
      </c>
    </row>
    <row r="230" spans="1:7" ht="13.5" customHeight="1">
      <c r="A230" s="397"/>
      <c r="B230" s="414" t="s">
        <v>163</v>
      </c>
      <c r="C230" s="414" t="s">
        <v>2165</v>
      </c>
      <c r="D230" s="415" t="s">
        <v>2200</v>
      </c>
      <c r="E230" s="414">
        <v>44355</v>
      </c>
      <c r="F230" s="414">
        <v>44362</v>
      </c>
      <c r="G230" s="414">
        <v>44385</v>
      </c>
    </row>
    <row r="231" spans="1:7" ht="13.5" customHeight="1">
      <c r="A231" s="397"/>
      <c r="B231" s="414" t="s">
        <v>790</v>
      </c>
      <c r="C231" s="414" t="s">
        <v>793</v>
      </c>
      <c r="D231" s="415" t="s">
        <v>2200</v>
      </c>
      <c r="E231" s="414">
        <v>44362</v>
      </c>
      <c r="F231" s="414">
        <v>44369</v>
      </c>
      <c r="G231" s="414">
        <v>44392</v>
      </c>
    </row>
    <row r="232" spans="1:7" ht="13.5" customHeight="1">
      <c r="A232" s="397"/>
      <c r="B232" s="414" t="s">
        <v>2164</v>
      </c>
      <c r="C232" s="414" t="s">
        <v>2163</v>
      </c>
      <c r="D232" s="415" t="s">
        <v>2200</v>
      </c>
      <c r="E232" s="414">
        <v>44369</v>
      </c>
      <c r="F232" s="414">
        <v>44376</v>
      </c>
      <c r="G232" s="414">
        <v>44399</v>
      </c>
    </row>
    <row r="233" spans="1:7" ht="13.5" customHeight="1">
      <c r="A233" s="397"/>
      <c r="B233" s="414" t="s">
        <v>2162</v>
      </c>
      <c r="C233" s="414" t="s">
        <v>2161</v>
      </c>
      <c r="D233" s="415" t="s">
        <v>2200</v>
      </c>
      <c r="E233" s="414">
        <v>44376</v>
      </c>
      <c r="F233" s="414">
        <v>44383</v>
      </c>
      <c r="G233" s="414">
        <v>44406</v>
      </c>
    </row>
    <row r="235" spans="1:7">
      <c r="A235" s="397" t="s">
        <v>2199</v>
      </c>
      <c r="B235" s="972" t="s">
        <v>27</v>
      </c>
      <c r="C235" s="970" t="s">
        <v>28</v>
      </c>
      <c r="D235" s="970" t="s">
        <v>29</v>
      </c>
      <c r="E235" s="970" t="s">
        <v>2120</v>
      </c>
      <c r="F235" s="415" t="s">
        <v>243</v>
      </c>
      <c r="G235" s="415" t="s">
        <v>123</v>
      </c>
    </row>
    <row r="236" spans="1:7">
      <c r="A236" s="397" t="s">
        <v>2197</v>
      </c>
      <c r="B236" s="972"/>
      <c r="C236" s="971"/>
      <c r="D236" s="971"/>
      <c r="E236" s="971"/>
      <c r="F236" s="415" t="s">
        <v>31</v>
      </c>
      <c r="G236" s="415" t="s">
        <v>32</v>
      </c>
    </row>
    <row r="237" spans="1:7" ht="13.5" customHeight="1">
      <c r="A237" s="397"/>
      <c r="B237" s="431" t="s">
        <v>2196</v>
      </c>
      <c r="C237" s="431" t="s">
        <v>34</v>
      </c>
      <c r="D237" s="982" t="s">
        <v>2153</v>
      </c>
      <c r="E237" s="431">
        <v>44342</v>
      </c>
      <c r="F237" s="431">
        <v>44349</v>
      </c>
      <c r="G237" s="431">
        <v>44384</v>
      </c>
    </row>
    <row r="238" spans="1:7" ht="13.5" customHeight="1">
      <c r="A238" s="397"/>
      <c r="B238" s="431" t="s">
        <v>2195</v>
      </c>
      <c r="C238" s="431" t="s">
        <v>2194</v>
      </c>
      <c r="D238" s="983"/>
      <c r="E238" s="431">
        <v>44349</v>
      </c>
      <c r="F238" s="431">
        <v>44356</v>
      </c>
      <c r="G238" s="431">
        <v>44391</v>
      </c>
    </row>
    <row r="239" spans="1:7" ht="13.5" customHeight="1">
      <c r="A239" s="413"/>
      <c r="B239" s="431" t="s">
        <v>926</v>
      </c>
      <c r="C239" s="431" t="s">
        <v>930</v>
      </c>
      <c r="D239" s="983"/>
      <c r="E239" s="431">
        <v>44356</v>
      </c>
      <c r="F239" s="431">
        <v>44363</v>
      </c>
      <c r="G239" s="431">
        <v>44398</v>
      </c>
    </row>
    <row r="240" spans="1:7" ht="13.5" customHeight="1">
      <c r="A240" s="413"/>
      <c r="B240" s="431" t="s">
        <v>927</v>
      </c>
      <c r="C240" s="431" t="s">
        <v>2193</v>
      </c>
      <c r="D240" s="983"/>
      <c r="E240" s="431">
        <v>44363</v>
      </c>
      <c r="F240" s="431">
        <v>44370</v>
      </c>
      <c r="G240" s="431">
        <v>44405</v>
      </c>
    </row>
    <row r="241" spans="1:7" ht="13.5" customHeight="1">
      <c r="A241" s="413"/>
      <c r="B241" s="431" t="s">
        <v>928</v>
      </c>
      <c r="C241" s="431" t="s">
        <v>2192</v>
      </c>
      <c r="D241" s="983"/>
      <c r="E241" s="431">
        <v>44370</v>
      </c>
      <c r="F241" s="431">
        <v>44377</v>
      </c>
      <c r="G241" s="431">
        <v>44412</v>
      </c>
    </row>
    <row r="242" spans="1:7" ht="13.5" customHeight="1">
      <c r="A242" s="397"/>
      <c r="B242" s="431" t="s">
        <v>2191</v>
      </c>
      <c r="C242" s="431" t="s">
        <v>2190</v>
      </c>
      <c r="D242" s="984"/>
      <c r="E242" s="431">
        <v>44377</v>
      </c>
      <c r="F242" s="431">
        <v>44384</v>
      </c>
      <c r="G242" s="431">
        <v>44419</v>
      </c>
    </row>
    <row r="243" spans="1:7" ht="13.5" customHeight="1">
      <c r="A243" s="397"/>
      <c r="B243" s="429"/>
      <c r="C243" s="429"/>
      <c r="D243" s="430"/>
      <c r="E243" s="429"/>
      <c r="F243" s="429"/>
      <c r="G243" s="429"/>
    </row>
    <row r="244" spans="1:7" ht="13.5" customHeight="1">
      <c r="A244" s="397" t="s">
        <v>2189</v>
      </c>
      <c r="B244" s="972" t="s">
        <v>27</v>
      </c>
      <c r="C244" s="970" t="s">
        <v>28</v>
      </c>
      <c r="D244" s="970" t="s">
        <v>29</v>
      </c>
      <c r="E244" s="970" t="s">
        <v>2120</v>
      </c>
      <c r="F244" s="415" t="s">
        <v>243</v>
      </c>
      <c r="G244" s="415" t="s">
        <v>123</v>
      </c>
    </row>
    <row r="245" spans="1:7" ht="13.5" customHeight="1">
      <c r="A245" s="397"/>
      <c r="B245" s="972"/>
      <c r="C245" s="971"/>
      <c r="D245" s="971"/>
      <c r="E245" s="971"/>
      <c r="F245" s="415" t="s">
        <v>31</v>
      </c>
      <c r="G245" s="415" t="s">
        <v>32</v>
      </c>
    </row>
    <row r="246" spans="1:7" ht="13.5" customHeight="1">
      <c r="A246" s="397"/>
      <c r="B246" s="431" t="s">
        <v>2188</v>
      </c>
      <c r="C246" s="431" t="s">
        <v>2187</v>
      </c>
      <c r="D246" s="982" t="s">
        <v>2186</v>
      </c>
      <c r="E246" s="431">
        <v>44344</v>
      </c>
      <c r="F246" s="431">
        <v>44351</v>
      </c>
      <c r="G246" s="431">
        <v>44391</v>
      </c>
    </row>
    <row r="247" spans="1:7" ht="13.5" customHeight="1">
      <c r="A247" s="397"/>
      <c r="B247" s="431" t="s">
        <v>955</v>
      </c>
      <c r="C247" s="431" t="s">
        <v>2185</v>
      </c>
      <c r="D247" s="983"/>
      <c r="E247" s="431">
        <v>44351</v>
      </c>
      <c r="F247" s="431">
        <v>44358</v>
      </c>
      <c r="G247" s="431">
        <v>44398</v>
      </c>
    </row>
    <row r="248" spans="1:7" ht="13.5" customHeight="1">
      <c r="A248" s="397"/>
      <c r="B248" s="431" t="s">
        <v>956</v>
      </c>
      <c r="C248" s="431" t="s">
        <v>2184</v>
      </c>
      <c r="D248" s="983"/>
      <c r="E248" s="431">
        <v>44358</v>
      </c>
      <c r="F248" s="431">
        <v>44365</v>
      </c>
      <c r="G248" s="431">
        <v>44405</v>
      </c>
    </row>
    <row r="249" spans="1:7" ht="13.5" customHeight="1">
      <c r="A249" s="397"/>
      <c r="B249" s="431" t="s">
        <v>957</v>
      </c>
      <c r="C249" s="431" t="s">
        <v>157</v>
      </c>
      <c r="D249" s="983"/>
      <c r="E249" s="431">
        <v>44365</v>
      </c>
      <c r="F249" s="431">
        <v>44372</v>
      </c>
      <c r="G249" s="431">
        <v>44412</v>
      </c>
    </row>
    <row r="250" spans="1:7" ht="14.25" customHeight="1">
      <c r="A250" s="397"/>
      <c r="B250" s="431" t="s">
        <v>958</v>
      </c>
      <c r="C250" s="431" t="s">
        <v>2183</v>
      </c>
      <c r="D250" s="984"/>
      <c r="E250" s="431">
        <v>44372</v>
      </c>
      <c r="F250" s="431">
        <v>44379</v>
      </c>
      <c r="G250" s="431">
        <v>44419</v>
      </c>
    </row>
    <row r="251" spans="1:7">
      <c r="A251" s="397"/>
      <c r="B251" s="397"/>
      <c r="C251" s="420"/>
      <c r="D251" s="397"/>
      <c r="E251" s="418"/>
      <c r="F251" s="417"/>
      <c r="G251" s="417"/>
    </row>
    <row r="252" spans="1:7">
      <c r="A252" s="397" t="s">
        <v>125</v>
      </c>
      <c r="B252" s="970" t="s">
        <v>27</v>
      </c>
      <c r="C252" s="970" t="s">
        <v>28</v>
      </c>
      <c r="D252" s="970" t="s">
        <v>29</v>
      </c>
      <c r="E252" s="970" t="s">
        <v>2120</v>
      </c>
      <c r="F252" s="415" t="s">
        <v>243</v>
      </c>
      <c r="G252" s="415" t="s">
        <v>126</v>
      </c>
    </row>
    <row r="253" spans="1:7">
      <c r="A253" s="397" t="s">
        <v>2197</v>
      </c>
      <c r="B253" s="971"/>
      <c r="C253" s="971"/>
      <c r="D253" s="971"/>
      <c r="E253" s="971"/>
      <c r="F253" s="415" t="s">
        <v>31</v>
      </c>
      <c r="G253" s="415" t="s">
        <v>32</v>
      </c>
    </row>
    <row r="254" spans="1:7" ht="13.5" customHeight="1">
      <c r="A254" s="413"/>
      <c r="B254" s="431" t="s">
        <v>2196</v>
      </c>
      <c r="C254" s="431" t="s">
        <v>34</v>
      </c>
      <c r="D254" s="982" t="s">
        <v>2153</v>
      </c>
      <c r="E254" s="431">
        <v>44342</v>
      </c>
      <c r="F254" s="431">
        <v>44349</v>
      </c>
      <c r="G254" s="431">
        <v>44378</v>
      </c>
    </row>
    <row r="255" spans="1:7" ht="13.5" customHeight="1">
      <c r="A255" s="413"/>
      <c r="B255" s="431" t="s">
        <v>2195</v>
      </c>
      <c r="C255" s="431" t="s">
        <v>2194</v>
      </c>
      <c r="D255" s="983"/>
      <c r="E255" s="431">
        <v>44349</v>
      </c>
      <c r="F255" s="431">
        <v>44356</v>
      </c>
      <c r="G255" s="431">
        <v>44385</v>
      </c>
    </row>
    <row r="256" spans="1:7" ht="13.5" customHeight="1">
      <c r="A256" s="413"/>
      <c r="B256" s="431" t="s">
        <v>926</v>
      </c>
      <c r="C256" s="431" t="s">
        <v>930</v>
      </c>
      <c r="D256" s="983"/>
      <c r="E256" s="431">
        <v>44356</v>
      </c>
      <c r="F256" s="431">
        <v>44363</v>
      </c>
      <c r="G256" s="431">
        <v>44392</v>
      </c>
    </row>
    <row r="257" spans="1:7" ht="13.5" customHeight="1">
      <c r="A257" s="413"/>
      <c r="B257" s="431" t="s">
        <v>927</v>
      </c>
      <c r="C257" s="431" t="s">
        <v>2193</v>
      </c>
      <c r="D257" s="983"/>
      <c r="E257" s="431">
        <v>44363</v>
      </c>
      <c r="F257" s="431">
        <v>44370</v>
      </c>
      <c r="G257" s="431">
        <v>44399</v>
      </c>
    </row>
    <row r="258" spans="1:7" ht="13.5" customHeight="1">
      <c r="A258" s="413"/>
      <c r="B258" s="431" t="s">
        <v>928</v>
      </c>
      <c r="C258" s="431" t="s">
        <v>2192</v>
      </c>
      <c r="D258" s="983"/>
      <c r="E258" s="431">
        <v>44370</v>
      </c>
      <c r="F258" s="431">
        <v>44377</v>
      </c>
      <c r="G258" s="431">
        <v>44406</v>
      </c>
    </row>
    <row r="259" spans="1:7" ht="13.5" customHeight="1">
      <c r="A259" s="413"/>
      <c r="B259" s="431" t="s">
        <v>2191</v>
      </c>
      <c r="C259" s="431" t="s">
        <v>2190</v>
      </c>
      <c r="D259" s="984"/>
      <c r="E259" s="431">
        <v>44377</v>
      </c>
      <c r="F259" s="431">
        <v>44384</v>
      </c>
      <c r="G259" s="431">
        <v>44413</v>
      </c>
    </row>
    <row r="260" spans="1:7" ht="13.5" customHeight="1">
      <c r="A260" s="397"/>
      <c r="B260" s="429"/>
      <c r="C260" s="429"/>
      <c r="D260" s="430"/>
      <c r="E260" s="429"/>
      <c r="F260" s="429"/>
      <c r="G260" s="429"/>
    </row>
    <row r="261" spans="1:7" ht="13.5" customHeight="1">
      <c r="A261" s="397" t="s">
        <v>2189</v>
      </c>
      <c r="B261" s="970" t="s">
        <v>27</v>
      </c>
      <c r="C261" s="970" t="s">
        <v>28</v>
      </c>
      <c r="D261" s="970" t="s">
        <v>29</v>
      </c>
      <c r="E261" s="970" t="s">
        <v>2120</v>
      </c>
      <c r="F261" s="415" t="s">
        <v>243</v>
      </c>
      <c r="G261" s="415" t="s">
        <v>126</v>
      </c>
    </row>
    <row r="262" spans="1:7" ht="13.5" customHeight="1">
      <c r="A262" s="397"/>
      <c r="B262" s="971"/>
      <c r="C262" s="971"/>
      <c r="D262" s="971"/>
      <c r="E262" s="971"/>
      <c r="F262" s="415" t="s">
        <v>31</v>
      </c>
      <c r="G262" s="415" t="s">
        <v>32</v>
      </c>
    </row>
    <row r="263" spans="1:7" ht="13.5" customHeight="1">
      <c r="A263" s="397"/>
      <c r="B263" s="431" t="s">
        <v>2188</v>
      </c>
      <c r="C263" s="431" t="s">
        <v>2187</v>
      </c>
      <c r="D263" s="982" t="s">
        <v>2186</v>
      </c>
      <c r="E263" s="431">
        <v>44344</v>
      </c>
      <c r="F263" s="431">
        <v>44351</v>
      </c>
      <c r="G263" s="431">
        <v>44381</v>
      </c>
    </row>
    <row r="264" spans="1:7" ht="13.5" customHeight="1">
      <c r="A264" s="397"/>
      <c r="B264" s="431" t="s">
        <v>955</v>
      </c>
      <c r="C264" s="431" t="s">
        <v>2185</v>
      </c>
      <c r="D264" s="983"/>
      <c r="E264" s="431">
        <f t="shared" ref="E264:G267" si="4">E263+7</f>
        <v>44351</v>
      </c>
      <c r="F264" s="431">
        <f t="shared" si="4"/>
        <v>44358</v>
      </c>
      <c r="G264" s="431">
        <f t="shared" si="4"/>
        <v>44388</v>
      </c>
    </row>
    <row r="265" spans="1:7" ht="13.5" customHeight="1">
      <c r="A265" s="397"/>
      <c r="B265" s="431" t="s">
        <v>956</v>
      </c>
      <c r="C265" s="431" t="s">
        <v>2184</v>
      </c>
      <c r="D265" s="983"/>
      <c r="E265" s="431">
        <f t="shared" si="4"/>
        <v>44358</v>
      </c>
      <c r="F265" s="431">
        <f t="shared" si="4"/>
        <v>44365</v>
      </c>
      <c r="G265" s="431">
        <f t="shared" si="4"/>
        <v>44395</v>
      </c>
    </row>
    <row r="266" spans="1:7" ht="13.5" customHeight="1">
      <c r="A266" s="397"/>
      <c r="B266" s="431" t="s">
        <v>957</v>
      </c>
      <c r="C266" s="431" t="s">
        <v>157</v>
      </c>
      <c r="D266" s="983"/>
      <c r="E266" s="431">
        <f t="shared" si="4"/>
        <v>44365</v>
      </c>
      <c r="F266" s="431">
        <f t="shared" si="4"/>
        <v>44372</v>
      </c>
      <c r="G266" s="431">
        <f t="shared" si="4"/>
        <v>44402</v>
      </c>
    </row>
    <row r="267" spans="1:7" ht="13.5" customHeight="1">
      <c r="A267" s="397"/>
      <c r="B267" s="431" t="s">
        <v>958</v>
      </c>
      <c r="C267" s="431" t="s">
        <v>2183</v>
      </c>
      <c r="D267" s="984"/>
      <c r="E267" s="431">
        <f t="shared" si="4"/>
        <v>44372</v>
      </c>
      <c r="F267" s="431">
        <f t="shared" si="4"/>
        <v>44379</v>
      </c>
      <c r="G267" s="431">
        <f t="shared" si="4"/>
        <v>44409</v>
      </c>
    </row>
    <row r="268" spans="1:7" ht="13.5" customHeight="1">
      <c r="B268" s="429"/>
      <c r="C268" s="429"/>
      <c r="D268" s="430"/>
      <c r="E268" s="429"/>
      <c r="F268" s="429"/>
      <c r="G268" s="429"/>
    </row>
    <row r="269" spans="1:7" ht="13.5" customHeight="1">
      <c r="A269" s="397" t="s">
        <v>2198</v>
      </c>
      <c r="B269" s="970" t="s">
        <v>27</v>
      </c>
      <c r="C269" s="970" t="s">
        <v>28</v>
      </c>
      <c r="D269" s="970" t="s">
        <v>29</v>
      </c>
      <c r="E269" s="970" t="s">
        <v>2120</v>
      </c>
      <c r="F269" s="415" t="s">
        <v>243</v>
      </c>
      <c r="G269" s="415" t="s">
        <v>122</v>
      </c>
    </row>
    <row r="270" spans="1:7" ht="13.5" customHeight="1">
      <c r="A270" s="397" t="s">
        <v>2197</v>
      </c>
      <c r="B270" s="971"/>
      <c r="C270" s="971"/>
      <c r="D270" s="971"/>
      <c r="E270" s="971"/>
      <c r="F270" s="415" t="s">
        <v>31</v>
      </c>
      <c r="G270" s="415" t="s">
        <v>32</v>
      </c>
    </row>
    <row r="271" spans="1:7" ht="13.5" customHeight="1">
      <c r="A271" s="413"/>
      <c r="B271" s="431" t="s">
        <v>2196</v>
      </c>
      <c r="C271" s="431" t="s">
        <v>34</v>
      </c>
      <c r="D271" s="982" t="s">
        <v>2153</v>
      </c>
      <c r="E271" s="431">
        <v>44342</v>
      </c>
      <c r="F271" s="431">
        <v>44349</v>
      </c>
      <c r="G271" s="431">
        <v>44386</v>
      </c>
    </row>
    <row r="272" spans="1:7" ht="13.5" customHeight="1">
      <c r="A272" s="413"/>
      <c r="B272" s="431" t="s">
        <v>2195</v>
      </c>
      <c r="C272" s="431" t="s">
        <v>2194</v>
      </c>
      <c r="D272" s="983"/>
      <c r="E272" s="431">
        <v>44349</v>
      </c>
      <c r="F272" s="431">
        <v>44356</v>
      </c>
      <c r="G272" s="431">
        <v>44393</v>
      </c>
    </row>
    <row r="273" spans="1:7" ht="13.5" customHeight="1">
      <c r="A273" s="413"/>
      <c r="B273" s="431" t="s">
        <v>926</v>
      </c>
      <c r="C273" s="431" t="s">
        <v>930</v>
      </c>
      <c r="D273" s="983"/>
      <c r="E273" s="431">
        <v>44356</v>
      </c>
      <c r="F273" s="431">
        <v>44363</v>
      </c>
      <c r="G273" s="431">
        <v>44400</v>
      </c>
    </row>
    <row r="274" spans="1:7" ht="13.5" customHeight="1">
      <c r="A274" s="413"/>
      <c r="B274" s="431" t="s">
        <v>927</v>
      </c>
      <c r="C274" s="431" t="s">
        <v>2193</v>
      </c>
      <c r="D274" s="983"/>
      <c r="E274" s="431">
        <v>44363</v>
      </c>
      <c r="F274" s="431">
        <v>44370</v>
      </c>
      <c r="G274" s="431">
        <v>44407</v>
      </c>
    </row>
    <row r="275" spans="1:7" ht="13.5" customHeight="1">
      <c r="A275" s="413"/>
      <c r="B275" s="431" t="s">
        <v>928</v>
      </c>
      <c r="C275" s="431" t="s">
        <v>2192</v>
      </c>
      <c r="D275" s="983"/>
      <c r="E275" s="431">
        <v>44370</v>
      </c>
      <c r="F275" s="431">
        <v>44377</v>
      </c>
      <c r="G275" s="431">
        <v>44414</v>
      </c>
    </row>
    <row r="276" spans="1:7" ht="13.5" customHeight="1">
      <c r="A276" s="413"/>
      <c r="B276" s="431" t="s">
        <v>2191</v>
      </c>
      <c r="C276" s="431" t="s">
        <v>2190</v>
      </c>
      <c r="D276" s="984"/>
      <c r="E276" s="431">
        <v>44377</v>
      </c>
      <c r="F276" s="431">
        <v>44384</v>
      </c>
      <c r="G276" s="431">
        <v>44421</v>
      </c>
    </row>
    <row r="277" spans="1:7" ht="13.5" customHeight="1">
      <c r="A277" s="397"/>
      <c r="B277" s="429"/>
      <c r="C277" s="429"/>
      <c r="D277" s="430"/>
      <c r="E277" s="429"/>
      <c r="F277" s="429"/>
      <c r="G277" s="429"/>
    </row>
    <row r="278" spans="1:7" ht="13.5" customHeight="1">
      <c r="A278" s="397" t="s">
        <v>2189</v>
      </c>
      <c r="B278" s="970" t="s">
        <v>27</v>
      </c>
      <c r="C278" s="970" t="s">
        <v>28</v>
      </c>
      <c r="D278" s="970" t="s">
        <v>29</v>
      </c>
      <c r="E278" s="970" t="s">
        <v>2120</v>
      </c>
      <c r="F278" s="415" t="s">
        <v>243</v>
      </c>
      <c r="G278" s="415" t="s">
        <v>122</v>
      </c>
    </row>
    <row r="279" spans="1:7" ht="13.5" customHeight="1">
      <c r="A279" s="397"/>
      <c r="B279" s="971"/>
      <c r="C279" s="971"/>
      <c r="D279" s="971"/>
      <c r="E279" s="971"/>
      <c r="F279" s="415" t="s">
        <v>31</v>
      </c>
      <c r="G279" s="415" t="s">
        <v>32</v>
      </c>
    </row>
    <row r="280" spans="1:7" ht="13.5" customHeight="1">
      <c r="A280" s="397"/>
      <c r="B280" s="431" t="s">
        <v>2188</v>
      </c>
      <c r="C280" s="431" t="s">
        <v>2187</v>
      </c>
      <c r="D280" s="982" t="s">
        <v>2186</v>
      </c>
      <c r="E280" s="431">
        <v>44344</v>
      </c>
      <c r="F280" s="431">
        <v>44351</v>
      </c>
      <c r="G280" s="431">
        <v>44388</v>
      </c>
    </row>
    <row r="281" spans="1:7" ht="13.5" customHeight="1">
      <c r="A281" s="397"/>
      <c r="B281" s="431" t="s">
        <v>955</v>
      </c>
      <c r="C281" s="431" t="s">
        <v>2185</v>
      </c>
      <c r="D281" s="983"/>
      <c r="E281" s="431">
        <v>44351</v>
      </c>
      <c r="F281" s="431">
        <v>44358</v>
      </c>
      <c r="G281" s="431">
        <v>44395</v>
      </c>
    </row>
    <row r="282" spans="1:7" ht="13.5" customHeight="1">
      <c r="A282" s="397"/>
      <c r="B282" s="431" t="s">
        <v>956</v>
      </c>
      <c r="C282" s="431" t="s">
        <v>2184</v>
      </c>
      <c r="D282" s="983"/>
      <c r="E282" s="431">
        <v>44358</v>
      </c>
      <c r="F282" s="431">
        <v>44365</v>
      </c>
      <c r="G282" s="431">
        <v>44402</v>
      </c>
    </row>
    <row r="283" spans="1:7" ht="13.5" customHeight="1">
      <c r="A283" s="397"/>
      <c r="B283" s="431" t="s">
        <v>957</v>
      </c>
      <c r="C283" s="431" t="s">
        <v>157</v>
      </c>
      <c r="D283" s="983"/>
      <c r="E283" s="431">
        <v>44365</v>
      </c>
      <c r="F283" s="431">
        <v>44372</v>
      </c>
      <c r="G283" s="431">
        <v>44409</v>
      </c>
    </row>
    <row r="284" spans="1:7" ht="13.5" customHeight="1">
      <c r="A284" s="397"/>
      <c r="B284" s="431" t="s">
        <v>958</v>
      </c>
      <c r="C284" s="431" t="s">
        <v>2183</v>
      </c>
      <c r="D284" s="984"/>
      <c r="E284" s="431">
        <v>44372</v>
      </c>
      <c r="F284" s="431">
        <v>44379</v>
      </c>
      <c r="G284" s="431">
        <v>44416</v>
      </c>
    </row>
    <row r="285" spans="1:7">
      <c r="A285" s="397"/>
      <c r="B285" s="430"/>
      <c r="C285" s="430"/>
      <c r="D285" s="419"/>
      <c r="E285" s="429"/>
      <c r="F285" s="428"/>
      <c r="G285" s="428"/>
    </row>
    <row r="286" spans="1:7">
      <c r="A286" s="397" t="s">
        <v>2182</v>
      </c>
      <c r="B286" s="973" t="s">
        <v>27</v>
      </c>
      <c r="C286" s="973" t="s">
        <v>28</v>
      </c>
      <c r="D286" s="973" t="s">
        <v>29</v>
      </c>
      <c r="E286" s="973" t="s">
        <v>2120</v>
      </c>
      <c r="F286" s="393" t="s">
        <v>243</v>
      </c>
      <c r="G286" s="393" t="s">
        <v>216</v>
      </c>
    </row>
    <row r="287" spans="1:7">
      <c r="A287" s="397" t="s">
        <v>2168</v>
      </c>
      <c r="B287" s="974"/>
      <c r="C287" s="974"/>
      <c r="D287" s="974"/>
      <c r="E287" s="974"/>
      <c r="F287" s="393" t="s">
        <v>31</v>
      </c>
      <c r="G287" s="393" t="s">
        <v>32</v>
      </c>
    </row>
    <row r="288" spans="1:7" ht="13.5" customHeight="1">
      <c r="A288" s="397"/>
      <c r="B288" s="414" t="s">
        <v>788</v>
      </c>
      <c r="C288" s="414" t="s">
        <v>2167</v>
      </c>
      <c r="D288" s="985" t="s">
        <v>2153</v>
      </c>
      <c r="E288" s="424">
        <v>44341</v>
      </c>
      <c r="F288" s="424">
        <v>44348</v>
      </c>
      <c r="G288" s="424">
        <v>44380</v>
      </c>
    </row>
    <row r="289" spans="1:7" ht="13.5" customHeight="1">
      <c r="A289" s="397"/>
      <c r="B289" s="414" t="s">
        <v>789</v>
      </c>
      <c r="C289" s="414" t="s">
        <v>838</v>
      </c>
      <c r="D289" s="986"/>
      <c r="E289" s="424">
        <v>44348</v>
      </c>
      <c r="F289" s="424">
        <v>44355</v>
      </c>
      <c r="G289" s="424">
        <v>44387</v>
      </c>
    </row>
    <row r="290" spans="1:7" ht="13.5" customHeight="1">
      <c r="A290" s="397"/>
      <c r="B290" s="414" t="s">
        <v>163</v>
      </c>
      <c r="C290" s="414" t="s">
        <v>2165</v>
      </c>
      <c r="D290" s="986"/>
      <c r="E290" s="424">
        <v>44355</v>
      </c>
      <c r="F290" s="424">
        <v>44362</v>
      </c>
      <c r="G290" s="424">
        <v>44394</v>
      </c>
    </row>
    <row r="291" spans="1:7" ht="13.5" customHeight="1">
      <c r="A291" s="397"/>
      <c r="B291" s="414" t="s">
        <v>790</v>
      </c>
      <c r="C291" s="414" t="s">
        <v>793</v>
      </c>
      <c r="D291" s="986"/>
      <c r="E291" s="424">
        <v>44362</v>
      </c>
      <c r="F291" s="424">
        <v>44369</v>
      </c>
      <c r="G291" s="424">
        <v>44401</v>
      </c>
    </row>
    <row r="292" spans="1:7" ht="13.5" customHeight="1">
      <c r="A292" s="397"/>
      <c r="B292" s="414" t="s">
        <v>2164</v>
      </c>
      <c r="C292" s="414" t="s">
        <v>2163</v>
      </c>
      <c r="D292" s="986"/>
      <c r="E292" s="424">
        <v>44369</v>
      </c>
      <c r="F292" s="424">
        <v>44376</v>
      </c>
      <c r="G292" s="424">
        <v>44408</v>
      </c>
    </row>
    <row r="293" spans="1:7" ht="13.5" customHeight="1">
      <c r="A293" s="397"/>
      <c r="B293" s="414" t="s">
        <v>2162</v>
      </c>
      <c r="C293" s="414" t="s">
        <v>2161</v>
      </c>
      <c r="D293" s="987"/>
      <c r="E293" s="424">
        <v>44376</v>
      </c>
      <c r="F293" s="424">
        <v>44383</v>
      </c>
      <c r="G293" s="424">
        <v>44415</v>
      </c>
    </row>
    <row r="294" spans="1:7">
      <c r="F294" s="427"/>
      <c r="G294" s="427"/>
    </row>
    <row r="295" spans="1:7">
      <c r="A295" s="397" t="s">
        <v>2181</v>
      </c>
      <c r="B295" s="973" t="s">
        <v>27</v>
      </c>
      <c r="C295" s="973" t="s">
        <v>28</v>
      </c>
      <c r="D295" s="973" t="s">
        <v>29</v>
      </c>
      <c r="E295" s="973" t="s">
        <v>2120</v>
      </c>
      <c r="F295" s="393" t="s">
        <v>243</v>
      </c>
      <c r="G295" s="393" t="s">
        <v>130</v>
      </c>
    </row>
    <row r="296" spans="1:7">
      <c r="A296" s="397" t="s">
        <v>2151</v>
      </c>
      <c r="B296" s="974"/>
      <c r="C296" s="974"/>
      <c r="D296" s="974"/>
      <c r="E296" s="974"/>
      <c r="F296" s="426" t="s">
        <v>31</v>
      </c>
      <c r="G296" s="426" t="s">
        <v>32</v>
      </c>
    </row>
    <row r="297" spans="1:7" ht="13.5" customHeight="1">
      <c r="B297" s="424" t="s">
        <v>2180</v>
      </c>
      <c r="C297" s="424" t="s">
        <v>2179</v>
      </c>
      <c r="D297" s="975" t="s">
        <v>2153</v>
      </c>
      <c r="E297" s="424">
        <v>44348</v>
      </c>
      <c r="F297" s="424">
        <v>44354</v>
      </c>
      <c r="G297" s="424">
        <v>44390</v>
      </c>
    </row>
    <row r="298" spans="1:7" ht="13.5" customHeight="1">
      <c r="B298" s="424" t="s">
        <v>2178</v>
      </c>
      <c r="C298" s="424" t="s">
        <v>2177</v>
      </c>
      <c r="D298" s="980"/>
      <c r="E298" s="424">
        <v>44355</v>
      </c>
      <c r="F298" s="424">
        <v>44361</v>
      </c>
      <c r="G298" s="424">
        <v>44397</v>
      </c>
    </row>
    <row r="299" spans="1:7" ht="13.5" customHeight="1">
      <c r="B299" s="424" t="s">
        <v>2176</v>
      </c>
      <c r="C299" s="424" t="s">
        <v>2175</v>
      </c>
      <c r="D299" s="980"/>
      <c r="E299" s="424">
        <v>44362</v>
      </c>
      <c r="F299" s="424">
        <v>44368</v>
      </c>
      <c r="G299" s="424">
        <v>44404</v>
      </c>
    </row>
    <row r="300" spans="1:7" ht="13.5" customHeight="1">
      <c r="B300" s="424" t="s">
        <v>2174</v>
      </c>
      <c r="C300" s="424" t="s">
        <v>2173</v>
      </c>
      <c r="D300" s="980"/>
      <c r="E300" s="424">
        <v>44369</v>
      </c>
      <c r="F300" s="424">
        <v>44375</v>
      </c>
      <c r="G300" s="424">
        <v>44411</v>
      </c>
    </row>
    <row r="301" spans="1:7" ht="13.5" customHeight="1">
      <c r="B301" s="424" t="s">
        <v>2172</v>
      </c>
      <c r="C301" s="424" t="s">
        <v>2171</v>
      </c>
      <c r="D301" s="976"/>
      <c r="E301" s="424">
        <v>44376</v>
      </c>
      <c r="F301" s="424">
        <v>44382</v>
      </c>
      <c r="G301" s="424">
        <v>44418</v>
      </c>
    </row>
    <row r="303" spans="1:7" s="398" customFormat="1">
      <c r="A303" s="397" t="s">
        <v>129</v>
      </c>
      <c r="B303" s="977" t="s">
        <v>27</v>
      </c>
      <c r="C303" s="977" t="s">
        <v>28</v>
      </c>
      <c r="D303" s="977" t="s">
        <v>29</v>
      </c>
      <c r="E303" s="977" t="s">
        <v>2120</v>
      </c>
      <c r="F303" s="393" t="s">
        <v>243</v>
      </c>
      <c r="G303" s="393" t="s">
        <v>129</v>
      </c>
    </row>
    <row r="304" spans="1:7">
      <c r="A304" s="425" t="s">
        <v>2170</v>
      </c>
      <c r="B304" s="977"/>
      <c r="C304" s="977"/>
      <c r="D304" s="977"/>
      <c r="E304" s="977"/>
      <c r="F304" s="393" t="s">
        <v>31</v>
      </c>
      <c r="G304" s="393" t="s">
        <v>32</v>
      </c>
    </row>
    <row r="305" spans="1:7" ht="13.5" customHeight="1">
      <c r="B305" s="414" t="s">
        <v>788</v>
      </c>
      <c r="C305" s="414" t="s">
        <v>2167</v>
      </c>
      <c r="D305" s="975" t="s">
        <v>2153</v>
      </c>
      <c r="E305" s="424">
        <v>44341</v>
      </c>
      <c r="F305" s="424">
        <v>44348</v>
      </c>
      <c r="G305" s="409">
        <v>44384</v>
      </c>
    </row>
    <row r="306" spans="1:7" ht="13.5" customHeight="1">
      <c r="B306" s="414" t="s">
        <v>789</v>
      </c>
      <c r="C306" s="414" t="s">
        <v>838</v>
      </c>
      <c r="D306" s="980"/>
      <c r="E306" s="424">
        <v>44348</v>
      </c>
      <c r="F306" s="424">
        <v>44355</v>
      </c>
      <c r="G306" s="424">
        <v>44391</v>
      </c>
    </row>
    <row r="307" spans="1:7" ht="13.5" customHeight="1">
      <c r="B307" s="414" t="s">
        <v>163</v>
      </c>
      <c r="C307" s="414" t="s">
        <v>2165</v>
      </c>
      <c r="D307" s="980"/>
      <c r="E307" s="424">
        <v>44355</v>
      </c>
      <c r="F307" s="424">
        <v>44362</v>
      </c>
      <c r="G307" s="424">
        <v>44398</v>
      </c>
    </row>
    <row r="308" spans="1:7" ht="13.5" customHeight="1">
      <c r="B308" s="414" t="s">
        <v>790</v>
      </c>
      <c r="C308" s="414" t="s">
        <v>793</v>
      </c>
      <c r="D308" s="980"/>
      <c r="E308" s="424">
        <v>44362</v>
      </c>
      <c r="F308" s="424">
        <v>44369</v>
      </c>
      <c r="G308" s="424">
        <v>44405</v>
      </c>
    </row>
    <row r="309" spans="1:7" ht="13.5" customHeight="1">
      <c r="B309" s="414" t="s">
        <v>2164</v>
      </c>
      <c r="C309" s="414" t="s">
        <v>2163</v>
      </c>
      <c r="D309" s="980"/>
      <c r="E309" s="424">
        <v>44369</v>
      </c>
      <c r="F309" s="424">
        <v>44376</v>
      </c>
      <c r="G309" s="424">
        <v>44412</v>
      </c>
    </row>
    <row r="310" spans="1:7" ht="13.5" customHeight="1">
      <c r="B310" s="414" t="s">
        <v>2162</v>
      </c>
      <c r="C310" s="414" t="s">
        <v>2161</v>
      </c>
      <c r="D310" s="976"/>
      <c r="E310" s="424">
        <v>44376</v>
      </c>
      <c r="F310" s="424">
        <v>44383</v>
      </c>
      <c r="G310" s="424">
        <v>44419</v>
      </c>
    </row>
    <row r="311" spans="1:7">
      <c r="A311" s="397"/>
      <c r="B311" s="397"/>
      <c r="C311" s="420"/>
      <c r="D311" s="419"/>
      <c r="E311" s="418"/>
      <c r="G311" s="398"/>
    </row>
    <row r="312" spans="1:7">
      <c r="A312" s="394" t="s">
        <v>2169</v>
      </c>
      <c r="B312" s="988" t="s">
        <v>27</v>
      </c>
      <c r="C312" s="988" t="s">
        <v>28</v>
      </c>
      <c r="D312" s="973" t="s">
        <v>29</v>
      </c>
      <c r="E312" s="973" t="s">
        <v>2120</v>
      </c>
      <c r="F312" s="393" t="s">
        <v>243</v>
      </c>
      <c r="G312" s="393" t="s">
        <v>3</v>
      </c>
    </row>
    <row r="313" spans="1:7">
      <c r="A313" s="423" t="s">
        <v>2168</v>
      </c>
      <c r="B313" s="989"/>
      <c r="C313" s="989"/>
      <c r="D313" s="974"/>
      <c r="E313" s="974"/>
      <c r="F313" s="393" t="s">
        <v>31</v>
      </c>
      <c r="G313" s="393" t="s">
        <v>32</v>
      </c>
    </row>
    <row r="314" spans="1:7" s="400" customFormat="1" ht="13.5" customHeight="1">
      <c r="A314" s="422"/>
      <c r="B314" s="414" t="s">
        <v>788</v>
      </c>
      <c r="C314" s="414" t="s">
        <v>2167</v>
      </c>
      <c r="D314" s="1002" t="s">
        <v>2166</v>
      </c>
      <c r="E314" s="421">
        <v>44341</v>
      </c>
      <c r="F314" s="421">
        <v>44348</v>
      </c>
      <c r="G314" s="421">
        <v>44389</v>
      </c>
    </row>
    <row r="315" spans="1:7" s="400" customFormat="1" ht="13.5" customHeight="1">
      <c r="A315" s="422"/>
      <c r="B315" s="414" t="s">
        <v>789</v>
      </c>
      <c r="C315" s="414" t="s">
        <v>838</v>
      </c>
      <c r="D315" s="1003"/>
      <c r="E315" s="421">
        <v>44348</v>
      </c>
      <c r="F315" s="421">
        <v>44355</v>
      </c>
      <c r="G315" s="421">
        <v>44396</v>
      </c>
    </row>
    <row r="316" spans="1:7" s="400" customFormat="1" ht="13.5" customHeight="1">
      <c r="A316" s="422"/>
      <c r="B316" s="414" t="s">
        <v>163</v>
      </c>
      <c r="C316" s="414" t="s">
        <v>2165</v>
      </c>
      <c r="D316" s="1003"/>
      <c r="E316" s="421">
        <v>44355</v>
      </c>
      <c r="F316" s="421">
        <v>44362</v>
      </c>
      <c r="G316" s="421">
        <v>44403</v>
      </c>
    </row>
    <row r="317" spans="1:7" s="400" customFormat="1" ht="13.5" customHeight="1">
      <c r="A317" s="422"/>
      <c r="B317" s="414" t="s">
        <v>790</v>
      </c>
      <c r="C317" s="414" t="s">
        <v>793</v>
      </c>
      <c r="D317" s="1003"/>
      <c r="E317" s="421">
        <v>44362</v>
      </c>
      <c r="F317" s="421">
        <v>44369</v>
      </c>
      <c r="G317" s="421">
        <v>44410</v>
      </c>
    </row>
    <row r="318" spans="1:7" s="400" customFormat="1">
      <c r="A318" s="422"/>
      <c r="B318" s="414" t="s">
        <v>2164</v>
      </c>
      <c r="C318" s="414" t="s">
        <v>2163</v>
      </c>
      <c r="D318" s="1003"/>
      <c r="E318" s="421">
        <v>44369</v>
      </c>
      <c r="F318" s="421">
        <v>44376</v>
      </c>
      <c r="G318" s="421">
        <v>44417</v>
      </c>
    </row>
    <row r="319" spans="1:7" s="400" customFormat="1" ht="13.5" customHeight="1">
      <c r="A319" s="422"/>
      <c r="B319" s="414" t="s">
        <v>2162</v>
      </c>
      <c r="C319" s="414" t="s">
        <v>2161</v>
      </c>
      <c r="D319" s="1004"/>
      <c r="E319" s="421">
        <v>44376</v>
      </c>
      <c r="F319" s="421">
        <v>44383</v>
      </c>
      <c r="G319" s="421">
        <v>44424</v>
      </c>
    </row>
    <row r="320" spans="1:7">
      <c r="B320" s="397"/>
      <c r="C320" s="420"/>
      <c r="D320" s="419"/>
      <c r="E320" s="418"/>
      <c r="F320" s="417"/>
      <c r="G320" s="417"/>
    </row>
    <row r="321" spans="1:7">
      <c r="A321" s="397" t="s">
        <v>2160</v>
      </c>
      <c r="B321" s="970" t="s">
        <v>27</v>
      </c>
      <c r="C321" s="970" t="s">
        <v>28</v>
      </c>
      <c r="D321" s="970" t="s">
        <v>29</v>
      </c>
      <c r="E321" s="970" t="s">
        <v>2120</v>
      </c>
      <c r="F321" s="415" t="s">
        <v>243</v>
      </c>
      <c r="G321" s="415" t="s">
        <v>224</v>
      </c>
    </row>
    <row r="322" spans="1:7">
      <c r="A322" s="397" t="s">
        <v>2159</v>
      </c>
      <c r="B322" s="971"/>
      <c r="C322" s="971"/>
      <c r="D322" s="971"/>
      <c r="E322" s="971"/>
      <c r="F322" s="415" t="s">
        <v>31</v>
      </c>
      <c r="G322" s="415" t="s">
        <v>32</v>
      </c>
    </row>
    <row r="323" spans="1:7" ht="13.5" customHeight="1">
      <c r="A323" s="390" t="s">
        <v>254</v>
      </c>
      <c r="B323" s="414" t="s">
        <v>2158</v>
      </c>
      <c r="C323" s="414" t="s">
        <v>11</v>
      </c>
      <c r="D323" s="416" t="s">
        <v>2153</v>
      </c>
      <c r="E323" s="414">
        <v>44348</v>
      </c>
      <c r="F323" s="414">
        <v>44354</v>
      </c>
      <c r="G323" s="414">
        <v>44378</v>
      </c>
    </row>
    <row r="324" spans="1:7" ht="13.5" customHeight="1">
      <c r="A324" s="390" t="s">
        <v>254</v>
      </c>
      <c r="B324" s="414" t="s">
        <v>2157</v>
      </c>
      <c r="C324" s="414" t="s">
        <v>219</v>
      </c>
      <c r="D324" s="416" t="s">
        <v>2153</v>
      </c>
      <c r="E324" s="414">
        <v>44355</v>
      </c>
      <c r="F324" s="414">
        <v>44361</v>
      </c>
      <c r="G324" s="414">
        <v>44385</v>
      </c>
    </row>
    <row r="325" spans="1:7" ht="13.5" customHeight="1">
      <c r="A325" s="390" t="s">
        <v>254</v>
      </c>
      <c r="B325" s="414" t="s">
        <v>2156</v>
      </c>
      <c r="C325" s="414" t="s">
        <v>2155</v>
      </c>
      <c r="D325" s="416" t="s">
        <v>2153</v>
      </c>
      <c r="E325" s="414">
        <v>44362</v>
      </c>
      <c r="F325" s="414">
        <v>44368</v>
      </c>
      <c r="G325" s="414">
        <v>44392</v>
      </c>
    </row>
    <row r="326" spans="1:7" ht="13.5" customHeight="1">
      <c r="A326" s="390" t="s">
        <v>254</v>
      </c>
      <c r="B326" s="414" t="s">
        <v>2154</v>
      </c>
      <c r="C326" s="414" t="s">
        <v>4</v>
      </c>
      <c r="D326" s="416" t="s">
        <v>2153</v>
      </c>
      <c r="E326" s="414">
        <v>44369</v>
      </c>
      <c r="F326" s="414">
        <v>44375</v>
      </c>
      <c r="G326" s="414">
        <v>44399</v>
      </c>
    </row>
    <row r="327" spans="1:7" ht="13.5" customHeight="1">
      <c r="B327" s="414"/>
      <c r="C327" s="414"/>
      <c r="D327" s="416" t="s">
        <v>2153</v>
      </c>
      <c r="E327" s="414">
        <v>44376</v>
      </c>
      <c r="F327" s="414">
        <v>44382</v>
      </c>
      <c r="G327" s="414">
        <v>44406</v>
      </c>
    </row>
    <row r="329" spans="1:7" ht="13.5" customHeight="1">
      <c r="A329" s="397" t="s">
        <v>2152</v>
      </c>
      <c r="B329" s="970" t="s">
        <v>27</v>
      </c>
      <c r="C329" s="970" t="s">
        <v>28</v>
      </c>
      <c r="D329" s="970" t="s">
        <v>29</v>
      </c>
      <c r="E329" s="970" t="s">
        <v>2120</v>
      </c>
      <c r="F329" s="415" t="s">
        <v>243</v>
      </c>
      <c r="G329" s="415" t="s">
        <v>2152</v>
      </c>
    </row>
    <row r="330" spans="1:7" ht="13.5" customHeight="1">
      <c r="A330" s="397" t="s">
        <v>2151</v>
      </c>
      <c r="B330" s="971"/>
      <c r="C330" s="971"/>
      <c r="D330" s="971"/>
      <c r="E330" s="971"/>
      <c r="F330" s="415" t="s">
        <v>31</v>
      </c>
      <c r="G330" s="415" t="s">
        <v>32</v>
      </c>
    </row>
    <row r="331" spans="1:7" ht="13.5" customHeight="1">
      <c r="B331" s="414" t="s">
        <v>2150</v>
      </c>
      <c r="C331" s="414" t="s">
        <v>890</v>
      </c>
      <c r="D331" s="1006" t="s">
        <v>2149</v>
      </c>
      <c r="E331" s="414">
        <v>44348</v>
      </c>
      <c r="F331" s="414">
        <v>44354</v>
      </c>
      <c r="G331" s="414">
        <v>44398</v>
      </c>
    </row>
    <row r="332" spans="1:7" ht="13.5" customHeight="1">
      <c r="B332" s="414" t="s">
        <v>2148</v>
      </c>
      <c r="C332" s="414" t="s">
        <v>2147</v>
      </c>
      <c r="D332" s="1007"/>
      <c r="E332" s="414">
        <v>44355</v>
      </c>
      <c r="F332" s="414">
        <v>44361</v>
      </c>
      <c r="G332" s="414">
        <v>44405</v>
      </c>
    </row>
    <row r="333" spans="1:7" ht="13.5" customHeight="1">
      <c r="B333" s="414" t="s">
        <v>2146</v>
      </c>
      <c r="C333" s="414" t="s">
        <v>894</v>
      </c>
      <c r="D333" s="1007"/>
      <c r="E333" s="414">
        <v>44362</v>
      </c>
      <c r="F333" s="414">
        <v>44368</v>
      </c>
      <c r="G333" s="414">
        <v>44412</v>
      </c>
    </row>
    <row r="334" spans="1:7" ht="13.5" customHeight="1">
      <c r="B334" s="414" t="s">
        <v>2145</v>
      </c>
      <c r="C334" s="414" t="s">
        <v>2144</v>
      </c>
      <c r="D334" s="1007"/>
      <c r="E334" s="414">
        <v>44369</v>
      </c>
      <c r="F334" s="414">
        <v>44375</v>
      </c>
      <c r="G334" s="414">
        <v>44419</v>
      </c>
    </row>
    <row r="335" spans="1:7" ht="13.5" customHeight="1">
      <c r="B335" s="414" t="s">
        <v>2143</v>
      </c>
      <c r="C335" s="414" t="s">
        <v>2142</v>
      </c>
      <c r="D335" s="1008"/>
      <c r="E335" s="414">
        <v>44376</v>
      </c>
      <c r="F335" s="414">
        <v>44382</v>
      </c>
      <c r="G335" s="414">
        <v>44426</v>
      </c>
    </row>
    <row r="336" spans="1:7" ht="13.5" customHeight="1"/>
    <row r="337" spans="1:7">
      <c r="A337" s="397" t="s">
        <v>2131</v>
      </c>
      <c r="B337" s="973" t="s">
        <v>27</v>
      </c>
      <c r="C337" s="973" t="s">
        <v>28</v>
      </c>
      <c r="D337" s="973" t="s">
        <v>29</v>
      </c>
      <c r="E337" s="973" t="s">
        <v>2120</v>
      </c>
      <c r="F337" s="393" t="s">
        <v>243</v>
      </c>
      <c r="G337" s="393" t="s">
        <v>137</v>
      </c>
    </row>
    <row r="338" spans="1:7">
      <c r="A338" s="396" t="s">
        <v>2141</v>
      </c>
      <c r="B338" s="974"/>
      <c r="C338" s="974"/>
      <c r="D338" s="974"/>
      <c r="E338" s="974"/>
      <c r="F338" s="393" t="s">
        <v>31</v>
      </c>
      <c r="G338" s="393" t="s">
        <v>32</v>
      </c>
    </row>
    <row r="339" spans="1:7" ht="12.75" customHeight="1">
      <c r="A339" s="413"/>
      <c r="B339" s="409" t="s">
        <v>2140</v>
      </c>
      <c r="C339" s="409" t="s">
        <v>2139</v>
      </c>
      <c r="D339" s="966" t="s">
        <v>2138</v>
      </c>
      <c r="E339" s="409">
        <v>44347</v>
      </c>
      <c r="F339" s="409">
        <v>44353</v>
      </c>
      <c r="G339" s="409">
        <v>44368</v>
      </c>
    </row>
    <row r="340" spans="1:7" ht="12.75" customHeight="1">
      <c r="A340" s="413"/>
      <c r="B340" s="409" t="s">
        <v>2137</v>
      </c>
      <c r="C340" s="409" t="s">
        <v>2136</v>
      </c>
      <c r="D340" s="967"/>
      <c r="E340" s="409">
        <v>44354</v>
      </c>
      <c r="F340" s="409">
        <v>44360</v>
      </c>
      <c r="G340" s="409">
        <v>44375</v>
      </c>
    </row>
    <row r="341" spans="1:7" ht="12.75" customHeight="1">
      <c r="A341" s="413"/>
      <c r="B341" s="409" t="s">
        <v>2135</v>
      </c>
      <c r="C341" s="409" t="s">
        <v>2134</v>
      </c>
      <c r="D341" s="967"/>
      <c r="E341" s="409">
        <v>44361</v>
      </c>
      <c r="F341" s="409">
        <v>44367</v>
      </c>
      <c r="G341" s="409">
        <v>44382</v>
      </c>
    </row>
    <row r="342" spans="1:7" ht="12.75" customHeight="1">
      <c r="A342" s="413"/>
      <c r="B342" s="409" t="s">
        <v>2133</v>
      </c>
      <c r="C342" s="409" t="s">
        <v>2132</v>
      </c>
      <c r="D342" s="967"/>
      <c r="E342" s="409">
        <v>44368</v>
      </c>
      <c r="F342" s="409">
        <v>44374</v>
      </c>
      <c r="G342" s="409">
        <v>44389</v>
      </c>
    </row>
    <row r="343" spans="1:7" ht="12.75" customHeight="1">
      <c r="A343" s="413"/>
      <c r="B343" s="409"/>
      <c r="C343" s="409"/>
      <c r="D343" s="968"/>
      <c r="E343" s="409">
        <v>44375</v>
      </c>
      <c r="F343" s="409">
        <v>44381</v>
      </c>
      <c r="G343" s="409">
        <v>44396</v>
      </c>
    </row>
    <row r="344" spans="1:7">
      <c r="A344" s="397"/>
      <c r="C344" s="412"/>
      <c r="D344" s="411"/>
      <c r="E344" s="410"/>
    </row>
    <row r="345" spans="1:7" ht="12.75" customHeight="1">
      <c r="A345" s="397" t="s">
        <v>2131</v>
      </c>
      <c r="B345" s="973" t="s">
        <v>27</v>
      </c>
      <c r="C345" s="973" t="s">
        <v>28</v>
      </c>
      <c r="D345" s="973" t="s">
        <v>29</v>
      </c>
      <c r="E345" s="973" t="s">
        <v>2120</v>
      </c>
      <c r="F345" s="393" t="s">
        <v>243</v>
      </c>
      <c r="G345" s="393" t="s">
        <v>137</v>
      </c>
    </row>
    <row r="346" spans="1:7" ht="12.75" customHeight="1">
      <c r="A346" s="397" t="s">
        <v>2130</v>
      </c>
      <c r="B346" s="974"/>
      <c r="C346" s="974"/>
      <c r="D346" s="974"/>
      <c r="E346" s="974"/>
      <c r="F346" s="393" t="s">
        <v>31</v>
      </c>
      <c r="G346" s="393" t="s">
        <v>32</v>
      </c>
    </row>
    <row r="347" spans="1:7" ht="12.75" customHeight="1">
      <c r="A347" s="397"/>
      <c r="B347" s="409" t="s">
        <v>2129</v>
      </c>
      <c r="C347" s="409" t="s">
        <v>2128</v>
      </c>
      <c r="D347" s="1009" t="s">
        <v>2127</v>
      </c>
      <c r="E347" s="409">
        <v>44348</v>
      </c>
      <c r="F347" s="409">
        <v>44354</v>
      </c>
      <c r="G347" s="409">
        <v>44369</v>
      </c>
    </row>
    <row r="348" spans="1:7" ht="12.75" customHeight="1">
      <c r="A348" s="397"/>
      <c r="B348" s="409" t="s">
        <v>2123</v>
      </c>
      <c r="C348" s="409" t="s">
        <v>2122</v>
      </c>
      <c r="D348" s="1010"/>
      <c r="E348" s="409">
        <f t="shared" ref="E348:G351" si="5">E347+7</f>
        <v>44355</v>
      </c>
      <c r="F348" s="409">
        <f t="shared" si="5"/>
        <v>44361</v>
      </c>
      <c r="G348" s="409">
        <f t="shared" si="5"/>
        <v>44376</v>
      </c>
    </row>
    <row r="349" spans="1:7" ht="12.75" customHeight="1">
      <c r="B349" s="409" t="s">
        <v>139</v>
      </c>
      <c r="C349" s="409" t="s">
        <v>2126</v>
      </c>
      <c r="D349" s="1010"/>
      <c r="E349" s="409">
        <f t="shared" si="5"/>
        <v>44362</v>
      </c>
      <c r="F349" s="409">
        <f t="shared" si="5"/>
        <v>44368</v>
      </c>
      <c r="G349" s="409">
        <f t="shared" si="5"/>
        <v>44383</v>
      </c>
    </row>
    <row r="350" spans="1:7">
      <c r="B350" s="409" t="s">
        <v>2125</v>
      </c>
      <c r="C350" s="409" t="s">
        <v>2124</v>
      </c>
      <c r="D350" s="1010"/>
      <c r="E350" s="409">
        <f t="shared" si="5"/>
        <v>44369</v>
      </c>
      <c r="F350" s="409">
        <f t="shared" si="5"/>
        <v>44375</v>
      </c>
      <c r="G350" s="409">
        <f t="shared" si="5"/>
        <v>44390</v>
      </c>
    </row>
    <row r="351" spans="1:7" ht="12.75" customHeight="1">
      <c r="B351" s="409" t="s">
        <v>2123</v>
      </c>
      <c r="C351" s="409" t="s">
        <v>2122</v>
      </c>
      <c r="D351" s="1011"/>
      <c r="E351" s="409">
        <f t="shared" si="5"/>
        <v>44376</v>
      </c>
      <c r="F351" s="409">
        <f t="shared" si="5"/>
        <v>44382</v>
      </c>
      <c r="G351" s="409">
        <f t="shared" si="5"/>
        <v>44397</v>
      </c>
    </row>
    <row r="352" spans="1:7" ht="12.75" customHeight="1"/>
    <row r="353" spans="1:7">
      <c r="A353" s="408" t="s">
        <v>2121</v>
      </c>
      <c r="B353" s="990" t="s">
        <v>27</v>
      </c>
      <c r="C353" s="990" t="s">
        <v>28</v>
      </c>
      <c r="D353" s="990" t="s">
        <v>29</v>
      </c>
      <c r="E353" s="988" t="s">
        <v>2120</v>
      </c>
      <c r="F353" s="409" t="s">
        <v>243</v>
      </c>
      <c r="G353" s="409" t="s">
        <v>137</v>
      </c>
    </row>
    <row r="354" spans="1:7" ht="12" customHeight="1">
      <c r="A354" s="408"/>
      <c r="B354" s="991"/>
      <c r="C354" s="991"/>
      <c r="D354" s="991"/>
      <c r="E354" s="989"/>
      <c r="F354" s="407" t="s">
        <v>31</v>
      </c>
      <c r="G354" s="393" t="s">
        <v>32</v>
      </c>
    </row>
    <row r="355" spans="1:7" ht="12.75" customHeight="1">
      <c r="A355" s="408"/>
      <c r="B355" s="407" t="s">
        <v>2119</v>
      </c>
      <c r="C355" s="407" t="s">
        <v>2118</v>
      </c>
      <c r="D355" s="1009" t="s">
        <v>2117</v>
      </c>
      <c r="E355" s="407">
        <v>44344</v>
      </c>
      <c r="F355" s="407">
        <v>44351</v>
      </c>
      <c r="G355" s="407">
        <v>44366</v>
      </c>
    </row>
    <row r="356" spans="1:7" ht="12" customHeight="1">
      <c r="A356" s="408"/>
      <c r="B356" s="407" t="s">
        <v>2116</v>
      </c>
      <c r="C356" s="407" t="s">
        <v>2115</v>
      </c>
      <c r="D356" s="1010"/>
      <c r="E356" s="407">
        <v>44351</v>
      </c>
      <c r="F356" s="407">
        <v>44358</v>
      </c>
      <c r="G356" s="407">
        <v>44373</v>
      </c>
    </row>
    <row r="357" spans="1:7" ht="12" customHeight="1">
      <c r="A357" s="408"/>
      <c r="B357" s="407" t="s">
        <v>2114</v>
      </c>
      <c r="C357" s="407" t="s">
        <v>2113</v>
      </c>
      <c r="D357" s="1010"/>
      <c r="E357" s="407">
        <v>44358</v>
      </c>
      <c r="F357" s="407">
        <v>44365</v>
      </c>
      <c r="G357" s="407">
        <v>44380</v>
      </c>
    </row>
    <row r="358" spans="1:7" ht="12" customHeight="1">
      <c r="A358" s="408"/>
      <c r="B358" s="407" t="s">
        <v>2112</v>
      </c>
      <c r="C358" s="407" t="s">
        <v>2111</v>
      </c>
      <c r="D358" s="1010"/>
      <c r="E358" s="407">
        <v>44365</v>
      </c>
      <c r="F358" s="407">
        <v>44372</v>
      </c>
      <c r="G358" s="407">
        <v>44387</v>
      </c>
    </row>
    <row r="359" spans="1:7" ht="12.75" customHeight="1">
      <c r="A359" s="408"/>
      <c r="B359" s="407"/>
      <c r="C359" s="407"/>
      <c r="D359" s="1011"/>
      <c r="E359" s="407">
        <v>44372</v>
      </c>
      <c r="F359" s="407">
        <v>44379</v>
      </c>
      <c r="G359" s="407">
        <v>44394</v>
      </c>
    </row>
    <row r="360" spans="1:7" s="400" customFormat="1" ht="12.75" customHeight="1">
      <c r="B360" s="404"/>
      <c r="C360" s="404"/>
      <c r="D360" s="402"/>
      <c r="E360" s="402"/>
      <c r="F360" s="402"/>
      <c r="G360" s="402"/>
    </row>
    <row r="361" spans="1:7" s="400" customFormat="1" ht="12.75" customHeight="1">
      <c r="A361" s="402" t="s">
        <v>2110</v>
      </c>
      <c r="B361" s="978" t="s">
        <v>27</v>
      </c>
      <c r="C361" s="978" t="s">
        <v>28</v>
      </c>
      <c r="D361" s="978" t="s">
        <v>29</v>
      </c>
      <c r="E361" s="978" t="s">
        <v>2066</v>
      </c>
      <c r="F361" s="406" t="s">
        <v>243</v>
      </c>
      <c r="G361" s="406" t="s">
        <v>2109</v>
      </c>
    </row>
    <row r="362" spans="1:7" s="400" customFormat="1" ht="12.75" customHeight="1">
      <c r="A362" s="402" t="s">
        <v>2083</v>
      </c>
      <c r="B362" s="979"/>
      <c r="C362" s="979"/>
      <c r="D362" s="979"/>
      <c r="E362" s="979"/>
      <c r="F362" s="406" t="s">
        <v>31</v>
      </c>
      <c r="G362" s="406" t="s">
        <v>32</v>
      </c>
    </row>
    <row r="363" spans="1:7" s="400" customFormat="1" ht="12.75" customHeight="1">
      <c r="A363" s="402"/>
      <c r="B363" s="405" t="s">
        <v>2108</v>
      </c>
      <c r="C363" s="405" t="s">
        <v>2107</v>
      </c>
      <c r="D363" s="999" t="s">
        <v>2106</v>
      </c>
      <c r="E363" s="405">
        <v>44341</v>
      </c>
      <c r="F363" s="405">
        <v>44348</v>
      </c>
      <c r="G363" s="405">
        <v>44368</v>
      </c>
    </row>
    <row r="364" spans="1:7" s="400" customFormat="1" ht="12.75" customHeight="1">
      <c r="A364" s="402"/>
      <c r="B364" s="405"/>
      <c r="C364" s="405"/>
      <c r="D364" s="1000"/>
      <c r="E364" s="405">
        <v>44348</v>
      </c>
      <c r="F364" s="405">
        <v>44355</v>
      </c>
      <c r="G364" s="405">
        <v>44375</v>
      </c>
    </row>
    <row r="365" spans="1:7" s="400" customFormat="1" ht="12.75" customHeight="1">
      <c r="A365" s="402"/>
      <c r="B365" s="405" t="s">
        <v>2105</v>
      </c>
      <c r="C365" s="405" t="s">
        <v>226</v>
      </c>
      <c r="D365" s="1000"/>
      <c r="E365" s="405">
        <v>44355</v>
      </c>
      <c r="F365" s="405">
        <v>44362</v>
      </c>
      <c r="G365" s="405">
        <v>44382</v>
      </c>
    </row>
    <row r="366" spans="1:7" s="400" customFormat="1" ht="12.75" customHeight="1">
      <c r="A366" s="402"/>
      <c r="B366" s="405" t="s">
        <v>2104</v>
      </c>
      <c r="C366" s="405" t="s">
        <v>11</v>
      </c>
      <c r="D366" s="1000"/>
      <c r="E366" s="405">
        <v>44362</v>
      </c>
      <c r="F366" s="405">
        <v>44369</v>
      </c>
      <c r="G366" s="405">
        <v>44389</v>
      </c>
    </row>
    <row r="367" spans="1:7" s="400" customFormat="1" ht="12.75" customHeight="1">
      <c r="A367" s="402"/>
      <c r="B367" s="405" t="s">
        <v>2103</v>
      </c>
      <c r="C367" s="405" t="s">
        <v>2102</v>
      </c>
      <c r="D367" s="1000"/>
      <c r="E367" s="405">
        <v>44369</v>
      </c>
      <c r="F367" s="405">
        <v>44376</v>
      </c>
      <c r="G367" s="405">
        <v>44396</v>
      </c>
    </row>
    <row r="368" spans="1:7" s="400" customFormat="1" ht="12.75" customHeight="1">
      <c r="A368" s="402"/>
      <c r="B368" s="405" t="s">
        <v>2101</v>
      </c>
      <c r="C368" s="405" t="s">
        <v>2100</v>
      </c>
      <c r="D368" s="1001"/>
      <c r="E368" s="405">
        <v>44376</v>
      </c>
      <c r="F368" s="405">
        <v>44383</v>
      </c>
      <c r="G368" s="405">
        <v>44403</v>
      </c>
    </row>
    <row r="369" spans="1:7" s="400" customFormat="1" ht="12.75" customHeight="1">
      <c r="A369" s="404"/>
      <c r="B369" s="404"/>
      <c r="C369" s="404"/>
      <c r="D369" s="404"/>
      <c r="E369" s="404"/>
      <c r="F369" s="404"/>
      <c r="G369" s="404"/>
    </row>
    <row r="370" spans="1:7" s="400" customFormat="1" ht="12.75" customHeight="1">
      <c r="A370" s="402" t="s">
        <v>2099</v>
      </c>
      <c r="B370" s="978" t="s">
        <v>27</v>
      </c>
      <c r="C370" s="978" t="s">
        <v>28</v>
      </c>
      <c r="D370" s="978" t="s">
        <v>29</v>
      </c>
      <c r="E370" s="978" t="s">
        <v>2066</v>
      </c>
      <c r="F370" s="406" t="s">
        <v>243</v>
      </c>
      <c r="G370" s="406" t="s">
        <v>2098</v>
      </c>
    </row>
    <row r="371" spans="1:7" s="400" customFormat="1" ht="12.75" customHeight="1">
      <c r="A371" s="402" t="s">
        <v>2083</v>
      </c>
      <c r="B371" s="979"/>
      <c r="C371" s="979"/>
      <c r="D371" s="979"/>
      <c r="E371" s="979"/>
      <c r="F371" s="406" t="s">
        <v>31</v>
      </c>
      <c r="G371" s="406" t="s">
        <v>32</v>
      </c>
    </row>
    <row r="372" spans="1:7" s="400" customFormat="1" ht="13.5" customHeight="1">
      <c r="A372" s="402"/>
      <c r="B372" s="405" t="s">
        <v>2097</v>
      </c>
      <c r="C372" s="405" t="s">
        <v>2096</v>
      </c>
      <c r="D372" s="999" t="s">
        <v>2095</v>
      </c>
      <c r="E372" s="405">
        <v>44341</v>
      </c>
      <c r="F372" s="405">
        <v>44348</v>
      </c>
      <c r="G372" s="405">
        <v>44369</v>
      </c>
    </row>
    <row r="373" spans="1:7" s="400" customFormat="1" ht="12.75" customHeight="1">
      <c r="A373" s="402"/>
      <c r="B373" s="405" t="s">
        <v>2094</v>
      </c>
      <c r="C373" s="405" t="s">
        <v>2093</v>
      </c>
      <c r="D373" s="1000"/>
      <c r="E373" s="405">
        <v>44348</v>
      </c>
      <c r="F373" s="405">
        <v>44355</v>
      </c>
      <c r="G373" s="405">
        <v>44376</v>
      </c>
    </row>
    <row r="374" spans="1:7" s="400" customFormat="1" ht="12.75" customHeight="1">
      <c r="A374" s="402"/>
      <c r="B374" s="405" t="s">
        <v>2092</v>
      </c>
      <c r="C374" s="405" t="s">
        <v>2091</v>
      </c>
      <c r="D374" s="1000"/>
      <c r="E374" s="405">
        <v>44355</v>
      </c>
      <c r="F374" s="405">
        <v>44362</v>
      </c>
      <c r="G374" s="405">
        <v>44383</v>
      </c>
    </row>
    <row r="375" spans="1:7" s="400" customFormat="1" ht="12.75" customHeight="1">
      <c r="A375" s="402"/>
      <c r="B375" s="405" t="s">
        <v>2090</v>
      </c>
      <c r="C375" s="405" t="s">
        <v>2089</v>
      </c>
      <c r="D375" s="1000"/>
      <c r="E375" s="405">
        <v>44362</v>
      </c>
      <c r="F375" s="405">
        <v>44369</v>
      </c>
      <c r="G375" s="405">
        <v>44390</v>
      </c>
    </row>
    <row r="376" spans="1:7" s="400" customFormat="1" ht="12.75" customHeight="1">
      <c r="A376" s="402"/>
      <c r="B376" s="405" t="s">
        <v>2088</v>
      </c>
      <c r="C376" s="405" t="s">
        <v>2087</v>
      </c>
      <c r="D376" s="1000"/>
      <c r="E376" s="405">
        <v>44369</v>
      </c>
      <c r="F376" s="405">
        <v>44376</v>
      </c>
      <c r="G376" s="405">
        <v>44397</v>
      </c>
    </row>
    <row r="377" spans="1:7" s="400" customFormat="1" ht="13.5" customHeight="1">
      <c r="A377" s="402"/>
      <c r="B377" s="405" t="s">
        <v>2086</v>
      </c>
      <c r="C377" s="405" t="s">
        <v>2085</v>
      </c>
      <c r="D377" s="1001"/>
      <c r="E377" s="405">
        <v>44376</v>
      </c>
      <c r="F377" s="405">
        <v>44383</v>
      </c>
      <c r="G377" s="405">
        <v>44404</v>
      </c>
    </row>
    <row r="378" spans="1:7" s="400" customFormat="1" ht="12.75" customHeight="1">
      <c r="A378" s="402"/>
      <c r="B378" s="402"/>
      <c r="C378" s="402"/>
      <c r="D378" s="402"/>
      <c r="E378" s="404"/>
      <c r="F378" s="404"/>
      <c r="G378" s="404"/>
    </row>
    <row r="379" spans="1:7" s="400" customFormat="1" ht="12.75" customHeight="1">
      <c r="A379" s="402" t="s">
        <v>2084</v>
      </c>
      <c r="B379" s="964" t="s">
        <v>27</v>
      </c>
      <c r="C379" s="964" t="s">
        <v>28</v>
      </c>
      <c r="D379" s="969" t="s">
        <v>29</v>
      </c>
      <c r="E379" s="969" t="s">
        <v>2066</v>
      </c>
      <c r="F379" s="403" t="s">
        <v>243</v>
      </c>
      <c r="G379" s="403" t="s">
        <v>141</v>
      </c>
    </row>
    <row r="380" spans="1:7" s="400" customFormat="1" ht="12.75" customHeight="1">
      <c r="A380" s="402" t="s">
        <v>2083</v>
      </c>
      <c r="B380" s="965"/>
      <c r="C380" s="965"/>
      <c r="D380" s="969"/>
      <c r="E380" s="969"/>
      <c r="F380" s="403" t="s">
        <v>31</v>
      </c>
      <c r="G380" s="403" t="s">
        <v>32</v>
      </c>
    </row>
    <row r="381" spans="1:7" s="400" customFormat="1" ht="12.75" customHeight="1">
      <c r="A381" s="402"/>
      <c r="B381" s="401" t="s">
        <v>2082</v>
      </c>
      <c r="C381" s="401" t="s">
        <v>5</v>
      </c>
      <c r="D381" s="1002" t="s">
        <v>2081</v>
      </c>
      <c r="E381" s="401">
        <v>44341</v>
      </c>
      <c r="F381" s="401">
        <v>44348</v>
      </c>
      <c r="G381" s="401">
        <v>44379</v>
      </c>
    </row>
    <row r="382" spans="1:7" s="400" customFormat="1" ht="12.75" customHeight="1">
      <c r="A382" s="402"/>
      <c r="B382" s="401" t="s">
        <v>2080</v>
      </c>
      <c r="C382" s="401" t="s">
        <v>4</v>
      </c>
      <c r="D382" s="1003"/>
      <c r="E382" s="401">
        <v>44348</v>
      </c>
      <c r="F382" s="401">
        <v>44355</v>
      </c>
      <c r="G382" s="401">
        <v>44386</v>
      </c>
    </row>
    <row r="383" spans="1:7" s="400" customFormat="1" ht="12.75" customHeight="1">
      <c r="A383" s="402"/>
      <c r="B383" s="401" t="s">
        <v>2079</v>
      </c>
      <c r="C383" s="401" t="s">
        <v>218</v>
      </c>
      <c r="D383" s="1003"/>
      <c r="E383" s="401">
        <v>44355</v>
      </c>
      <c r="F383" s="401">
        <v>44362</v>
      </c>
      <c r="G383" s="401">
        <v>44393</v>
      </c>
    </row>
    <row r="384" spans="1:7" s="400" customFormat="1" ht="12.75" customHeight="1">
      <c r="A384" s="402"/>
      <c r="B384" s="401" t="s">
        <v>2078</v>
      </c>
      <c r="C384" s="401" t="s">
        <v>2077</v>
      </c>
      <c r="D384" s="1003"/>
      <c r="E384" s="401">
        <v>44362</v>
      </c>
      <c r="F384" s="401">
        <v>44369</v>
      </c>
      <c r="G384" s="401">
        <v>44400</v>
      </c>
    </row>
    <row r="385" spans="1:7" s="400" customFormat="1" ht="12.75" customHeight="1">
      <c r="A385" s="402"/>
      <c r="B385" s="401" t="s">
        <v>2076</v>
      </c>
      <c r="C385" s="401" t="s">
        <v>53</v>
      </c>
      <c r="D385" s="1003"/>
      <c r="E385" s="401">
        <v>44369</v>
      </c>
      <c r="F385" s="401">
        <v>44376</v>
      </c>
      <c r="G385" s="401">
        <v>44407</v>
      </c>
    </row>
    <row r="386" spans="1:7" s="400" customFormat="1" ht="12.75" customHeight="1">
      <c r="A386" s="402"/>
      <c r="B386" s="401"/>
      <c r="C386" s="401"/>
      <c r="D386" s="1004"/>
      <c r="E386" s="401">
        <v>44376</v>
      </c>
      <c r="F386" s="401">
        <v>44383</v>
      </c>
      <c r="G386" s="401">
        <v>44414</v>
      </c>
    </row>
    <row r="387" spans="1:7">
      <c r="C387" s="399"/>
      <c r="D387" s="399"/>
      <c r="E387" s="399"/>
      <c r="G387" s="398"/>
    </row>
    <row r="388" spans="1:7">
      <c r="A388" s="397" t="s">
        <v>2075</v>
      </c>
      <c r="B388" s="969" t="s">
        <v>27</v>
      </c>
      <c r="C388" s="969" t="s">
        <v>28</v>
      </c>
      <c r="D388" s="981" t="s">
        <v>29</v>
      </c>
      <c r="E388" s="981" t="s">
        <v>2066</v>
      </c>
      <c r="F388" s="393" t="s">
        <v>243</v>
      </c>
      <c r="G388" s="393" t="s">
        <v>236</v>
      </c>
    </row>
    <row r="389" spans="1:7">
      <c r="A389" s="396" t="s">
        <v>2074</v>
      </c>
      <c r="B389" s="969"/>
      <c r="C389" s="969"/>
      <c r="D389" s="981"/>
      <c r="E389" s="981"/>
      <c r="F389" s="393" t="s">
        <v>31</v>
      </c>
      <c r="G389" s="393" t="s">
        <v>32</v>
      </c>
    </row>
    <row r="390" spans="1:7" ht="14.25" customHeight="1">
      <c r="B390" s="392"/>
      <c r="C390" s="392"/>
      <c r="D390" s="990" t="s">
        <v>2073</v>
      </c>
      <c r="E390" s="392">
        <v>44343</v>
      </c>
      <c r="F390" s="392">
        <v>44350</v>
      </c>
      <c r="G390" s="392">
        <v>44389</v>
      </c>
    </row>
    <row r="391" spans="1:7" ht="13.5" customHeight="1">
      <c r="B391" s="392" t="s">
        <v>2072</v>
      </c>
      <c r="C391" s="392" t="s">
        <v>2071</v>
      </c>
      <c r="D391" s="1005"/>
      <c r="E391" s="392">
        <v>44350</v>
      </c>
      <c r="F391" s="392">
        <v>44357</v>
      </c>
      <c r="G391" s="392">
        <v>44396</v>
      </c>
    </row>
    <row r="392" spans="1:7" ht="13.5" customHeight="1">
      <c r="B392" s="392"/>
      <c r="C392" s="392"/>
      <c r="D392" s="1005"/>
      <c r="E392" s="392">
        <v>44357</v>
      </c>
      <c r="F392" s="392">
        <v>44364</v>
      </c>
      <c r="G392" s="392">
        <v>44403</v>
      </c>
    </row>
    <row r="393" spans="1:7" ht="13.5" customHeight="1">
      <c r="B393" s="392" t="s">
        <v>2070</v>
      </c>
      <c r="C393" s="392" t="s">
        <v>942</v>
      </c>
      <c r="D393" s="1005"/>
      <c r="E393" s="392">
        <v>44364</v>
      </c>
      <c r="F393" s="392">
        <v>44371</v>
      </c>
      <c r="G393" s="392">
        <v>44410</v>
      </c>
    </row>
    <row r="394" spans="1:7" ht="13.5" customHeight="1">
      <c r="B394" s="392" t="s">
        <v>2069</v>
      </c>
      <c r="C394" s="392" t="s">
        <v>949</v>
      </c>
      <c r="D394" s="991"/>
      <c r="E394" s="392">
        <v>44371</v>
      </c>
      <c r="F394" s="392">
        <v>44378</v>
      </c>
      <c r="G394" s="392">
        <v>44417</v>
      </c>
    </row>
    <row r="396" spans="1:7">
      <c r="A396" s="390" t="s">
        <v>2068</v>
      </c>
      <c r="B396" s="977" t="s">
        <v>27</v>
      </c>
      <c r="C396" s="977" t="s">
        <v>28</v>
      </c>
      <c r="D396" s="977" t="s">
        <v>29</v>
      </c>
      <c r="E396" s="977" t="s">
        <v>2066</v>
      </c>
      <c r="F396" s="393" t="s">
        <v>243</v>
      </c>
      <c r="G396" s="393" t="s">
        <v>75</v>
      </c>
    </row>
    <row r="397" spans="1:7">
      <c r="A397" s="390" t="s">
        <v>2065</v>
      </c>
      <c r="B397" s="977"/>
      <c r="C397" s="977"/>
      <c r="D397" s="977"/>
      <c r="E397" s="977"/>
      <c r="F397" s="393" t="s">
        <v>31</v>
      </c>
      <c r="G397" s="393" t="s">
        <v>32</v>
      </c>
    </row>
    <row r="398" spans="1:7" ht="13.5" customHeight="1">
      <c r="A398" s="395"/>
      <c r="B398" s="392" t="s">
        <v>2064</v>
      </c>
      <c r="C398" s="392" t="s">
        <v>2063</v>
      </c>
      <c r="D398" s="990" t="s">
        <v>2062</v>
      </c>
      <c r="E398" s="392">
        <v>217</v>
      </c>
      <c r="F398" s="392">
        <v>44354</v>
      </c>
      <c r="G398" s="392">
        <v>44366</v>
      </c>
    </row>
    <row r="399" spans="1:7" ht="13.5" customHeight="1">
      <c r="A399" s="395"/>
      <c r="B399" s="392" t="s">
        <v>2061</v>
      </c>
      <c r="C399" s="392" t="s">
        <v>2060</v>
      </c>
      <c r="D399" s="1005"/>
      <c r="E399" s="392">
        <v>224</v>
      </c>
      <c r="F399" s="392">
        <v>44361</v>
      </c>
      <c r="G399" s="392">
        <v>44373</v>
      </c>
    </row>
    <row r="400" spans="1:7" ht="13.5" customHeight="1">
      <c r="A400" s="395"/>
      <c r="B400" s="392" t="s">
        <v>2059</v>
      </c>
      <c r="C400" s="392" t="s">
        <v>2058</v>
      </c>
      <c r="D400" s="1005"/>
      <c r="E400" s="392">
        <v>231</v>
      </c>
      <c r="F400" s="392">
        <v>44368</v>
      </c>
      <c r="G400" s="392">
        <v>44380</v>
      </c>
    </row>
    <row r="401" spans="1:7" ht="13.5" customHeight="1">
      <c r="A401" s="395"/>
      <c r="B401" s="392" t="s">
        <v>2057</v>
      </c>
      <c r="C401" s="392" t="s">
        <v>2056</v>
      </c>
      <c r="D401" s="1005"/>
      <c r="E401" s="392">
        <v>238</v>
      </c>
      <c r="F401" s="392">
        <v>44375</v>
      </c>
      <c r="G401" s="392">
        <v>44387</v>
      </c>
    </row>
    <row r="402" spans="1:7" ht="13.5" customHeight="1">
      <c r="A402" s="395"/>
      <c r="B402" s="392" t="s">
        <v>2055</v>
      </c>
      <c r="C402" s="392" t="s">
        <v>2054</v>
      </c>
      <c r="D402" s="991"/>
      <c r="E402" s="392">
        <v>245</v>
      </c>
      <c r="F402" s="392">
        <v>44382</v>
      </c>
      <c r="G402" s="392">
        <v>44394</v>
      </c>
    </row>
    <row r="403" spans="1:7">
      <c r="B403" s="394"/>
      <c r="C403" s="394"/>
      <c r="D403" s="394"/>
      <c r="E403" s="394"/>
      <c r="F403" s="394"/>
      <c r="G403" s="394"/>
    </row>
    <row r="404" spans="1:7">
      <c r="A404" s="390" t="s">
        <v>2067</v>
      </c>
      <c r="B404" s="977" t="s">
        <v>27</v>
      </c>
      <c r="C404" s="977" t="s">
        <v>28</v>
      </c>
      <c r="D404" s="977" t="s">
        <v>29</v>
      </c>
      <c r="E404" s="977" t="s">
        <v>2066</v>
      </c>
      <c r="F404" s="393" t="s">
        <v>243</v>
      </c>
      <c r="G404" s="393" t="s">
        <v>73</v>
      </c>
    </row>
    <row r="405" spans="1:7">
      <c r="A405" s="390" t="s">
        <v>2065</v>
      </c>
      <c r="B405" s="977"/>
      <c r="C405" s="977"/>
      <c r="D405" s="977"/>
      <c r="E405" s="977"/>
      <c r="F405" s="393" t="s">
        <v>31</v>
      </c>
      <c r="G405" s="393" t="s">
        <v>32</v>
      </c>
    </row>
    <row r="406" spans="1:7" ht="13.5" customHeight="1">
      <c r="B406" s="392" t="s">
        <v>2064</v>
      </c>
      <c r="C406" s="392" t="s">
        <v>2063</v>
      </c>
      <c r="D406" s="990" t="s">
        <v>2062</v>
      </c>
      <c r="E406" s="392">
        <v>44349</v>
      </c>
      <c r="F406" s="392">
        <v>44354</v>
      </c>
      <c r="G406" s="392">
        <v>44370</v>
      </c>
    </row>
    <row r="407" spans="1:7" ht="13.5" customHeight="1">
      <c r="B407" s="392" t="s">
        <v>2061</v>
      </c>
      <c r="C407" s="392" t="s">
        <v>2060</v>
      </c>
      <c r="D407" s="1005"/>
      <c r="E407" s="392">
        <v>44356</v>
      </c>
      <c r="F407" s="392">
        <v>44361</v>
      </c>
      <c r="G407" s="392">
        <v>44377</v>
      </c>
    </row>
    <row r="408" spans="1:7" ht="13.5" customHeight="1">
      <c r="B408" s="392" t="s">
        <v>2059</v>
      </c>
      <c r="C408" s="392" t="s">
        <v>2058</v>
      </c>
      <c r="D408" s="1005"/>
      <c r="E408" s="392">
        <v>44363</v>
      </c>
      <c r="F408" s="392">
        <v>44368</v>
      </c>
      <c r="G408" s="392">
        <v>44384</v>
      </c>
    </row>
    <row r="409" spans="1:7" ht="13.5" customHeight="1">
      <c r="B409" s="392" t="s">
        <v>2057</v>
      </c>
      <c r="C409" s="392" t="s">
        <v>2056</v>
      </c>
      <c r="D409" s="1005"/>
      <c r="E409" s="392">
        <v>44370</v>
      </c>
      <c r="F409" s="392">
        <v>44375</v>
      </c>
      <c r="G409" s="392">
        <v>44391</v>
      </c>
    </row>
    <row r="410" spans="1:7" ht="13.5" customHeight="1">
      <c r="B410" s="392" t="s">
        <v>2055</v>
      </c>
      <c r="C410" s="392" t="s">
        <v>2054</v>
      </c>
      <c r="D410" s="991"/>
      <c r="E410" s="392">
        <v>44377</v>
      </c>
      <c r="F410" s="392">
        <v>44382</v>
      </c>
      <c r="G410" s="392">
        <v>44398</v>
      </c>
    </row>
    <row r="411" spans="1:7">
      <c r="C411" s="391"/>
    </row>
  </sheetData>
  <mergeCells count="223">
    <mergeCell ref="D406:D410"/>
    <mergeCell ref="D305:D310"/>
    <mergeCell ref="D314:D319"/>
    <mergeCell ref="D331:D335"/>
    <mergeCell ref="D339:D343"/>
    <mergeCell ref="D347:D351"/>
    <mergeCell ref="D355:D359"/>
    <mergeCell ref="D404:D405"/>
    <mergeCell ref="E329:E330"/>
    <mergeCell ref="D337:D338"/>
    <mergeCell ref="D345:D346"/>
    <mergeCell ref="D379:D380"/>
    <mergeCell ref="D361:D362"/>
    <mergeCell ref="E337:E338"/>
    <mergeCell ref="D237:D242"/>
    <mergeCell ref="D390:D394"/>
    <mergeCell ref="D398:D402"/>
    <mergeCell ref="E404:E405"/>
    <mergeCell ref="C396:C397"/>
    <mergeCell ref="D396:D397"/>
    <mergeCell ref="B404:B405"/>
    <mergeCell ref="C404:C405"/>
    <mergeCell ref="B261:B262"/>
    <mergeCell ref="D286:D287"/>
    <mergeCell ref="D278:D279"/>
    <mergeCell ref="D295:D296"/>
    <mergeCell ref="D303:D304"/>
    <mergeCell ref="D312:D313"/>
    <mergeCell ref="B379:B380"/>
    <mergeCell ref="C321:C322"/>
    <mergeCell ref="B337:B338"/>
    <mergeCell ref="B345:B346"/>
    <mergeCell ref="D329:D330"/>
    <mergeCell ref="C345:C346"/>
    <mergeCell ref="B388:B389"/>
    <mergeCell ref="B396:B397"/>
    <mergeCell ref="B361:B362"/>
    <mergeCell ref="D269:D270"/>
    <mergeCell ref="D363:D368"/>
    <mergeCell ref="D372:D377"/>
    <mergeCell ref="D381:D386"/>
    <mergeCell ref="B370:B371"/>
    <mergeCell ref="B312:B313"/>
    <mergeCell ref="C370:C371"/>
    <mergeCell ref="B208:B209"/>
    <mergeCell ref="C208:C209"/>
    <mergeCell ref="C226:C227"/>
    <mergeCell ref="B235:B236"/>
    <mergeCell ref="B226:B227"/>
    <mergeCell ref="B244:B245"/>
    <mergeCell ref="B353:B354"/>
    <mergeCell ref="C329:C330"/>
    <mergeCell ref="A1:G1"/>
    <mergeCell ref="A4:G4"/>
    <mergeCell ref="B7:B8"/>
    <mergeCell ref="B41:B42"/>
    <mergeCell ref="B67:B68"/>
    <mergeCell ref="E7:E8"/>
    <mergeCell ref="E41:E42"/>
    <mergeCell ref="E67:E68"/>
    <mergeCell ref="B58:B59"/>
    <mergeCell ref="D58:D59"/>
    <mergeCell ref="D52:D56"/>
    <mergeCell ref="E58:E59"/>
    <mergeCell ref="C7:C8"/>
    <mergeCell ref="D7:D8"/>
    <mergeCell ref="C58:C59"/>
    <mergeCell ref="D33:D34"/>
    <mergeCell ref="D41:D42"/>
    <mergeCell ref="D67:D68"/>
    <mergeCell ref="C67:C68"/>
    <mergeCell ref="C50:C51"/>
    <mergeCell ref="D50:D51"/>
    <mergeCell ref="C24:C25"/>
    <mergeCell ref="B99:B100"/>
    <mergeCell ref="B107:B108"/>
    <mergeCell ref="E16:E17"/>
    <mergeCell ref="E33:E34"/>
    <mergeCell ref="D24:D25"/>
    <mergeCell ref="E24:E25"/>
    <mergeCell ref="E50:E51"/>
    <mergeCell ref="B50:B51"/>
    <mergeCell ref="E99:E100"/>
    <mergeCell ref="C99:C100"/>
    <mergeCell ref="E107:E108"/>
    <mergeCell ref="B83:B84"/>
    <mergeCell ref="C83:C84"/>
    <mergeCell ref="D83:D84"/>
    <mergeCell ref="E83:E84"/>
    <mergeCell ref="D91:D92"/>
    <mergeCell ref="C91:C92"/>
    <mergeCell ref="D99:D100"/>
    <mergeCell ref="C75:C76"/>
    <mergeCell ref="B75:B76"/>
    <mergeCell ref="E75:E76"/>
    <mergeCell ref="D75:D76"/>
    <mergeCell ref="C107:C108"/>
    <mergeCell ref="D107:D108"/>
    <mergeCell ref="C41:C42"/>
    <mergeCell ref="D43:D48"/>
    <mergeCell ref="B33:B34"/>
    <mergeCell ref="C33:C34"/>
    <mergeCell ref="B24:B25"/>
    <mergeCell ref="B16:B17"/>
    <mergeCell ref="C16:C17"/>
    <mergeCell ref="D16:D17"/>
    <mergeCell ref="E91:E92"/>
    <mergeCell ref="B91:B92"/>
    <mergeCell ref="E182:E183"/>
    <mergeCell ref="E379:E380"/>
    <mergeCell ref="D370:D371"/>
    <mergeCell ref="E370:E371"/>
    <mergeCell ref="E286:E287"/>
    <mergeCell ref="E269:E270"/>
    <mergeCell ref="E295:E296"/>
    <mergeCell ref="E312:E313"/>
    <mergeCell ref="E303:E304"/>
    <mergeCell ref="E278:E279"/>
    <mergeCell ref="D261:D262"/>
    <mergeCell ref="D353:D354"/>
    <mergeCell ref="D263:D267"/>
    <mergeCell ref="D271:D276"/>
    <mergeCell ref="D182:D183"/>
    <mergeCell ref="D208:D209"/>
    <mergeCell ref="D210:D215"/>
    <mergeCell ref="D192:D197"/>
    <mergeCell ref="D321:D322"/>
    <mergeCell ref="D246:D250"/>
    <mergeCell ref="D254:D259"/>
    <mergeCell ref="E353:E354"/>
    <mergeCell ref="E199:E200"/>
    <mergeCell ref="D199:D200"/>
    <mergeCell ref="E190:E191"/>
    <mergeCell ref="D280:D284"/>
    <mergeCell ref="D288:D293"/>
    <mergeCell ref="B295:B296"/>
    <mergeCell ref="C312:C313"/>
    <mergeCell ref="C244:C245"/>
    <mergeCell ref="B217:B218"/>
    <mergeCell ref="C217:C218"/>
    <mergeCell ref="D217:D218"/>
    <mergeCell ref="E208:E209"/>
    <mergeCell ref="D226:D227"/>
    <mergeCell ref="E252:E253"/>
    <mergeCell ref="E235:E236"/>
    <mergeCell ref="E261:E262"/>
    <mergeCell ref="E226:E227"/>
    <mergeCell ref="E217:E218"/>
    <mergeCell ref="D244:D245"/>
    <mergeCell ref="E244:E245"/>
    <mergeCell ref="C190:C191"/>
    <mergeCell ref="D190:D191"/>
    <mergeCell ref="D201:D205"/>
    <mergeCell ref="C261:C262"/>
    <mergeCell ref="C235:C236"/>
    <mergeCell ref="D219:D223"/>
    <mergeCell ref="E396:E397"/>
    <mergeCell ref="E388:E389"/>
    <mergeCell ref="D388:D389"/>
    <mergeCell ref="C379:C380"/>
    <mergeCell ref="C286:C287"/>
    <mergeCell ref="C278:C279"/>
    <mergeCell ref="C295:C296"/>
    <mergeCell ref="C269:C270"/>
    <mergeCell ref="E345:E346"/>
    <mergeCell ref="E321:E322"/>
    <mergeCell ref="C388:C389"/>
    <mergeCell ref="C337:C338"/>
    <mergeCell ref="C353:C354"/>
    <mergeCell ref="E361:E362"/>
    <mergeCell ref="C303:C304"/>
    <mergeCell ref="B269:B270"/>
    <mergeCell ref="C361:C362"/>
    <mergeCell ref="B286:B287"/>
    <mergeCell ref="B303:B304"/>
    <mergeCell ref="D297:D301"/>
    <mergeCell ref="B278:B279"/>
    <mergeCell ref="C199:C200"/>
    <mergeCell ref="D235:D236"/>
    <mergeCell ref="B321:B322"/>
    <mergeCell ref="B329:B330"/>
    <mergeCell ref="B115:B116"/>
    <mergeCell ref="D115:D116"/>
    <mergeCell ref="E156:E157"/>
    <mergeCell ref="E173:E174"/>
    <mergeCell ref="E115:E116"/>
    <mergeCell ref="E139:E140"/>
    <mergeCell ref="E123:E124"/>
    <mergeCell ref="B139:B140"/>
    <mergeCell ref="B132:B133"/>
    <mergeCell ref="D166:D171"/>
    <mergeCell ref="E148:E149"/>
    <mergeCell ref="D164:D165"/>
    <mergeCell ref="E164:E165"/>
    <mergeCell ref="D156:D157"/>
    <mergeCell ref="D148:D149"/>
    <mergeCell ref="C173:C174"/>
    <mergeCell ref="D173:D174"/>
    <mergeCell ref="B148:B149"/>
    <mergeCell ref="C156:C157"/>
    <mergeCell ref="C115:C116"/>
    <mergeCell ref="D123:D124"/>
    <mergeCell ref="D139:D140"/>
    <mergeCell ref="D150:D154"/>
    <mergeCell ref="D158:D162"/>
    <mergeCell ref="C182:C183"/>
    <mergeCell ref="D184:D188"/>
    <mergeCell ref="B156:B157"/>
    <mergeCell ref="B252:B253"/>
    <mergeCell ref="B199:B200"/>
    <mergeCell ref="D252:D253"/>
    <mergeCell ref="C252:C253"/>
    <mergeCell ref="B190:B191"/>
    <mergeCell ref="C123:C124"/>
    <mergeCell ref="C139:C140"/>
    <mergeCell ref="C132:C133"/>
    <mergeCell ref="C148:C149"/>
    <mergeCell ref="B182:B183"/>
    <mergeCell ref="B123:B124"/>
    <mergeCell ref="D175:D180"/>
    <mergeCell ref="B164:B165"/>
    <mergeCell ref="C164:C165"/>
    <mergeCell ref="B173:B174"/>
  </mergeCells>
  <phoneticPr fontId="11" type="noConversion"/>
  <hyperlinks>
    <hyperlink ref="A115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34" r:id="rId2" display="https://www.vesselfinder.com/?imo=9810111"/>
    <hyperlink ref="B135" r:id="rId3" display="https://www.vesselfinder.com/?imo=9784233"/>
    <hyperlink ref="B136" r:id="rId4" display="https://www.vesselfinder.com/?imo=9810068"/>
    <hyperlink ref="B137" r:id="rId5" display="https://www.vesselfinder.com/?imo=9784245"/>
    <hyperlink ref="B210" r:id="rId6" tooltip="Please click here for Schedule details." display="javascript:void(0);"/>
    <hyperlink ref="C210" r:id="rId7" tooltip="Please click here for Schedule details." display="javascript:void(0);"/>
    <hyperlink ref="B85" r:id="rId8" tooltip="Please click here for Schedule details." display="javascript:void(0);"/>
    <hyperlink ref="C85" r:id="rId9" tooltip="Please click here for Schedule details." display="javascript:void(0);"/>
    <hyperlink ref="B86" r:id="rId10" tooltip="Please click here for Schedule details." display="javascript:void(0);"/>
    <hyperlink ref="C86" r:id="rId11" tooltip="Please click here for Schedule details." display="javascript:void(0);"/>
    <hyperlink ref="B88" r:id="rId12" tooltip="Please click here for Schedule details." display="javascript:void(0);"/>
    <hyperlink ref="C88" r:id="rId13" tooltip="Please click here for Schedule details." display="javascript:void(0);"/>
    <hyperlink ref="B89" r:id="rId14" tooltip="Please click here for Schedule details." display="javascript:void(0);"/>
    <hyperlink ref="C89" r:id="rId15" tooltip="Please click here for Schedule details." display="javascript:void(0);"/>
    <hyperlink ref="B109" r:id="rId16" tooltip="Please click here for Schedule details." display="javascript:void(0);"/>
    <hyperlink ref="C109" r:id="rId17" tooltip="Please click here for Schedule details." display="javascript:void(0);"/>
    <hyperlink ref="B110" r:id="rId18" tooltip="Please click here for Schedule details." display="javascript:void(0);"/>
    <hyperlink ref="B111" r:id="rId19" tooltip="Please click here for Schedule details." display="javascript:void(0);"/>
    <hyperlink ref="C111" r:id="rId20" tooltip="Please click here for Schedule details." display="javascript:void(0);"/>
    <hyperlink ref="C125" r:id="rId21" tooltip="Please click here for Schedule details." display="javascript:void(0);"/>
    <hyperlink ref="B126" r:id="rId22" tooltip="Please click here for Schedule details." display="javascript:void(0);"/>
    <hyperlink ref="C126" r:id="rId23" tooltip="Please click here for Schedule details." display="javascript:void(0);"/>
    <hyperlink ref="B127" r:id="rId24" tooltip="Please click here for Schedule details." display="javascript:void(0);"/>
    <hyperlink ref="C127" r:id="rId25" tooltip="Please click here for Schedule details." display="javascript:void(0);"/>
    <hyperlink ref="B128" r:id="rId26" tooltip="Please click here for Schedule details." display="javascript:void(0);"/>
    <hyperlink ref="C128" r:id="rId27" tooltip="Please click here for Schedule details." display="javascript:void(0);"/>
    <hyperlink ref="B331" r:id="rId28" display="javascript:void(0);"/>
    <hyperlink ref="C331" r:id="rId29" display="javascript:void(0);"/>
    <hyperlink ref="B332" r:id="rId30" display="javascript:void(0);"/>
    <hyperlink ref="C332" r:id="rId31" display="javascript:void(0);"/>
    <hyperlink ref="B333" r:id="rId32" display="javascript:void(0);"/>
    <hyperlink ref="C333" r:id="rId33" display="javascript:void(0);"/>
    <hyperlink ref="B334" r:id="rId34" display="javascript:void(0);"/>
    <hyperlink ref="C334" r:id="rId35" display="javascript:void(0);"/>
    <hyperlink ref="B335" r:id="rId36" display="javascript:void(0);"/>
    <hyperlink ref="C335" r:id="rId37" display="javascript:void(0);"/>
    <hyperlink ref="B363" r:id="rId38" display="javascript:void(0);"/>
    <hyperlink ref="C363" r:id="rId39" display="javascript:void(0);"/>
    <hyperlink ref="B365" r:id="rId40" display="javascript:void(0);"/>
    <hyperlink ref="C365" r:id="rId41" display="javascript:void(0);"/>
    <hyperlink ref="B366" r:id="rId42" display="javascript:void(0);"/>
    <hyperlink ref="C366" r:id="rId43" display="javascript:void(0);"/>
    <hyperlink ref="B367" r:id="rId44" display="javascript:void(0);"/>
    <hyperlink ref="C367" r:id="rId45" display="javascript:void(0);"/>
    <hyperlink ref="B368" r:id="rId46" display="javascript:void(0);"/>
    <hyperlink ref="C368" r:id="rId47" display="javascript:void(0);"/>
    <hyperlink ref="B372" r:id="rId48" display="javascript:void(0);"/>
    <hyperlink ref="C372" r:id="rId49" display="javascript:void(0);"/>
    <hyperlink ref="B373" r:id="rId50" display="javascript:void(0);"/>
    <hyperlink ref="C373" r:id="rId51" display="javascript:void(0);"/>
    <hyperlink ref="B374" r:id="rId52" display="javascript:void(0);"/>
    <hyperlink ref="C374" r:id="rId53" display="javascript:void(0);"/>
    <hyperlink ref="B375" r:id="rId54" display="javascript:void(0);"/>
    <hyperlink ref="C375" r:id="rId55" display="javascript:void(0);"/>
    <hyperlink ref="B376" r:id="rId56" display="javascript:void(0);"/>
    <hyperlink ref="C376" r:id="rId57" display="javascript:void(0);"/>
    <hyperlink ref="B377" r:id="rId58" display="javascript:void(0);"/>
    <hyperlink ref="C377" r:id="rId59" display="javascript:void(0);"/>
    <hyperlink ref="B381" r:id="rId60" tooltip="Please click here for Schedule details." display="javascript:void(0);"/>
    <hyperlink ref="C381" r:id="rId61" tooltip="Please click here for Schedule details." display="javascript:void(0);"/>
    <hyperlink ref="B382" r:id="rId62" tooltip="Please click here for Schedule details." display="javascript:void(0);"/>
    <hyperlink ref="C382" r:id="rId63" tooltip="Please click here for Schedule details." display="javascript:void(0);"/>
    <hyperlink ref="B383" r:id="rId64" tooltip="Please click here for Schedule details." display="javascript:void(0);"/>
    <hyperlink ref="C383" r:id="rId65" tooltip="Please click here for Schedule details." display="javascript:void(0);"/>
    <hyperlink ref="B384" r:id="rId66" tooltip="Please click here for Schedule details." display="javascript:void(0);"/>
    <hyperlink ref="C384" r:id="rId67" tooltip="Please click here for Schedule details." display="javascript:void(0);"/>
    <hyperlink ref="B385" r:id="rId68" tooltip="Please click here for Schedule details." display="javascript:void(0);"/>
    <hyperlink ref="C385" r:id="rId69" tooltip="Please click here for Schedule details." display="javascript:void(0);"/>
    <hyperlink ref="B166" r:id="rId70" display="javascript:void(0);"/>
    <hyperlink ref="C166" r:id="rId71" display="javascript:void(0);"/>
    <hyperlink ref="B167" r:id="rId72" display="javascript:void(0);"/>
    <hyperlink ref="C167" r:id="rId73" display="javascript:void(0);"/>
    <hyperlink ref="B168" r:id="rId74" display="javascript:void(0);"/>
    <hyperlink ref="C168" r:id="rId75" display="javascript:void(0);"/>
    <hyperlink ref="B169" r:id="rId76" display="javascript:void(0);"/>
    <hyperlink ref="C169" r:id="rId77" display="javascript:void(0);"/>
    <hyperlink ref="B170" r:id="rId78" display="javascript:void(0);"/>
    <hyperlink ref="C170" r:id="rId79" display="javascript:void(0);"/>
    <hyperlink ref="B171" r:id="rId80" display="javascript:void(0);"/>
    <hyperlink ref="C171" r:id="rId81" display="javascript:void(0);"/>
  </hyperlinks>
  <pageMargins left="0.69930555555555596" right="0.69930555555555596" top="0.75" bottom="0.75" header="0.3" footer="0.3"/>
  <pageSetup paperSize="9" orientation="portrait" horizontalDpi="200" verticalDpi="300" r:id="rId82"/>
  <drawing r:id="rId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67"/>
  <sheetViews>
    <sheetView workbookViewId="0">
      <selection activeCell="H5" sqref="H5"/>
    </sheetView>
  </sheetViews>
  <sheetFormatPr defaultRowHeight="15.75"/>
  <cols>
    <col min="1" max="1" width="4.375" style="479" customWidth="1"/>
    <col min="2" max="2" width="43.875" style="478" customWidth="1"/>
    <col min="3" max="3" width="15.125" style="477" customWidth="1"/>
    <col min="4" max="4" width="13.75" style="476" bestFit="1" customWidth="1"/>
    <col min="5" max="5" width="14.875" style="476" customWidth="1"/>
    <col min="6" max="6" width="13.125" style="476" customWidth="1"/>
    <col min="7" max="7" width="18.625" style="476" customWidth="1"/>
    <col min="8" max="8" width="23.25" style="476" customWidth="1"/>
    <col min="9" max="16384" width="9" style="476"/>
  </cols>
  <sheetData>
    <row r="1" spans="1:8" ht="67.5" customHeight="1">
      <c r="A1" s="1107" t="s">
        <v>3060</v>
      </c>
      <c r="B1" s="1108"/>
      <c r="C1" s="1107"/>
      <c r="D1" s="1107"/>
      <c r="E1" s="1107"/>
      <c r="F1" s="1108"/>
      <c r="G1" s="1107"/>
    </row>
    <row r="2" spans="1:8" ht="33.75" customHeight="1">
      <c r="A2" s="1109" t="s">
        <v>24</v>
      </c>
      <c r="B2" s="1110"/>
      <c r="C2" s="697"/>
      <c r="D2" s="696"/>
      <c r="E2" s="696"/>
      <c r="F2" s="696"/>
      <c r="G2" s="695">
        <v>44348</v>
      </c>
    </row>
    <row r="3" spans="1:8" s="477" customFormat="1" ht="21.75" customHeight="1">
      <c r="A3" s="694"/>
      <c r="B3" s="1111"/>
      <c r="C3" s="1112"/>
      <c r="D3" s="1112"/>
      <c r="E3" s="1112"/>
      <c r="F3" s="1112"/>
      <c r="G3" s="1112"/>
      <c r="H3" s="476"/>
    </row>
    <row r="4" spans="1:8" s="477" customFormat="1" ht="15" customHeight="1">
      <c r="A4" s="693" t="s">
        <v>25</v>
      </c>
      <c r="B4" s="693"/>
      <c r="C4" s="693"/>
      <c r="D4" s="693"/>
      <c r="E4" s="693"/>
      <c r="F4" s="693"/>
      <c r="G4" s="693"/>
    </row>
    <row r="5" spans="1:8" s="533" customFormat="1" ht="15" customHeight="1">
      <c r="A5" s="1113" t="s">
        <v>3059</v>
      </c>
      <c r="B5" s="1113"/>
      <c r="C5" s="692"/>
      <c r="D5" s="691"/>
      <c r="E5" s="691"/>
      <c r="F5" s="690"/>
      <c r="G5" s="690"/>
    </row>
    <row r="6" spans="1:8" s="486" customFormat="1" ht="15" customHeight="1">
      <c r="A6" s="663"/>
      <c r="B6" s="1090" t="s">
        <v>27</v>
      </c>
      <c r="C6" s="1093" t="s">
        <v>28</v>
      </c>
      <c r="D6" s="1093" t="s">
        <v>3058</v>
      </c>
      <c r="E6" s="666" t="s">
        <v>2422</v>
      </c>
      <c r="F6" s="667" t="s">
        <v>9</v>
      </c>
      <c r="G6" s="666" t="s">
        <v>50</v>
      </c>
    </row>
    <row r="7" spans="1:8" s="486" customFormat="1" ht="15" customHeight="1">
      <c r="A7" s="663"/>
      <c r="B7" s="1090"/>
      <c r="C7" s="1093"/>
      <c r="D7" s="1093"/>
      <c r="E7" s="666" t="s">
        <v>2421</v>
      </c>
      <c r="F7" s="667" t="s">
        <v>31</v>
      </c>
      <c r="G7" s="666" t="s">
        <v>32</v>
      </c>
    </row>
    <row r="8" spans="1:8" s="486" customFormat="1" ht="15" customHeight="1">
      <c r="A8" s="663"/>
      <c r="B8" s="546" t="s">
        <v>2990</v>
      </c>
      <c r="C8" s="546" t="s">
        <v>2989</v>
      </c>
      <c r="D8" s="1042" t="s">
        <v>3057</v>
      </c>
      <c r="E8" s="689">
        <f>F8-6</f>
        <v>44344</v>
      </c>
      <c r="F8" s="675">
        <v>44350</v>
      </c>
      <c r="G8" s="675">
        <f>F8+40</f>
        <v>44390</v>
      </c>
    </row>
    <row r="9" spans="1:8" s="486" customFormat="1" ht="15" customHeight="1">
      <c r="A9" s="663"/>
      <c r="B9" s="546" t="s">
        <v>2988</v>
      </c>
      <c r="C9" s="546" t="s">
        <v>1910</v>
      </c>
      <c r="D9" s="1043"/>
      <c r="E9" s="689">
        <f>F9-6</f>
        <v>44351</v>
      </c>
      <c r="F9" s="675">
        <f>F8+7</f>
        <v>44357</v>
      </c>
      <c r="G9" s="675">
        <f>F9+40</f>
        <v>44397</v>
      </c>
    </row>
    <row r="10" spans="1:8" s="486" customFormat="1" ht="15" customHeight="1">
      <c r="A10" s="663"/>
      <c r="B10" s="546" t="s">
        <v>2987</v>
      </c>
      <c r="C10" s="546" t="s">
        <v>2986</v>
      </c>
      <c r="D10" s="1043"/>
      <c r="E10" s="689">
        <f>F10-6</f>
        <v>44358</v>
      </c>
      <c r="F10" s="675">
        <f>F9+7</f>
        <v>44364</v>
      </c>
      <c r="G10" s="675">
        <f>F10+40</f>
        <v>44404</v>
      </c>
    </row>
    <row r="11" spans="1:8" s="486" customFormat="1" ht="15" customHeight="1">
      <c r="A11" s="663"/>
      <c r="B11" s="546" t="s">
        <v>1911</v>
      </c>
      <c r="C11" s="614" t="s">
        <v>1910</v>
      </c>
      <c r="D11" s="1043"/>
      <c r="E11" s="689">
        <f>F11-6</f>
        <v>44365</v>
      </c>
      <c r="F11" s="675">
        <f>F10+7</f>
        <v>44371</v>
      </c>
      <c r="G11" s="675">
        <f>F11+40</f>
        <v>44411</v>
      </c>
    </row>
    <row r="12" spans="1:8" s="486" customFormat="1" ht="15" customHeight="1">
      <c r="A12" s="663"/>
      <c r="B12" s="546" t="s">
        <v>2985</v>
      </c>
      <c r="C12" s="614" t="s">
        <v>2984</v>
      </c>
      <c r="D12" s="1044"/>
      <c r="E12" s="689">
        <f>F12-6</f>
        <v>44372</v>
      </c>
      <c r="F12" s="675">
        <f>F11+7</f>
        <v>44378</v>
      </c>
      <c r="G12" s="675">
        <f>F12+40</f>
        <v>44418</v>
      </c>
    </row>
    <row r="13" spans="1:8" s="491" customFormat="1" ht="15" customHeight="1">
      <c r="A13" s="1079" t="s">
        <v>3055</v>
      </c>
      <c r="B13" s="1079"/>
      <c r="C13" s="678"/>
      <c r="D13" s="678"/>
      <c r="E13" s="669"/>
      <c r="F13" s="668"/>
      <c r="G13" s="668"/>
    </row>
    <row r="14" spans="1:8" s="486" customFormat="1" ht="15" customHeight="1">
      <c r="A14" s="663"/>
      <c r="B14" s="1090" t="s">
        <v>27</v>
      </c>
      <c r="C14" s="1093" t="s">
        <v>28</v>
      </c>
      <c r="D14" s="1093" t="s">
        <v>8</v>
      </c>
      <c r="E14" s="666" t="s">
        <v>2422</v>
      </c>
      <c r="F14" s="667" t="s">
        <v>9</v>
      </c>
      <c r="G14" s="666" t="s">
        <v>3056</v>
      </c>
    </row>
    <row r="15" spans="1:8" s="486" customFormat="1" ht="15" customHeight="1">
      <c r="A15" s="663"/>
      <c r="B15" s="1090"/>
      <c r="C15" s="1093"/>
      <c r="D15" s="1093"/>
      <c r="E15" s="666" t="s">
        <v>2421</v>
      </c>
      <c r="F15" s="667" t="s">
        <v>31</v>
      </c>
      <c r="G15" s="666" t="s">
        <v>32</v>
      </c>
    </row>
    <row r="16" spans="1:8" s="486" customFormat="1" ht="15" customHeight="1">
      <c r="A16" s="663"/>
      <c r="B16" s="546" t="s">
        <v>2990</v>
      </c>
      <c r="C16" s="546" t="s">
        <v>2989</v>
      </c>
      <c r="D16" s="1030" t="s">
        <v>95</v>
      </c>
      <c r="E16" s="674">
        <f>F16-6</f>
        <v>44344</v>
      </c>
      <c r="F16" s="675">
        <v>44350</v>
      </c>
      <c r="G16" s="673">
        <f>F16+45</f>
        <v>44395</v>
      </c>
    </row>
    <row r="17" spans="1:7" s="486" customFormat="1" ht="15" customHeight="1">
      <c r="A17" s="663"/>
      <c r="B17" s="546" t="s">
        <v>2988</v>
      </c>
      <c r="C17" s="546" t="s">
        <v>1910</v>
      </c>
      <c r="D17" s="1030"/>
      <c r="E17" s="674">
        <f>F17-6</f>
        <v>44351</v>
      </c>
      <c r="F17" s="673">
        <f>F16+7</f>
        <v>44357</v>
      </c>
      <c r="G17" s="673">
        <f>F17+45</f>
        <v>44402</v>
      </c>
    </row>
    <row r="18" spans="1:7" s="486" customFormat="1" ht="15" customHeight="1">
      <c r="A18" s="663"/>
      <c r="B18" s="546" t="s">
        <v>2987</v>
      </c>
      <c r="C18" s="546" t="s">
        <v>2986</v>
      </c>
      <c r="D18" s="1030"/>
      <c r="E18" s="674">
        <f>F18-6</f>
        <v>44358</v>
      </c>
      <c r="F18" s="673">
        <f>F17+7</f>
        <v>44364</v>
      </c>
      <c r="G18" s="673">
        <f>F18+45</f>
        <v>44409</v>
      </c>
    </row>
    <row r="19" spans="1:7" s="627" customFormat="1" ht="15" customHeight="1">
      <c r="A19" s="663"/>
      <c r="B19" s="546" t="s">
        <v>1911</v>
      </c>
      <c r="C19" s="614" t="s">
        <v>1910</v>
      </c>
      <c r="D19" s="1030"/>
      <c r="E19" s="674">
        <f>F19-6</f>
        <v>44365</v>
      </c>
      <c r="F19" s="673">
        <f>F18+7</f>
        <v>44371</v>
      </c>
      <c r="G19" s="673">
        <f>F19+45</f>
        <v>44416</v>
      </c>
    </row>
    <row r="20" spans="1:7" s="627" customFormat="1" ht="15" customHeight="1">
      <c r="A20" s="663"/>
      <c r="B20" s="546" t="s">
        <v>2985</v>
      </c>
      <c r="C20" s="614" t="s">
        <v>2984</v>
      </c>
      <c r="D20" s="1030"/>
      <c r="E20" s="674">
        <f>F20-6</f>
        <v>44372</v>
      </c>
      <c r="F20" s="673">
        <f>F19+7</f>
        <v>44378</v>
      </c>
      <c r="G20" s="673">
        <f>F20+45</f>
        <v>44423</v>
      </c>
    </row>
    <row r="21" spans="1:7" s="486" customFormat="1" ht="15" hidden="1" customHeight="1">
      <c r="A21" s="663"/>
      <c r="B21" s="1100" t="s">
        <v>27</v>
      </c>
      <c r="C21" s="1081" t="s">
        <v>1286</v>
      </c>
      <c r="D21" s="1081" t="s">
        <v>8</v>
      </c>
      <c r="E21" s="679" t="s">
        <v>2422</v>
      </c>
      <c r="F21" s="688" t="s">
        <v>9</v>
      </c>
      <c r="G21" s="679" t="s">
        <v>3055</v>
      </c>
    </row>
    <row r="22" spans="1:7" s="486" customFormat="1" ht="15" hidden="1" customHeight="1">
      <c r="A22" s="663"/>
      <c r="B22" s="1101"/>
      <c r="C22" s="1093"/>
      <c r="D22" s="1093"/>
      <c r="E22" s="666" t="s">
        <v>2421</v>
      </c>
      <c r="F22" s="667" t="s">
        <v>31</v>
      </c>
      <c r="G22" s="666" t="s">
        <v>32</v>
      </c>
    </row>
    <row r="23" spans="1:7" s="486" customFormat="1" ht="15" hidden="1" customHeight="1">
      <c r="A23" s="663"/>
      <c r="B23" s="546" t="s">
        <v>2918</v>
      </c>
      <c r="C23" s="546" t="s">
        <v>1873</v>
      </c>
      <c r="D23" s="1030" t="s">
        <v>2301</v>
      </c>
      <c r="E23" s="674">
        <f>F23-5</f>
        <v>43950</v>
      </c>
      <c r="F23" s="675">
        <v>43955</v>
      </c>
      <c r="G23" s="673">
        <f>F23+35</f>
        <v>43990</v>
      </c>
    </row>
    <row r="24" spans="1:7" s="486" customFormat="1" ht="15" hidden="1" customHeight="1">
      <c r="A24" s="663"/>
      <c r="B24" s="546" t="s">
        <v>3054</v>
      </c>
      <c r="C24" s="546" t="s">
        <v>2976</v>
      </c>
      <c r="D24" s="1030"/>
      <c r="E24" s="674">
        <f>F24-5</f>
        <v>43957</v>
      </c>
      <c r="F24" s="673">
        <f>F23+7</f>
        <v>43962</v>
      </c>
      <c r="G24" s="673">
        <f>F24+35</f>
        <v>43997</v>
      </c>
    </row>
    <row r="25" spans="1:7" s="486" customFormat="1" ht="15" hidden="1" customHeight="1">
      <c r="A25" s="663"/>
      <c r="B25" s="546" t="s">
        <v>2918</v>
      </c>
      <c r="C25" s="546" t="s">
        <v>1873</v>
      </c>
      <c r="D25" s="1030"/>
      <c r="E25" s="674">
        <f>F25-5</f>
        <v>43964</v>
      </c>
      <c r="F25" s="673">
        <f>F24+7</f>
        <v>43969</v>
      </c>
      <c r="G25" s="673">
        <f>F25+35</f>
        <v>44004</v>
      </c>
    </row>
    <row r="26" spans="1:7" s="687" customFormat="1" ht="15" hidden="1" customHeight="1">
      <c r="A26" s="663"/>
      <c r="B26" s="546" t="s">
        <v>3053</v>
      </c>
      <c r="C26" s="614" t="s">
        <v>2976</v>
      </c>
      <c r="D26" s="1030"/>
      <c r="E26" s="674">
        <f>F26-5</f>
        <v>43971</v>
      </c>
      <c r="F26" s="673">
        <f>F25+7</f>
        <v>43976</v>
      </c>
      <c r="G26" s="673">
        <f>F26+35</f>
        <v>44011</v>
      </c>
    </row>
    <row r="27" spans="1:7" s="478" customFormat="1" ht="15" customHeight="1">
      <c r="A27" s="1079" t="s">
        <v>3052</v>
      </c>
      <c r="B27" s="1079"/>
      <c r="C27" s="678"/>
      <c r="D27" s="669"/>
      <c r="E27" s="669"/>
      <c r="F27" s="668"/>
      <c r="G27" s="668"/>
    </row>
    <row r="28" spans="1:7" s="486" customFormat="1" ht="15" customHeight="1">
      <c r="A28" s="663"/>
      <c r="B28" s="1090" t="s">
        <v>27</v>
      </c>
      <c r="C28" s="1080" t="s">
        <v>28</v>
      </c>
      <c r="D28" s="1080" t="s">
        <v>8</v>
      </c>
      <c r="E28" s="666" t="s">
        <v>2422</v>
      </c>
      <c r="F28" s="667" t="s">
        <v>9</v>
      </c>
      <c r="G28" s="677" t="s">
        <v>3052</v>
      </c>
    </row>
    <row r="29" spans="1:7" s="486" customFormat="1" ht="15" customHeight="1">
      <c r="A29" s="663"/>
      <c r="B29" s="1090"/>
      <c r="C29" s="1081"/>
      <c r="D29" s="1081"/>
      <c r="E29" s="666" t="s">
        <v>2421</v>
      </c>
      <c r="F29" s="676" t="s">
        <v>31</v>
      </c>
      <c r="G29" s="666" t="s">
        <v>32</v>
      </c>
    </row>
    <row r="30" spans="1:7" s="486" customFormat="1" ht="15" customHeight="1">
      <c r="A30" s="663"/>
      <c r="B30" s="546" t="s">
        <v>2990</v>
      </c>
      <c r="C30" s="546" t="s">
        <v>2989</v>
      </c>
      <c r="D30" s="1030" t="s">
        <v>3051</v>
      </c>
      <c r="E30" s="674">
        <f>F30-6</f>
        <v>44344</v>
      </c>
      <c r="F30" s="675">
        <v>44350</v>
      </c>
      <c r="G30" s="673">
        <f>F30+42</f>
        <v>44392</v>
      </c>
    </row>
    <row r="31" spans="1:7" s="486" customFormat="1" ht="15" customHeight="1">
      <c r="A31" s="663"/>
      <c r="B31" s="546" t="s">
        <v>2988</v>
      </c>
      <c r="C31" s="546" t="s">
        <v>1910</v>
      </c>
      <c r="D31" s="1030"/>
      <c r="E31" s="674">
        <f>F31-6</f>
        <v>44351</v>
      </c>
      <c r="F31" s="673">
        <f>F30+7</f>
        <v>44357</v>
      </c>
      <c r="G31" s="673">
        <f>F31+42</f>
        <v>44399</v>
      </c>
    </row>
    <row r="32" spans="1:7" s="486" customFormat="1" ht="15" customHeight="1">
      <c r="A32" s="663"/>
      <c r="B32" s="546" t="s">
        <v>2987</v>
      </c>
      <c r="C32" s="546" t="s">
        <v>2986</v>
      </c>
      <c r="D32" s="1030"/>
      <c r="E32" s="674">
        <f>F32-6</f>
        <v>44358</v>
      </c>
      <c r="F32" s="673">
        <f>F31+7</f>
        <v>44364</v>
      </c>
      <c r="G32" s="673">
        <f>F32+42</f>
        <v>44406</v>
      </c>
    </row>
    <row r="33" spans="1:7" s="486" customFormat="1" ht="15.95" customHeight="1">
      <c r="A33" s="663"/>
      <c r="B33" s="546" t="s">
        <v>1911</v>
      </c>
      <c r="C33" s="614" t="s">
        <v>1910</v>
      </c>
      <c r="D33" s="1030"/>
      <c r="E33" s="674">
        <f>F33-6</f>
        <v>44365</v>
      </c>
      <c r="F33" s="673">
        <f>F32+7</f>
        <v>44371</v>
      </c>
      <c r="G33" s="673">
        <f>F33+42</f>
        <v>44413</v>
      </c>
    </row>
    <row r="34" spans="1:7" s="486" customFormat="1" ht="15" customHeight="1">
      <c r="A34" s="663"/>
      <c r="B34" s="546" t="s">
        <v>2985</v>
      </c>
      <c r="C34" s="614" t="s">
        <v>2984</v>
      </c>
      <c r="D34" s="1030"/>
      <c r="E34" s="674">
        <f>F34-6</f>
        <v>44372</v>
      </c>
      <c r="F34" s="673">
        <f>F33+7</f>
        <v>44378</v>
      </c>
      <c r="G34" s="673">
        <f>F34+42</f>
        <v>44420</v>
      </c>
    </row>
    <row r="35" spans="1:7" s="491" customFormat="1" ht="15" customHeight="1">
      <c r="A35" s="1079" t="s">
        <v>3050</v>
      </c>
      <c r="B35" s="1079"/>
      <c r="C35" s="678"/>
      <c r="D35" s="669"/>
      <c r="E35" s="669"/>
      <c r="F35" s="668"/>
      <c r="G35" s="668"/>
    </row>
    <row r="36" spans="1:7" s="486" customFormat="1" ht="15" customHeight="1">
      <c r="A36" s="663"/>
      <c r="B36" s="1090" t="s">
        <v>27</v>
      </c>
      <c r="C36" s="1080" t="s">
        <v>28</v>
      </c>
      <c r="D36" s="1080" t="s">
        <v>8</v>
      </c>
      <c r="E36" s="666" t="s">
        <v>2422</v>
      </c>
      <c r="F36" s="667" t="s">
        <v>9</v>
      </c>
      <c r="G36" s="677" t="s">
        <v>43</v>
      </c>
    </row>
    <row r="37" spans="1:7" s="486" customFormat="1" ht="15" customHeight="1">
      <c r="A37" s="663"/>
      <c r="B37" s="1090"/>
      <c r="C37" s="1081"/>
      <c r="D37" s="1097"/>
      <c r="E37" s="666" t="s">
        <v>2421</v>
      </c>
      <c r="F37" s="676" t="s">
        <v>31</v>
      </c>
      <c r="G37" s="666" t="s">
        <v>32</v>
      </c>
    </row>
    <row r="38" spans="1:7" s="486" customFormat="1" ht="15" customHeight="1">
      <c r="A38" s="663"/>
      <c r="B38" s="546" t="s">
        <v>2990</v>
      </c>
      <c r="C38" s="546" t="s">
        <v>2989</v>
      </c>
      <c r="D38" s="1042" t="s">
        <v>95</v>
      </c>
      <c r="E38" s="674">
        <f>F38-6</f>
        <v>44344</v>
      </c>
      <c r="F38" s="675">
        <v>44350</v>
      </c>
      <c r="G38" s="673">
        <f>F38+41</f>
        <v>44391</v>
      </c>
    </row>
    <row r="39" spans="1:7" s="486" customFormat="1" ht="14.25" customHeight="1">
      <c r="A39" s="663"/>
      <c r="B39" s="546" t="s">
        <v>2988</v>
      </c>
      <c r="C39" s="546" t="s">
        <v>1910</v>
      </c>
      <c r="D39" s="1043"/>
      <c r="E39" s="674">
        <f>F39-6</f>
        <v>44351</v>
      </c>
      <c r="F39" s="673">
        <f>F38+7</f>
        <v>44357</v>
      </c>
      <c r="G39" s="673">
        <f>F39+41</f>
        <v>44398</v>
      </c>
    </row>
    <row r="40" spans="1:7" s="486" customFormat="1" ht="15" customHeight="1">
      <c r="A40" s="663"/>
      <c r="B40" s="546" t="s">
        <v>2987</v>
      </c>
      <c r="C40" s="546" t="s">
        <v>2986</v>
      </c>
      <c r="D40" s="1043"/>
      <c r="E40" s="674">
        <f>F40-6</f>
        <v>44358</v>
      </c>
      <c r="F40" s="673">
        <f>F39+7</f>
        <v>44364</v>
      </c>
      <c r="G40" s="673">
        <f>F40+41</f>
        <v>44405</v>
      </c>
    </row>
    <row r="41" spans="1:7" s="486" customFormat="1" ht="15" customHeight="1">
      <c r="A41" s="663"/>
      <c r="B41" s="546" t="s">
        <v>1911</v>
      </c>
      <c r="C41" s="614" t="s">
        <v>1910</v>
      </c>
      <c r="D41" s="1043"/>
      <c r="E41" s="674">
        <f>F41-6</f>
        <v>44365</v>
      </c>
      <c r="F41" s="673">
        <f>F40+7</f>
        <v>44371</v>
      </c>
      <c r="G41" s="673">
        <f>F41+41</f>
        <v>44412</v>
      </c>
    </row>
    <row r="42" spans="1:7" s="486" customFormat="1" ht="15" customHeight="1">
      <c r="A42" s="663"/>
      <c r="B42" s="546" t="s">
        <v>2985</v>
      </c>
      <c r="C42" s="614" t="s">
        <v>2984</v>
      </c>
      <c r="D42" s="1044"/>
      <c r="E42" s="674">
        <f>F42-6</f>
        <v>44372</v>
      </c>
      <c r="F42" s="673">
        <f>F41+7</f>
        <v>44378</v>
      </c>
      <c r="G42" s="673">
        <f>F42+41</f>
        <v>44419</v>
      </c>
    </row>
    <row r="43" spans="1:7" s="491" customFormat="1" ht="14.1" customHeight="1">
      <c r="A43" s="1079" t="s">
        <v>3049</v>
      </c>
      <c r="B43" s="1079"/>
      <c r="C43" s="678"/>
      <c r="D43" s="678"/>
      <c r="E43" s="669"/>
      <c r="F43" s="668"/>
      <c r="G43" s="668"/>
    </row>
    <row r="44" spans="1:7" s="486" customFormat="1" ht="15" customHeight="1">
      <c r="A44" s="663"/>
      <c r="B44" s="1090" t="s">
        <v>27</v>
      </c>
      <c r="C44" s="1093" t="s">
        <v>28</v>
      </c>
      <c r="D44" s="1093" t="s">
        <v>8</v>
      </c>
      <c r="E44" s="666" t="s">
        <v>2422</v>
      </c>
      <c r="F44" s="667" t="s">
        <v>9</v>
      </c>
      <c r="G44" s="666" t="s">
        <v>51</v>
      </c>
    </row>
    <row r="45" spans="1:7" s="486" customFormat="1" ht="15" customHeight="1">
      <c r="A45" s="663"/>
      <c r="B45" s="1090"/>
      <c r="C45" s="1093"/>
      <c r="D45" s="1093"/>
      <c r="E45" s="666" t="s">
        <v>2421</v>
      </c>
      <c r="F45" s="667" t="s">
        <v>31</v>
      </c>
      <c r="G45" s="666" t="s">
        <v>32</v>
      </c>
    </row>
    <row r="46" spans="1:7" s="486" customFormat="1" ht="15" customHeight="1">
      <c r="A46" s="663"/>
      <c r="B46" s="546" t="s">
        <v>2990</v>
      </c>
      <c r="C46" s="546" t="s">
        <v>2989</v>
      </c>
      <c r="D46" s="1042" t="s">
        <v>2149</v>
      </c>
      <c r="E46" s="674">
        <f>F46-6</f>
        <v>44344</v>
      </c>
      <c r="F46" s="675">
        <v>44350</v>
      </c>
      <c r="G46" s="673">
        <f>F46+42</f>
        <v>44392</v>
      </c>
    </row>
    <row r="47" spans="1:7" s="486" customFormat="1" ht="15" customHeight="1">
      <c r="A47" s="663"/>
      <c r="B47" s="546" t="s">
        <v>2988</v>
      </c>
      <c r="C47" s="546" t="s">
        <v>1910</v>
      </c>
      <c r="D47" s="1043"/>
      <c r="E47" s="674">
        <f>F47-6</f>
        <v>44351</v>
      </c>
      <c r="F47" s="673">
        <f>F46+7</f>
        <v>44357</v>
      </c>
      <c r="G47" s="673">
        <f>F47+42</f>
        <v>44399</v>
      </c>
    </row>
    <row r="48" spans="1:7" s="486" customFormat="1" ht="15" customHeight="1">
      <c r="A48" s="663"/>
      <c r="B48" s="546" t="s">
        <v>2987</v>
      </c>
      <c r="C48" s="546" t="s">
        <v>2986</v>
      </c>
      <c r="D48" s="1043"/>
      <c r="E48" s="674">
        <f>F48-6</f>
        <v>44358</v>
      </c>
      <c r="F48" s="673">
        <f>F47+7</f>
        <v>44364</v>
      </c>
      <c r="G48" s="673">
        <f>F48+42</f>
        <v>44406</v>
      </c>
    </row>
    <row r="49" spans="1:56" s="687" customFormat="1" ht="15" customHeight="1">
      <c r="A49" s="663"/>
      <c r="B49" s="546" t="s">
        <v>1911</v>
      </c>
      <c r="C49" s="614" t="s">
        <v>1910</v>
      </c>
      <c r="D49" s="1043"/>
      <c r="E49" s="674">
        <f>F49-6</f>
        <v>44365</v>
      </c>
      <c r="F49" s="673">
        <f>F48+7</f>
        <v>44371</v>
      </c>
      <c r="G49" s="673">
        <f>F49+42</f>
        <v>44413</v>
      </c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/>
      <c r="AI49" s="486"/>
      <c r="AJ49" s="486"/>
      <c r="AK49" s="486"/>
      <c r="AL49" s="486"/>
      <c r="AM49" s="486"/>
      <c r="AN49" s="486"/>
      <c r="AO49" s="486"/>
      <c r="AP49" s="486"/>
      <c r="AQ49" s="486"/>
      <c r="AR49" s="486"/>
      <c r="AS49" s="486"/>
      <c r="AT49" s="486"/>
      <c r="AU49" s="486"/>
      <c r="AV49" s="486"/>
      <c r="AW49" s="486"/>
      <c r="AX49" s="486"/>
      <c r="AY49" s="486"/>
      <c r="AZ49" s="486"/>
      <c r="BA49" s="486"/>
      <c r="BB49" s="486"/>
      <c r="BC49" s="486"/>
      <c r="BD49" s="486"/>
    </row>
    <row r="50" spans="1:56" s="627" customFormat="1" ht="15" customHeight="1">
      <c r="A50" s="663"/>
      <c r="B50" s="546" t="s">
        <v>2985</v>
      </c>
      <c r="C50" s="614" t="s">
        <v>2984</v>
      </c>
      <c r="D50" s="1044"/>
      <c r="E50" s="674">
        <f>F50-6</f>
        <v>44372</v>
      </c>
      <c r="F50" s="673">
        <f>F49+7</f>
        <v>44378</v>
      </c>
      <c r="G50" s="673">
        <f>F50+42</f>
        <v>44420</v>
      </c>
      <c r="H50" s="486"/>
      <c r="J50" s="486"/>
    </row>
    <row r="51" spans="1:56" s="491" customFormat="1" ht="15" customHeight="1">
      <c r="A51" s="1079" t="s">
        <v>3048</v>
      </c>
      <c r="B51" s="1079"/>
      <c r="C51" s="669"/>
      <c r="D51" s="668"/>
      <c r="E51" s="668"/>
      <c r="F51" s="668"/>
      <c r="G51" s="686"/>
      <c r="J51" s="486"/>
    </row>
    <row r="52" spans="1:56" s="486" customFormat="1" ht="15" customHeight="1">
      <c r="A52" s="685"/>
      <c r="B52" s="1090" t="s">
        <v>27</v>
      </c>
      <c r="C52" s="1093" t="s">
        <v>28</v>
      </c>
      <c r="D52" s="1093" t="s">
        <v>8</v>
      </c>
      <c r="E52" s="666" t="s">
        <v>2422</v>
      </c>
      <c r="F52" s="667" t="s">
        <v>9</v>
      </c>
      <c r="G52" s="666" t="s">
        <v>26</v>
      </c>
    </row>
    <row r="53" spans="1:56" s="486" customFormat="1" ht="15" customHeight="1">
      <c r="A53" s="685"/>
      <c r="B53" s="1090"/>
      <c r="C53" s="1093"/>
      <c r="D53" s="1093"/>
      <c r="E53" s="666" t="s">
        <v>2421</v>
      </c>
      <c r="F53" s="667" t="s">
        <v>31</v>
      </c>
      <c r="G53" s="666" t="s">
        <v>32</v>
      </c>
    </row>
    <row r="54" spans="1:56" s="486" customFormat="1" ht="15" customHeight="1">
      <c r="A54" s="663"/>
      <c r="B54" s="546" t="s">
        <v>2990</v>
      </c>
      <c r="C54" s="546" t="s">
        <v>2989</v>
      </c>
      <c r="D54" s="1042" t="s">
        <v>138</v>
      </c>
      <c r="E54" s="674">
        <f>F54-6</f>
        <v>44344</v>
      </c>
      <c r="F54" s="675">
        <v>44350</v>
      </c>
      <c r="G54" s="673">
        <f>F54+37</f>
        <v>44387</v>
      </c>
    </row>
    <row r="55" spans="1:56" s="486" customFormat="1" ht="15" customHeight="1">
      <c r="A55" s="663"/>
      <c r="B55" s="546" t="s">
        <v>2988</v>
      </c>
      <c r="C55" s="546" t="s">
        <v>1910</v>
      </c>
      <c r="D55" s="1043"/>
      <c r="E55" s="674">
        <f>F55-6</f>
        <v>44351</v>
      </c>
      <c r="F55" s="673">
        <f>F54+7</f>
        <v>44357</v>
      </c>
      <c r="G55" s="673">
        <f>F55+37</f>
        <v>44394</v>
      </c>
    </row>
    <row r="56" spans="1:56" s="486" customFormat="1" ht="15" customHeight="1">
      <c r="A56" s="663"/>
      <c r="B56" s="546" t="s">
        <v>2987</v>
      </c>
      <c r="C56" s="546" t="s">
        <v>2986</v>
      </c>
      <c r="D56" s="1043"/>
      <c r="E56" s="674">
        <f>F56-6</f>
        <v>44358</v>
      </c>
      <c r="F56" s="673">
        <f>F55+7</f>
        <v>44364</v>
      </c>
      <c r="G56" s="673">
        <f>F56+37</f>
        <v>44401</v>
      </c>
    </row>
    <row r="57" spans="1:56" s="486" customFormat="1" ht="14.25" customHeight="1">
      <c r="A57" s="663"/>
      <c r="B57" s="546" t="s">
        <v>1911</v>
      </c>
      <c r="C57" s="614" t="s">
        <v>1910</v>
      </c>
      <c r="D57" s="1043"/>
      <c r="E57" s="674">
        <f>F57-6</f>
        <v>44365</v>
      </c>
      <c r="F57" s="673">
        <f>F56+7</f>
        <v>44371</v>
      </c>
      <c r="G57" s="673">
        <f>F57+37</f>
        <v>44408</v>
      </c>
    </row>
    <row r="58" spans="1:56" s="486" customFormat="1" ht="14.25" customHeight="1">
      <c r="A58" s="663"/>
      <c r="B58" s="546" t="s">
        <v>2985</v>
      </c>
      <c r="C58" s="614" t="s">
        <v>2984</v>
      </c>
      <c r="D58" s="1044"/>
      <c r="E58" s="674">
        <f>F58-6</f>
        <v>44372</v>
      </c>
      <c r="F58" s="673">
        <f>F57+7</f>
        <v>44378</v>
      </c>
      <c r="G58" s="673">
        <f>F58+37</f>
        <v>44415</v>
      </c>
    </row>
    <row r="59" spans="1:56" s="491" customFormat="1" ht="15">
      <c r="A59" s="1079" t="s">
        <v>3047</v>
      </c>
      <c r="B59" s="1079"/>
      <c r="C59" s="678"/>
      <c r="D59" s="669"/>
      <c r="E59" s="669"/>
      <c r="F59" s="668"/>
      <c r="G59" s="668"/>
    </row>
    <row r="60" spans="1:56" s="486" customFormat="1" ht="15" hidden="1" customHeight="1">
      <c r="A60" s="685"/>
      <c r="B60" s="1106" t="s">
        <v>27</v>
      </c>
      <c r="C60" s="1093" t="s">
        <v>28</v>
      </c>
      <c r="D60" s="1093" t="s">
        <v>8</v>
      </c>
      <c r="E60" s="666" t="s">
        <v>2422</v>
      </c>
      <c r="F60" s="667" t="s">
        <v>9</v>
      </c>
      <c r="G60" s="666" t="s">
        <v>41</v>
      </c>
    </row>
    <row r="61" spans="1:56" s="486" customFormat="1" ht="15" hidden="1" customHeight="1">
      <c r="A61" s="685"/>
      <c r="B61" s="1106"/>
      <c r="C61" s="1093"/>
      <c r="D61" s="1093"/>
      <c r="E61" s="666" t="s">
        <v>2421</v>
      </c>
      <c r="F61" s="667" t="s">
        <v>31</v>
      </c>
      <c r="G61" s="666" t="s">
        <v>32</v>
      </c>
    </row>
    <row r="62" spans="1:56" s="486" customFormat="1" ht="15" hidden="1" customHeight="1">
      <c r="A62" s="663"/>
      <c r="B62" s="546" t="s">
        <v>3046</v>
      </c>
      <c r="C62" s="546" t="s">
        <v>1360</v>
      </c>
      <c r="D62" s="1042" t="s">
        <v>3045</v>
      </c>
      <c r="E62" s="674">
        <f>F62-5</f>
        <v>43554</v>
      </c>
      <c r="F62" s="675">
        <v>43559</v>
      </c>
      <c r="G62" s="673">
        <f>F62+33</f>
        <v>43592</v>
      </c>
    </row>
    <row r="63" spans="1:56" s="486" customFormat="1" ht="15" hidden="1" customHeight="1">
      <c r="A63" s="663"/>
      <c r="B63" s="546" t="s">
        <v>2990</v>
      </c>
      <c r="C63" s="546" t="s">
        <v>3044</v>
      </c>
      <c r="D63" s="1043"/>
      <c r="E63" s="674">
        <f>F63-5</f>
        <v>43561</v>
      </c>
      <c r="F63" s="673">
        <f>F62+7</f>
        <v>43566</v>
      </c>
      <c r="G63" s="673">
        <f>F63+33</f>
        <v>43599</v>
      </c>
    </row>
    <row r="64" spans="1:56" s="486" customFormat="1" ht="15" hidden="1" customHeight="1">
      <c r="A64" s="663"/>
      <c r="B64" s="520" t="s">
        <v>2994</v>
      </c>
      <c r="C64" s="546" t="s">
        <v>1360</v>
      </c>
      <c r="D64" s="1043"/>
      <c r="E64" s="674">
        <f>F64-5</f>
        <v>43568</v>
      </c>
      <c r="F64" s="673">
        <f>F63+7</f>
        <v>43573</v>
      </c>
      <c r="G64" s="673">
        <f>F64+33</f>
        <v>43606</v>
      </c>
    </row>
    <row r="65" spans="1:7" s="486" customFormat="1" ht="14.25" hidden="1" customHeight="1">
      <c r="A65" s="663"/>
      <c r="B65" s="546" t="s">
        <v>2988</v>
      </c>
      <c r="C65" s="614" t="s">
        <v>3043</v>
      </c>
      <c r="D65" s="1043"/>
      <c r="E65" s="674">
        <f>F65-5</f>
        <v>43575</v>
      </c>
      <c r="F65" s="673">
        <f>F64+7</f>
        <v>43580</v>
      </c>
      <c r="G65" s="673">
        <f>F65+33</f>
        <v>43613</v>
      </c>
    </row>
    <row r="66" spans="1:7" s="486" customFormat="1" ht="14.25" hidden="1" customHeight="1">
      <c r="A66" s="663"/>
      <c r="B66" s="546" t="s">
        <v>2987</v>
      </c>
      <c r="C66" s="614" t="s">
        <v>3042</v>
      </c>
      <c r="D66" s="1044"/>
      <c r="E66" s="674">
        <f>F66-5</f>
        <v>43582</v>
      </c>
      <c r="F66" s="673">
        <f>F65+7</f>
        <v>43587</v>
      </c>
      <c r="G66" s="673">
        <f>F66+33</f>
        <v>43620</v>
      </c>
    </row>
    <row r="67" spans="1:7" s="486" customFormat="1" ht="15" hidden="1" customHeight="1">
      <c r="A67" s="685"/>
      <c r="B67" s="1102" t="s">
        <v>27</v>
      </c>
      <c r="C67" s="1093" t="s">
        <v>28</v>
      </c>
      <c r="D67" s="1093" t="s">
        <v>8</v>
      </c>
      <c r="E67" s="666" t="s">
        <v>2422</v>
      </c>
      <c r="F67" s="667" t="s">
        <v>9</v>
      </c>
      <c r="G67" s="666" t="s">
        <v>41</v>
      </c>
    </row>
    <row r="68" spans="1:7" s="486" customFormat="1" ht="15" hidden="1" customHeight="1">
      <c r="A68" s="685"/>
      <c r="B68" s="1102"/>
      <c r="C68" s="1093"/>
      <c r="D68" s="1093"/>
      <c r="E68" s="666" t="s">
        <v>2421</v>
      </c>
      <c r="F68" s="667" t="s">
        <v>31</v>
      </c>
      <c r="G68" s="666" t="s">
        <v>32</v>
      </c>
    </row>
    <row r="69" spans="1:7" s="486" customFormat="1" ht="15" hidden="1" customHeight="1">
      <c r="A69" s="663"/>
      <c r="B69" s="546"/>
      <c r="C69" s="546"/>
      <c r="D69" s="1042" t="s">
        <v>170</v>
      </c>
      <c r="E69" s="674">
        <f>F69-5</f>
        <v>44256</v>
      </c>
      <c r="F69" s="675">
        <v>44261</v>
      </c>
      <c r="G69" s="673">
        <f>F69+35</f>
        <v>44296</v>
      </c>
    </row>
    <row r="70" spans="1:7" s="486" customFormat="1" ht="15" hidden="1" customHeight="1">
      <c r="A70" s="663"/>
      <c r="B70" s="546"/>
      <c r="C70" s="546"/>
      <c r="D70" s="1043"/>
      <c r="E70" s="674">
        <f>F70-5</f>
        <v>44263</v>
      </c>
      <c r="F70" s="673">
        <f>F69+7</f>
        <v>44268</v>
      </c>
      <c r="G70" s="673">
        <f>F70+35</f>
        <v>44303</v>
      </c>
    </row>
    <row r="71" spans="1:7" s="486" customFormat="1" ht="15" hidden="1" customHeight="1">
      <c r="A71" s="663"/>
      <c r="B71" s="546"/>
      <c r="C71" s="546"/>
      <c r="D71" s="1043"/>
      <c r="E71" s="674">
        <f>F71-5</f>
        <v>44270</v>
      </c>
      <c r="F71" s="673">
        <f>F70+7</f>
        <v>44275</v>
      </c>
      <c r="G71" s="673">
        <f>F71+35</f>
        <v>44310</v>
      </c>
    </row>
    <row r="72" spans="1:7" s="486" customFormat="1" ht="14.25" hidden="1" customHeight="1">
      <c r="A72" s="663"/>
      <c r="B72" s="516"/>
      <c r="C72" s="546"/>
      <c r="D72" s="1043"/>
      <c r="E72" s="674">
        <f>F72-5</f>
        <v>44277</v>
      </c>
      <c r="F72" s="673">
        <f>F71+7</f>
        <v>44282</v>
      </c>
      <c r="G72" s="673">
        <f>F72+35</f>
        <v>44317</v>
      </c>
    </row>
    <row r="73" spans="1:7" s="486" customFormat="1" ht="14.25" hidden="1" customHeight="1">
      <c r="A73" s="663"/>
      <c r="B73" s="516"/>
      <c r="C73" s="546"/>
      <c r="D73" s="1044"/>
      <c r="E73" s="674">
        <f>F73-5</f>
        <v>44284</v>
      </c>
      <c r="F73" s="673">
        <f>F72+7</f>
        <v>44289</v>
      </c>
      <c r="G73" s="673">
        <f>F73+35</f>
        <v>44324</v>
      </c>
    </row>
    <row r="74" spans="1:7" s="486" customFormat="1" ht="15" customHeight="1">
      <c r="A74" s="685"/>
      <c r="B74" s="1090" t="s">
        <v>1374</v>
      </c>
      <c r="C74" s="1093" t="s">
        <v>28</v>
      </c>
      <c r="D74" s="1093" t="s">
        <v>8</v>
      </c>
      <c r="E74" s="666" t="s">
        <v>2422</v>
      </c>
      <c r="F74" s="667" t="s">
        <v>9</v>
      </c>
      <c r="G74" s="666" t="s">
        <v>41</v>
      </c>
    </row>
    <row r="75" spans="1:7" s="486" customFormat="1" ht="15" customHeight="1">
      <c r="A75" s="685"/>
      <c r="B75" s="1090"/>
      <c r="C75" s="1093"/>
      <c r="D75" s="1093"/>
      <c r="E75" s="666" t="s">
        <v>2421</v>
      </c>
      <c r="F75" s="667" t="s">
        <v>31</v>
      </c>
      <c r="G75" s="666" t="s">
        <v>32</v>
      </c>
    </row>
    <row r="76" spans="1:7" s="486" customFormat="1" ht="15" customHeight="1">
      <c r="A76" s="663"/>
      <c r="B76" s="516" t="s">
        <v>3022</v>
      </c>
      <c r="C76" s="546" t="s">
        <v>3041</v>
      </c>
      <c r="D76" s="1042" t="s">
        <v>2149</v>
      </c>
      <c r="E76" s="674">
        <f>F76-5</f>
        <v>44347</v>
      </c>
      <c r="F76" s="675">
        <v>44352</v>
      </c>
      <c r="G76" s="673">
        <f>F76+35</f>
        <v>44387</v>
      </c>
    </row>
    <row r="77" spans="1:7" s="486" customFormat="1" ht="15" customHeight="1">
      <c r="A77" s="663"/>
      <c r="B77" s="546" t="s">
        <v>3020</v>
      </c>
      <c r="C77" s="546" t="s">
        <v>3040</v>
      </c>
      <c r="D77" s="1043"/>
      <c r="E77" s="674">
        <f>F77-5</f>
        <v>44354</v>
      </c>
      <c r="F77" s="673">
        <f>F76+7</f>
        <v>44359</v>
      </c>
      <c r="G77" s="673">
        <f>F77+35</f>
        <v>44394</v>
      </c>
    </row>
    <row r="78" spans="1:7" s="486" customFormat="1" ht="15" customHeight="1">
      <c r="A78" s="663"/>
      <c r="B78" s="546" t="s">
        <v>3018</v>
      </c>
      <c r="C78" s="546" t="s">
        <v>3039</v>
      </c>
      <c r="D78" s="1043"/>
      <c r="E78" s="674">
        <f>F78-5</f>
        <v>44361</v>
      </c>
      <c r="F78" s="673">
        <f>F77+7</f>
        <v>44366</v>
      </c>
      <c r="G78" s="673">
        <f>F78+35</f>
        <v>44401</v>
      </c>
    </row>
    <row r="79" spans="1:7" s="486" customFormat="1" ht="14.25" customHeight="1">
      <c r="A79" s="663"/>
      <c r="B79" s="516" t="s">
        <v>3016</v>
      </c>
      <c r="C79" s="546" t="s">
        <v>3038</v>
      </c>
      <c r="D79" s="1043"/>
      <c r="E79" s="674">
        <f>F79-5</f>
        <v>44368</v>
      </c>
      <c r="F79" s="673">
        <f>F78+7</f>
        <v>44373</v>
      </c>
      <c r="G79" s="673">
        <f>F79+35</f>
        <v>44408</v>
      </c>
    </row>
    <row r="80" spans="1:7" s="486" customFormat="1" ht="14.25" customHeight="1">
      <c r="A80" s="663"/>
      <c r="B80" s="516" t="s">
        <v>3014</v>
      </c>
      <c r="C80" s="546" t="s">
        <v>3037</v>
      </c>
      <c r="D80" s="1044"/>
      <c r="E80" s="674">
        <f>F80-5</f>
        <v>44375</v>
      </c>
      <c r="F80" s="673">
        <f>F79+7</f>
        <v>44380</v>
      </c>
      <c r="G80" s="673">
        <f>F80+35</f>
        <v>44415</v>
      </c>
    </row>
    <row r="81" spans="1:7" s="491" customFormat="1" ht="15" customHeight="1">
      <c r="A81" s="1079" t="s">
        <v>3036</v>
      </c>
      <c r="B81" s="1079"/>
      <c r="C81" s="678"/>
      <c r="D81" s="669"/>
      <c r="E81" s="669"/>
      <c r="F81" s="668"/>
      <c r="G81" s="684"/>
    </row>
    <row r="82" spans="1:7" s="486" customFormat="1" ht="15" hidden="1" customHeight="1">
      <c r="A82" s="663"/>
      <c r="B82" s="1101" t="s">
        <v>27</v>
      </c>
      <c r="C82" s="1080" t="s">
        <v>28</v>
      </c>
      <c r="D82" s="1093" t="s">
        <v>8</v>
      </c>
      <c r="E82" s="666" t="s">
        <v>2422</v>
      </c>
      <c r="F82" s="667" t="s">
        <v>9</v>
      </c>
      <c r="G82" s="666" t="s">
        <v>3023</v>
      </c>
    </row>
    <row r="83" spans="1:7" s="486" customFormat="1" ht="15" hidden="1" customHeight="1">
      <c r="A83" s="663"/>
      <c r="B83" s="1101"/>
      <c r="C83" s="1081"/>
      <c r="D83" s="1093"/>
      <c r="E83" s="666" t="s">
        <v>2421</v>
      </c>
      <c r="F83" s="667" t="s">
        <v>31</v>
      </c>
      <c r="G83" s="666" t="s">
        <v>32</v>
      </c>
    </row>
    <row r="84" spans="1:7" s="486" customFormat="1" ht="15" hidden="1" customHeight="1">
      <c r="A84" s="663"/>
      <c r="B84" s="546" t="s">
        <v>3035</v>
      </c>
      <c r="C84" s="546" t="s">
        <v>3034</v>
      </c>
      <c r="D84" s="1030" t="s">
        <v>2972</v>
      </c>
      <c r="E84" s="683">
        <f>F84-5</f>
        <v>43710</v>
      </c>
      <c r="F84" s="538">
        <v>43715</v>
      </c>
      <c r="G84" s="538">
        <f>F84+48</f>
        <v>43763</v>
      </c>
    </row>
    <row r="85" spans="1:7" s="486" customFormat="1" ht="15" hidden="1" customHeight="1">
      <c r="A85" s="663"/>
      <c r="B85" s="546" t="s">
        <v>3033</v>
      </c>
      <c r="C85" s="546" t="s">
        <v>3032</v>
      </c>
      <c r="D85" s="1030"/>
      <c r="E85" s="683">
        <f>F85-5</f>
        <v>43717</v>
      </c>
      <c r="F85" s="538">
        <f>F84+7</f>
        <v>43722</v>
      </c>
      <c r="G85" s="538">
        <f>F85+48</f>
        <v>43770</v>
      </c>
    </row>
    <row r="86" spans="1:7" s="486" customFormat="1" ht="15" hidden="1" customHeight="1">
      <c r="A86" s="663"/>
      <c r="B86" s="546" t="s">
        <v>3031</v>
      </c>
      <c r="C86" s="546" t="s">
        <v>3030</v>
      </c>
      <c r="D86" s="1030"/>
      <c r="E86" s="683">
        <f>F86-5</f>
        <v>43724</v>
      </c>
      <c r="F86" s="538">
        <f>F85+7</f>
        <v>43729</v>
      </c>
      <c r="G86" s="538">
        <f>F86+48</f>
        <v>43777</v>
      </c>
    </row>
    <row r="87" spans="1:7" s="486" customFormat="1" ht="15" hidden="1" customHeight="1">
      <c r="A87" s="663"/>
      <c r="B87" s="546" t="s">
        <v>2929</v>
      </c>
      <c r="C87" s="546" t="s">
        <v>3029</v>
      </c>
      <c r="D87" s="1030"/>
      <c r="E87" s="683">
        <f>F87-5</f>
        <v>43731</v>
      </c>
      <c r="F87" s="538">
        <f>F86+7</f>
        <v>43736</v>
      </c>
      <c r="G87" s="538">
        <f>F87+48</f>
        <v>43784</v>
      </c>
    </row>
    <row r="88" spans="1:7" s="486" customFormat="1" ht="15" hidden="1" customHeight="1">
      <c r="A88" s="663"/>
      <c r="B88" s="520" t="s">
        <v>1873</v>
      </c>
      <c r="C88" s="520" t="s">
        <v>1873</v>
      </c>
      <c r="D88" s="1030"/>
      <c r="E88" s="683">
        <f>F88-5</f>
        <v>43738</v>
      </c>
      <c r="F88" s="538">
        <f>F87+7</f>
        <v>43743</v>
      </c>
      <c r="G88" s="538">
        <f>F88+48</f>
        <v>43791</v>
      </c>
    </row>
    <row r="89" spans="1:7" s="486" customFormat="1" ht="15" hidden="1" customHeight="1">
      <c r="A89" s="663"/>
      <c r="B89" s="1098" t="s">
        <v>1374</v>
      </c>
      <c r="C89" s="1080" t="s">
        <v>28</v>
      </c>
      <c r="D89" s="1093" t="s">
        <v>8</v>
      </c>
      <c r="E89" s="666" t="s">
        <v>2422</v>
      </c>
      <c r="F89" s="667" t="s">
        <v>9</v>
      </c>
      <c r="G89" s="666" t="s">
        <v>3023</v>
      </c>
    </row>
    <row r="90" spans="1:7" s="486" customFormat="1" ht="15" hidden="1" customHeight="1">
      <c r="A90" s="663"/>
      <c r="B90" s="1099"/>
      <c r="C90" s="1081"/>
      <c r="D90" s="1093"/>
      <c r="E90" s="666" t="s">
        <v>2421</v>
      </c>
      <c r="F90" s="667" t="s">
        <v>31</v>
      </c>
      <c r="G90" s="666" t="s">
        <v>32</v>
      </c>
    </row>
    <row r="91" spans="1:7" s="486" customFormat="1" ht="15" hidden="1" customHeight="1">
      <c r="A91" s="663"/>
      <c r="B91" s="520" t="s">
        <v>2332</v>
      </c>
      <c r="C91" s="516" t="s">
        <v>2993</v>
      </c>
      <c r="D91" s="1030" t="s">
        <v>2301</v>
      </c>
      <c r="E91" s="683">
        <f>F91-5</f>
        <v>43556</v>
      </c>
      <c r="F91" s="538">
        <v>43561</v>
      </c>
      <c r="G91" s="538">
        <f>F91+44</f>
        <v>43605</v>
      </c>
    </row>
    <row r="92" spans="1:7" s="486" customFormat="1" ht="15" hidden="1" customHeight="1">
      <c r="A92" s="663"/>
      <c r="B92" s="520" t="s">
        <v>3028</v>
      </c>
      <c r="C92" s="516" t="s">
        <v>1358</v>
      </c>
      <c r="D92" s="1030"/>
      <c r="E92" s="683">
        <f>F92-5</f>
        <v>43563</v>
      </c>
      <c r="F92" s="538">
        <f>F91+7</f>
        <v>43568</v>
      </c>
      <c r="G92" s="538">
        <f>F92+44</f>
        <v>43612</v>
      </c>
    </row>
    <row r="93" spans="1:7" s="486" customFormat="1" ht="15" hidden="1" customHeight="1">
      <c r="A93" s="663"/>
      <c r="B93" s="520" t="s">
        <v>3027</v>
      </c>
      <c r="C93" s="516" t="s">
        <v>65</v>
      </c>
      <c r="D93" s="1030"/>
      <c r="E93" s="683">
        <f>F93-5</f>
        <v>43570</v>
      </c>
      <c r="F93" s="538">
        <f>F92+7</f>
        <v>43575</v>
      </c>
      <c r="G93" s="538">
        <f>F93+44</f>
        <v>43619</v>
      </c>
    </row>
    <row r="94" spans="1:7" s="486" customFormat="1" ht="15" hidden="1" customHeight="1">
      <c r="A94" s="663"/>
      <c r="B94" s="520" t="s">
        <v>3026</v>
      </c>
      <c r="C94" s="599" t="s">
        <v>65</v>
      </c>
      <c r="D94" s="1030"/>
      <c r="E94" s="683">
        <f>F94-5</f>
        <v>43577</v>
      </c>
      <c r="F94" s="538">
        <f>F93+7</f>
        <v>43582</v>
      </c>
      <c r="G94" s="538">
        <f>F94+44</f>
        <v>43626</v>
      </c>
    </row>
    <row r="95" spans="1:7" s="486" customFormat="1" ht="15" hidden="1" customHeight="1">
      <c r="A95" s="663"/>
      <c r="B95" s="520" t="s">
        <v>3025</v>
      </c>
      <c r="C95" s="516" t="s">
        <v>3024</v>
      </c>
      <c r="D95" s="1030"/>
      <c r="E95" s="683">
        <f>F95-5</f>
        <v>43584</v>
      </c>
      <c r="F95" s="538">
        <f>F94+7</f>
        <v>43589</v>
      </c>
      <c r="G95" s="538">
        <f>F95+44</f>
        <v>43633</v>
      </c>
    </row>
    <row r="96" spans="1:7" s="486" customFormat="1" ht="15" customHeight="1">
      <c r="A96" s="663"/>
      <c r="B96" s="1090" t="s">
        <v>27</v>
      </c>
      <c r="C96" s="1080" t="s">
        <v>28</v>
      </c>
      <c r="D96" s="1093" t="s">
        <v>8</v>
      </c>
      <c r="E96" s="666" t="s">
        <v>2422</v>
      </c>
      <c r="F96" s="667" t="s">
        <v>9</v>
      </c>
      <c r="G96" s="666" t="s">
        <v>3023</v>
      </c>
    </row>
    <row r="97" spans="1:7" s="486" customFormat="1" ht="15" customHeight="1">
      <c r="A97" s="663"/>
      <c r="B97" s="1090"/>
      <c r="C97" s="1081"/>
      <c r="D97" s="1093"/>
      <c r="E97" s="666" t="s">
        <v>2421</v>
      </c>
      <c r="F97" s="667" t="s">
        <v>31</v>
      </c>
      <c r="G97" s="666" t="s">
        <v>32</v>
      </c>
    </row>
    <row r="98" spans="1:7" s="486" customFormat="1" ht="15" customHeight="1">
      <c r="A98" s="663"/>
      <c r="B98" s="524" t="s">
        <v>3022</v>
      </c>
      <c r="C98" s="546" t="s">
        <v>3021</v>
      </c>
      <c r="D98" s="1030" t="s">
        <v>2891</v>
      </c>
      <c r="E98" s="683">
        <f>F98-7</f>
        <v>44344</v>
      </c>
      <c r="F98" s="538">
        <v>44351</v>
      </c>
      <c r="G98" s="538">
        <f>F98+41</f>
        <v>44392</v>
      </c>
    </row>
    <row r="99" spans="1:7" s="486" customFormat="1" ht="15" customHeight="1">
      <c r="A99" s="663"/>
      <c r="B99" s="524" t="s">
        <v>3020</v>
      </c>
      <c r="C99" s="546" t="s">
        <v>3019</v>
      </c>
      <c r="D99" s="1030"/>
      <c r="E99" s="683">
        <f>F99-7</f>
        <v>44351</v>
      </c>
      <c r="F99" s="538">
        <f>F98+7</f>
        <v>44358</v>
      </c>
      <c r="G99" s="538">
        <f>F99+41</f>
        <v>44399</v>
      </c>
    </row>
    <row r="100" spans="1:7" s="486" customFormat="1" ht="15" customHeight="1">
      <c r="A100" s="663"/>
      <c r="B100" s="524" t="s">
        <v>3018</v>
      </c>
      <c r="C100" s="546" t="s">
        <v>3017</v>
      </c>
      <c r="D100" s="1030"/>
      <c r="E100" s="683">
        <f>F100-7</f>
        <v>44358</v>
      </c>
      <c r="F100" s="538">
        <f>F99+7</f>
        <v>44365</v>
      </c>
      <c r="G100" s="538">
        <f>F100+41</f>
        <v>44406</v>
      </c>
    </row>
    <row r="101" spans="1:7" s="486" customFormat="1" ht="15" customHeight="1">
      <c r="A101" s="663"/>
      <c r="B101" s="524" t="s">
        <v>3016</v>
      </c>
      <c r="C101" s="546" t="s">
        <v>3015</v>
      </c>
      <c r="D101" s="1030"/>
      <c r="E101" s="683">
        <f>F101-7</f>
        <v>44365</v>
      </c>
      <c r="F101" s="538">
        <f>F100+7</f>
        <v>44372</v>
      </c>
      <c r="G101" s="538">
        <f>F101+41</f>
        <v>44413</v>
      </c>
    </row>
    <row r="102" spans="1:7" s="486" customFormat="1" ht="15" customHeight="1">
      <c r="A102" s="663"/>
      <c r="B102" s="524" t="s">
        <v>3014</v>
      </c>
      <c r="C102" s="520" t="s">
        <v>3013</v>
      </c>
      <c r="D102" s="1030"/>
      <c r="E102" s="683">
        <f>F102-7</f>
        <v>44372</v>
      </c>
      <c r="F102" s="538">
        <f>F101+7</f>
        <v>44379</v>
      </c>
      <c r="G102" s="538">
        <f>F102+41</f>
        <v>44420</v>
      </c>
    </row>
    <row r="103" spans="1:7" s="491" customFormat="1" ht="15.95" customHeight="1">
      <c r="A103" s="1079" t="s">
        <v>3012</v>
      </c>
      <c r="B103" s="1079"/>
      <c r="C103" s="670"/>
      <c r="D103" s="669"/>
      <c r="E103" s="669"/>
      <c r="F103" s="668"/>
      <c r="G103" s="642"/>
    </row>
    <row r="104" spans="1:7" s="486" customFormat="1" ht="15" customHeight="1">
      <c r="A104" s="663"/>
      <c r="B104" s="1103" t="s">
        <v>1374</v>
      </c>
      <c r="C104" s="1080" t="s">
        <v>28</v>
      </c>
      <c r="D104" s="1080" t="s">
        <v>8</v>
      </c>
      <c r="E104" s="666" t="s">
        <v>2422</v>
      </c>
      <c r="F104" s="667" t="s">
        <v>9</v>
      </c>
      <c r="G104" s="666" t="s">
        <v>46</v>
      </c>
    </row>
    <row r="105" spans="1:7" s="486" customFormat="1" ht="15" customHeight="1">
      <c r="A105" s="663"/>
      <c r="B105" s="1104"/>
      <c r="C105" s="1081"/>
      <c r="D105" s="1081"/>
      <c r="E105" s="666" t="s">
        <v>2421</v>
      </c>
      <c r="F105" s="682" t="s">
        <v>31</v>
      </c>
      <c r="G105" s="677" t="s">
        <v>32</v>
      </c>
    </row>
    <row r="106" spans="1:7" s="486" customFormat="1" ht="15" customHeight="1">
      <c r="A106" s="663"/>
      <c r="B106" s="524" t="s">
        <v>3011</v>
      </c>
      <c r="C106" s="524" t="s">
        <v>2943</v>
      </c>
      <c r="D106" s="1092" t="s">
        <v>2200</v>
      </c>
      <c r="E106" s="681">
        <f>F106-6</f>
        <v>44343</v>
      </c>
      <c r="F106" s="664">
        <v>44349</v>
      </c>
      <c r="G106" s="513">
        <f>F106+33</f>
        <v>44382</v>
      </c>
    </row>
    <row r="107" spans="1:7" s="486" customFormat="1" ht="15" customHeight="1">
      <c r="A107" s="663"/>
      <c r="B107" s="524" t="s">
        <v>3003</v>
      </c>
      <c r="C107" s="524" t="s">
        <v>3010</v>
      </c>
      <c r="D107" s="1092"/>
      <c r="E107" s="681">
        <f>F107-6</f>
        <v>44350</v>
      </c>
      <c r="F107" s="513">
        <f>F106+7</f>
        <v>44356</v>
      </c>
      <c r="G107" s="513">
        <f>F107+33</f>
        <v>44389</v>
      </c>
    </row>
    <row r="108" spans="1:7" s="486" customFormat="1" ht="15" customHeight="1">
      <c r="A108" s="663"/>
      <c r="B108" s="524" t="s">
        <v>3009</v>
      </c>
      <c r="C108" s="524" t="s">
        <v>3008</v>
      </c>
      <c r="D108" s="1092"/>
      <c r="E108" s="681">
        <f>F108-6</f>
        <v>44357</v>
      </c>
      <c r="F108" s="513">
        <f>F107+7</f>
        <v>44363</v>
      </c>
      <c r="G108" s="513">
        <f>F108+33</f>
        <v>44396</v>
      </c>
    </row>
    <row r="109" spans="1:7" s="486" customFormat="1" ht="15" customHeight="1">
      <c r="A109" s="663"/>
      <c r="B109" s="524" t="s">
        <v>2999</v>
      </c>
      <c r="C109" s="524" t="s">
        <v>3007</v>
      </c>
      <c r="D109" s="1092"/>
      <c r="E109" s="681">
        <f>F109-6</f>
        <v>44364</v>
      </c>
      <c r="F109" s="513">
        <f>F108+7</f>
        <v>44370</v>
      </c>
      <c r="G109" s="513">
        <f>F109+33</f>
        <v>44403</v>
      </c>
    </row>
    <row r="110" spans="1:7" s="486" customFormat="1" ht="15" customHeight="1">
      <c r="A110" s="663"/>
      <c r="B110" s="524" t="s">
        <v>2997</v>
      </c>
      <c r="C110" s="524" t="s">
        <v>3006</v>
      </c>
      <c r="D110" s="1092"/>
      <c r="E110" s="681">
        <f>F110-6</f>
        <v>44371</v>
      </c>
      <c r="F110" s="513">
        <f>F109+7</f>
        <v>44377</v>
      </c>
      <c r="G110" s="513">
        <f>F110+33</f>
        <v>44410</v>
      </c>
    </row>
    <row r="111" spans="1:7" s="491" customFormat="1" ht="15" customHeight="1">
      <c r="A111" s="1079" t="s">
        <v>3005</v>
      </c>
      <c r="B111" s="1079"/>
      <c r="C111" s="678"/>
      <c r="D111" s="669"/>
      <c r="E111" s="669"/>
      <c r="F111" s="668"/>
      <c r="G111" s="680"/>
    </row>
    <row r="112" spans="1:7" s="486" customFormat="1" ht="15" customHeight="1">
      <c r="A112" s="663"/>
      <c r="B112" s="1087" t="s">
        <v>27</v>
      </c>
      <c r="C112" s="1080" t="s">
        <v>28</v>
      </c>
      <c r="D112" s="1093" t="s">
        <v>8</v>
      </c>
      <c r="E112" s="666" t="s">
        <v>2422</v>
      </c>
      <c r="F112" s="667" t="s">
        <v>9</v>
      </c>
      <c r="G112" s="666" t="s">
        <v>3004</v>
      </c>
    </row>
    <row r="113" spans="1:11" s="486" customFormat="1" ht="15" customHeight="1">
      <c r="A113" s="663"/>
      <c r="B113" s="1088"/>
      <c r="C113" s="1081"/>
      <c r="D113" s="1093"/>
      <c r="E113" s="666" t="s">
        <v>2421</v>
      </c>
      <c r="F113" s="667" t="s">
        <v>31</v>
      </c>
      <c r="G113" s="679" t="s">
        <v>32</v>
      </c>
    </row>
    <row r="114" spans="1:11" s="486" customFormat="1" ht="15" customHeight="1">
      <c r="A114" s="663"/>
      <c r="B114" s="524" t="s">
        <v>2918</v>
      </c>
      <c r="C114" s="524" t="s">
        <v>1873</v>
      </c>
      <c r="D114" s="1105" t="s">
        <v>2891</v>
      </c>
      <c r="E114" s="544">
        <f>F114-7</f>
        <v>44342</v>
      </c>
      <c r="F114" s="538">
        <v>44349</v>
      </c>
      <c r="G114" s="538">
        <f>F114+40</f>
        <v>44389</v>
      </c>
    </row>
    <row r="115" spans="1:11" s="486" customFormat="1" ht="15" customHeight="1">
      <c r="A115" s="663"/>
      <c r="B115" s="524" t="s">
        <v>3003</v>
      </c>
      <c r="C115" s="524" t="s">
        <v>3002</v>
      </c>
      <c r="D115" s="1105"/>
      <c r="E115" s="544">
        <f>F115-7</f>
        <v>44349</v>
      </c>
      <c r="F115" s="538">
        <f>F114+7</f>
        <v>44356</v>
      </c>
      <c r="G115" s="538">
        <f>F115+40</f>
        <v>44396</v>
      </c>
    </row>
    <row r="116" spans="1:11" s="486" customFormat="1" ht="15" customHeight="1">
      <c r="A116" s="663"/>
      <c r="B116" s="524" t="s">
        <v>3001</v>
      </c>
      <c r="C116" s="524" t="s">
        <v>3000</v>
      </c>
      <c r="D116" s="1105"/>
      <c r="E116" s="544">
        <f>F116-7</f>
        <v>44356</v>
      </c>
      <c r="F116" s="538">
        <f>F115+7</f>
        <v>44363</v>
      </c>
      <c r="G116" s="538">
        <f>F116+40</f>
        <v>44403</v>
      </c>
    </row>
    <row r="117" spans="1:11" s="486" customFormat="1" ht="15" customHeight="1">
      <c r="A117" s="663"/>
      <c r="B117" s="524" t="s">
        <v>2999</v>
      </c>
      <c r="C117" s="524" t="s">
        <v>2998</v>
      </c>
      <c r="D117" s="1105"/>
      <c r="E117" s="544">
        <f>F117-7</f>
        <v>44363</v>
      </c>
      <c r="F117" s="538">
        <f>F116+7</f>
        <v>44370</v>
      </c>
      <c r="G117" s="538">
        <f>F117+40</f>
        <v>44410</v>
      </c>
    </row>
    <row r="118" spans="1:11" s="486" customFormat="1" ht="15" customHeight="1">
      <c r="A118" s="663"/>
      <c r="B118" s="524" t="s">
        <v>2997</v>
      </c>
      <c r="C118" s="524" t="s">
        <v>2996</v>
      </c>
      <c r="D118" s="1105"/>
      <c r="E118" s="544">
        <f>F118-7</f>
        <v>44370</v>
      </c>
      <c r="F118" s="538">
        <f>F117+7</f>
        <v>44377</v>
      </c>
      <c r="G118" s="538">
        <f>F118+40</f>
        <v>44417</v>
      </c>
    </row>
    <row r="119" spans="1:11" s="491" customFormat="1" ht="17.25" customHeight="1">
      <c r="A119" s="1079" t="s">
        <v>2995</v>
      </c>
      <c r="B119" s="1079"/>
      <c r="C119" s="678"/>
      <c r="D119" s="669"/>
      <c r="E119" s="669"/>
      <c r="F119" s="668"/>
      <c r="G119" s="668"/>
      <c r="H119" s="634"/>
    </row>
    <row r="120" spans="1:11" s="486" customFormat="1" ht="15" hidden="1" customHeight="1">
      <c r="A120" s="663"/>
      <c r="B120" s="1197" t="s">
        <v>1374</v>
      </c>
      <c r="C120" s="1080" t="s">
        <v>1286</v>
      </c>
      <c r="D120" s="1080" t="s">
        <v>8</v>
      </c>
      <c r="E120" s="677" t="s">
        <v>2422</v>
      </c>
      <c r="F120" s="667" t="s">
        <v>9</v>
      </c>
      <c r="G120" s="677" t="s">
        <v>2975</v>
      </c>
      <c r="H120" s="662"/>
    </row>
    <row r="121" spans="1:11" s="486" customFormat="1" ht="15" hidden="1" customHeight="1">
      <c r="A121" s="663"/>
      <c r="B121" s="1201"/>
      <c r="C121" s="1081"/>
      <c r="D121" s="1097"/>
      <c r="E121" s="666" t="s">
        <v>2421</v>
      </c>
      <c r="F121" s="676" t="s">
        <v>31</v>
      </c>
      <c r="G121" s="666" t="s">
        <v>32</v>
      </c>
      <c r="H121" s="627"/>
    </row>
    <row r="122" spans="1:11" s="486" customFormat="1" ht="15" hidden="1" customHeight="1">
      <c r="A122" s="663"/>
      <c r="B122" s="546" t="s">
        <v>2994</v>
      </c>
      <c r="C122" s="546" t="s">
        <v>2993</v>
      </c>
      <c r="D122" s="1030" t="s">
        <v>95</v>
      </c>
      <c r="E122" s="674">
        <f>F122-5</f>
        <v>43799</v>
      </c>
      <c r="F122" s="675">
        <v>43804</v>
      </c>
      <c r="G122" s="673">
        <f>F122+40</f>
        <v>43844</v>
      </c>
    </row>
    <row r="123" spans="1:11" s="486" customFormat="1" ht="15" hidden="1" customHeight="1">
      <c r="A123" s="663"/>
      <c r="B123" s="546" t="s">
        <v>2988</v>
      </c>
      <c r="C123" s="546" t="s">
        <v>2992</v>
      </c>
      <c r="D123" s="1030"/>
      <c r="E123" s="674">
        <f>F123-5</f>
        <v>43806</v>
      </c>
      <c r="F123" s="673">
        <f>F122+7</f>
        <v>43811</v>
      </c>
      <c r="G123" s="673">
        <f>F123+40</f>
        <v>43851</v>
      </c>
    </row>
    <row r="124" spans="1:11" s="486" customFormat="1" ht="15" hidden="1" customHeight="1">
      <c r="A124" s="663"/>
      <c r="B124" s="546" t="s">
        <v>2987</v>
      </c>
      <c r="C124" s="546" t="s">
        <v>1358</v>
      </c>
      <c r="D124" s="1030"/>
      <c r="E124" s="674">
        <f>F124-5</f>
        <v>43813</v>
      </c>
      <c r="F124" s="673">
        <f>F123+7</f>
        <v>43818</v>
      </c>
      <c r="G124" s="673">
        <f>F124+40</f>
        <v>43858</v>
      </c>
    </row>
    <row r="125" spans="1:11" s="486" customFormat="1" ht="15" hidden="1">
      <c r="A125" s="663"/>
      <c r="B125" s="546" t="s">
        <v>1911</v>
      </c>
      <c r="C125" s="614" t="s">
        <v>2992</v>
      </c>
      <c r="D125" s="1030"/>
      <c r="E125" s="674">
        <f>F125-5</f>
        <v>43820</v>
      </c>
      <c r="F125" s="673">
        <f>F124+7</f>
        <v>43825</v>
      </c>
      <c r="G125" s="673">
        <f>F125+40</f>
        <v>43865</v>
      </c>
      <c r="H125" s="627"/>
      <c r="I125" s="627"/>
      <c r="J125" s="627"/>
      <c r="K125" s="627"/>
    </row>
    <row r="126" spans="1:11" s="486" customFormat="1" ht="15" hidden="1">
      <c r="A126" s="663"/>
      <c r="B126" s="546" t="s">
        <v>2991</v>
      </c>
      <c r="C126" s="614" t="s">
        <v>1358</v>
      </c>
      <c r="D126" s="1030"/>
      <c r="E126" s="674">
        <f>F126-5</f>
        <v>43827</v>
      </c>
      <c r="F126" s="673">
        <f>F125+7</f>
        <v>43832</v>
      </c>
      <c r="G126" s="673">
        <f>F126+40</f>
        <v>43872</v>
      </c>
      <c r="H126" s="627"/>
      <c r="I126" s="627"/>
      <c r="J126" s="627"/>
      <c r="K126" s="627"/>
    </row>
    <row r="127" spans="1:11" s="486" customFormat="1" ht="15" customHeight="1">
      <c r="A127" s="663"/>
      <c r="B127" s="1087" t="s">
        <v>1374</v>
      </c>
      <c r="C127" s="1080" t="s">
        <v>1286</v>
      </c>
      <c r="D127" s="1080" t="s">
        <v>8</v>
      </c>
      <c r="E127" s="677" t="s">
        <v>2422</v>
      </c>
      <c r="F127" s="667" t="s">
        <v>9</v>
      </c>
      <c r="G127" s="677" t="s">
        <v>2975</v>
      </c>
      <c r="H127" s="662"/>
    </row>
    <row r="128" spans="1:11" s="486" customFormat="1" ht="15" customHeight="1">
      <c r="A128" s="663"/>
      <c r="B128" s="1088"/>
      <c r="C128" s="1081"/>
      <c r="D128" s="1097"/>
      <c r="E128" s="666" t="s">
        <v>2421</v>
      </c>
      <c r="F128" s="676" t="s">
        <v>31</v>
      </c>
      <c r="G128" s="666" t="s">
        <v>32</v>
      </c>
      <c r="H128" s="627"/>
    </row>
    <row r="129" spans="1:11" s="486" customFormat="1" ht="15" customHeight="1">
      <c r="A129" s="663"/>
      <c r="B129" s="546" t="s">
        <v>2990</v>
      </c>
      <c r="C129" s="546" t="s">
        <v>2989</v>
      </c>
      <c r="D129" s="1030" t="s">
        <v>2149</v>
      </c>
      <c r="E129" s="674">
        <f>F129-6</f>
        <v>44344</v>
      </c>
      <c r="F129" s="675">
        <v>44350</v>
      </c>
      <c r="G129" s="673">
        <f>F129+40</f>
        <v>44390</v>
      </c>
    </row>
    <row r="130" spans="1:11" s="486" customFormat="1" ht="15" customHeight="1">
      <c r="A130" s="663"/>
      <c r="B130" s="546" t="s">
        <v>2988</v>
      </c>
      <c r="C130" s="546" t="s">
        <v>1910</v>
      </c>
      <c r="D130" s="1030"/>
      <c r="E130" s="674">
        <f>F130-6</f>
        <v>44351</v>
      </c>
      <c r="F130" s="673">
        <f>F129+7</f>
        <v>44357</v>
      </c>
      <c r="G130" s="673">
        <f>F130+40</f>
        <v>44397</v>
      </c>
    </row>
    <row r="131" spans="1:11" s="486" customFormat="1" ht="15" customHeight="1">
      <c r="A131" s="663"/>
      <c r="B131" s="546" t="s">
        <v>2987</v>
      </c>
      <c r="C131" s="546" t="s">
        <v>2986</v>
      </c>
      <c r="D131" s="1030"/>
      <c r="E131" s="674">
        <f>F131-6</f>
        <v>44358</v>
      </c>
      <c r="F131" s="673">
        <f>F130+7</f>
        <v>44364</v>
      </c>
      <c r="G131" s="673">
        <f>F131+40</f>
        <v>44404</v>
      </c>
    </row>
    <row r="132" spans="1:11" s="486" customFormat="1" ht="15">
      <c r="A132" s="663"/>
      <c r="B132" s="546" t="s">
        <v>1911</v>
      </c>
      <c r="C132" s="614" t="s">
        <v>1910</v>
      </c>
      <c r="D132" s="1030"/>
      <c r="E132" s="674">
        <f>F132-6</f>
        <v>44365</v>
      </c>
      <c r="F132" s="673">
        <f>F131+7</f>
        <v>44371</v>
      </c>
      <c r="G132" s="673">
        <f>F132+40</f>
        <v>44411</v>
      </c>
      <c r="H132" s="627"/>
      <c r="I132" s="627"/>
      <c r="J132" s="627"/>
      <c r="K132" s="627"/>
    </row>
    <row r="133" spans="1:11" s="486" customFormat="1" ht="15">
      <c r="A133" s="663"/>
      <c r="B133" s="546" t="s">
        <v>2985</v>
      </c>
      <c r="C133" s="614" t="s">
        <v>2984</v>
      </c>
      <c r="D133" s="1030"/>
      <c r="E133" s="674">
        <f>F133-6</f>
        <v>44372</v>
      </c>
      <c r="F133" s="673">
        <f>F132+7</f>
        <v>44378</v>
      </c>
      <c r="G133" s="673">
        <f>F133+40</f>
        <v>44418</v>
      </c>
      <c r="H133" s="627"/>
      <c r="I133" s="627"/>
      <c r="J133" s="627"/>
      <c r="K133" s="627"/>
    </row>
    <row r="134" spans="1:11" s="486" customFormat="1" ht="15" hidden="1" customHeight="1">
      <c r="A134" s="663"/>
      <c r="B134" s="1197" t="s">
        <v>27</v>
      </c>
      <c r="C134" s="1080" t="s">
        <v>28</v>
      </c>
      <c r="D134" s="1080" t="s">
        <v>8</v>
      </c>
      <c r="E134" s="677" t="s">
        <v>2422</v>
      </c>
      <c r="F134" s="667" t="s">
        <v>9</v>
      </c>
      <c r="G134" s="677" t="s">
        <v>2975</v>
      </c>
      <c r="H134" s="662"/>
    </row>
    <row r="135" spans="1:11" s="486" customFormat="1" ht="15" hidden="1" customHeight="1">
      <c r="A135" s="663"/>
      <c r="B135" s="1201"/>
      <c r="C135" s="1081"/>
      <c r="D135" s="1081"/>
      <c r="E135" s="666" t="s">
        <v>2421</v>
      </c>
      <c r="F135" s="676" t="s">
        <v>31</v>
      </c>
      <c r="G135" s="666" t="s">
        <v>32</v>
      </c>
      <c r="H135" s="627"/>
    </row>
    <row r="136" spans="1:11" s="486" customFormat="1" ht="15" hidden="1" customHeight="1">
      <c r="A136" s="663"/>
      <c r="B136" s="546" t="s">
        <v>2983</v>
      </c>
      <c r="C136" s="546" t="s">
        <v>2982</v>
      </c>
      <c r="D136" s="1042" t="s">
        <v>2972</v>
      </c>
      <c r="E136" s="674">
        <f>F136-5</f>
        <v>43800</v>
      </c>
      <c r="F136" s="675">
        <v>43805</v>
      </c>
      <c r="G136" s="673">
        <f>F136+42</f>
        <v>43847</v>
      </c>
    </row>
    <row r="137" spans="1:11" s="486" customFormat="1" ht="15" hidden="1" customHeight="1">
      <c r="A137" s="663"/>
      <c r="B137" s="546" t="s">
        <v>2946</v>
      </c>
      <c r="C137" s="546" t="s">
        <v>2981</v>
      </c>
      <c r="D137" s="1043"/>
      <c r="E137" s="674">
        <f>F137-5</f>
        <v>43807</v>
      </c>
      <c r="F137" s="673">
        <f>F136+7</f>
        <v>43812</v>
      </c>
      <c r="G137" s="673">
        <f>F137+42</f>
        <v>43854</v>
      </c>
    </row>
    <row r="138" spans="1:11" s="486" customFormat="1" ht="15" hidden="1" customHeight="1">
      <c r="A138" s="663"/>
      <c r="B138" s="546" t="s">
        <v>2980</v>
      </c>
      <c r="C138" s="546" t="s">
        <v>2979</v>
      </c>
      <c r="D138" s="1043"/>
      <c r="E138" s="674">
        <f>F138-5</f>
        <v>43814</v>
      </c>
      <c r="F138" s="673">
        <f>F137+7</f>
        <v>43819</v>
      </c>
      <c r="G138" s="673">
        <f>F138+42</f>
        <v>43861</v>
      </c>
    </row>
    <row r="139" spans="1:11" s="486" customFormat="1" ht="15" hidden="1">
      <c r="A139" s="663"/>
      <c r="B139" s="546" t="s">
        <v>2978</v>
      </c>
      <c r="C139" s="546" t="s">
        <v>2977</v>
      </c>
      <c r="D139" s="1043"/>
      <c r="E139" s="674">
        <f>F139-5</f>
        <v>43821</v>
      </c>
      <c r="F139" s="673">
        <f>F138+7</f>
        <v>43826</v>
      </c>
      <c r="G139" s="673">
        <f>F139+42</f>
        <v>43868</v>
      </c>
      <c r="H139" s="627"/>
      <c r="I139" s="627"/>
      <c r="J139" s="627"/>
      <c r="K139" s="627"/>
    </row>
    <row r="140" spans="1:11" s="486" customFormat="1" ht="15" hidden="1">
      <c r="A140" s="663"/>
      <c r="B140" s="546" t="s">
        <v>2940</v>
      </c>
      <c r="C140" s="546" t="s">
        <v>2976</v>
      </c>
      <c r="D140" s="1044"/>
      <c r="E140" s="674">
        <f>F140-5</f>
        <v>43828</v>
      </c>
      <c r="F140" s="673">
        <f>F139+7</f>
        <v>43833</v>
      </c>
      <c r="G140" s="673">
        <f>F140+42</f>
        <v>43875</v>
      </c>
      <c r="H140" s="627"/>
      <c r="I140" s="627"/>
      <c r="J140" s="627"/>
      <c r="K140" s="627"/>
    </row>
    <row r="141" spans="1:11" s="486" customFormat="1" ht="15" customHeight="1">
      <c r="A141" s="663"/>
      <c r="B141" s="1087" t="s">
        <v>1374</v>
      </c>
      <c r="C141" s="1080" t="s">
        <v>1286</v>
      </c>
      <c r="D141" s="1080" t="s">
        <v>8</v>
      </c>
      <c r="E141" s="677" t="s">
        <v>2422</v>
      </c>
      <c r="F141" s="667" t="s">
        <v>9</v>
      </c>
      <c r="G141" s="677" t="s">
        <v>2975</v>
      </c>
      <c r="H141" s="662"/>
    </row>
    <row r="142" spans="1:11" s="486" customFormat="1" ht="15" customHeight="1">
      <c r="A142" s="663"/>
      <c r="B142" s="1088"/>
      <c r="C142" s="1081"/>
      <c r="D142" s="1097"/>
      <c r="E142" s="666" t="s">
        <v>2421</v>
      </c>
      <c r="F142" s="676" t="s">
        <v>31</v>
      </c>
      <c r="G142" s="666" t="s">
        <v>32</v>
      </c>
      <c r="H142" s="627"/>
    </row>
    <row r="143" spans="1:11" s="486" customFormat="1" ht="15" customHeight="1">
      <c r="A143" s="663"/>
      <c r="B143" s="546" t="s">
        <v>2974</v>
      </c>
      <c r="C143" s="546" t="s">
        <v>2973</v>
      </c>
      <c r="D143" s="1030" t="s">
        <v>2972</v>
      </c>
      <c r="E143" s="674">
        <f>F143-7</f>
        <v>44344</v>
      </c>
      <c r="F143" s="675">
        <v>44351</v>
      </c>
      <c r="G143" s="673">
        <f>F143+42</f>
        <v>44393</v>
      </c>
    </row>
    <row r="144" spans="1:11" s="486" customFormat="1" ht="15" customHeight="1">
      <c r="A144" s="663"/>
      <c r="B144" s="546" t="s">
        <v>2971</v>
      </c>
      <c r="C144" s="546" t="s">
        <v>2970</v>
      </c>
      <c r="D144" s="1030"/>
      <c r="E144" s="674">
        <f>F144-9</f>
        <v>44349</v>
      </c>
      <c r="F144" s="673">
        <f>F143+7</f>
        <v>44358</v>
      </c>
      <c r="G144" s="673">
        <f>F144+42</f>
        <v>44400</v>
      </c>
    </row>
    <row r="145" spans="1:11" s="486" customFormat="1" ht="15" customHeight="1">
      <c r="A145" s="663"/>
      <c r="B145" s="546" t="s">
        <v>2969</v>
      </c>
      <c r="C145" s="546" t="s">
        <v>941</v>
      </c>
      <c r="D145" s="1030"/>
      <c r="E145" s="674">
        <f>F145-7</f>
        <v>44358</v>
      </c>
      <c r="F145" s="673">
        <f>F144+7</f>
        <v>44365</v>
      </c>
      <c r="G145" s="673">
        <f>F145+42</f>
        <v>44407</v>
      </c>
    </row>
    <row r="146" spans="1:11" s="486" customFormat="1" ht="15">
      <c r="A146" s="663"/>
      <c r="B146" s="546" t="s">
        <v>2968</v>
      </c>
      <c r="C146" s="546" t="s">
        <v>942</v>
      </c>
      <c r="D146" s="1030"/>
      <c r="E146" s="674">
        <f>F146-7</f>
        <v>44365</v>
      </c>
      <c r="F146" s="673">
        <f>F145+7</f>
        <v>44372</v>
      </c>
      <c r="G146" s="673">
        <f>F146+42</f>
        <v>44414</v>
      </c>
      <c r="H146" s="627"/>
      <c r="I146" s="627"/>
      <c r="J146" s="627"/>
      <c r="K146" s="627"/>
    </row>
    <row r="147" spans="1:11" s="486" customFormat="1" ht="15">
      <c r="A147" s="663"/>
      <c r="B147" s="546" t="s">
        <v>2967</v>
      </c>
      <c r="C147" s="546" t="s">
        <v>2966</v>
      </c>
      <c r="D147" s="1030"/>
      <c r="E147" s="674">
        <f>F147-7</f>
        <v>44372</v>
      </c>
      <c r="F147" s="673">
        <f>F146+7</f>
        <v>44379</v>
      </c>
      <c r="G147" s="673">
        <f>F147+42</f>
        <v>44421</v>
      </c>
      <c r="H147" s="627"/>
      <c r="I147" s="627"/>
      <c r="J147" s="627"/>
      <c r="K147" s="627"/>
    </row>
    <row r="148" spans="1:11" s="491" customFormat="1" ht="15">
      <c r="A148" s="1079" t="s">
        <v>2965</v>
      </c>
      <c r="B148" s="1079"/>
      <c r="C148" s="670"/>
      <c r="D148" s="669"/>
      <c r="E148" s="669"/>
      <c r="F148" s="668"/>
      <c r="G148" s="668"/>
      <c r="H148" s="634"/>
      <c r="I148" s="634"/>
      <c r="J148" s="634"/>
      <c r="K148" s="634"/>
    </row>
    <row r="149" spans="1:11" s="486" customFormat="1" ht="15">
      <c r="A149" s="663"/>
      <c r="B149" s="1090" t="s">
        <v>27</v>
      </c>
      <c r="C149" s="1093" t="s">
        <v>28</v>
      </c>
      <c r="D149" s="1093" t="s">
        <v>8</v>
      </c>
      <c r="E149" s="666" t="s">
        <v>2422</v>
      </c>
      <c r="F149" s="667" t="s">
        <v>9</v>
      </c>
      <c r="G149" s="666" t="s">
        <v>2956</v>
      </c>
      <c r="H149" s="627"/>
      <c r="I149" s="627"/>
      <c r="J149" s="627"/>
      <c r="K149" s="627"/>
    </row>
    <row r="150" spans="1:11" s="486" customFormat="1" ht="15">
      <c r="A150" s="663"/>
      <c r="B150" s="1087"/>
      <c r="C150" s="1080"/>
      <c r="D150" s="1093"/>
      <c r="E150" s="666" t="s">
        <v>2421</v>
      </c>
      <c r="F150" s="667" t="s">
        <v>31</v>
      </c>
      <c r="G150" s="666" t="s">
        <v>32</v>
      </c>
      <c r="H150" s="665"/>
      <c r="I150" s="627"/>
      <c r="J150" s="627"/>
      <c r="K150" s="627"/>
    </row>
    <row r="151" spans="1:11" s="486" customFormat="1" ht="15">
      <c r="A151" s="663"/>
      <c r="B151" s="524" t="s">
        <v>2918</v>
      </c>
      <c r="C151" s="524" t="s">
        <v>1873</v>
      </c>
      <c r="D151" s="1094" t="s">
        <v>2166</v>
      </c>
      <c r="E151" s="544">
        <f>F151-8</f>
        <v>44342</v>
      </c>
      <c r="F151" s="664">
        <v>44350</v>
      </c>
      <c r="G151" s="538">
        <f>F151+31</f>
        <v>44381</v>
      </c>
      <c r="H151" s="627"/>
      <c r="I151" s="627"/>
      <c r="J151" s="627"/>
      <c r="K151" s="627"/>
    </row>
    <row r="152" spans="1:11" s="486" customFormat="1" ht="15">
      <c r="A152" s="663"/>
      <c r="B152" s="524" t="s">
        <v>2964</v>
      </c>
      <c r="C152" s="614" t="s">
        <v>1365</v>
      </c>
      <c r="D152" s="1095"/>
      <c r="E152" s="544">
        <f>F152-8</f>
        <v>44349</v>
      </c>
      <c r="F152" s="538">
        <f>F151+7</f>
        <v>44357</v>
      </c>
      <c r="G152" s="538">
        <f>F152+31</f>
        <v>44388</v>
      </c>
      <c r="H152" s="627"/>
      <c r="I152" s="627"/>
      <c r="J152" s="627"/>
      <c r="K152" s="627"/>
    </row>
    <row r="153" spans="1:11" s="486" customFormat="1" ht="15">
      <c r="A153" s="663"/>
      <c r="B153" s="524" t="s">
        <v>2960</v>
      </c>
      <c r="C153" s="614" t="s">
        <v>2963</v>
      </c>
      <c r="D153" s="1095"/>
      <c r="E153" s="544">
        <f>F153-8</f>
        <v>44356</v>
      </c>
      <c r="F153" s="538">
        <f>F152+7</f>
        <v>44364</v>
      </c>
      <c r="G153" s="538">
        <f>F153+31</f>
        <v>44395</v>
      </c>
      <c r="H153" s="627"/>
      <c r="I153" s="627"/>
      <c r="J153" s="627"/>
      <c r="K153" s="627"/>
    </row>
    <row r="154" spans="1:11" s="477" customFormat="1">
      <c r="A154" s="565"/>
      <c r="B154" s="524" t="s">
        <v>2962</v>
      </c>
      <c r="C154" s="614" t="s">
        <v>1365</v>
      </c>
      <c r="D154" s="1095"/>
      <c r="E154" s="544">
        <f>F154-8</f>
        <v>44363</v>
      </c>
      <c r="F154" s="538">
        <f>F153+7</f>
        <v>44371</v>
      </c>
      <c r="G154" s="538">
        <f>F154+31</f>
        <v>44402</v>
      </c>
      <c r="H154" s="662"/>
      <c r="I154" s="635"/>
      <c r="J154" s="635"/>
      <c r="K154" s="635"/>
    </row>
    <row r="155" spans="1:11">
      <c r="B155" s="524" t="s">
        <v>2961</v>
      </c>
      <c r="C155" s="614" t="s">
        <v>1873</v>
      </c>
      <c r="D155" s="1096"/>
      <c r="E155" s="544">
        <f>F155-8</f>
        <v>44370</v>
      </c>
      <c r="F155" s="538">
        <f>F154+7</f>
        <v>44378</v>
      </c>
      <c r="G155" s="538">
        <f>F155+31</f>
        <v>44409</v>
      </c>
    </row>
    <row r="156" spans="1:11" s="486" customFormat="1" ht="15" hidden="1">
      <c r="A156" s="663"/>
      <c r="B156" s="1102" t="s">
        <v>27</v>
      </c>
      <c r="C156" s="1093" t="s">
        <v>28</v>
      </c>
      <c r="D156" s="1093" t="s">
        <v>8</v>
      </c>
      <c r="E156" s="666" t="s">
        <v>2422</v>
      </c>
      <c r="F156" s="667" t="s">
        <v>9</v>
      </c>
      <c r="G156" s="666" t="s">
        <v>2956</v>
      </c>
      <c r="H156" s="627"/>
      <c r="I156" s="627"/>
      <c r="J156" s="627"/>
      <c r="K156" s="627"/>
    </row>
    <row r="157" spans="1:11" s="486" customFormat="1" ht="15" hidden="1">
      <c r="A157" s="663"/>
      <c r="B157" s="1197"/>
      <c r="C157" s="1080"/>
      <c r="D157" s="1093"/>
      <c r="E157" s="666" t="s">
        <v>2421</v>
      </c>
      <c r="F157" s="667" t="s">
        <v>31</v>
      </c>
      <c r="G157" s="666" t="s">
        <v>32</v>
      </c>
      <c r="H157" s="665"/>
      <c r="I157" s="627"/>
      <c r="J157" s="627"/>
      <c r="K157" s="627"/>
    </row>
    <row r="158" spans="1:11" s="486" customFormat="1" ht="15" hidden="1">
      <c r="A158" s="663"/>
      <c r="B158" s="524" t="s">
        <v>2960</v>
      </c>
      <c r="C158" s="524" t="s">
        <v>1365</v>
      </c>
      <c r="D158" s="1094" t="s">
        <v>2790</v>
      </c>
      <c r="E158" s="544">
        <f>F158-7</f>
        <v>44286</v>
      </c>
      <c r="F158" s="664">
        <v>44293</v>
      </c>
      <c r="G158" s="538">
        <f>F158+35</f>
        <v>44328</v>
      </c>
      <c r="H158" s="627"/>
      <c r="I158" s="627"/>
      <c r="J158" s="627"/>
      <c r="K158" s="627"/>
    </row>
    <row r="159" spans="1:11" s="486" customFormat="1" ht="15" hidden="1">
      <c r="A159" s="663"/>
      <c r="B159" s="524" t="s">
        <v>2959</v>
      </c>
      <c r="C159" s="614" t="s">
        <v>1910</v>
      </c>
      <c r="D159" s="1095"/>
      <c r="E159" s="544">
        <f>F159-7</f>
        <v>44293</v>
      </c>
      <c r="F159" s="538">
        <f>F158+7</f>
        <v>44300</v>
      </c>
      <c r="G159" s="538">
        <f>F159+35</f>
        <v>44335</v>
      </c>
      <c r="H159" s="627"/>
      <c r="I159" s="627"/>
      <c r="J159" s="627"/>
      <c r="K159" s="627"/>
    </row>
    <row r="160" spans="1:11" s="486" customFormat="1" ht="15" hidden="1">
      <c r="A160" s="663"/>
      <c r="B160" s="524" t="s">
        <v>2918</v>
      </c>
      <c r="C160" s="614" t="s">
        <v>1873</v>
      </c>
      <c r="D160" s="1095"/>
      <c r="E160" s="544">
        <f>F160-7</f>
        <v>44300</v>
      </c>
      <c r="F160" s="538">
        <f>F159+7</f>
        <v>44307</v>
      </c>
      <c r="G160" s="538">
        <f>F160+35</f>
        <v>44342</v>
      </c>
      <c r="H160" s="627"/>
      <c r="I160" s="627"/>
      <c r="J160" s="627"/>
      <c r="K160" s="627"/>
    </row>
    <row r="161" spans="1:11" s="477" customFormat="1" hidden="1">
      <c r="A161" s="565"/>
      <c r="B161" s="524" t="s">
        <v>2958</v>
      </c>
      <c r="C161" s="614" t="s">
        <v>2921</v>
      </c>
      <c r="D161" s="1095"/>
      <c r="E161" s="544">
        <f>F161-7</f>
        <v>44307</v>
      </c>
      <c r="F161" s="538">
        <f>F160+7</f>
        <v>44314</v>
      </c>
      <c r="G161" s="538">
        <f>F161+35</f>
        <v>44349</v>
      </c>
      <c r="H161" s="662"/>
      <c r="I161" s="635"/>
      <c r="J161" s="635"/>
      <c r="K161" s="635"/>
    </row>
    <row r="162" spans="1:11" hidden="1">
      <c r="B162" s="524" t="s">
        <v>2957</v>
      </c>
      <c r="C162" s="614" t="s">
        <v>1910</v>
      </c>
      <c r="D162" s="1096"/>
      <c r="E162" s="544">
        <f>F162-7</f>
        <v>44314</v>
      </c>
      <c r="F162" s="538">
        <f>F161+7</f>
        <v>44321</v>
      </c>
      <c r="G162" s="538">
        <f>F162+35</f>
        <v>44356</v>
      </c>
    </row>
    <row r="163" spans="1:11" s="486" customFormat="1" ht="15" hidden="1">
      <c r="A163" s="663"/>
      <c r="B163" s="1101" t="s">
        <v>27</v>
      </c>
      <c r="C163" s="1093" t="s">
        <v>28</v>
      </c>
      <c r="D163" s="1093" t="s">
        <v>8</v>
      </c>
      <c r="E163" s="666" t="s">
        <v>2422</v>
      </c>
      <c r="F163" s="667" t="s">
        <v>9</v>
      </c>
      <c r="G163" s="666" t="s">
        <v>2956</v>
      </c>
      <c r="H163" s="627"/>
      <c r="I163" s="627"/>
      <c r="J163" s="627"/>
      <c r="K163" s="627"/>
    </row>
    <row r="164" spans="1:11" s="486" customFormat="1" ht="15" hidden="1">
      <c r="A164" s="663"/>
      <c r="B164" s="1198"/>
      <c r="C164" s="1080"/>
      <c r="D164" s="1093"/>
      <c r="E164" s="666" t="s">
        <v>2421</v>
      </c>
      <c r="F164" s="667" t="s">
        <v>31</v>
      </c>
      <c r="G164" s="666" t="s">
        <v>32</v>
      </c>
      <c r="H164" s="665"/>
      <c r="I164" s="627"/>
      <c r="J164" s="627"/>
      <c r="K164" s="627"/>
    </row>
    <row r="165" spans="1:11" s="486" customFormat="1" ht="15" hidden="1">
      <c r="A165" s="663"/>
      <c r="B165" s="524" t="s">
        <v>2955</v>
      </c>
      <c r="C165" s="614" t="s">
        <v>2954</v>
      </c>
      <c r="D165" s="1094" t="s">
        <v>2891</v>
      </c>
      <c r="E165" s="544">
        <f>F165-5</f>
        <v>43832</v>
      </c>
      <c r="F165" s="664">
        <v>43837</v>
      </c>
      <c r="G165" s="538">
        <f>F165+33</f>
        <v>43870</v>
      </c>
      <c r="H165" s="627"/>
      <c r="I165" s="627"/>
      <c r="J165" s="627"/>
      <c r="K165" s="627"/>
    </row>
    <row r="166" spans="1:11" s="486" customFormat="1" ht="15" hidden="1">
      <c r="A166" s="663"/>
      <c r="B166" s="524" t="s">
        <v>2953</v>
      </c>
      <c r="C166" s="614" t="s">
        <v>2952</v>
      </c>
      <c r="D166" s="1095"/>
      <c r="E166" s="544">
        <f>F166-5</f>
        <v>43839</v>
      </c>
      <c r="F166" s="538">
        <f>F165+7</f>
        <v>43844</v>
      </c>
      <c r="G166" s="538">
        <f>F166+33</f>
        <v>43877</v>
      </c>
      <c r="H166" s="627"/>
      <c r="I166" s="627"/>
      <c r="J166" s="627"/>
      <c r="K166" s="627"/>
    </row>
    <row r="167" spans="1:11" s="486" customFormat="1" ht="15" hidden="1">
      <c r="A167" s="663"/>
      <c r="B167" s="524" t="s">
        <v>1873</v>
      </c>
      <c r="C167" s="614" t="s">
        <v>1873</v>
      </c>
      <c r="D167" s="1095"/>
      <c r="E167" s="544">
        <f>F167-5</f>
        <v>43846</v>
      </c>
      <c r="F167" s="538">
        <f>F166+7</f>
        <v>43851</v>
      </c>
      <c r="G167" s="538">
        <f>F167+33</f>
        <v>43884</v>
      </c>
      <c r="H167" s="627"/>
      <c r="I167" s="627"/>
      <c r="J167" s="627"/>
      <c r="K167" s="627"/>
    </row>
    <row r="168" spans="1:11" s="477" customFormat="1" hidden="1">
      <c r="A168" s="565"/>
      <c r="B168" s="524" t="s">
        <v>2951</v>
      </c>
      <c r="C168" s="614" t="s">
        <v>2950</v>
      </c>
      <c r="D168" s="1095"/>
      <c r="E168" s="544">
        <f>F168-5</f>
        <v>43853</v>
      </c>
      <c r="F168" s="538">
        <f>F167+7</f>
        <v>43858</v>
      </c>
      <c r="G168" s="538">
        <f>F168+33</f>
        <v>43891</v>
      </c>
      <c r="H168" s="662"/>
      <c r="I168" s="635"/>
      <c r="J168" s="635"/>
      <c r="K168" s="635"/>
    </row>
    <row r="169" spans="1:11" hidden="1">
      <c r="B169" s="524" t="s">
        <v>1873</v>
      </c>
      <c r="C169" s="614" t="s">
        <v>1873</v>
      </c>
      <c r="D169" s="1096"/>
      <c r="E169" s="544">
        <f>F169-5</f>
        <v>43860</v>
      </c>
      <c r="F169" s="538">
        <f>F168+7</f>
        <v>43865</v>
      </c>
      <c r="G169" s="538">
        <f>F169+33</f>
        <v>43898</v>
      </c>
    </row>
    <row r="170" spans="1:11" s="491" customFormat="1" ht="14.1" customHeight="1">
      <c r="A170" s="1079" t="s">
        <v>2949</v>
      </c>
      <c r="B170" s="1079"/>
      <c r="C170" s="670"/>
      <c r="D170" s="669"/>
      <c r="E170" s="669"/>
      <c r="F170" s="668"/>
      <c r="G170" s="668"/>
      <c r="H170" s="634"/>
      <c r="I170" s="634"/>
      <c r="J170" s="634"/>
      <c r="K170" s="634"/>
    </row>
    <row r="171" spans="1:11" s="486" customFormat="1" ht="15" hidden="1">
      <c r="A171" s="663"/>
      <c r="B171" s="1198" t="s">
        <v>27</v>
      </c>
      <c r="C171" s="1080" t="s">
        <v>1286</v>
      </c>
      <c r="D171" s="1080" t="s">
        <v>8</v>
      </c>
      <c r="E171" s="666" t="s">
        <v>2422</v>
      </c>
      <c r="F171" s="667" t="s">
        <v>9</v>
      </c>
      <c r="G171" s="666" t="s">
        <v>19</v>
      </c>
      <c r="H171" s="627"/>
      <c r="I171" s="627"/>
      <c r="J171" s="627"/>
      <c r="K171" s="627"/>
    </row>
    <row r="172" spans="1:11" s="486" customFormat="1" ht="15" hidden="1">
      <c r="A172" s="663"/>
      <c r="B172" s="1100"/>
      <c r="C172" s="1081"/>
      <c r="D172" s="1081"/>
      <c r="E172" s="666" t="s">
        <v>2421</v>
      </c>
      <c r="F172" s="667" t="s">
        <v>31</v>
      </c>
      <c r="G172" s="666" t="s">
        <v>32</v>
      </c>
      <c r="H172" s="665"/>
      <c r="I172" s="627"/>
      <c r="J172" s="627"/>
      <c r="K172" s="627"/>
    </row>
    <row r="173" spans="1:11" s="486" customFormat="1" ht="15" hidden="1">
      <c r="A173" s="663"/>
      <c r="B173" s="524" t="s">
        <v>2948</v>
      </c>
      <c r="C173" s="524" t="s">
        <v>2947</v>
      </c>
      <c r="D173" s="1094" t="s">
        <v>170</v>
      </c>
      <c r="E173" s="544">
        <f>F173-7</f>
        <v>44071</v>
      </c>
      <c r="F173" s="664">
        <v>44078</v>
      </c>
      <c r="G173" s="538">
        <f>F173+34</f>
        <v>44112</v>
      </c>
      <c r="H173" s="627"/>
      <c r="I173" s="627"/>
      <c r="J173" s="627"/>
      <c r="K173" s="627"/>
    </row>
    <row r="174" spans="1:11" s="486" customFormat="1" ht="15" hidden="1">
      <c r="A174" s="663"/>
      <c r="B174" s="524" t="s">
        <v>2946</v>
      </c>
      <c r="C174" s="524" t="s">
        <v>2945</v>
      </c>
      <c r="D174" s="1095"/>
      <c r="E174" s="544">
        <f>F174-7</f>
        <v>44078</v>
      </c>
      <c r="F174" s="538">
        <f>F173+7</f>
        <v>44085</v>
      </c>
      <c r="G174" s="538">
        <f>F174+34</f>
        <v>44119</v>
      </c>
      <c r="H174" s="627"/>
      <c r="I174" s="627"/>
      <c r="J174" s="627"/>
      <c r="K174" s="627"/>
    </row>
    <row r="175" spans="1:11" s="486" customFormat="1" ht="15" hidden="1">
      <c r="A175" s="663"/>
      <c r="B175" s="524" t="s">
        <v>2944</v>
      </c>
      <c r="C175" s="524" t="s">
        <v>2943</v>
      </c>
      <c r="D175" s="1095"/>
      <c r="E175" s="544">
        <f>F175-7</f>
        <v>44085</v>
      </c>
      <c r="F175" s="538">
        <f>F174+7</f>
        <v>44092</v>
      </c>
      <c r="G175" s="538">
        <f>F175+34</f>
        <v>44126</v>
      </c>
      <c r="H175" s="627"/>
      <c r="I175" s="627"/>
      <c r="J175" s="627"/>
      <c r="K175" s="627"/>
    </row>
    <row r="176" spans="1:11" s="477" customFormat="1" hidden="1">
      <c r="A176" s="565"/>
      <c r="B176" s="524" t="s">
        <v>2942</v>
      </c>
      <c r="C176" s="524" t="s">
        <v>2941</v>
      </c>
      <c r="D176" s="1095"/>
      <c r="E176" s="544">
        <f>F176-7</f>
        <v>44092</v>
      </c>
      <c r="F176" s="538">
        <f>F175+7</f>
        <v>44099</v>
      </c>
      <c r="G176" s="538">
        <f>F176+34</f>
        <v>44133</v>
      </c>
      <c r="H176" s="662"/>
      <c r="I176" s="635"/>
      <c r="J176" s="635"/>
      <c r="K176" s="635"/>
    </row>
    <row r="177" spans="1:11" hidden="1">
      <c r="B177" s="524" t="s">
        <v>2940</v>
      </c>
      <c r="C177" s="524" t="s">
        <v>2939</v>
      </c>
      <c r="D177" s="1096"/>
      <c r="E177" s="544">
        <f>F177-7</f>
        <v>44099</v>
      </c>
      <c r="F177" s="538">
        <f>F176+7</f>
        <v>44106</v>
      </c>
      <c r="G177" s="538">
        <f>F177+34</f>
        <v>44140</v>
      </c>
    </row>
    <row r="178" spans="1:11" s="486" customFormat="1" ht="15">
      <c r="A178" s="663"/>
      <c r="B178" s="1087" t="s">
        <v>27</v>
      </c>
      <c r="C178" s="1080" t="s">
        <v>1286</v>
      </c>
      <c r="D178" s="1080" t="s">
        <v>8</v>
      </c>
      <c r="E178" s="666" t="s">
        <v>2422</v>
      </c>
      <c r="F178" s="667" t="s">
        <v>9</v>
      </c>
      <c r="G178" s="666" t="s">
        <v>19</v>
      </c>
      <c r="H178" s="627"/>
      <c r="I178" s="627"/>
      <c r="J178" s="627"/>
      <c r="K178" s="627"/>
    </row>
    <row r="179" spans="1:11" s="486" customFormat="1" ht="15">
      <c r="A179" s="663"/>
      <c r="B179" s="1088"/>
      <c r="C179" s="1081"/>
      <c r="D179" s="1081"/>
      <c r="E179" s="666" t="s">
        <v>2421</v>
      </c>
      <c r="F179" s="667" t="s">
        <v>31</v>
      </c>
      <c r="G179" s="666" t="s">
        <v>32</v>
      </c>
      <c r="H179" s="665"/>
      <c r="I179" s="627"/>
      <c r="J179" s="627"/>
      <c r="K179" s="627"/>
    </row>
    <row r="180" spans="1:11" s="486" customFormat="1" ht="15">
      <c r="A180" s="663"/>
      <c r="B180" s="524" t="s">
        <v>2938</v>
      </c>
      <c r="C180" s="524" t="s">
        <v>2937</v>
      </c>
      <c r="D180" s="1094" t="s">
        <v>2936</v>
      </c>
      <c r="E180" s="544">
        <f>F180-7</f>
        <v>44342</v>
      </c>
      <c r="F180" s="664">
        <v>44349</v>
      </c>
      <c r="G180" s="538">
        <f>F180+34</f>
        <v>44383</v>
      </c>
      <c r="H180" s="627"/>
      <c r="I180" s="627"/>
      <c r="J180" s="627"/>
      <c r="K180" s="627"/>
    </row>
    <row r="181" spans="1:11" s="486" customFormat="1" ht="15">
      <c r="A181" s="663"/>
      <c r="B181" s="672" t="s">
        <v>2935</v>
      </c>
      <c r="C181" s="524" t="s">
        <v>2934</v>
      </c>
      <c r="D181" s="1095"/>
      <c r="E181" s="544">
        <f>F181-7</f>
        <v>44349</v>
      </c>
      <c r="F181" s="538">
        <f>F180+7</f>
        <v>44356</v>
      </c>
      <c r="G181" s="538">
        <f>F181+34</f>
        <v>44390</v>
      </c>
      <c r="H181" s="627"/>
      <c r="I181" s="627"/>
      <c r="J181" s="627"/>
      <c r="K181" s="627"/>
    </row>
    <row r="182" spans="1:11" s="486" customFormat="1" ht="15">
      <c r="A182" s="663"/>
      <c r="B182" s="672" t="s">
        <v>2933</v>
      </c>
      <c r="C182" s="524" t="s">
        <v>2932</v>
      </c>
      <c r="D182" s="1095"/>
      <c r="E182" s="544">
        <f>F182-7</f>
        <v>44356</v>
      </c>
      <c r="F182" s="538">
        <f>F181+7</f>
        <v>44363</v>
      </c>
      <c r="G182" s="538">
        <f>F182+34</f>
        <v>44397</v>
      </c>
      <c r="H182" s="627"/>
      <c r="I182" s="627"/>
      <c r="J182" s="627"/>
      <c r="K182" s="627"/>
    </row>
    <row r="183" spans="1:11" s="477" customFormat="1">
      <c r="A183" s="565"/>
      <c r="B183" s="524" t="s">
        <v>2931</v>
      </c>
      <c r="C183" s="524" t="s">
        <v>2930</v>
      </c>
      <c r="D183" s="1095"/>
      <c r="E183" s="544">
        <f>F183-7</f>
        <v>44363</v>
      </c>
      <c r="F183" s="538">
        <f>F182+7</f>
        <v>44370</v>
      </c>
      <c r="G183" s="538">
        <f>F183+34</f>
        <v>44404</v>
      </c>
      <c r="H183" s="662"/>
      <c r="I183" s="635"/>
      <c r="J183" s="635"/>
      <c r="K183" s="635"/>
    </row>
    <row r="184" spans="1:11">
      <c r="B184" s="524" t="s">
        <v>2929</v>
      </c>
      <c r="C184" s="524" t="s">
        <v>2928</v>
      </c>
      <c r="D184" s="1096"/>
      <c r="E184" s="544">
        <f>F184-7</f>
        <v>44370</v>
      </c>
      <c r="F184" s="538">
        <f>F183+7</f>
        <v>44377</v>
      </c>
      <c r="G184" s="538">
        <f>F184+34</f>
        <v>44411</v>
      </c>
    </row>
    <row r="185" spans="1:11">
      <c r="B185" s="647"/>
      <c r="C185" s="647"/>
      <c r="D185" s="671"/>
      <c r="E185" s="544"/>
      <c r="F185" s="538"/>
      <c r="G185" s="538"/>
    </row>
    <row r="186" spans="1:11" s="486" customFormat="1" ht="15">
      <c r="A186" s="663"/>
      <c r="B186" s="1087" t="s">
        <v>1374</v>
      </c>
      <c r="C186" s="1080" t="s">
        <v>1286</v>
      </c>
      <c r="D186" s="1080" t="s">
        <v>8</v>
      </c>
      <c r="E186" s="666" t="s">
        <v>2422</v>
      </c>
      <c r="F186" s="667" t="s">
        <v>9</v>
      </c>
      <c r="G186" s="666" t="s">
        <v>19</v>
      </c>
      <c r="H186" s="627"/>
      <c r="I186" s="627"/>
      <c r="J186" s="627"/>
      <c r="K186" s="627"/>
    </row>
    <row r="187" spans="1:11" s="486" customFormat="1" ht="15">
      <c r="A187" s="663"/>
      <c r="B187" s="1088"/>
      <c r="C187" s="1081"/>
      <c r="D187" s="1081"/>
      <c r="E187" s="666" t="s">
        <v>2421</v>
      </c>
      <c r="F187" s="667" t="s">
        <v>31</v>
      </c>
      <c r="G187" s="666" t="s">
        <v>32</v>
      </c>
      <c r="H187" s="665"/>
      <c r="I187" s="627"/>
      <c r="J187" s="627"/>
      <c r="K187" s="627"/>
    </row>
    <row r="188" spans="1:11" s="486" customFormat="1" ht="15.75" customHeight="1">
      <c r="A188" s="663"/>
      <c r="B188" s="524" t="s">
        <v>2304</v>
      </c>
      <c r="C188" s="524" t="s">
        <v>2925</v>
      </c>
      <c r="D188" s="1092" t="s">
        <v>2301</v>
      </c>
      <c r="E188" s="544">
        <f>F188-7</f>
        <v>44343</v>
      </c>
      <c r="F188" s="664">
        <v>44350</v>
      </c>
      <c r="G188" s="538">
        <f>F188+34</f>
        <v>44384</v>
      </c>
      <c r="H188" s="627"/>
      <c r="I188" s="627"/>
      <c r="J188" s="627"/>
      <c r="K188" s="627"/>
    </row>
    <row r="189" spans="1:11" s="486" customFormat="1" ht="15">
      <c r="A189" s="663"/>
      <c r="B189" s="524" t="s">
        <v>2924</v>
      </c>
      <c r="C189" s="524" t="s">
        <v>2923</v>
      </c>
      <c r="D189" s="1092"/>
      <c r="E189" s="544">
        <f>F189-7</f>
        <v>44350</v>
      </c>
      <c r="F189" s="538">
        <f>F188+7</f>
        <v>44357</v>
      </c>
      <c r="G189" s="538">
        <f>F189+34</f>
        <v>44391</v>
      </c>
      <c r="H189" s="627"/>
      <c r="I189" s="627"/>
      <c r="J189" s="627"/>
      <c r="K189" s="627"/>
    </row>
    <row r="190" spans="1:11" s="486" customFormat="1" ht="15">
      <c r="A190" s="663"/>
      <c r="B190" s="524" t="s">
        <v>2922</v>
      </c>
      <c r="C190" s="524" t="s">
        <v>2921</v>
      </c>
      <c r="D190" s="1092"/>
      <c r="E190" s="544">
        <f>F190-7</f>
        <v>44357</v>
      </c>
      <c r="F190" s="538">
        <f>F189+7</f>
        <v>44364</v>
      </c>
      <c r="G190" s="538">
        <f>F190+34</f>
        <v>44398</v>
      </c>
      <c r="H190" s="627"/>
      <c r="I190" s="627"/>
      <c r="J190" s="627"/>
      <c r="K190" s="627"/>
    </row>
    <row r="191" spans="1:11" s="477" customFormat="1">
      <c r="A191" s="565"/>
      <c r="B191" s="524" t="s">
        <v>2920</v>
      </c>
      <c r="C191" s="524" t="s">
        <v>2919</v>
      </c>
      <c r="D191" s="1092"/>
      <c r="E191" s="544">
        <f>F191-7</f>
        <v>44364</v>
      </c>
      <c r="F191" s="538">
        <f>F190+7</f>
        <v>44371</v>
      </c>
      <c r="G191" s="538">
        <f>F191+34</f>
        <v>44405</v>
      </c>
      <c r="H191" s="662"/>
      <c r="I191" s="635"/>
      <c r="J191" s="635"/>
      <c r="K191" s="635"/>
    </row>
    <row r="192" spans="1:11">
      <c r="B192" s="524" t="s">
        <v>2927</v>
      </c>
      <c r="C192" s="524" t="s">
        <v>1910</v>
      </c>
      <c r="D192" s="1092"/>
      <c r="E192" s="544">
        <f>F192-7</f>
        <v>44371</v>
      </c>
      <c r="F192" s="538">
        <f>F191+7</f>
        <v>44378</v>
      </c>
      <c r="G192" s="538">
        <f>F192+34</f>
        <v>44412</v>
      </c>
    </row>
    <row r="193" spans="1:11" s="491" customFormat="1" ht="14.1" customHeight="1">
      <c r="A193" s="1079" t="s">
        <v>2926</v>
      </c>
      <c r="B193" s="1079"/>
      <c r="C193" s="670"/>
      <c r="D193" s="669"/>
      <c r="E193" s="669"/>
      <c r="F193" s="668"/>
      <c r="G193" s="668"/>
      <c r="H193" s="634"/>
      <c r="I193" s="634"/>
      <c r="J193" s="634"/>
      <c r="K193" s="634"/>
    </row>
    <row r="194" spans="1:11" s="486" customFormat="1" ht="15">
      <c r="A194" s="663"/>
      <c r="B194" s="1090" t="s">
        <v>27</v>
      </c>
      <c r="C194" s="1093" t="s">
        <v>28</v>
      </c>
      <c r="D194" s="1093" t="s">
        <v>8</v>
      </c>
      <c r="E194" s="666" t="s">
        <v>2422</v>
      </c>
      <c r="F194" s="667" t="s">
        <v>9</v>
      </c>
      <c r="G194" s="666" t="s">
        <v>167</v>
      </c>
      <c r="H194" s="627"/>
      <c r="I194" s="627"/>
      <c r="J194" s="627"/>
      <c r="K194" s="627"/>
    </row>
    <row r="195" spans="1:11" s="486" customFormat="1" ht="15">
      <c r="A195" s="663"/>
      <c r="B195" s="1087"/>
      <c r="C195" s="1080"/>
      <c r="D195" s="1093"/>
      <c r="E195" s="666" t="s">
        <v>2421</v>
      </c>
      <c r="F195" s="667" t="s">
        <v>31</v>
      </c>
      <c r="G195" s="666" t="s">
        <v>32</v>
      </c>
      <c r="H195" s="665"/>
      <c r="I195" s="627"/>
      <c r="J195" s="627"/>
      <c r="K195" s="627"/>
    </row>
    <row r="196" spans="1:11" s="486" customFormat="1" ht="15">
      <c r="A196" s="663"/>
      <c r="B196" s="524" t="s">
        <v>2304</v>
      </c>
      <c r="C196" s="524" t="s">
        <v>2925</v>
      </c>
      <c r="D196" s="1094" t="s">
        <v>2790</v>
      </c>
      <c r="E196" s="544">
        <f>F196-6</f>
        <v>44342</v>
      </c>
      <c r="F196" s="664">
        <v>44348</v>
      </c>
      <c r="G196" s="538">
        <f>F196+36</f>
        <v>44384</v>
      </c>
      <c r="H196" s="627"/>
      <c r="I196" s="627"/>
      <c r="J196" s="627"/>
      <c r="K196" s="627"/>
    </row>
    <row r="197" spans="1:11" s="486" customFormat="1" ht="15">
      <c r="A197" s="663"/>
      <c r="B197" s="524" t="s">
        <v>2924</v>
      </c>
      <c r="C197" s="524" t="s">
        <v>2923</v>
      </c>
      <c r="D197" s="1095"/>
      <c r="E197" s="544">
        <f>F197-6</f>
        <v>44349</v>
      </c>
      <c r="F197" s="538">
        <f>F196+7</f>
        <v>44355</v>
      </c>
      <c r="G197" s="538">
        <f>F197+36</f>
        <v>44391</v>
      </c>
      <c r="H197" s="627"/>
      <c r="I197" s="627"/>
      <c r="J197" s="627"/>
      <c r="K197" s="627"/>
    </row>
    <row r="198" spans="1:11" s="486" customFormat="1" ht="15">
      <c r="A198" s="663"/>
      <c r="B198" s="524" t="s">
        <v>2922</v>
      </c>
      <c r="C198" s="524" t="s">
        <v>2921</v>
      </c>
      <c r="D198" s="1095"/>
      <c r="E198" s="544">
        <f>F198-6</f>
        <v>44356</v>
      </c>
      <c r="F198" s="538">
        <f>F197+7</f>
        <v>44362</v>
      </c>
      <c r="G198" s="538">
        <f>F198+36</f>
        <v>44398</v>
      </c>
      <c r="H198" s="627"/>
      <c r="I198" s="627"/>
      <c r="J198" s="627"/>
      <c r="K198" s="627"/>
    </row>
    <row r="199" spans="1:11" s="477" customFormat="1">
      <c r="A199" s="565"/>
      <c r="B199" s="524" t="s">
        <v>2920</v>
      </c>
      <c r="C199" s="524" t="s">
        <v>2919</v>
      </c>
      <c r="D199" s="1095"/>
      <c r="E199" s="544">
        <f>F199-6</f>
        <v>44363</v>
      </c>
      <c r="F199" s="538">
        <f>F198+7</f>
        <v>44369</v>
      </c>
      <c r="G199" s="538">
        <f>F199+36</f>
        <v>44405</v>
      </c>
      <c r="H199" s="662"/>
      <c r="I199" s="635"/>
      <c r="J199" s="635"/>
      <c r="K199" s="635"/>
    </row>
    <row r="200" spans="1:11">
      <c r="B200" s="524" t="s">
        <v>2918</v>
      </c>
      <c r="C200" s="524" t="s">
        <v>1873</v>
      </c>
      <c r="D200" s="1096"/>
      <c r="E200" s="544">
        <f>F200-6</f>
        <v>44370</v>
      </c>
      <c r="F200" s="538">
        <f>F199+7</f>
        <v>44376</v>
      </c>
      <c r="G200" s="538">
        <f>F200+36</f>
        <v>44412</v>
      </c>
    </row>
    <row r="201" spans="1:11" s="477" customFormat="1" ht="15">
      <c r="A201" s="1086" t="s">
        <v>2917</v>
      </c>
      <c r="B201" s="1086"/>
      <c r="C201" s="1086"/>
      <c r="D201" s="1086"/>
      <c r="E201" s="1086"/>
      <c r="F201" s="1086"/>
      <c r="G201" s="1086"/>
    </row>
    <row r="202" spans="1:11" s="491" customFormat="1" ht="15">
      <c r="A202" s="1017" t="s">
        <v>2916</v>
      </c>
      <c r="B202" s="1017"/>
      <c r="C202" s="623"/>
      <c r="F202" s="623"/>
      <c r="G202" s="623"/>
      <c r="H202" s="634"/>
      <c r="I202" s="634"/>
      <c r="J202" s="634"/>
      <c r="K202" s="634"/>
    </row>
    <row r="203" spans="1:11" s="486" customFormat="1" ht="15" customHeight="1">
      <c r="A203" s="573"/>
      <c r="B203" s="1040" t="s">
        <v>27</v>
      </c>
      <c r="C203" s="1028" t="s">
        <v>28</v>
      </c>
      <c r="D203" s="1028" t="s">
        <v>8</v>
      </c>
      <c r="E203" s="516" t="s">
        <v>2422</v>
      </c>
      <c r="F203" s="516" t="s">
        <v>9</v>
      </c>
      <c r="G203" s="516" t="s">
        <v>2908</v>
      </c>
      <c r="H203" s="654"/>
      <c r="I203" s="627"/>
      <c r="J203" s="627"/>
      <c r="K203" s="627"/>
    </row>
    <row r="204" spans="1:11" s="486" customFormat="1" ht="15" customHeight="1">
      <c r="A204" s="573"/>
      <c r="B204" s="1199"/>
      <c r="C204" s="1089"/>
      <c r="D204" s="1089"/>
      <c r="E204" s="638" t="s">
        <v>2421</v>
      </c>
      <c r="F204" s="638" t="s">
        <v>31</v>
      </c>
      <c r="G204" s="638" t="s">
        <v>32</v>
      </c>
      <c r="H204" s="654"/>
      <c r="I204" s="627"/>
      <c r="J204" s="627"/>
      <c r="K204" s="627"/>
    </row>
    <row r="205" spans="1:11" s="486" customFormat="1" ht="15" customHeight="1">
      <c r="A205" s="573"/>
      <c r="B205" s="602" t="s">
        <v>2915</v>
      </c>
      <c r="C205" s="602" t="s">
        <v>2914</v>
      </c>
      <c r="D205" s="1085" t="s">
        <v>2301</v>
      </c>
      <c r="E205" s="513">
        <f>F205-5</f>
        <v>44347</v>
      </c>
      <c r="F205" s="538">
        <v>44352</v>
      </c>
      <c r="G205" s="538">
        <f>F205+34</f>
        <v>44386</v>
      </c>
      <c r="H205" s="654"/>
      <c r="I205" s="627"/>
      <c r="J205" s="627"/>
      <c r="K205" s="627"/>
    </row>
    <row r="206" spans="1:11" s="486" customFormat="1" ht="15" customHeight="1">
      <c r="A206" s="573"/>
      <c r="B206" s="661" t="s">
        <v>2913</v>
      </c>
      <c r="C206" s="661" t="s">
        <v>2861</v>
      </c>
      <c r="D206" s="1037"/>
      <c r="E206" s="513">
        <f>F206-5</f>
        <v>44354</v>
      </c>
      <c r="F206" s="538">
        <f>F205+7</f>
        <v>44359</v>
      </c>
      <c r="G206" s="538">
        <f>F206+34</f>
        <v>44393</v>
      </c>
      <c r="H206" s="654"/>
      <c r="I206" s="627"/>
      <c r="J206" s="627"/>
      <c r="K206" s="627"/>
    </row>
    <row r="207" spans="1:11" s="486" customFormat="1" ht="15" customHeight="1">
      <c r="A207" s="573"/>
      <c r="B207" s="596" t="s">
        <v>2912</v>
      </c>
      <c r="C207" s="604" t="s">
        <v>2894</v>
      </c>
      <c r="D207" s="1037"/>
      <c r="E207" s="513">
        <f>F207-5</f>
        <v>44361</v>
      </c>
      <c r="F207" s="538">
        <f>F206+7</f>
        <v>44366</v>
      </c>
      <c r="G207" s="538">
        <f>F207+34</f>
        <v>44400</v>
      </c>
      <c r="H207" s="654"/>
      <c r="I207" s="627"/>
      <c r="J207" s="627"/>
      <c r="K207" s="627"/>
    </row>
    <row r="208" spans="1:11" s="486" customFormat="1" ht="15" customHeight="1">
      <c r="A208" s="573"/>
      <c r="B208" s="602" t="s">
        <v>2911</v>
      </c>
      <c r="C208" s="602" t="s">
        <v>2896</v>
      </c>
      <c r="D208" s="1037"/>
      <c r="E208" s="513">
        <f>F208-5</f>
        <v>44368</v>
      </c>
      <c r="F208" s="538">
        <f>F207+7</f>
        <v>44373</v>
      </c>
      <c r="G208" s="538">
        <f>F208+34</f>
        <v>44407</v>
      </c>
      <c r="H208" s="654"/>
      <c r="I208" s="627"/>
      <c r="J208" s="627"/>
      <c r="K208" s="627"/>
    </row>
    <row r="209" spans="1:11" s="486" customFormat="1" ht="15" customHeight="1">
      <c r="A209" s="573"/>
      <c r="B209" s="602" t="s">
        <v>2910</v>
      </c>
      <c r="C209" s="602" t="s">
        <v>2909</v>
      </c>
      <c r="D209" s="1038"/>
      <c r="E209" s="513">
        <f>F209-5</f>
        <v>44375</v>
      </c>
      <c r="F209" s="538">
        <f>F208+7</f>
        <v>44380</v>
      </c>
      <c r="G209" s="538">
        <f>F209+34</f>
        <v>44414</v>
      </c>
      <c r="H209" s="654"/>
      <c r="I209" s="627"/>
      <c r="J209" s="627"/>
      <c r="K209" s="627"/>
    </row>
    <row r="210" spans="1:11" s="627" customFormat="1" ht="15" customHeight="1">
      <c r="A210" s="573"/>
      <c r="B210" s="660"/>
      <c r="C210" s="660"/>
      <c r="D210" s="659"/>
      <c r="E210" s="582"/>
      <c r="F210" s="581"/>
      <c r="G210" s="581"/>
      <c r="H210" s="654"/>
    </row>
    <row r="211" spans="1:11" s="486" customFormat="1" ht="15" hidden="1" customHeight="1">
      <c r="A211" s="573"/>
      <c r="B211" s="1053" t="s">
        <v>27</v>
      </c>
      <c r="C211" s="1028" t="s">
        <v>28</v>
      </c>
      <c r="D211" s="1028" t="s">
        <v>8</v>
      </c>
      <c r="E211" s="516" t="s">
        <v>2422</v>
      </c>
      <c r="F211" s="516" t="s">
        <v>9</v>
      </c>
      <c r="G211" s="516" t="s">
        <v>2908</v>
      </c>
      <c r="H211" s="654"/>
      <c r="I211" s="627"/>
      <c r="J211" s="627"/>
      <c r="K211" s="627"/>
    </row>
    <row r="212" spans="1:11" s="486" customFormat="1" ht="15" hidden="1" customHeight="1">
      <c r="A212" s="573"/>
      <c r="B212" s="1054"/>
      <c r="C212" s="1089"/>
      <c r="D212" s="1089"/>
      <c r="E212" s="638" t="s">
        <v>2421</v>
      </c>
      <c r="F212" s="638" t="s">
        <v>31</v>
      </c>
      <c r="G212" s="638" t="s">
        <v>32</v>
      </c>
      <c r="H212" s="654"/>
      <c r="I212" s="627"/>
      <c r="J212" s="627"/>
      <c r="K212" s="627"/>
    </row>
    <row r="213" spans="1:11" s="486" customFormat="1" ht="15" hidden="1" customHeight="1">
      <c r="A213" s="573"/>
      <c r="B213" s="595"/>
      <c r="C213" s="596"/>
      <c r="D213" s="1029" t="s">
        <v>138</v>
      </c>
      <c r="E213" s="658">
        <f>F213-5</f>
        <v>43768</v>
      </c>
      <c r="F213" s="644">
        <v>43773</v>
      </c>
      <c r="G213" s="644">
        <f>F213+34</f>
        <v>43807</v>
      </c>
      <c r="H213" s="654"/>
      <c r="I213" s="627"/>
      <c r="J213" s="627"/>
      <c r="K213" s="627"/>
    </row>
    <row r="214" spans="1:11" s="486" customFormat="1" ht="15" hidden="1" customHeight="1">
      <c r="A214" s="573"/>
      <c r="B214" s="595"/>
      <c r="C214" s="596"/>
      <c r="D214" s="1029"/>
      <c r="E214" s="658">
        <f>F214-5</f>
        <v>43775</v>
      </c>
      <c r="F214" s="644">
        <f>F213+7</f>
        <v>43780</v>
      </c>
      <c r="G214" s="644">
        <f>F214+34</f>
        <v>43814</v>
      </c>
      <c r="H214" s="654"/>
      <c r="I214" s="627"/>
      <c r="J214" s="627"/>
      <c r="K214" s="627"/>
    </row>
    <row r="215" spans="1:11" s="486" customFormat="1" ht="15" hidden="1" customHeight="1">
      <c r="A215" s="573"/>
      <c r="B215" s="595"/>
      <c r="C215" s="596"/>
      <c r="D215" s="1029"/>
      <c r="E215" s="658">
        <f>F215-5</f>
        <v>43782</v>
      </c>
      <c r="F215" s="644">
        <f>F214+7</f>
        <v>43787</v>
      </c>
      <c r="G215" s="644">
        <f>F215+34</f>
        <v>43821</v>
      </c>
      <c r="H215" s="654"/>
      <c r="I215" s="627"/>
      <c r="J215" s="627"/>
      <c r="K215" s="627"/>
    </row>
    <row r="216" spans="1:11" s="486" customFormat="1" ht="15" hidden="1" customHeight="1">
      <c r="A216" s="573"/>
      <c r="B216" s="595"/>
      <c r="C216" s="596"/>
      <c r="D216" s="1029"/>
      <c r="E216" s="658">
        <f>F216-5</f>
        <v>43789</v>
      </c>
      <c r="F216" s="644">
        <f>F215+7</f>
        <v>43794</v>
      </c>
      <c r="G216" s="644">
        <f>F216+34</f>
        <v>43828</v>
      </c>
      <c r="H216" s="654"/>
      <c r="I216" s="627"/>
      <c r="J216" s="627"/>
      <c r="K216" s="627"/>
    </row>
    <row r="217" spans="1:11" s="486" customFormat="1" ht="18" hidden="1" customHeight="1">
      <c r="A217" s="565"/>
      <c r="B217" s="595"/>
      <c r="C217" s="596"/>
      <c r="D217" s="1029"/>
      <c r="E217" s="658">
        <f>F217-5</f>
        <v>43796</v>
      </c>
      <c r="F217" s="644">
        <f>F216+7</f>
        <v>43801</v>
      </c>
      <c r="G217" s="644">
        <f>F217+34</f>
        <v>43835</v>
      </c>
      <c r="H217" s="654"/>
      <c r="I217" s="627"/>
      <c r="J217" s="627"/>
      <c r="K217" s="627"/>
    </row>
    <row r="218" spans="1:11" s="486" customFormat="1" ht="15" customHeight="1">
      <c r="A218" s="573"/>
      <c r="B218" s="1040" t="s">
        <v>27</v>
      </c>
      <c r="C218" s="1028" t="s">
        <v>28</v>
      </c>
      <c r="D218" s="1028" t="s">
        <v>8</v>
      </c>
      <c r="E218" s="516" t="s">
        <v>2422</v>
      </c>
      <c r="F218" s="516" t="s">
        <v>9</v>
      </c>
      <c r="G218" s="516" t="s">
        <v>2908</v>
      </c>
      <c r="H218" s="654"/>
      <c r="I218" s="627"/>
      <c r="J218" s="627"/>
      <c r="K218" s="627"/>
    </row>
    <row r="219" spans="1:11" s="486" customFormat="1" ht="15" customHeight="1">
      <c r="A219" s="573"/>
      <c r="B219" s="1200"/>
      <c r="C219" s="1089"/>
      <c r="D219" s="1089"/>
      <c r="E219" s="638" t="s">
        <v>2421</v>
      </c>
      <c r="F219" s="638" t="s">
        <v>31</v>
      </c>
      <c r="G219" s="638" t="s">
        <v>32</v>
      </c>
      <c r="H219" s="654"/>
      <c r="I219" s="627"/>
      <c r="J219" s="627"/>
      <c r="K219" s="627"/>
    </row>
    <row r="220" spans="1:11" s="486" customFormat="1" ht="15" customHeight="1">
      <c r="A220" s="573"/>
      <c r="B220" s="595" t="s">
        <v>1073</v>
      </c>
      <c r="C220" s="595" t="s">
        <v>2907</v>
      </c>
      <c r="D220" s="1029" t="s">
        <v>2891</v>
      </c>
      <c r="E220" s="658">
        <f>F220-5</f>
        <v>44349</v>
      </c>
      <c r="F220" s="644">
        <v>44354</v>
      </c>
      <c r="G220" s="644">
        <f>F220+32</f>
        <v>44386</v>
      </c>
      <c r="H220" s="654"/>
      <c r="I220" s="627"/>
      <c r="J220" s="627"/>
      <c r="K220" s="627"/>
    </row>
    <row r="221" spans="1:11" s="486" customFormat="1" ht="15" customHeight="1">
      <c r="A221" s="573"/>
      <c r="B221" s="595" t="s">
        <v>1071</v>
      </c>
      <c r="C221" s="596" t="s">
        <v>2906</v>
      </c>
      <c r="D221" s="1029"/>
      <c r="E221" s="658">
        <f>F221-5</f>
        <v>44356</v>
      </c>
      <c r="F221" s="644">
        <f>F220+7</f>
        <v>44361</v>
      </c>
      <c r="G221" s="644">
        <f>F221+32</f>
        <v>44393</v>
      </c>
      <c r="H221" s="654"/>
      <c r="I221" s="627"/>
      <c r="J221" s="627"/>
      <c r="K221" s="627"/>
    </row>
    <row r="222" spans="1:11" s="486" customFormat="1" ht="15" customHeight="1">
      <c r="A222" s="573"/>
      <c r="B222" s="595" t="s">
        <v>1070</v>
      </c>
      <c r="C222" s="596" t="s">
        <v>2905</v>
      </c>
      <c r="D222" s="1029"/>
      <c r="E222" s="658">
        <f>F222-5</f>
        <v>44363</v>
      </c>
      <c r="F222" s="644">
        <f>F221+7</f>
        <v>44368</v>
      </c>
      <c r="G222" s="644">
        <f>F222+32</f>
        <v>44400</v>
      </c>
      <c r="H222" s="654"/>
      <c r="I222" s="627"/>
      <c r="J222" s="627"/>
      <c r="K222" s="627"/>
    </row>
    <row r="223" spans="1:11" s="486" customFormat="1" ht="15" customHeight="1">
      <c r="A223" s="573"/>
      <c r="B223" s="595" t="s">
        <v>2904</v>
      </c>
      <c r="C223" s="596" t="s">
        <v>2903</v>
      </c>
      <c r="D223" s="1029"/>
      <c r="E223" s="658">
        <f>F223-5</f>
        <v>44370</v>
      </c>
      <c r="F223" s="644">
        <f>F222+7</f>
        <v>44375</v>
      </c>
      <c r="G223" s="644">
        <f>F223+32</f>
        <v>44407</v>
      </c>
      <c r="H223" s="654"/>
      <c r="I223" s="627"/>
      <c r="J223" s="627"/>
      <c r="K223" s="627"/>
    </row>
    <row r="224" spans="1:11" s="486" customFormat="1" ht="18" customHeight="1">
      <c r="A224" s="565"/>
      <c r="B224" s="595" t="s">
        <v>2902</v>
      </c>
      <c r="C224" s="596" t="s">
        <v>2901</v>
      </c>
      <c r="D224" s="1029"/>
      <c r="E224" s="658">
        <f>F224-5</f>
        <v>44377</v>
      </c>
      <c r="F224" s="644">
        <f>F223+7</f>
        <v>44382</v>
      </c>
      <c r="G224" s="644">
        <f>F224+32</f>
        <v>44414</v>
      </c>
      <c r="H224" s="654"/>
      <c r="I224" s="627"/>
      <c r="J224" s="627"/>
      <c r="K224" s="627"/>
    </row>
    <row r="225" spans="1:11" s="491" customFormat="1" ht="15" customHeight="1">
      <c r="A225" s="1062" t="s">
        <v>2900</v>
      </c>
      <c r="B225" s="1204"/>
      <c r="C225" s="657"/>
      <c r="D225" s="550"/>
      <c r="E225" s="656"/>
      <c r="F225" s="623"/>
      <c r="G225" s="623"/>
      <c r="H225" s="655"/>
      <c r="I225" s="634"/>
      <c r="J225" s="634"/>
      <c r="K225" s="634"/>
    </row>
    <row r="226" spans="1:11" s="486" customFormat="1" ht="15" hidden="1" customHeight="1">
      <c r="A226" s="573"/>
      <c r="B226" s="1083" t="s">
        <v>27</v>
      </c>
      <c r="C226" s="1028" t="s">
        <v>28</v>
      </c>
      <c r="D226" s="1028" t="s">
        <v>8</v>
      </c>
      <c r="E226" s="516" t="s">
        <v>2422</v>
      </c>
      <c r="F226" s="516" t="s">
        <v>9</v>
      </c>
      <c r="G226" s="516" t="s">
        <v>1119</v>
      </c>
      <c r="H226" s="654"/>
      <c r="I226" s="627"/>
      <c r="J226" s="627"/>
      <c r="K226" s="627"/>
    </row>
    <row r="227" spans="1:11" s="486" customFormat="1" ht="15" hidden="1" customHeight="1">
      <c r="A227" s="573"/>
      <c r="B227" s="1206"/>
      <c r="C227" s="1089"/>
      <c r="D227" s="1089"/>
      <c r="E227" s="638" t="s">
        <v>2421</v>
      </c>
      <c r="F227" s="638" t="s">
        <v>31</v>
      </c>
      <c r="G227" s="638" t="s">
        <v>32</v>
      </c>
      <c r="H227" s="654"/>
      <c r="I227" s="627"/>
      <c r="J227" s="627"/>
      <c r="K227" s="627"/>
    </row>
    <row r="228" spans="1:11" s="486" customFormat="1" ht="15" hidden="1" customHeight="1">
      <c r="A228" s="573"/>
      <c r="B228" s="595" t="s">
        <v>2899</v>
      </c>
      <c r="C228" s="524" t="s">
        <v>1069</v>
      </c>
      <c r="D228" s="1050" t="s">
        <v>150</v>
      </c>
      <c r="E228" s="513">
        <f>F228-5</f>
        <v>43679</v>
      </c>
      <c r="F228" s="538">
        <v>43684</v>
      </c>
      <c r="G228" s="538">
        <f>F228+35</f>
        <v>43719</v>
      </c>
      <c r="H228" s="654"/>
      <c r="I228" s="627"/>
      <c r="J228" s="627"/>
      <c r="K228" s="627"/>
    </row>
    <row r="229" spans="1:11" s="486" customFormat="1" ht="15" hidden="1" customHeight="1">
      <c r="A229" s="573"/>
      <c r="B229" s="595" t="s">
        <v>2898</v>
      </c>
      <c r="C229" s="524" t="s">
        <v>2897</v>
      </c>
      <c r="D229" s="1180"/>
      <c r="E229" s="513">
        <f>F229-5</f>
        <v>43686</v>
      </c>
      <c r="F229" s="538">
        <f>F228+7</f>
        <v>43691</v>
      </c>
      <c r="G229" s="538">
        <f>F229+35</f>
        <v>43726</v>
      </c>
      <c r="H229" s="654"/>
      <c r="I229" s="627"/>
      <c r="J229" s="627"/>
      <c r="K229" s="627"/>
    </row>
    <row r="230" spans="1:11" s="486" customFormat="1" ht="15" hidden="1" customHeight="1">
      <c r="A230" s="573"/>
      <c r="B230" s="595" t="s">
        <v>2162</v>
      </c>
      <c r="C230" s="524" t="s">
        <v>2896</v>
      </c>
      <c r="D230" s="1180"/>
      <c r="E230" s="513">
        <f>F230-5</f>
        <v>43693</v>
      </c>
      <c r="F230" s="538">
        <f>F229+7</f>
        <v>43698</v>
      </c>
      <c r="G230" s="538">
        <f>F230+35</f>
        <v>43733</v>
      </c>
      <c r="H230" s="654"/>
      <c r="I230" s="627"/>
      <c r="J230" s="627"/>
      <c r="K230" s="627"/>
    </row>
    <row r="231" spans="1:11" s="486" customFormat="1" ht="15" hidden="1" customHeight="1">
      <c r="A231" s="573"/>
      <c r="B231" s="647" t="s">
        <v>2895</v>
      </c>
      <c r="C231" s="524" t="s">
        <v>2853</v>
      </c>
      <c r="D231" s="1180"/>
      <c r="E231" s="513">
        <f>F231-5</f>
        <v>43700</v>
      </c>
      <c r="F231" s="538">
        <f>F230+7</f>
        <v>43705</v>
      </c>
      <c r="G231" s="538">
        <f>F231+35</f>
        <v>43740</v>
      </c>
      <c r="H231" s="654"/>
      <c r="I231" s="627"/>
      <c r="J231" s="627"/>
      <c r="K231" s="627"/>
    </row>
    <row r="232" spans="1:11" s="486" customFormat="1" ht="15" hidden="1" customHeight="1">
      <c r="A232" s="573"/>
      <c r="B232" s="595" t="s">
        <v>151</v>
      </c>
      <c r="C232" s="524" t="s">
        <v>2894</v>
      </c>
      <c r="D232" s="1051"/>
      <c r="E232" s="513">
        <f>F232-5</f>
        <v>43707</v>
      </c>
      <c r="F232" s="538">
        <f>F231+7</f>
        <v>43712</v>
      </c>
      <c r="G232" s="538">
        <f>F232+35</f>
        <v>43747</v>
      </c>
      <c r="H232" s="654"/>
      <c r="I232" s="627"/>
      <c r="J232" s="627"/>
      <c r="K232" s="627"/>
    </row>
    <row r="233" spans="1:11" s="486" customFormat="1" ht="15" customHeight="1">
      <c r="A233" s="573"/>
      <c r="B233" s="1040" t="s">
        <v>27</v>
      </c>
      <c r="C233" s="1028" t="s">
        <v>28</v>
      </c>
      <c r="D233" s="1028" t="s">
        <v>8</v>
      </c>
      <c r="E233" s="516" t="s">
        <v>2422</v>
      </c>
      <c r="F233" s="516" t="s">
        <v>9</v>
      </c>
      <c r="G233" s="516" t="s">
        <v>1119</v>
      </c>
      <c r="H233" s="654"/>
      <c r="I233" s="627"/>
      <c r="J233" s="627"/>
      <c r="K233" s="627"/>
    </row>
    <row r="234" spans="1:11" s="486" customFormat="1" ht="15" customHeight="1">
      <c r="A234" s="573"/>
      <c r="B234" s="1041"/>
      <c r="C234" s="1089"/>
      <c r="D234" s="1089"/>
      <c r="E234" s="638" t="s">
        <v>2421</v>
      </c>
      <c r="F234" s="638" t="s">
        <v>31</v>
      </c>
      <c r="G234" s="638" t="s">
        <v>32</v>
      </c>
      <c r="H234" s="654"/>
      <c r="I234" s="627"/>
      <c r="J234" s="627"/>
      <c r="K234" s="627"/>
    </row>
    <row r="235" spans="1:11" s="486" customFormat="1" ht="15" customHeight="1">
      <c r="A235" s="573"/>
      <c r="B235" s="595" t="s">
        <v>2893</v>
      </c>
      <c r="C235" s="596" t="s">
        <v>2892</v>
      </c>
      <c r="D235" s="1050" t="s">
        <v>2891</v>
      </c>
      <c r="E235" s="513">
        <f>F235-5</f>
        <v>44344</v>
      </c>
      <c r="F235" s="538">
        <v>44349</v>
      </c>
      <c r="G235" s="538">
        <f>F235+35</f>
        <v>44384</v>
      </c>
      <c r="H235" s="654"/>
      <c r="I235" s="627"/>
      <c r="J235" s="627"/>
      <c r="K235" s="627"/>
    </row>
    <row r="236" spans="1:11" s="486" customFormat="1" ht="15" customHeight="1">
      <c r="A236" s="573"/>
      <c r="B236" s="595" t="s">
        <v>2890</v>
      </c>
      <c r="C236" s="596" t="s">
        <v>2889</v>
      </c>
      <c r="D236" s="1180"/>
      <c r="E236" s="513">
        <f>F236-5</f>
        <v>44351</v>
      </c>
      <c r="F236" s="538">
        <f>F235+7</f>
        <v>44356</v>
      </c>
      <c r="G236" s="538">
        <f>F236+35</f>
        <v>44391</v>
      </c>
      <c r="H236" s="654"/>
      <c r="I236" s="627"/>
      <c r="J236" s="627"/>
      <c r="K236" s="627"/>
    </row>
    <row r="237" spans="1:11" s="486" customFormat="1" ht="15" customHeight="1">
      <c r="A237" s="573"/>
      <c r="B237" s="595" t="s">
        <v>2888</v>
      </c>
      <c r="C237" s="596" t="s">
        <v>2887</v>
      </c>
      <c r="D237" s="1180"/>
      <c r="E237" s="513">
        <f>F237-5</f>
        <v>44358</v>
      </c>
      <c r="F237" s="538">
        <f>F236+7</f>
        <v>44363</v>
      </c>
      <c r="G237" s="538">
        <f>F237+35</f>
        <v>44398</v>
      </c>
      <c r="H237" s="654"/>
      <c r="I237" s="627"/>
      <c r="J237" s="627"/>
      <c r="K237" s="627"/>
    </row>
    <row r="238" spans="1:11" s="486" customFormat="1" ht="15" customHeight="1">
      <c r="A238" s="573"/>
      <c r="B238" s="595" t="s">
        <v>2886</v>
      </c>
      <c r="C238" s="596" t="s">
        <v>2885</v>
      </c>
      <c r="D238" s="1180"/>
      <c r="E238" s="513">
        <f>F238-5</f>
        <v>44365</v>
      </c>
      <c r="F238" s="538">
        <f>F237+7</f>
        <v>44370</v>
      </c>
      <c r="G238" s="538">
        <f>F238+35</f>
        <v>44405</v>
      </c>
      <c r="H238" s="654"/>
      <c r="I238" s="627"/>
      <c r="J238" s="627"/>
      <c r="K238" s="627"/>
    </row>
    <row r="239" spans="1:11" s="486" customFormat="1" ht="15" customHeight="1">
      <c r="A239" s="573"/>
      <c r="B239" s="595" t="s">
        <v>2884</v>
      </c>
      <c r="C239" s="596" t="s">
        <v>2883</v>
      </c>
      <c r="D239" s="1051"/>
      <c r="E239" s="513">
        <f>F239-5</f>
        <v>44372</v>
      </c>
      <c r="F239" s="538">
        <f>F238+7</f>
        <v>44377</v>
      </c>
      <c r="G239" s="538">
        <f>F239+35</f>
        <v>44412</v>
      </c>
      <c r="H239" s="654"/>
      <c r="I239" s="627"/>
      <c r="J239" s="627"/>
      <c r="K239" s="627"/>
    </row>
    <row r="240" spans="1:11" s="478" customFormat="1" ht="15">
      <c r="A240" s="1205" t="s">
        <v>2882</v>
      </c>
      <c r="B240" s="1205"/>
      <c r="C240" s="1205"/>
      <c r="D240" s="1205"/>
      <c r="E240" s="1205"/>
      <c r="F240" s="1205"/>
      <c r="G240" s="1205"/>
      <c r="H240" s="653"/>
      <c r="I240" s="652"/>
      <c r="J240" s="640"/>
      <c r="K240" s="640"/>
    </row>
    <row r="241" spans="1:7" s="478" customFormat="1" ht="15" hidden="1" customHeight="1">
      <c r="A241" s="645"/>
      <c r="B241" s="1023" t="s">
        <v>27</v>
      </c>
      <c r="C241" s="1029" t="s">
        <v>28</v>
      </c>
      <c r="D241" s="1029" t="s">
        <v>8</v>
      </c>
      <c r="E241" s="595" t="s">
        <v>2422</v>
      </c>
      <c r="F241" s="595" t="s">
        <v>9</v>
      </c>
      <c r="G241" s="595" t="s">
        <v>2806</v>
      </c>
    </row>
    <row r="242" spans="1:7" s="478" customFormat="1" ht="15" hidden="1" customHeight="1">
      <c r="A242" s="645"/>
      <c r="B242" s="1082"/>
      <c r="C242" s="1052"/>
      <c r="D242" s="1052"/>
      <c r="E242" s="595" t="s">
        <v>2421</v>
      </c>
      <c r="F242" s="595" t="s">
        <v>31</v>
      </c>
      <c r="G242" s="595" t="s">
        <v>32</v>
      </c>
    </row>
    <row r="243" spans="1:7" s="478" customFormat="1" ht="15" hidden="1" customHeight="1">
      <c r="A243" s="645"/>
      <c r="B243" s="595" t="s">
        <v>1873</v>
      </c>
      <c r="C243" s="524" t="s">
        <v>1873</v>
      </c>
      <c r="D243" s="1030" t="s">
        <v>2793</v>
      </c>
      <c r="E243" s="556">
        <f>F243-5</f>
        <v>43917</v>
      </c>
      <c r="F243" s="644">
        <v>43922</v>
      </c>
      <c r="G243" s="644">
        <f>F243+15</f>
        <v>43937</v>
      </c>
    </row>
    <row r="244" spans="1:7" s="478" customFormat="1" ht="15" hidden="1" customHeight="1">
      <c r="A244" s="645"/>
      <c r="B244" s="595" t="s">
        <v>2881</v>
      </c>
      <c r="C244" s="524" t="s">
        <v>2877</v>
      </c>
      <c r="D244" s="1030"/>
      <c r="E244" s="556">
        <f>F244-5</f>
        <v>43924</v>
      </c>
      <c r="F244" s="644">
        <f>F243+7</f>
        <v>43929</v>
      </c>
      <c r="G244" s="644">
        <f>F244+15</f>
        <v>43944</v>
      </c>
    </row>
    <row r="245" spans="1:7" s="478" customFormat="1" ht="15" hidden="1" customHeight="1">
      <c r="A245" s="645"/>
      <c r="B245" s="595" t="s">
        <v>2880</v>
      </c>
      <c r="C245" s="524" t="s">
        <v>2877</v>
      </c>
      <c r="D245" s="1030"/>
      <c r="E245" s="556">
        <f>F245-5</f>
        <v>43931</v>
      </c>
      <c r="F245" s="644">
        <f>F244+7</f>
        <v>43936</v>
      </c>
      <c r="G245" s="644">
        <f>F245+15</f>
        <v>43951</v>
      </c>
    </row>
    <row r="246" spans="1:7" s="478" customFormat="1" ht="15" hidden="1" customHeight="1">
      <c r="A246" s="645"/>
      <c r="B246" s="595" t="s">
        <v>2879</v>
      </c>
      <c r="C246" s="524" t="s">
        <v>2877</v>
      </c>
      <c r="D246" s="1030"/>
      <c r="E246" s="556">
        <f>F246-5</f>
        <v>43938</v>
      </c>
      <c r="F246" s="644">
        <f>F245+7</f>
        <v>43943</v>
      </c>
      <c r="G246" s="644">
        <f>F246+15</f>
        <v>43958</v>
      </c>
    </row>
    <row r="247" spans="1:7" s="478" customFormat="1" ht="15" hidden="1">
      <c r="A247" s="645"/>
      <c r="B247" s="595" t="s">
        <v>2878</v>
      </c>
      <c r="C247" s="524" t="s">
        <v>2877</v>
      </c>
      <c r="D247" s="1030"/>
      <c r="E247" s="556">
        <f>F247-5</f>
        <v>43945</v>
      </c>
      <c r="F247" s="644">
        <f>F246+7</f>
        <v>43950</v>
      </c>
      <c r="G247" s="644">
        <f>F247+15</f>
        <v>43965</v>
      </c>
    </row>
    <row r="248" spans="1:7" s="478" customFormat="1" ht="15" hidden="1">
      <c r="A248" s="645"/>
      <c r="B248" s="595"/>
      <c r="C248" s="524"/>
      <c r="D248" s="651"/>
      <c r="E248" s="556"/>
      <c r="F248" s="644"/>
      <c r="G248" s="644"/>
    </row>
    <row r="249" spans="1:7" s="478" customFormat="1" ht="15" hidden="1" customHeight="1">
      <c r="A249" s="645"/>
      <c r="B249" s="1053" t="s">
        <v>27</v>
      </c>
      <c r="C249" s="1029" t="s">
        <v>28</v>
      </c>
      <c r="D249" s="1029" t="s">
        <v>8</v>
      </c>
      <c r="E249" s="595" t="s">
        <v>2422</v>
      </c>
      <c r="F249" s="595" t="s">
        <v>9</v>
      </c>
      <c r="G249" s="595" t="s">
        <v>2806</v>
      </c>
    </row>
    <row r="250" spans="1:7" s="478" customFormat="1" ht="15" hidden="1" customHeight="1">
      <c r="A250" s="645"/>
      <c r="B250" s="1054"/>
      <c r="C250" s="1052"/>
      <c r="D250" s="1052"/>
      <c r="E250" s="595" t="s">
        <v>2421</v>
      </c>
      <c r="F250" s="595" t="s">
        <v>31</v>
      </c>
      <c r="G250" s="595" t="s">
        <v>32</v>
      </c>
    </row>
    <row r="251" spans="1:7" s="478" customFormat="1" ht="15" hidden="1" customHeight="1">
      <c r="A251" s="645"/>
      <c r="B251" s="595" t="s">
        <v>2876</v>
      </c>
      <c r="C251" s="524" t="s">
        <v>2875</v>
      </c>
      <c r="D251" s="1030" t="s">
        <v>2874</v>
      </c>
      <c r="E251" s="556">
        <f>F251-4</f>
        <v>44011</v>
      </c>
      <c r="F251" s="644">
        <v>44015</v>
      </c>
      <c r="G251" s="644">
        <f>F251+17</f>
        <v>44032</v>
      </c>
    </row>
    <row r="252" spans="1:7" s="478" customFormat="1" ht="15" hidden="1" customHeight="1">
      <c r="A252" s="645"/>
      <c r="B252" s="595" t="s">
        <v>2873</v>
      </c>
      <c r="C252" s="524" t="s">
        <v>2872</v>
      </c>
      <c r="D252" s="1030"/>
      <c r="E252" s="556">
        <f>F252-4</f>
        <v>44018</v>
      </c>
      <c r="F252" s="644">
        <f>F251+7</f>
        <v>44022</v>
      </c>
      <c r="G252" s="644">
        <f>F252+17</f>
        <v>44039</v>
      </c>
    </row>
    <row r="253" spans="1:7" s="478" customFormat="1" ht="15" hidden="1" customHeight="1">
      <c r="A253" s="645"/>
      <c r="B253" s="650" t="s">
        <v>2868</v>
      </c>
      <c r="C253" s="524" t="s">
        <v>2871</v>
      </c>
      <c r="D253" s="1030"/>
      <c r="E253" s="556">
        <f>F253-4</f>
        <v>44025</v>
      </c>
      <c r="F253" s="644">
        <f>F252+7</f>
        <v>44029</v>
      </c>
      <c r="G253" s="644">
        <f>F253+17</f>
        <v>44046</v>
      </c>
    </row>
    <row r="254" spans="1:7" s="478" customFormat="1" ht="15" hidden="1" customHeight="1">
      <c r="A254" s="645"/>
      <c r="B254" s="595" t="s">
        <v>2870</v>
      </c>
      <c r="C254" s="524" t="s">
        <v>2869</v>
      </c>
      <c r="D254" s="1030"/>
      <c r="E254" s="556">
        <f>F254-4</f>
        <v>44032</v>
      </c>
      <c r="F254" s="644">
        <f>F253+7</f>
        <v>44036</v>
      </c>
      <c r="G254" s="644">
        <f>F254+17</f>
        <v>44053</v>
      </c>
    </row>
    <row r="255" spans="1:7" s="478" customFormat="1" ht="15" hidden="1">
      <c r="A255" s="645"/>
      <c r="B255" s="595" t="s">
        <v>2868</v>
      </c>
      <c r="C255" s="524" t="s">
        <v>2867</v>
      </c>
      <c r="D255" s="1030"/>
      <c r="E255" s="556">
        <f>F255-4</f>
        <v>44039</v>
      </c>
      <c r="F255" s="644">
        <f>F254+7</f>
        <v>44043</v>
      </c>
      <c r="G255" s="644">
        <f>F255+17</f>
        <v>44060</v>
      </c>
    </row>
    <row r="256" spans="1:7" s="478" customFormat="1" ht="15" hidden="1" customHeight="1">
      <c r="A256" s="645"/>
      <c r="B256" s="1193" t="s">
        <v>27</v>
      </c>
      <c r="C256" s="1091" t="s">
        <v>28</v>
      </c>
      <c r="D256" s="1091" t="s">
        <v>8</v>
      </c>
      <c r="E256" s="595" t="s">
        <v>2422</v>
      </c>
      <c r="F256" s="595" t="s">
        <v>9</v>
      </c>
      <c r="G256" s="595" t="s">
        <v>2806</v>
      </c>
    </row>
    <row r="257" spans="1:8" s="478" customFormat="1" ht="15" hidden="1" customHeight="1">
      <c r="A257" s="645"/>
      <c r="B257" s="1194"/>
      <c r="C257" s="1014"/>
      <c r="D257" s="1014"/>
      <c r="E257" s="595" t="s">
        <v>2421</v>
      </c>
      <c r="F257" s="595" t="s">
        <v>31</v>
      </c>
      <c r="G257" s="595" t="s">
        <v>32</v>
      </c>
    </row>
    <row r="258" spans="1:8" s="478" customFormat="1" ht="15" hidden="1" customHeight="1">
      <c r="A258" s="645"/>
      <c r="B258" s="595" t="s">
        <v>2866</v>
      </c>
      <c r="C258" s="524" t="s">
        <v>2865</v>
      </c>
      <c r="D258" s="1030" t="s">
        <v>2149</v>
      </c>
      <c r="E258" s="556">
        <f>F258-5</f>
        <v>43920</v>
      </c>
      <c r="F258" s="644">
        <v>43925</v>
      </c>
      <c r="G258" s="644">
        <f>F258+21</f>
        <v>43946</v>
      </c>
    </row>
    <row r="259" spans="1:8" s="478" customFormat="1" ht="15" hidden="1" customHeight="1">
      <c r="A259" s="645"/>
      <c r="B259" s="595" t="s">
        <v>2864</v>
      </c>
      <c r="C259" s="524" t="s">
        <v>2863</v>
      </c>
      <c r="D259" s="1030"/>
      <c r="E259" s="556">
        <f>F259-5</f>
        <v>43927</v>
      </c>
      <c r="F259" s="644">
        <f>F258+7</f>
        <v>43932</v>
      </c>
      <c r="G259" s="644">
        <f>F259+21</f>
        <v>43953</v>
      </c>
    </row>
    <row r="260" spans="1:8" s="478" customFormat="1" ht="15" hidden="1" customHeight="1">
      <c r="A260" s="645"/>
      <c r="B260" s="650" t="s">
        <v>2862</v>
      </c>
      <c r="C260" s="524" t="s">
        <v>2861</v>
      </c>
      <c r="D260" s="1030"/>
      <c r="E260" s="556">
        <f>F260-5</f>
        <v>43934</v>
      </c>
      <c r="F260" s="644">
        <f>F259+7</f>
        <v>43939</v>
      </c>
      <c r="G260" s="644">
        <f>F260+21</f>
        <v>43960</v>
      </c>
    </row>
    <row r="261" spans="1:8" s="478" customFormat="1" ht="15" hidden="1" customHeight="1">
      <c r="A261" s="645"/>
      <c r="B261" s="595" t="s">
        <v>2860</v>
      </c>
      <c r="C261" s="524" t="s">
        <v>2859</v>
      </c>
      <c r="D261" s="1030"/>
      <c r="E261" s="556">
        <f>F261-5</f>
        <v>43941</v>
      </c>
      <c r="F261" s="644">
        <f>F260+7</f>
        <v>43946</v>
      </c>
      <c r="G261" s="644">
        <f>F261+21</f>
        <v>43967</v>
      </c>
    </row>
    <row r="262" spans="1:8" s="478" customFormat="1" ht="15" hidden="1">
      <c r="A262" s="645"/>
      <c r="B262" s="595" t="s">
        <v>2858</v>
      </c>
      <c r="C262" s="524" t="s">
        <v>2857</v>
      </c>
      <c r="D262" s="1030"/>
      <c r="E262" s="556">
        <f>F262-5</f>
        <v>43948</v>
      </c>
      <c r="F262" s="644">
        <f>F261+7</f>
        <v>43953</v>
      </c>
      <c r="G262" s="644">
        <f>F262+21</f>
        <v>43974</v>
      </c>
    </row>
    <row r="263" spans="1:8" s="477" customFormat="1" ht="15">
      <c r="A263" s="573"/>
      <c r="B263" s="1040" t="s">
        <v>27</v>
      </c>
      <c r="C263" s="1028" t="s">
        <v>28</v>
      </c>
      <c r="D263" s="1028" t="s">
        <v>8</v>
      </c>
      <c r="E263" s="516" t="s">
        <v>2422</v>
      </c>
      <c r="F263" s="516" t="s">
        <v>9</v>
      </c>
      <c r="G263" s="595" t="s">
        <v>2806</v>
      </c>
      <c r="H263" s="643"/>
    </row>
    <row r="264" spans="1:8" s="477" customFormat="1" ht="15">
      <c r="A264" s="573"/>
      <c r="B264" s="1041"/>
      <c r="C264" s="1022"/>
      <c r="D264" s="1022"/>
      <c r="E264" s="516" t="s">
        <v>2421</v>
      </c>
      <c r="F264" s="516" t="s">
        <v>31</v>
      </c>
      <c r="G264" s="516" t="s">
        <v>32</v>
      </c>
      <c r="H264" s="643"/>
    </row>
    <row r="265" spans="1:8" s="477" customFormat="1" ht="15" customHeight="1">
      <c r="A265" s="573"/>
      <c r="B265" s="596" t="s">
        <v>2856</v>
      </c>
      <c r="C265" s="596" t="s">
        <v>2855</v>
      </c>
      <c r="D265" s="1042" t="s">
        <v>2301</v>
      </c>
      <c r="E265" s="513">
        <f>F265-6</f>
        <v>44347</v>
      </c>
      <c r="F265" s="538">
        <v>44353</v>
      </c>
      <c r="G265" s="538">
        <f>F265+24</f>
        <v>44377</v>
      </c>
    </row>
    <row r="266" spans="1:8" s="477" customFormat="1" ht="15" customHeight="1">
      <c r="A266" s="573"/>
      <c r="B266" s="596" t="s">
        <v>2854</v>
      </c>
      <c r="C266" s="596" t="s">
        <v>2853</v>
      </c>
      <c r="D266" s="1043"/>
      <c r="E266" s="513">
        <f>F266-6</f>
        <v>44354</v>
      </c>
      <c r="F266" s="538">
        <f>F265+7</f>
        <v>44360</v>
      </c>
      <c r="G266" s="538">
        <f>F266+24</f>
        <v>44384</v>
      </c>
    </row>
    <row r="267" spans="1:8" s="477" customFormat="1" ht="15" customHeight="1">
      <c r="A267" s="573"/>
      <c r="B267" s="596" t="s">
        <v>2852</v>
      </c>
      <c r="C267" s="596" t="s">
        <v>2851</v>
      </c>
      <c r="D267" s="1043"/>
      <c r="E267" s="513">
        <f>F267-6</f>
        <v>44361</v>
      </c>
      <c r="F267" s="538">
        <f>F266+7</f>
        <v>44367</v>
      </c>
      <c r="G267" s="538">
        <f>F267+24</f>
        <v>44391</v>
      </c>
    </row>
    <row r="268" spans="1:8" s="477" customFormat="1" ht="15" customHeight="1">
      <c r="A268" s="573"/>
      <c r="B268" s="596" t="s">
        <v>2850</v>
      </c>
      <c r="C268" s="596" t="s">
        <v>2849</v>
      </c>
      <c r="D268" s="1043"/>
      <c r="E268" s="513">
        <f>F268-6</f>
        <v>44368</v>
      </c>
      <c r="F268" s="538">
        <f>F267+7</f>
        <v>44374</v>
      </c>
      <c r="G268" s="538">
        <f>F268+24</f>
        <v>44398</v>
      </c>
    </row>
    <row r="269" spans="1:8" s="477" customFormat="1" ht="15" customHeight="1">
      <c r="A269" s="565"/>
      <c r="B269" s="596" t="s">
        <v>2848</v>
      </c>
      <c r="C269" s="596" t="s">
        <v>2847</v>
      </c>
      <c r="D269" s="1044"/>
      <c r="E269" s="513">
        <f>F269-6</f>
        <v>44375</v>
      </c>
      <c r="F269" s="538">
        <f>F268+7</f>
        <v>44381</v>
      </c>
      <c r="G269" s="538">
        <f>F269+24</f>
        <v>44405</v>
      </c>
    </row>
    <row r="270" spans="1:8" s="478" customFormat="1" ht="15" hidden="1" customHeight="1">
      <c r="A270" s="645"/>
      <c r="B270" s="1193" t="s">
        <v>1374</v>
      </c>
      <c r="C270" s="1091" t="s">
        <v>1286</v>
      </c>
      <c r="D270" s="1091" t="s">
        <v>8</v>
      </c>
      <c r="E270" s="595" t="s">
        <v>2422</v>
      </c>
      <c r="F270" s="595" t="s">
        <v>9</v>
      </c>
      <c r="G270" s="595" t="s">
        <v>2806</v>
      </c>
    </row>
    <row r="271" spans="1:8" s="478" customFormat="1" ht="15" hidden="1" customHeight="1">
      <c r="A271" s="645"/>
      <c r="B271" s="1194"/>
      <c r="C271" s="1014"/>
      <c r="D271" s="1014"/>
      <c r="E271" s="595" t="s">
        <v>2421</v>
      </c>
      <c r="F271" s="595" t="s">
        <v>31</v>
      </c>
      <c r="G271" s="595" t="s">
        <v>32</v>
      </c>
    </row>
    <row r="272" spans="1:8" s="478" customFormat="1" ht="15" hidden="1" customHeight="1">
      <c r="A272" s="645"/>
      <c r="B272" s="595" t="s">
        <v>2846</v>
      </c>
      <c r="C272" s="524" t="s">
        <v>2845</v>
      </c>
      <c r="D272" s="1042" t="s">
        <v>2200</v>
      </c>
      <c r="E272" s="556">
        <f>F272-5</f>
        <v>44044</v>
      </c>
      <c r="F272" s="644">
        <v>44049</v>
      </c>
      <c r="G272" s="644">
        <f>F272+17</f>
        <v>44066</v>
      </c>
    </row>
    <row r="273" spans="1:7" s="478" customFormat="1" ht="15" hidden="1" customHeight="1">
      <c r="A273" s="645"/>
      <c r="B273" s="595" t="s">
        <v>2844</v>
      </c>
      <c r="C273" s="524" t="s">
        <v>2843</v>
      </c>
      <c r="D273" s="1043"/>
      <c r="E273" s="556">
        <f>F273-5</f>
        <v>44051</v>
      </c>
      <c r="F273" s="644">
        <f>F272+7</f>
        <v>44056</v>
      </c>
      <c r="G273" s="644">
        <f>F273+17</f>
        <v>44073</v>
      </c>
    </row>
    <row r="274" spans="1:7" s="478" customFormat="1" ht="15" hidden="1" customHeight="1">
      <c r="A274" s="645"/>
      <c r="B274" s="595" t="s">
        <v>2842</v>
      </c>
      <c r="C274" s="524" t="s">
        <v>2841</v>
      </c>
      <c r="D274" s="1043"/>
      <c r="E274" s="556">
        <f>F274-5</f>
        <v>44058</v>
      </c>
      <c r="F274" s="644">
        <f>F273+7</f>
        <v>44063</v>
      </c>
      <c r="G274" s="644">
        <f>F274+17</f>
        <v>44080</v>
      </c>
    </row>
    <row r="275" spans="1:7" s="478" customFormat="1" ht="15" hidden="1" customHeight="1">
      <c r="A275" s="645"/>
      <c r="B275" s="524" t="s">
        <v>2840</v>
      </c>
      <c r="C275" s="524" t="s">
        <v>1075</v>
      </c>
      <c r="D275" s="1043"/>
      <c r="E275" s="556">
        <f>F275-5</f>
        <v>44065</v>
      </c>
      <c r="F275" s="644">
        <f>F274+7</f>
        <v>44070</v>
      </c>
      <c r="G275" s="644">
        <f>F275+17</f>
        <v>44087</v>
      </c>
    </row>
    <row r="276" spans="1:7" s="478" customFormat="1" ht="15" hidden="1" customHeight="1">
      <c r="A276" s="645"/>
      <c r="B276" s="595" t="s">
        <v>2839</v>
      </c>
      <c r="C276" s="524" t="s">
        <v>2838</v>
      </c>
      <c r="D276" s="1044"/>
      <c r="E276" s="556">
        <f>F276-5</f>
        <v>44072</v>
      </c>
      <c r="F276" s="644">
        <f>F275+7</f>
        <v>44077</v>
      </c>
      <c r="G276" s="644">
        <f>F276+17</f>
        <v>44094</v>
      </c>
    </row>
    <row r="277" spans="1:7" s="478" customFormat="1" ht="15" customHeight="1">
      <c r="A277" s="645"/>
      <c r="B277" s="1045" t="s">
        <v>294</v>
      </c>
      <c r="C277" s="1091" t="s">
        <v>2484</v>
      </c>
      <c r="D277" s="1091" t="s">
        <v>8</v>
      </c>
      <c r="E277" s="595" t="s">
        <v>2422</v>
      </c>
      <c r="F277" s="595" t="s">
        <v>9</v>
      </c>
      <c r="G277" s="595" t="s">
        <v>2806</v>
      </c>
    </row>
    <row r="278" spans="1:7" s="478" customFormat="1" ht="15" customHeight="1">
      <c r="A278" s="645"/>
      <c r="B278" s="1046"/>
      <c r="C278" s="1014"/>
      <c r="D278" s="1014"/>
      <c r="E278" s="595" t="s">
        <v>2421</v>
      </c>
      <c r="F278" s="595" t="s">
        <v>31</v>
      </c>
      <c r="G278" s="595" t="s">
        <v>32</v>
      </c>
    </row>
    <row r="279" spans="1:7" s="478" customFormat="1" ht="15" customHeight="1">
      <c r="A279" s="645"/>
      <c r="B279" s="595" t="s">
        <v>2837</v>
      </c>
      <c r="C279" s="595" t="s">
        <v>2836</v>
      </c>
      <c r="D279" s="1042" t="s">
        <v>2440</v>
      </c>
      <c r="E279" s="556">
        <f>F279-8</f>
        <v>44343</v>
      </c>
      <c r="F279" s="644">
        <v>44351</v>
      </c>
      <c r="G279" s="644">
        <f>F279+17</f>
        <v>44368</v>
      </c>
    </row>
    <row r="280" spans="1:7" s="478" customFormat="1" ht="15" customHeight="1">
      <c r="A280" s="645"/>
      <c r="B280" s="595" t="s">
        <v>2835</v>
      </c>
      <c r="C280" s="595" t="s">
        <v>2834</v>
      </c>
      <c r="D280" s="1043"/>
      <c r="E280" s="556">
        <f>F280-8</f>
        <v>44350</v>
      </c>
      <c r="F280" s="644">
        <f>F279+7</f>
        <v>44358</v>
      </c>
      <c r="G280" s="644">
        <f>F280+17</f>
        <v>44375</v>
      </c>
    </row>
    <row r="281" spans="1:7" s="478" customFormat="1" ht="15" customHeight="1">
      <c r="A281" s="645"/>
      <c r="B281" s="595" t="s">
        <v>2833</v>
      </c>
      <c r="C281" s="595" t="s">
        <v>2832</v>
      </c>
      <c r="D281" s="1043"/>
      <c r="E281" s="556">
        <f>F281-8</f>
        <v>44357</v>
      </c>
      <c r="F281" s="644">
        <f>F280+7</f>
        <v>44365</v>
      </c>
      <c r="G281" s="644">
        <f>F281+17</f>
        <v>44382</v>
      </c>
    </row>
    <row r="282" spans="1:7" s="478" customFormat="1" ht="15" customHeight="1">
      <c r="A282" s="645"/>
      <c r="B282" s="595" t="s">
        <v>2831</v>
      </c>
      <c r="C282" s="595" t="s">
        <v>2830</v>
      </c>
      <c r="D282" s="1043"/>
      <c r="E282" s="556">
        <f>F282-8</f>
        <v>44364</v>
      </c>
      <c r="F282" s="644">
        <f>F281+7</f>
        <v>44372</v>
      </c>
      <c r="G282" s="644">
        <f>F282+17</f>
        <v>44389</v>
      </c>
    </row>
    <row r="283" spans="1:7" s="478" customFormat="1" ht="15" customHeight="1">
      <c r="A283" s="645"/>
      <c r="B283" s="595"/>
      <c r="C283" s="595"/>
      <c r="D283" s="1044"/>
      <c r="E283" s="556">
        <f>F283-8</f>
        <v>44371</v>
      </c>
      <c r="F283" s="644">
        <f>F282+7</f>
        <v>44379</v>
      </c>
      <c r="G283" s="644">
        <f>F283+17</f>
        <v>44396</v>
      </c>
    </row>
    <row r="284" spans="1:7" s="478" customFormat="1" ht="15" customHeight="1">
      <c r="A284" s="645"/>
      <c r="B284" s="1045" t="s">
        <v>294</v>
      </c>
      <c r="C284" s="1091" t="s">
        <v>2484</v>
      </c>
      <c r="D284" s="1091" t="s">
        <v>8</v>
      </c>
      <c r="E284" s="595" t="s">
        <v>2422</v>
      </c>
      <c r="F284" s="595" t="s">
        <v>9</v>
      </c>
      <c r="G284" s="595" t="s">
        <v>2806</v>
      </c>
    </row>
    <row r="285" spans="1:7" s="478" customFormat="1" ht="15" customHeight="1">
      <c r="A285" s="645"/>
      <c r="B285" s="1046"/>
      <c r="C285" s="1014"/>
      <c r="D285" s="1014"/>
      <c r="E285" s="595" t="s">
        <v>2421</v>
      </c>
      <c r="F285" s="595" t="s">
        <v>31</v>
      </c>
      <c r="G285" s="595" t="s">
        <v>32</v>
      </c>
    </row>
    <row r="286" spans="1:7" s="478" customFormat="1" ht="15" customHeight="1">
      <c r="A286" s="645"/>
      <c r="B286" s="595" t="s">
        <v>2702</v>
      </c>
      <c r="C286" s="524" t="s">
        <v>2742</v>
      </c>
      <c r="D286" s="1042" t="s">
        <v>2440</v>
      </c>
      <c r="E286" s="556">
        <f>F286-8</f>
        <v>44342</v>
      </c>
      <c r="F286" s="644">
        <v>44350</v>
      </c>
      <c r="G286" s="644">
        <f>F286+20</f>
        <v>44370</v>
      </c>
    </row>
    <row r="287" spans="1:7" s="478" customFormat="1" ht="15" customHeight="1">
      <c r="A287" s="645"/>
      <c r="B287" s="595" t="s">
        <v>2698</v>
      </c>
      <c r="C287" s="524" t="s">
        <v>2741</v>
      </c>
      <c r="D287" s="1043"/>
      <c r="E287" s="556">
        <f>F287-8</f>
        <v>44349</v>
      </c>
      <c r="F287" s="644">
        <f>F286+7</f>
        <v>44357</v>
      </c>
      <c r="G287" s="644">
        <f>F287+20</f>
        <v>44377</v>
      </c>
    </row>
    <row r="288" spans="1:7" s="478" customFormat="1" ht="15" customHeight="1">
      <c r="A288" s="645"/>
      <c r="B288" s="595" t="s">
        <v>2697</v>
      </c>
      <c r="C288" s="524" t="s">
        <v>2740</v>
      </c>
      <c r="D288" s="1043"/>
      <c r="E288" s="556">
        <f>F288-8</f>
        <v>44356</v>
      </c>
      <c r="F288" s="644">
        <f>F287+7</f>
        <v>44364</v>
      </c>
      <c r="G288" s="644">
        <f>F288+20</f>
        <v>44384</v>
      </c>
    </row>
    <row r="289" spans="1:7" s="478" customFormat="1" ht="15" customHeight="1">
      <c r="A289" s="645"/>
      <c r="B289" s="595" t="s">
        <v>2695</v>
      </c>
      <c r="C289" s="524" t="s">
        <v>2739</v>
      </c>
      <c r="D289" s="1043"/>
      <c r="E289" s="556">
        <f>F289-8</f>
        <v>44363</v>
      </c>
      <c r="F289" s="644">
        <f>F288+7</f>
        <v>44371</v>
      </c>
      <c r="G289" s="644">
        <f>F289+20</f>
        <v>44391</v>
      </c>
    </row>
    <row r="290" spans="1:7" s="478" customFormat="1" ht="15" customHeight="1">
      <c r="A290" s="645"/>
      <c r="B290" s="595" t="s">
        <v>2700</v>
      </c>
      <c r="C290" s="524" t="s">
        <v>2738</v>
      </c>
      <c r="D290" s="1044"/>
      <c r="E290" s="556">
        <f>F290-8</f>
        <v>44370</v>
      </c>
      <c r="F290" s="644">
        <f>F289+7</f>
        <v>44378</v>
      </c>
      <c r="G290" s="644">
        <f>F290+20</f>
        <v>44398</v>
      </c>
    </row>
    <row r="291" spans="1:7" s="478" customFormat="1" ht="15" customHeight="1">
      <c r="A291" s="645"/>
      <c r="B291" s="1045" t="s">
        <v>294</v>
      </c>
      <c r="C291" s="1091" t="s">
        <v>2484</v>
      </c>
      <c r="D291" s="1091" t="s">
        <v>8</v>
      </c>
      <c r="E291" s="595" t="s">
        <v>2422</v>
      </c>
      <c r="F291" s="595" t="s">
        <v>9</v>
      </c>
      <c r="G291" s="595" t="s">
        <v>2806</v>
      </c>
    </row>
    <row r="292" spans="1:7" s="478" customFormat="1" ht="15" customHeight="1">
      <c r="A292" s="645"/>
      <c r="B292" s="1046"/>
      <c r="C292" s="1014"/>
      <c r="D292" s="1014"/>
      <c r="E292" s="595" t="s">
        <v>2421</v>
      </c>
      <c r="F292" s="595" t="s">
        <v>31</v>
      </c>
      <c r="G292" s="595" t="s">
        <v>32</v>
      </c>
    </row>
    <row r="293" spans="1:7" s="478" customFormat="1" ht="15" customHeight="1">
      <c r="A293" s="645"/>
      <c r="B293" s="595" t="s">
        <v>2829</v>
      </c>
      <c r="C293" s="524" t="s">
        <v>2828</v>
      </c>
      <c r="D293" s="1042" t="s">
        <v>2440</v>
      </c>
      <c r="E293" s="556">
        <f>F293-8</f>
        <v>44342</v>
      </c>
      <c r="F293" s="644">
        <v>44350</v>
      </c>
      <c r="G293" s="644">
        <f>F293+17</f>
        <v>44367</v>
      </c>
    </row>
    <row r="294" spans="1:7" s="478" customFormat="1" ht="15" customHeight="1">
      <c r="A294" s="645"/>
      <c r="B294" s="595" t="s">
        <v>2827</v>
      </c>
      <c r="C294" s="524" t="s">
        <v>2826</v>
      </c>
      <c r="D294" s="1043"/>
      <c r="E294" s="556">
        <f>F294-8</f>
        <v>44349</v>
      </c>
      <c r="F294" s="644">
        <f>F293+7</f>
        <v>44357</v>
      </c>
      <c r="G294" s="644">
        <f>F294+17</f>
        <v>44374</v>
      </c>
    </row>
    <row r="295" spans="1:7" s="478" customFormat="1" ht="15" customHeight="1">
      <c r="A295" s="645"/>
      <c r="B295" s="595" t="s">
        <v>2825</v>
      </c>
      <c r="C295" s="524" t="s">
        <v>2824</v>
      </c>
      <c r="D295" s="1043"/>
      <c r="E295" s="556">
        <f>F295-8</f>
        <v>44356</v>
      </c>
      <c r="F295" s="644">
        <f>F294+7</f>
        <v>44364</v>
      </c>
      <c r="G295" s="644">
        <f>F295+17</f>
        <v>44381</v>
      </c>
    </row>
    <row r="296" spans="1:7" s="478" customFormat="1" ht="15" customHeight="1">
      <c r="A296" s="645"/>
      <c r="B296" s="524" t="s">
        <v>2823</v>
      </c>
      <c r="C296" s="524" t="s">
        <v>2822</v>
      </c>
      <c r="D296" s="1043"/>
      <c r="E296" s="556">
        <f>F296-8</f>
        <v>44363</v>
      </c>
      <c r="F296" s="644">
        <f>F295+7</f>
        <v>44371</v>
      </c>
      <c r="G296" s="644">
        <f>F296+17</f>
        <v>44388</v>
      </c>
    </row>
    <row r="297" spans="1:7" s="478" customFormat="1" ht="15" customHeight="1">
      <c r="A297" s="645"/>
      <c r="B297" s="595"/>
      <c r="C297" s="524"/>
      <c r="D297" s="1044"/>
      <c r="E297" s="556">
        <f>F297-8</f>
        <v>44370</v>
      </c>
      <c r="F297" s="644">
        <f>F296+7</f>
        <v>44378</v>
      </c>
      <c r="G297" s="644">
        <f>F297+17</f>
        <v>44395</v>
      </c>
    </row>
    <row r="298" spans="1:7" s="478" customFormat="1" ht="15" hidden="1" customHeight="1">
      <c r="A298" s="645"/>
      <c r="B298" s="595"/>
      <c r="C298" s="524"/>
      <c r="D298" s="649"/>
      <c r="E298" s="556"/>
      <c r="F298" s="644"/>
      <c r="G298" s="644"/>
    </row>
    <row r="299" spans="1:7" s="478" customFormat="1" ht="15" hidden="1" customHeight="1">
      <c r="A299" s="645"/>
      <c r="B299" s="1053" t="s">
        <v>27</v>
      </c>
      <c r="C299" s="1029" t="s">
        <v>28</v>
      </c>
      <c r="D299" s="1029" t="s">
        <v>8</v>
      </c>
      <c r="E299" s="595" t="s">
        <v>2422</v>
      </c>
      <c r="F299" s="595" t="s">
        <v>9</v>
      </c>
      <c r="G299" s="595" t="s">
        <v>2806</v>
      </c>
    </row>
    <row r="300" spans="1:7" s="478" customFormat="1" ht="15" hidden="1" customHeight="1">
      <c r="A300" s="645"/>
      <c r="B300" s="1054"/>
      <c r="C300" s="1052"/>
      <c r="D300" s="1052"/>
      <c r="E300" s="595" t="s">
        <v>2421</v>
      </c>
      <c r="F300" s="595" t="s">
        <v>31</v>
      </c>
      <c r="G300" s="595" t="s">
        <v>32</v>
      </c>
    </row>
    <row r="301" spans="1:7" s="478" customFormat="1" ht="15" hidden="1" customHeight="1">
      <c r="A301" s="645"/>
      <c r="B301" s="595" t="s">
        <v>2702</v>
      </c>
      <c r="C301" s="524" t="s">
        <v>2701</v>
      </c>
      <c r="D301" s="1030" t="s">
        <v>2515</v>
      </c>
      <c r="E301" s="556">
        <f>F301-6</f>
        <v>44070</v>
      </c>
      <c r="F301" s="644">
        <v>44076</v>
      </c>
      <c r="G301" s="644">
        <f>F301+15</f>
        <v>44091</v>
      </c>
    </row>
    <row r="302" spans="1:7" s="478" customFormat="1" ht="15" hidden="1" customHeight="1">
      <c r="A302" s="645"/>
      <c r="B302" s="595" t="s">
        <v>2700</v>
      </c>
      <c r="C302" s="524" t="s">
        <v>2699</v>
      </c>
      <c r="D302" s="1030"/>
      <c r="E302" s="556">
        <f>F302-6</f>
        <v>44077</v>
      </c>
      <c r="F302" s="644">
        <f>F301+7</f>
        <v>44083</v>
      </c>
      <c r="G302" s="644">
        <f>F302+15</f>
        <v>44098</v>
      </c>
    </row>
    <row r="303" spans="1:7" s="478" customFormat="1" ht="15" hidden="1" customHeight="1">
      <c r="A303" s="645"/>
      <c r="B303" s="595" t="s">
        <v>2698</v>
      </c>
      <c r="C303" s="595" t="s">
        <v>2696</v>
      </c>
      <c r="D303" s="1030"/>
      <c r="E303" s="556">
        <f>F303-6</f>
        <v>44084</v>
      </c>
      <c r="F303" s="644">
        <f>F302+7</f>
        <v>44090</v>
      </c>
      <c r="G303" s="644">
        <f>F303+15</f>
        <v>44105</v>
      </c>
    </row>
    <row r="304" spans="1:7" s="478" customFormat="1" ht="15" hidden="1" customHeight="1">
      <c r="A304" s="645"/>
      <c r="B304" s="595" t="s">
        <v>2697</v>
      </c>
      <c r="C304" s="524" t="s">
        <v>2696</v>
      </c>
      <c r="D304" s="1030"/>
      <c r="E304" s="556">
        <f>F304-6</f>
        <v>44091</v>
      </c>
      <c r="F304" s="644">
        <f>F303+7</f>
        <v>44097</v>
      </c>
      <c r="G304" s="644">
        <f>F304+15</f>
        <v>44112</v>
      </c>
    </row>
    <row r="305" spans="1:8" s="478" customFormat="1" ht="15" hidden="1">
      <c r="A305" s="645"/>
      <c r="B305" s="595" t="s">
        <v>2695</v>
      </c>
      <c r="C305" s="524" t="s">
        <v>2694</v>
      </c>
      <c r="D305" s="1030"/>
      <c r="E305" s="556">
        <f>F305-6</f>
        <v>44098</v>
      </c>
      <c r="F305" s="644">
        <f>F304+7</f>
        <v>44104</v>
      </c>
      <c r="G305" s="644">
        <f>F305+15</f>
        <v>44119</v>
      </c>
    </row>
    <row r="306" spans="1:8" s="478" customFormat="1" ht="15" hidden="1" customHeight="1">
      <c r="A306" s="645"/>
      <c r="B306" s="1196" t="s">
        <v>294</v>
      </c>
      <c r="C306" s="1014" t="s">
        <v>28</v>
      </c>
      <c r="D306" s="1014" t="s">
        <v>8</v>
      </c>
      <c r="E306" s="648" t="s">
        <v>2422</v>
      </c>
      <c r="F306" s="648" t="s">
        <v>9</v>
      </c>
      <c r="G306" s="648" t="s">
        <v>2806</v>
      </c>
    </row>
    <row r="307" spans="1:8" s="478" customFormat="1" ht="15" hidden="1" customHeight="1">
      <c r="A307" s="645"/>
      <c r="B307" s="1054"/>
      <c r="C307" s="1052"/>
      <c r="D307" s="1052"/>
      <c r="E307" s="595" t="s">
        <v>2421</v>
      </c>
      <c r="F307" s="595" t="s">
        <v>31</v>
      </c>
      <c r="G307" s="595" t="s">
        <v>32</v>
      </c>
    </row>
    <row r="308" spans="1:8" s="478" customFormat="1" ht="15" hidden="1" customHeight="1">
      <c r="A308" s="645"/>
      <c r="B308" s="595" t="s">
        <v>2746</v>
      </c>
      <c r="C308" s="524" t="s">
        <v>2821</v>
      </c>
      <c r="D308" s="1030" t="s">
        <v>2440</v>
      </c>
      <c r="E308" s="556">
        <f>F308-5</f>
        <v>43765</v>
      </c>
      <c r="F308" s="644">
        <v>43770</v>
      </c>
      <c r="G308" s="644">
        <f>F308+15</f>
        <v>43785</v>
      </c>
    </row>
    <row r="309" spans="1:8" s="478" customFormat="1" ht="15" hidden="1" customHeight="1">
      <c r="A309" s="645"/>
      <c r="B309" s="595" t="s">
        <v>2716</v>
      </c>
      <c r="C309" s="524" t="s">
        <v>2820</v>
      </c>
      <c r="D309" s="1030"/>
      <c r="E309" s="556">
        <f>F309-5</f>
        <v>43772</v>
      </c>
      <c r="F309" s="644">
        <f>F308+7</f>
        <v>43777</v>
      </c>
      <c r="G309" s="644">
        <f>F309+15</f>
        <v>43792</v>
      </c>
    </row>
    <row r="310" spans="1:8" s="478" customFormat="1" ht="15" hidden="1" customHeight="1">
      <c r="A310" s="645"/>
      <c r="B310" s="595" t="s">
        <v>2715</v>
      </c>
      <c r="C310" s="524" t="s">
        <v>2819</v>
      </c>
      <c r="D310" s="1030"/>
      <c r="E310" s="556">
        <f>F310-5</f>
        <v>43779</v>
      </c>
      <c r="F310" s="644">
        <f>F309+7</f>
        <v>43784</v>
      </c>
      <c r="G310" s="644">
        <f>F310+15</f>
        <v>43799</v>
      </c>
    </row>
    <row r="311" spans="1:8" s="478" customFormat="1" ht="15" hidden="1" customHeight="1">
      <c r="A311" s="645"/>
      <c r="B311" s="647" t="s">
        <v>2718</v>
      </c>
      <c r="C311" s="524" t="s">
        <v>2818</v>
      </c>
      <c r="D311" s="1030"/>
      <c r="E311" s="556">
        <f>F311-5</f>
        <v>43786</v>
      </c>
      <c r="F311" s="644">
        <f>F310+7</f>
        <v>43791</v>
      </c>
      <c r="G311" s="644">
        <f>F311+15</f>
        <v>43806</v>
      </c>
    </row>
    <row r="312" spans="1:8" s="478" customFormat="1" ht="15" hidden="1">
      <c r="A312" s="645"/>
      <c r="B312" s="595" t="s">
        <v>2721</v>
      </c>
      <c r="C312" s="524" t="s">
        <v>2817</v>
      </c>
      <c r="D312" s="1030"/>
      <c r="E312" s="556">
        <f>F312-5</f>
        <v>43793</v>
      </c>
      <c r="F312" s="644">
        <f>F311+7</f>
        <v>43798</v>
      </c>
      <c r="G312" s="644">
        <f>F312+15</f>
        <v>43813</v>
      </c>
    </row>
    <row r="313" spans="1:8" s="478" customFormat="1" ht="16.5" customHeight="1">
      <c r="A313" s="1017" t="s">
        <v>2816</v>
      </c>
      <c r="B313" s="1017"/>
      <c r="C313" s="1017"/>
      <c r="D313" s="1017"/>
      <c r="E313" s="1017"/>
      <c r="F313" s="1017"/>
      <c r="G313" s="1017"/>
      <c r="H313" s="646"/>
    </row>
    <row r="314" spans="1:8" s="478" customFormat="1" ht="15" hidden="1" customHeight="1">
      <c r="A314" s="645"/>
      <c r="B314" s="1053" t="s">
        <v>27</v>
      </c>
      <c r="C314" s="1029" t="s">
        <v>28</v>
      </c>
      <c r="D314" s="1029" t="s">
        <v>8</v>
      </c>
      <c r="E314" s="595" t="s">
        <v>2422</v>
      </c>
      <c r="F314" s="595" t="s">
        <v>9</v>
      </c>
      <c r="G314" s="595" t="s">
        <v>2806</v>
      </c>
    </row>
    <row r="315" spans="1:8" s="478" customFormat="1" ht="15" hidden="1" customHeight="1">
      <c r="A315" s="645"/>
      <c r="B315" s="1054"/>
      <c r="C315" s="1052"/>
      <c r="D315" s="1052"/>
      <c r="E315" s="595" t="s">
        <v>2421</v>
      </c>
      <c r="F315" s="595" t="s">
        <v>31</v>
      </c>
      <c r="G315" s="595" t="s">
        <v>32</v>
      </c>
    </row>
    <row r="316" spans="1:8" s="478" customFormat="1" ht="15" hidden="1" customHeight="1">
      <c r="A316" s="645"/>
      <c r="B316" s="595" t="s">
        <v>2698</v>
      </c>
      <c r="C316" s="524" t="s">
        <v>2754</v>
      </c>
      <c r="D316" s="1030" t="s">
        <v>2515</v>
      </c>
      <c r="E316" s="556">
        <f>F316-5</f>
        <v>43583</v>
      </c>
      <c r="F316" s="644">
        <v>43588</v>
      </c>
      <c r="G316" s="644">
        <f>F316+15</f>
        <v>43603</v>
      </c>
    </row>
    <row r="317" spans="1:8" s="478" customFormat="1" ht="15" hidden="1" customHeight="1">
      <c r="A317" s="645"/>
      <c r="B317" s="595" t="s">
        <v>2753</v>
      </c>
      <c r="C317" s="524" t="s">
        <v>2752</v>
      </c>
      <c r="D317" s="1030"/>
      <c r="E317" s="556">
        <f>F317-5</f>
        <v>43590</v>
      </c>
      <c r="F317" s="644">
        <f>F316+7</f>
        <v>43595</v>
      </c>
      <c r="G317" s="644">
        <f>F317+15</f>
        <v>43610</v>
      </c>
    </row>
    <row r="318" spans="1:8" s="478" customFormat="1" ht="15" hidden="1" customHeight="1">
      <c r="A318" s="645"/>
      <c r="B318" s="595" t="s">
        <v>2434</v>
      </c>
      <c r="C318" s="595" t="s">
        <v>2434</v>
      </c>
      <c r="D318" s="1030"/>
      <c r="E318" s="556">
        <f>F318-5</f>
        <v>43597</v>
      </c>
      <c r="F318" s="644">
        <f>F317+7</f>
        <v>43602</v>
      </c>
      <c r="G318" s="644">
        <f>F318+15</f>
        <v>43617</v>
      </c>
    </row>
    <row r="319" spans="1:8" s="478" customFormat="1" ht="15" hidden="1" customHeight="1">
      <c r="A319" s="645"/>
      <c r="B319" s="595" t="s">
        <v>2751</v>
      </c>
      <c r="C319" s="524" t="s">
        <v>2750</v>
      </c>
      <c r="D319" s="1030"/>
      <c r="E319" s="556">
        <f>F319-5</f>
        <v>43604</v>
      </c>
      <c r="F319" s="644">
        <f>F318+7</f>
        <v>43609</v>
      </c>
      <c r="G319" s="644">
        <f>F319+15</f>
        <v>43624</v>
      </c>
    </row>
    <row r="320" spans="1:8" s="478" customFormat="1" ht="15" hidden="1">
      <c r="A320" s="645"/>
      <c r="B320" s="595" t="s">
        <v>2749</v>
      </c>
      <c r="C320" s="524" t="s">
        <v>2748</v>
      </c>
      <c r="D320" s="1030"/>
      <c r="E320" s="556">
        <f>F320-5</f>
        <v>43611</v>
      </c>
      <c r="F320" s="644">
        <f>F319+7</f>
        <v>43616</v>
      </c>
      <c r="G320" s="644">
        <f>F320+15</f>
        <v>43631</v>
      </c>
    </row>
    <row r="321" spans="1:8" s="477" customFormat="1" ht="15">
      <c r="A321" s="573"/>
      <c r="B321" s="1040" t="s">
        <v>27</v>
      </c>
      <c r="C321" s="1028" t="s">
        <v>28</v>
      </c>
      <c r="D321" s="1028" t="s">
        <v>2798</v>
      </c>
      <c r="E321" s="516" t="s">
        <v>2422</v>
      </c>
      <c r="F321" s="516" t="s">
        <v>9</v>
      </c>
      <c r="G321" s="516" t="s">
        <v>1131</v>
      </c>
      <c r="H321" s="643"/>
    </row>
    <row r="322" spans="1:8" s="477" customFormat="1" ht="15">
      <c r="A322" s="573"/>
      <c r="B322" s="1041"/>
      <c r="C322" s="1022"/>
      <c r="D322" s="1022"/>
      <c r="E322" s="516" t="s">
        <v>2421</v>
      </c>
      <c r="F322" s="516" t="s">
        <v>31</v>
      </c>
      <c r="G322" s="516" t="s">
        <v>32</v>
      </c>
      <c r="H322" s="643"/>
    </row>
    <row r="323" spans="1:8" s="477" customFormat="1" ht="15" customHeight="1">
      <c r="A323" s="573"/>
      <c r="B323" s="596" t="s">
        <v>2815</v>
      </c>
      <c r="C323" s="596" t="s">
        <v>2814</v>
      </c>
      <c r="D323" s="1042" t="s">
        <v>2081</v>
      </c>
      <c r="E323" s="513">
        <f>F323-5</f>
        <v>44348</v>
      </c>
      <c r="F323" s="538">
        <v>44353</v>
      </c>
      <c r="G323" s="538">
        <f>F323+24</f>
        <v>44377</v>
      </c>
    </row>
    <row r="324" spans="1:8" s="477" customFormat="1" ht="15" customHeight="1">
      <c r="A324" s="573"/>
      <c r="B324" s="596" t="s">
        <v>2813</v>
      </c>
      <c r="C324" s="596" t="s">
        <v>2785</v>
      </c>
      <c r="D324" s="1043"/>
      <c r="E324" s="513">
        <f>F324-5</f>
        <v>44355</v>
      </c>
      <c r="F324" s="538">
        <f>F323+7</f>
        <v>44360</v>
      </c>
      <c r="G324" s="538">
        <f>F324+24</f>
        <v>44384</v>
      </c>
    </row>
    <row r="325" spans="1:8" s="477" customFormat="1" ht="15" customHeight="1">
      <c r="A325" s="573"/>
      <c r="B325" s="596" t="s">
        <v>2812</v>
      </c>
      <c r="C325" s="596" t="s">
        <v>2811</v>
      </c>
      <c r="D325" s="1043"/>
      <c r="E325" s="513">
        <f>F325-5</f>
        <v>44362</v>
      </c>
      <c r="F325" s="538">
        <f>F324+7</f>
        <v>44367</v>
      </c>
      <c r="G325" s="538">
        <f>F325+24</f>
        <v>44391</v>
      </c>
    </row>
    <row r="326" spans="1:8" s="477" customFormat="1" ht="15" customHeight="1">
      <c r="A326" s="573"/>
      <c r="B326" s="596" t="s">
        <v>2810</v>
      </c>
      <c r="C326" s="596" t="s">
        <v>2809</v>
      </c>
      <c r="D326" s="1043"/>
      <c r="E326" s="513">
        <f>F326-5</f>
        <v>44369</v>
      </c>
      <c r="F326" s="538">
        <f>F325+7</f>
        <v>44374</v>
      </c>
      <c r="G326" s="538">
        <f>F326+24</f>
        <v>44398</v>
      </c>
    </row>
    <row r="327" spans="1:8" s="477" customFormat="1" ht="15" customHeight="1">
      <c r="A327" s="565"/>
      <c r="B327" s="596" t="s">
        <v>2808</v>
      </c>
      <c r="C327" s="596" t="s">
        <v>2807</v>
      </c>
      <c r="D327" s="1044"/>
      <c r="E327" s="513">
        <f>F327-5</f>
        <v>44376</v>
      </c>
      <c r="F327" s="538">
        <f>F326+7</f>
        <v>44381</v>
      </c>
      <c r="G327" s="538">
        <f>F327+24</f>
        <v>44405</v>
      </c>
    </row>
    <row r="328" spans="1:8" s="478" customFormat="1" ht="16.5" customHeight="1">
      <c r="A328" s="1017" t="s">
        <v>2797</v>
      </c>
      <c r="B328" s="1017"/>
      <c r="C328" s="1017"/>
      <c r="D328" s="1017"/>
      <c r="E328" s="1017"/>
      <c r="F328" s="1017"/>
      <c r="G328" s="1017"/>
      <c r="H328" s="646"/>
    </row>
    <row r="329" spans="1:8" s="478" customFormat="1" ht="15" hidden="1" customHeight="1">
      <c r="A329" s="645"/>
      <c r="B329" s="1053" t="s">
        <v>27</v>
      </c>
      <c r="C329" s="1029" t="s">
        <v>28</v>
      </c>
      <c r="D329" s="1029" t="s">
        <v>8</v>
      </c>
      <c r="E329" s="595" t="s">
        <v>2422</v>
      </c>
      <c r="F329" s="595" t="s">
        <v>9</v>
      </c>
      <c r="G329" s="595" t="s">
        <v>2806</v>
      </c>
    </row>
    <row r="330" spans="1:8" s="478" customFormat="1" ht="15" hidden="1" customHeight="1">
      <c r="A330" s="645"/>
      <c r="B330" s="1054"/>
      <c r="C330" s="1052"/>
      <c r="D330" s="1052"/>
      <c r="E330" s="595" t="s">
        <v>2421</v>
      </c>
      <c r="F330" s="595" t="s">
        <v>31</v>
      </c>
      <c r="G330" s="595" t="s">
        <v>32</v>
      </c>
    </row>
    <row r="331" spans="1:8" s="478" customFormat="1" ht="15" hidden="1" customHeight="1">
      <c r="A331" s="645"/>
      <c r="B331" s="595" t="s">
        <v>2698</v>
      </c>
      <c r="C331" s="524" t="s">
        <v>2754</v>
      </c>
      <c r="D331" s="1030" t="s">
        <v>2515</v>
      </c>
      <c r="E331" s="556">
        <f>F331-5</f>
        <v>43583</v>
      </c>
      <c r="F331" s="644">
        <v>43588</v>
      </c>
      <c r="G331" s="644">
        <f>F331+15</f>
        <v>43603</v>
      </c>
    </row>
    <row r="332" spans="1:8" s="478" customFormat="1" ht="15" hidden="1" customHeight="1">
      <c r="A332" s="645"/>
      <c r="B332" s="595" t="s">
        <v>2753</v>
      </c>
      <c r="C332" s="524" t="s">
        <v>2752</v>
      </c>
      <c r="D332" s="1030"/>
      <c r="E332" s="556">
        <f>F332-5</f>
        <v>43590</v>
      </c>
      <c r="F332" s="644">
        <f>F331+7</f>
        <v>43595</v>
      </c>
      <c r="G332" s="644">
        <f>F332+15</f>
        <v>43610</v>
      </c>
    </row>
    <row r="333" spans="1:8" s="478" customFormat="1" ht="15" hidden="1" customHeight="1">
      <c r="A333" s="645"/>
      <c r="B333" s="595" t="s">
        <v>2434</v>
      </c>
      <c r="C333" s="595" t="s">
        <v>2434</v>
      </c>
      <c r="D333" s="1030"/>
      <c r="E333" s="556">
        <f>F333-5</f>
        <v>43597</v>
      </c>
      <c r="F333" s="644">
        <f>F332+7</f>
        <v>43602</v>
      </c>
      <c r="G333" s="644">
        <f>F333+15</f>
        <v>43617</v>
      </c>
    </row>
    <row r="334" spans="1:8" s="478" customFormat="1" ht="15" hidden="1" customHeight="1">
      <c r="A334" s="645"/>
      <c r="B334" s="595" t="s">
        <v>2751</v>
      </c>
      <c r="C334" s="524" t="s">
        <v>2750</v>
      </c>
      <c r="D334" s="1030"/>
      <c r="E334" s="556">
        <f>F334-5</f>
        <v>43604</v>
      </c>
      <c r="F334" s="644">
        <f>F333+7</f>
        <v>43609</v>
      </c>
      <c r="G334" s="644">
        <f>F334+15</f>
        <v>43624</v>
      </c>
    </row>
    <row r="335" spans="1:8" s="478" customFormat="1" ht="15" hidden="1">
      <c r="A335" s="645"/>
      <c r="B335" s="595" t="s">
        <v>2749</v>
      </c>
      <c r="C335" s="524" t="s">
        <v>2748</v>
      </c>
      <c r="D335" s="1030"/>
      <c r="E335" s="556">
        <f>F335-5</f>
        <v>43611</v>
      </c>
      <c r="F335" s="644">
        <f>F334+7</f>
        <v>43616</v>
      </c>
      <c r="G335" s="644">
        <f>F335+15</f>
        <v>43631</v>
      </c>
    </row>
    <row r="336" spans="1:8" s="477" customFormat="1" ht="15">
      <c r="A336" s="573"/>
      <c r="B336" s="1040" t="s">
        <v>27</v>
      </c>
      <c r="C336" s="1028" t="s">
        <v>28</v>
      </c>
      <c r="D336" s="1028" t="s">
        <v>2798</v>
      </c>
      <c r="E336" s="516" t="s">
        <v>2422</v>
      </c>
      <c r="F336" s="516" t="s">
        <v>9</v>
      </c>
      <c r="G336" s="516" t="s">
        <v>2797</v>
      </c>
      <c r="H336" s="643"/>
    </row>
    <row r="337" spans="1:8" s="477" customFormat="1" ht="15">
      <c r="A337" s="573"/>
      <c r="B337" s="1041"/>
      <c r="C337" s="1022"/>
      <c r="D337" s="1022"/>
      <c r="E337" s="516" t="s">
        <v>2421</v>
      </c>
      <c r="F337" s="516" t="s">
        <v>31</v>
      </c>
      <c r="G337" s="516" t="s">
        <v>32</v>
      </c>
      <c r="H337" s="643"/>
    </row>
    <row r="338" spans="1:8" s="477" customFormat="1" ht="15" customHeight="1">
      <c r="A338" s="573"/>
      <c r="B338" s="596" t="s">
        <v>2815</v>
      </c>
      <c r="C338" s="596" t="s">
        <v>2814</v>
      </c>
      <c r="D338" s="1042" t="s">
        <v>2081</v>
      </c>
      <c r="E338" s="513">
        <f>F338-5</f>
        <v>44348</v>
      </c>
      <c r="F338" s="538">
        <v>44353</v>
      </c>
      <c r="G338" s="538">
        <f>F338+28</f>
        <v>44381</v>
      </c>
    </row>
    <row r="339" spans="1:8" s="477" customFormat="1" ht="15" customHeight="1">
      <c r="A339" s="573"/>
      <c r="B339" s="596" t="s">
        <v>2813</v>
      </c>
      <c r="C339" s="596" t="s">
        <v>2785</v>
      </c>
      <c r="D339" s="1043"/>
      <c r="E339" s="513">
        <f>F339-5</f>
        <v>44355</v>
      </c>
      <c r="F339" s="538">
        <f>F338+7</f>
        <v>44360</v>
      </c>
      <c r="G339" s="538">
        <f>F339+28</f>
        <v>44388</v>
      </c>
    </row>
    <row r="340" spans="1:8" s="477" customFormat="1" ht="15" customHeight="1">
      <c r="A340" s="573"/>
      <c r="B340" s="596" t="s">
        <v>2812</v>
      </c>
      <c r="C340" s="596" t="s">
        <v>2811</v>
      </c>
      <c r="D340" s="1043"/>
      <c r="E340" s="513">
        <f>F340-5</f>
        <v>44362</v>
      </c>
      <c r="F340" s="538">
        <f>F339+7</f>
        <v>44367</v>
      </c>
      <c r="G340" s="538">
        <f>F340+28</f>
        <v>44395</v>
      </c>
    </row>
    <row r="341" spans="1:8" s="477" customFormat="1" ht="15" customHeight="1">
      <c r="A341" s="573"/>
      <c r="B341" s="596" t="s">
        <v>2810</v>
      </c>
      <c r="C341" s="596" t="s">
        <v>2809</v>
      </c>
      <c r="D341" s="1043"/>
      <c r="E341" s="513">
        <f>F341-5</f>
        <v>44369</v>
      </c>
      <c r="F341" s="538">
        <f>F340+7</f>
        <v>44374</v>
      </c>
      <c r="G341" s="538">
        <f>F341+28</f>
        <v>44402</v>
      </c>
    </row>
    <row r="342" spans="1:8" s="477" customFormat="1" ht="15" customHeight="1">
      <c r="A342" s="565"/>
      <c r="B342" s="596" t="s">
        <v>2808</v>
      </c>
      <c r="C342" s="596" t="s">
        <v>2807</v>
      </c>
      <c r="D342" s="1044"/>
      <c r="E342" s="513">
        <f>F342-5</f>
        <v>44376</v>
      </c>
      <c r="F342" s="538">
        <f>F341+7</f>
        <v>44381</v>
      </c>
      <c r="G342" s="538">
        <f>F342+28</f>
        <v>44409</v>
      </c>
    </row>
    <row r="343" spans="1:8" s="478" customFormat="1" ht="15" hidden="1" customHeight="1">
      <c r="A343" s="645"/>
      <c r="B343" s="1053" t="s">
        <v>27</v>
      </c>
      <c r="C343" s="1029" t="s">
        <v>28</v>
      </c>
      <c r="D343" s="1029" t="s">
        <v>8</v>
      </c>
      <c r="E343" s="595" t="s">
        <v>2422</v>
      </c>
      <c r="F343" s="595" t="s">
        <v>9</v>
      </c>
      <c r="G343" s="595" t="s">
        <v>2806</v>
      </c>
    </row>
    <row r="344" spans="1:8" s="478" customFormat="1" ht="15" hidden="1" customHeight="1">
      <c r="A344" s="645"/>
      <c r="B344" s="1054"/>
      <c r="C344" s="1052"/>
      <c r="D344" s="1052"/>
      <c r="E344" s="595" t="s">
        <v>2421</v>
      </c>
      <c r="F344" s="595" t="s">
        <v>31</v>
      </c>
      <c r="G344" s="595" t="s">
        <v>32</v>
      </c>
    </row>
    <row r="345" spans="1:8" s="478" customFormat="1" ht="15" hidden="1" customHeight="1">
      <c r="A345" s="645"/>
      <c r="B345" s="595" t="s">
        <v>2698</v>
      </c>
      <c r="C345" s="524" t="s">
        <v>2754</v>
      </c>
      <c r="D345" s="1030" t="s">
        <v>2515</v>
      </c>
      <c r="E345" s="556">
        <f>F345-5</f>
        <v>43583</v>
      </c>
      <c r="F345" s="644">
        <v>43588</v>
      </c>
      <c r="G345" s="644">
        <f>F345+15</f>
        <v>43603</v>
      </c>
    </row>
    <row r="346" spans="1:8" s="478" customFormat="1" ht="15" hidden="1" customHeight="1">
      <c r="A346" s="645"/>
      <c r="B346" s="595" t="s">
        <v>2753</v>
      </c>
      <c r="C346" s="524" t="s">
        <v>2752</v>
      </c>
      <c r="D346" s="1030"/>
      <c r="E346" s="556">
        <f>F346-5</f>
        <v>43590</v>
      </c>
      <c r="F346" s="644">
        <f>F345+7</f>
        <v>43595</v>
      </c>
      <c r="G346" s="644">
        <f>F346+15</f>
        <v>43610</v>
      </c>
    </row>
    <row r="347" spans="1:8" s="478" customFormat="1" ht="15" hidden="1" customHeight="1">
      <c r="A347" s="645"/>
      <c r="B347" s="595" t="s">
        <v>2434</v>
      </c>
      <c r="C347" s="595" t="s">
        <v>2434</v>
      </c>
      <c r="D347" s="1030"/>
      <c r="E347" s="556">
        <f>F347-5</f>
        <v>43597</v>
      </c>
      <c r="F347" s="644">
        <f>F346+7</f>
        <v>43602</v>
      </c>
      <c r="G347" s="644">
        <f>F347+15</f>
        <v>43617</v>
      </c>
    </row>
    <row r="348" spans="1:8" s="478" customFormat="1" ht="15" hidden="1" customHeight="1">
      <c r="A348" s="645"/>
      <c r="B348" s="595" t="s">
        <v>2751</v>
      </c>
      <c r="C348" s="524" t="s">
        <v>2750</v>
      </c>
      <c r="D348" s="1030"/>
      <c r="E348" s="556">
        <f>F348-5</f>
        <v>43604</v>
      </c>
      <c r="F348" s="644">
        <f>F347+7</f>
        <v>43609</v>
      </c>
      <c r="G348" s="644">
        <f>F348+15</f>
        <v>43624</v>
      </c>
    </row>
    <row r="349" spans="1:8" s="478" customFormat="1" ht="15" hidden="1">
      <c r="A349" s="645"/>
      <c r="B349" s="595" t="s">
        <v>2749</v>
      </c>
      <c r="C349" s="524" t="s">
        <v>2748</v>
      </c>
      <c r="D349" s="1030"/>
      <c r="E349" s="556">
        <f>F349-5</f>
        <v>43611</v>
      </c>
      <c r="F349" s="644">
        <f>F348+7</f>
        <v>43616</v>
      </c>
      <c r="G349" s="644">
        <f>F349+15</f>
        <v>43631</v>
      </c>
    </row>
    <row r="350" spans="1:8" s="477" customFormat="1" ht="15" hidden="1">
      <c r="A350" s="573"/>
      <c r="B350" s="1193" t="s">
        <v>27</v>
      </c>
      <c r="C350" s="1050" t="s">
        <v>28</v>
      </c>
      <c r="D350" s="1050" t="s">
        <v>2798</v>
      </c>
      <c r="E350" s="516" t="s">
        <v>2422</v>
      </c>
      <c r="F350" s="516" t="s">
        <v>9</v>
      </c>
      <c r="G350" s="516" t="s">
        <v>2797</v>
      </c>
      <c r="H350" s="643"/>
    </row>
    <row r="351" spans="1:8" s="477" customFormat="1" ht="15" hidden="1">
      <c r="A351" s="573"/>
      <c r="B351" s="1194"/>
      <c r="C351" s="1051"/>
      <c r="D351" s="1051"/>
      <c r="E351" s="516" t="s">
        <v>2421</v>
      </c>
      <c r="F351" s="516" t="s">
        <v>31</v>
      </c>
      <c r="G351" s="516" t="s">
        <v>32</v>
      </c>
      <c r="H351" s="643"/>
    </row>
    <row r="352" spans="1:8" s="477" customFormat="1" ht="15" hidden="1" customHeight="1">
      <c r="A352" s="573"/>
      <c r="B352" s="621" t="s">
        <v>2441</v>
      </c>
      <c r="C352" s="621" t="s">
        <v>2434</v>
      </c>
      <c r="D352" s="1042" t="s">
        <v>2081</v>
      </c>
      <c r="E352" s="513">
        <f>F352-5</f>
        <v>44039</v>
      </c>
      <c r="F352" s="538">
        <v>44044</v>
      </c>
      <c r="G352" s="538">
        <f>F352+28</f>
        <v>44072</v>
      </c>
    </row>
    <row r="353" spans="1:11" s="477" customFormat="1" ht="15" hidden="1" customHeight="1">
      <c r="A353" s="573"/>
      <c r="B353" s="621" t="s">
        <v>2805</v>
      </c>
      <c r="C353" s="621" t="s">
        <v>2804</v>
      </c>
      <c r="D353" s="1043"/>
      <c r="E353" s="513">
        <f>F353-5</f>
        <v>44046</v>
      </c>
      <c r="F353" s="538">
        <f>F352+7</f>
        <v>44051</v>
      </c>
      <c r="G353" s="538">
        <f>F353+28</f>
        <v>44079</v>
      </c>
    </row>
    <row r="354" spans="1:11" s="477" customFormat="1" ht="15" hidden="1" customHeight="1">
      <c r="A354" s="573"/>
      <c r="B354" s="520" t="s">
        <v>2803</v>
      </c>
      <c r="C354" s="520" t="s">
        <v>2802</v>
      </c>
      <c r="D354" s="1043"/>
      <c r="E354" s="513">
        <f>F354-5</f>
        <v>44053</v>
      </c>
      <c r="F354" s="538">
        <f>F353+7</f>
        <v>44058</v>
      </c>
      <c r="G354" s="538">
        <f>F354+28</f>
        <v>44086</v>
      </c>
    </row>
    <row r="355" spans="1:11" s="477" customFormat="1" ht="15" hidden="1" customHeight="1">
      <c r="A355" s="573"/>
      <c r="B355" s="546" t="s">
        <v>2801</v>
      </c>
      <c r="C355" s="520" t="s">
        <v>2800</v>
      </c>
      <c r="D355" s="1043"/>
      <c r="E355" s="513">
        <f>F355-5</f>
        <v>44060</v>
      </c>
      <c r="F355" s="538">
        <f>F354+7</f>
        <v>44065</v>
      </c>
      <c r="G355" s="538">
        <f>F355+28</f>
        <v>44093</v>
      </c>
    </row>
    <row r="356" spans="1:11" s="477" customFormat="1" ht="15" hidden="1" customHeight="1">
      <c r="A356" s="565"/>
      <c r="B356" s="524" t="s">
        <v>2565</v>
      </c>
      <c r="C356" s="546" t="s">
        <v>2799</v>
      </c>
      <c r="D356" s="1044"/>
      <c r="E356" s="513">
        <f>F356-5</f>
        <v>44067</v>
      </c>
      <c r="F356" s="538">
        <f>F355+7</f>
        <v>44072</v>
      </c>
      <c r="G356" s="538">
        <f>F356+28</f>
        <v>44100</v>
      </c>
    </row>
    <row r="357" spans="1:11" s="477" customFormat="1" ht="15">
      <c r="A357" s="573"/>
      <c r="B357" s="1040" t="s">
        <v>27</v>
      </c>
      <c r="C357" s="1050" t="s">
        <v>28</v>
      </c>
      <c r="D357" s="1050" t="s">
        <v>2798</v>
      </c>
      <c r="E357" s="516" t="s">
        <v>2422</v>
      </c>
      <c r="F357" s="516" t="s">
        <v>9</v>
      </c>
      <c r="G357" s="516" t="s">
        <v>2797</v>
      </c>
      <c r="H357" s="643"/>
    </row>
    <row r="358" spans="1:11" s="477" customFormat="1" ht="15">
      <c r="A358" s="573"/>
      <c r="B358" s="1041"/>
      <c r="C358" s="1051"/>
      <c r="D358" s="1051"/>
      <c r="E358" s="516" t="s">
        <v>2421</v>
      </c>
      <c r="F358" s="516" t="s">
        <v>31</v>
      </c>
      <c r="G358" s="516" t="s">
        <v>32</v>
      </c>
      <c r="H358" s="643"/>
    </row>
    <row r="359" spans="1:11" s="477" customFormat="1" ht="15" customHeight="1">
      <c r="A359" s="573"/>
      <c r="B359" s="595" t="s">
        <v>2702</v>
      </c>
      <c r="C359" s="524" t="s">
        <v>2742</v>
      </c>
      <c r="D359" s="1042" t="s">
        <v>2440</v>
      </c>
      <c r="E359" s="513">
        <f>F359-6</f>
        <v>44344</v>
      </c>
      <c r="F359" s="538">
        <v>44350</v>
      </c>
      <c r="G359" s="538">
        <f>F359+25</f>
        <v>44375</v>
      </c>
    </row>
    <row r="360" spans="1:11" s="477" customFormat="1" ht="15" customHeight="1">
      <c r="A360" s="573"/>
      <c r="B360" s="595" t="s">
        <v>2698</v>
      </c>
      <c r="C360" s="524" t="s">
        <v>2741</v>
      </c>
      <c r="D360" s="1043"/>
      <c r="E360" s="513">
        <f>F360-6</f>
        <v>44351</v>
      </c>
      <c r="F360" s="538">
        <f>F359+7</f>
        <v>44357</v>
      </c>
      <c r="G360" s="538">
        <f>F360+25</f>
        <v>44382</v>
      </c>
    </row>
    <row r="361" spans="1:11" s="477" customFormat="1" ht="15" customHeight="1">
      <c r="A361" s="573"/>
      <c r="B361" s="595" t="s">
        <v>2697</v>
      </c>
      <c r="C361" s="524" t="s">
        <v>2740</v>
      </c>
      <c r="D361" s="1043"/>
      <c r="E361" s="513">
        <f>F361-6</f>
        <v>44358</v>
      </c>
      <c r="F361" s="538">
        <f>F360+7</f>
        <v>44364</v>
      </c>
      <c r="G361" s="538">
        <f>F361+25</f>
        <v>44389</v>
      </c>
    </row>
    <row r="362" spans="1:11" s="477" customFormat="1" ht="15" customHeight="1">
      <c r="A362" s="573"/>
      <c r="B362" s="595" t="s">
        <v>2695</v>
      </c>
      <c r="C362" s="524" t="s">
        <v>2739</v>
      </c>
      <c r="D362" s="1043"/>
      <c r="E362" s="513">
        <f>F362-6</f>
        <v>44365</v>
      </c>
      <c r="F362" s="538">
        <f>F361+7</f>
        <v>44371</v>
      </c>
      <c r="G362" s="538">
        <f>F362+25</f>
        <v>44396</v>
      </c>
    </row>
    <row r="363" spans="1:11" s="477" customFormat="1" ht="15" customHeight="1">
      <c r="A363" s="565"/>
      <c r="B363" s="595" t="s">
        <v>2700</v>
      </c>
      <c r="C363" s="524" t="s">
        <v>2738</v>
      </c>
      <c r="D363" s="1044"/>
      <c r="E363" s="513">
        <f>F363-6</f>
        <v>44372</v>
      </c>
      <c r="F363" s="538">
        <f>F362+7</f>
        <v>44378</v>
      </c>
      <c r="G363" s="538">
        <f>F363+25</f>
        <v>44403</v>
      </c>
    </row>
    <row r="364" spans="1:11" s="478" customFormat="1" ht="14.1" customHeight="1">
      <c r="A364" s="1017" t="s">
        <v>2796</v>
      </c>
      <c r="B364" s="1017"/>
      <c r="C364" s="625"/>
      <c r="D364" s="624"/>
      <c r="E364" s="521"/>
      <c r="F364" s="623"/>
      <c r="G364" s="623"/>
      <c r="H364" s="600"/>
    </row>
    <row r="365" spans="1:11" s="477" customFormat="1" ht="15" customHeight="1">
      <c r="A365" s="573"/>
      <c r="B365" s="1045" t="s">
        <v>294</v>
      </c>
      <c r="C365" s="1050" t="s">
        <v>28</v>
      </c>
      <c r="D365" s="1050" t="s">
        <v>8</v>
      </c>
      <c r="E365" s="516" t="s">
        <v>2422</v>
      </c>
      <c r="F365" s="639" t="s">
        <v>9</v>
      </c>
      <c r="G365" s="516" t="s">
        <v>1130</v>
      </c>
      <c r="H365" s="637"/>
    </row>
    <row r="366" spans="1:11" s="477" customFormat="1" ht="15" customHeight="1">
      <c r="A366" s="573"/>
      <c r="B366" s="1046"/>
      <c r="C366" s="1051"/>
      <c r="D366" s="1051"/>
      <c r="E366" s="516" t="s">
        <v>2421</v>
      </c>
      <c r="F366" s="639" t="s">
        <v>31</v>
      </c>
      <c r="G366" s="516" t="s">
        <v>32</v>
      </c>
      <c r="H366" s="637"/>
    </row>
    <row r="367" spans="1:11" s="477" customFormat="1" ht="15" customHeight="1">
      <c r="A367" s="573"/>
      <c r="B367" s="621" t="s">
        <v>234</v>
      </c>
      <c r="C367" s="621" t="s">
        <v>1126</v>
      </c>
      <c r="D367" s="1047" t="s">
        <v>2081</v>
      </c>
      <c r="E367" s="513">
        <f>F367-5</f>
        <v>44347</v>
      </c>
      <c r="F367" s="538">
        <v>44352</v>
      </c>
      <c r="G367" s="538">
        <f>F367+19</f>
        <v>44371</v>
      </c>
      <c r="H367" s="636"/>
    </row>
    <row r="368" spans="1:11" s="477" customFormat="1" ht="15" customHeight="1">
      <c r="A368" s="573"/>
      <c r="B368" s="621" t="s">
        <v>2682</v>
      </c>
      <c r="C368" s="621" t="s">
        <v>2682</v>
      </c>
      <c r="D368" s="1048"/>
      <c r="E368" s="513">
        <f>F368-5</f>
        <v>44354</v>
      </c>
      <c r="F368" s="538">
        <f>F367+7</f>
        <v>44359</v>
      </c>
      <c r="G368" s="538">
        <f>F368+19</f>
        <v>44378</v>
      </c>
      <c r="H368" s="636"/>
      <c r="I368" s="635"/>
      <c r="J368" s="635"/>
      <c r="K368" s="635"/>
    </row>
    <row r="369" spans="1:11" s="477" customFormat="1" ht="15" customHeight="1">
      <c r="A369" s="573"/>
      <c r="B369" s="520" t="s">
        <v>1125</v>
      </c>
      <c r="C369" s="520" t="s">
        <v>1124</v>
      </c>
      <c r="D369" s="1048"/>
      <c r="E369" s="513">
        <f>F369-5</f>
        <v>44361</v>
      </c>
      <c r="F369" s="538">
        <f>F368+7</f>
        <v>44366</v>
      </c>
      <c r="G369" s="538">
        <f>F369+19</f>
        <v>44385</v>
      </c>
      <c r="H369" s="636"/>
      <c r="I369" s="635"/>
      <c r="J369" s="635"/>
      <c r="K369" s="635"/>
    </row>
    <row r="370" spans="1:11" s="477" customFormat="1" ht="15" customHeight="1">
      <c r="A370" s="573"/>
      <c r="B370" s="546" t="s">
        <v>2795</v>
      </c>
      <c r="C370" s="621" t="s">
        <v>2794</v>
      </c>
      <c r="D370" s="1048"/>
      <c r="E370" s="513">
        <f>F370-5</f>
        <v>44368</v>
      </c>
      <c r="F370" s="538">
        <f>F369+7</f>
        <v>44373</v>
      </c>
      <c r="G370" s="538">
        <f>F370+19</f>
        <v>44392</v>
      </c>
      <c r="H370" s="636"/>
      <c r="I370" s="635"/>
      <c r="J370" s="635"/>
      <c r="K370" s="635"/>
    </row>
    <row r="371" spans="1:11" s="477" customFormat="1" ht="15" customHeight="1">
      <c r="A371" s="573"/>
      <c r="B371" s="621" t="s">
        <v>2441</v>
      </c>
      <c r="C371" s="621" t="s">
        <v>2434</v>
      </c>
      <c r="D371" s="1049"/>
      <c r="E371" s="513">
        <f>F371-5</f>
        <v>44375</v>
      </c>
      <c r="F371" s="538">
        <f>F370+7</f>
        <v>44380</v>
      </c>
      <c r="G371" s="538">
        <f>F371+19</f>
        <v>44399</v>
      </c>
      <c r="H371" s="636"/>
      <c r="I371" s="635"/>
      <c r="J371" s="635"/>
      <c r="K371" s="635"/>
    </row>
    <row r="372" spans="1:11" s="478" customFormat="1" ht="15.75" customHeight="1">
      <c r="A372" s="1017" t="s">
        <v>1035</v>
      </c>
      <c r="B372" s="1017"/>
      <c r="C372" s="625"/>
      <c r="D372" s="624"/>
      <c r="E372" s="521"/>
      <c r="F372" s="623"/>
      <c r="G372" s="642"/>
      <c r="H372" s="641"/>
      <c r="I372" s="640"/>
      <c r="J372" s="640"/>
      <c r="K372" s="640"/>
    </row>
    <row r="373" spans="1:11" s="477" customFormat="1" ht="15" hidden="1" customHeight="1">
      <c r="A373" s="573"/>
      <c r="B373" s="1203" t="s">
        <v>27</v>
      </c>
      <c r="C373" s="1050" t="s">
        <v>28</v>
      </c>
      <c r="D373" s="1050" t="s">
        <v>8</v>
      </c>
      <c r="E373" s="516" t="s">
        <v>2422</v>
      </c>
      <c r="F373" s="639" t="s">
        <v>9</v>
      </c>
      <c r="G373" s="516" t="s">
        <v>1027</v>
      </c>
      <c r="H373" s="637"/>
      <c r="I373" s="635"/>
      <c r="J373" s="635"/>
      <c r="K373" s="635"/>
    </row>
    <row r="374" spans="1:11" s="477" customFormat="1" ht="15" hidden="1" customHeight="1">
      <c r="A374" s="573"/>
      <c r="B374" s="1196"/>
      <c r="C374" s="1051"/>
      <c r="D374" s="1051"/>
      <c r="E374" s="516" t="s">
        <v>2421</v>
      </c>
      <c r="F374" s="639" t="s">
        <v>31</v>
      </c>
      <c r="G374" s="638" t="s">
        <v>32</v>
      </c>
      <c r="H374" s="637"/>
      <c r="I374" s="635"/>
      <c r="J374" s="635"/>
      <c r="K374" s="635"/>
    </row>
    <row r="375" spans="1:11" s="477" customFormat="1" ht="15" hidden="1" customHeight="1">
      <c r="A375" s="573"/>
      <c r="B375" s="595" t="s">
        <v>2441</v>
      </c>
      <c r="C375" s="524" t="s">
        <v>2434</v>
      </c>
      <c r="D375" s="1025" t="s">
        <v>2793</v>
      </c>
      <c r="E375" s="513">
        <f>F375-5</f>
        <v>44010</v>
      </c>
      <c r="F375" s="538">
        <v>44015</v>
      </c>
      <c r="G375" s="538">
        <f>F375+14</f>
        <v>44029</v>
      </c>
      <c r="H375" s="636"/>
    </row>
    <row r="376" spans="1:11" s="477" customFormat="1" ht="15" hidden="1" customHeight="1">
      <c r="A376" s="573"/>
      <c r="B376" s="595" t="s">
        <v>1032</v>
      </c>
      <c r="C376" s="524" t="s">
        <v>2791</v>
      </c>
      <c r="D376" s="1026"/>
      <c r="E376" s="513">
        <f>F376-5</f>
        <v>44017</v>
      </c>
      <c r="F376" s="538">
        <f>F375+7</f>
        <v>44022</v>
      </c>
      <c r="G376" s="538">
        <f>F376+14</f>
        <v>44036</v>
      </c>
      <c r="H376" s="636"/>
      <c r="I376" s="635"/>
      <c r="J376" s="635"/>
      <c r="K376" s="635"/>
    </row>
    <row r="377" spans="1:11" s="477" customFormat="1" ht="15" hidden="1" customHeight="1">
      <c r="A377" s="573"/>
      <c r="B377" s="595" t="s">
        <v>1030</v>
      </c>
      <c r="C377" s="524" t="s">
        <v>2791</v>
      </c>
      <c r="D377" s="1026"/>
      <c r="E377" s="513">
        <f>F377-5</f>
        <v>44024</v>
      </c>
      <c r="F377" s="538">
        <f>F376+7</f>
        <v>44029</v>
      </c>
      <c r="G377" s="538">
        <f>F377+14</f>
        <v>44043</v>
      </c>
      <c r="H377" s="636"/>
      <c r="I377" s="635"/>
      <c r="J377" s="635"/>
      <c r="K377" s="635"/>
    </row>
    <row r="378" spans="1:11" s="477" customFormat="1" ht="15" hidden="1" customHeight="1">
      <c r="A378" s="573"/>
      <c r="B378" s="595" t="s">
        <v>1029</v>
      </c>
      <c r="C378" s="524" t="s">
        <v>2791</v>
      </c>
      <c r="D378" s="1026"/>
      <c r="E378" s="513">
        <f>F378-5</f>
        <v>44031</v>
      </c>
      <c r="F378" s="538">
        <f>F377+7</f>
        <v>44036</v>
      </c>
      <c r="G378" s="538">
        <f>F378+14</f>
        <v>44050</v>
      </c>
      <c r="H378" s="636"/>
      <c r="I378" s="635"/>
      <c r="J378" s="635"/>
      <c r="K378" s="635"/>
    </row>
    <row r="379" spans="1:11" s="477" customFormat="1" ht="15" hidden="1" customHeight="1">
      <c r="A379" s="573"/>
      <c r="B379" s="595" t="s">
        <v>2792</v>
      </c>
      <c r="C379" s="524" t="s">
        <v>2791</v>
      </c>
      <c r="D379" s="1027"/>
      <c r="E379" s="513">
        <f>F379-5</f>
        <v>44038</v>
      </c>
      <c r="F379" s="538">
        <f>F378+7</f>
        <v>44043</v>
      </c>
      <c r="G379" s="538">
        <f>F379+14</f>
        <v>44057</v>
      </c>
      <c r="H379" s="636"/>
      <c r="I379" s="635"/>
      <c r="J379" s="635"/>
      <c r="K379" s="635"/>
    </row>
    <row r="380" spans="1:11" s="477" customFormat="1" ht="15" customHeight="1">
      <c r="A380" s="573"/>
      <c r="B380" s="1045" t="s">
        <v>294</v>
      </c>
      <c r="C380" s="1028" t="s">
        <v>28</v>
      </c>
      <c r="D380" s="1028" t="s">
        <v>8</v>
      </c>
      <c r="E380" s="516" t="s">
        <v>2422</v>
      </c>
      <c r="F380" s="639" t="s">
        <v>9</v>
      </c>
      <c r="G380" s="516" t="s">
        <v>1027</v>
      </c>
      <c r="H380" s="637"/>
      <c r="I380" s="635"/>
      <c r="J380" s="635"/>
      <c r="K380" s="635"/>
    </row>
    <row r="381" spans="1:11" s="477" customFormat="1" ht="15" customHeight="1">
      <c r="A381" s="573"/>
      <c r="B381" s="1046"/>
      <c r="C381" s="1022"/>
      <c r="D381" s="1022"/>
      <c r="E381" s="516" t="s">
        <v>2421</v>
      </c>
      <c r="F381" s="639" t="s">
        <v>31</v>
      </c>
      <c r="G381" s="638" t="s">
        <v>32</v>
      </c>
      <c r="H381" s="637"/>
      <c r="I381" s="635"/>
      <c r="J381" s="635"/>
      <c r="K381" s="635"/>
    </row>
    <row r="382" spans="1:11" s="477" customFormat="1" ht="15" customHeight="1">
      <c r="A382" s="573"/>
      <c r="B382" s="621" t="s">
        <v>234</v>
      </c>
      <c r="C382" s="621" t="s">
        <v>1126</v>
      </c>
      <c r="D382" s="1047" t="s">
        <v>2790</v>
      </c>
      <c r="E382" s="513">
        <f>F382-4</f>
        <v>44348</v>
      </c>
      <c r="F382" s="538">
        <v>44352</v>
      </c>
      <c r="G382" s="538">
        <f>F382+23</f>
        <v>44375</v>
      </c>
      <c r="H382" s="636"/>
    </row>
    <row r="383" spans="1:11" s="477" customFormat="1" ht="15" customHeight="1">
      <c r="A383" s="573"/>
      <c r="B383" s="621" t="s">
        <v>2341</v>
      </c>
      <c r="C383" s="621" t="s">
        <v>2434</v>
      </c>
      <c r="D383" s="1048"/>
      <c r="E383" s="513">
        <f>F383-4</f>
        <v>44355</v>
      </c>
      <c r="F383" s="538">
        <f>F382+7</f>
        <v>44359</v>
      </c>
      <c r="G383" s="538">
        <f>F383+23</f>
        <v>44382</v>
      </c>
      <c r="H383" s="636"/>
      <c r="I383" s="635"/>
      <c r="J383" s="635"/>
      <c r="K383" s="635"/>
    </row>
    <row r="384" spans="1:11" s="477" customFormat="1" ht="15" customHeight="1">
      <c r="A384" s="573"/>
      <c r="B384" s="520" t="s">
        <v>1125</v>
      </c>
      <c r="C384" s="520" t="s">
        <v>1124</v>
      </c>
      <c r="D384" s="1048"/>
      <c r="E384" s="513">
        <f>F384-4</f>
        <v>44362</v>
      </c>
      <c r="F384" s="538">
        <f>F383+7</f>
        <v>44366</v>
      </c>
      <c r="G384" s="538">
        <f>F384+23</f>
        <v>44389</v>
      </c>
      <c r="H384" s="636"/>
      <c r="I384" s="635"/>
      <c r="J384" s="635"/>
      <c r="K384" s="635"/>
    </row>
    <row r="385" spans="1:11" s="477" customFormat="1" ht="15" customHeight="1">
      <c r="A385" s="573"/>
      <c r="B385" s="546" t="s">
        <v>2341</v>
      </c>
      <c r="C385" s="621" t="s">
        <v>2434</v>
      </c>
      <c r="D385" s="1048"/>
      <c r="E385" s="513">
        <f>F385-4</f>
        <v>44369</v>
      </c>
      <c r="F385" s="538">
        <f>F384+7</f>
        <v>44373</v>
      </c>
      <c r="G385" s="538">
        <f>F385+23</f>
        <v>44396</v>
      </c>
      <c r="H385" s="636"/>
      <c r="I385" s="635"/>
      <c r="J385" s="635"/>
      <c r="K385" s="635"/>
    </row>
    <row r="386" spans="1:11" s="477" customFormat="1" ht="15" customHeight="1">
      <c r="A386" s="573"/>
      <c r="B386" s="621" t="s">
        <v>2441</v>
      </c>
      <c r="C386" s="621" t="s">
        <v>2434</v>
      </c>
      <c r="D386" s="1049"/>
      <c r="E386" s="513">
        <f>F386-4</f>
        <v>44376</v>
      </c>
      <c r="F386" s="538">
        <f>F385+7</f>
        <v>44380</v>
      </c>
      <c r="G386" s="538">
        <f>F386+23</f>
        <v>44403</v>
      </c>
      <c r="H386" s="636"/>
      <c r="I386" s="635"/>
      <c r="J386" s="635"/>
      <c r="K386" s="635"/>
    </row>
    <row r="387" spans="1:11" s="491" customFormat="1" ht="15" customHeight="1">
      <c r="A387" s="1017" t="s">
        <v>508</v>
      </c>
      <c r="B387" s="1018"/>
      <c r="C387" s="625"/>
      <c r="D387" s="624"/>
      <c r="E387" s="521"/>
      <c r="F387" s="623"/>
      <c r="G387" s="623"/>
      <c r="H387" s="622"/>
      <c r="I387" s="634"/>
      <c r="J387" s="634"/>
      <c r="K387" s="634"/>
    </row>
    <row r="388" spans="1:11" s="486" customFormat="1" ht="15" hidden="1" customHeight="1">
      <c r="A388" s="573"/>
      <c r="B388" s="1083" t="s">
        <v>27</v>
      </c>
      <c r="C388" s="1028" t="s">
        <v>28</v>
      </c>
      <c r="D388" s="1158" t="s">
        <v>8</v>
      </c>
      <c r="E388" s="577" t="s">
        <v>2422</v>
      </c>
      <c r="F388" s="577" t="s">
        <v>9</v>
      </c>
      <c r="G388" s="577" t="s">
        <v>250</v>
      </c>
      <c r="H388" s="618"/>
      <c r="I388" s="627"/>
      <c r="J388" s="627"/>
      <c r="K388" s="627"/>
    </row>
    <row r="389" spans="1:11" s="486" customFormat="1" ht="15" hidden="1" customHeight="1">
      <c r="A389" s="573"/>
      <c r="B389" s="1202"/>
      <c r="C389" s="1033"/>
      <c r="D389" s="1060"/>
      <c r="E389" s="619" t="s">
        <v>2421</v>
      </c>
      <c r="F389" s="619" t="s">
        <v>31</v>
      </c>
      <c r="G389" s="619" t="s">
        <v>32</v>
      </c>
      <c r="H389" s="618"/>
      <c r="I389" s="627"/>
      <c r="J389" s="627"/>
      <c r="K389" s="627"/>
    </row>
    <row r="390" spans="1:11" s="486" customFormat="1" ht="15" hidden="1" customHeight="1">
      <c r="A390" s="573"/>
      <c r="B390" s="621" t="s">
        <v>2751</v>
      </c>
      <c r="C390" s="621" t="s">
        <v>2720</v>
      </c>
      <c r="D390" s="1025" t="s">
        <v>2789</v>
      </c>
      <c r="E390" s="633">
        <f>F390-5</f>
        <v>43553</v>
      </c>
      <c r="F390" s="626">
        <v>43558</v>
      </c>
      <c r="G390" s="626">
        <f>F390+24</f>
        <v>43582</v>
      </c>
      <c r="H390" s="618"/>
      <c r="I390" s="627"/>
      <c r="J390" s="627"/>
      <c r="K390" s="627"/>
    </row>
    <row r="391" spans="1:11" s="486" customFormat="1" ht="15" hidden="1" customHeight="1">
      <c r="A391" s="573"/>
      <c r="B391" s="546" t="s">
        <v>2788</v>
      </c>
      <c r="C391" s="546" t="s">
        <v>2787</v>
      </c>
      <c r="D391" s="1026"/>
      <c r="E391" s="633">
        <f>F391-5</f>
        <v>43560</v>
      </c>
      <c r="F391" s="626">
        <f>F390+7</f>
        <v>43565</v>
      </c>
      <c r="G391" s="626">
        <f>F391+24</f>
        <v>43589</v>
      </c>
      <c r="H391" s="618"/>
      <c r="I391" s="627"/>
      <c r="J391" s="627"/>
      <c r="K391" s="627"/>
    </row>
    <row r="392" spans="1:11" s="486" customFormat="1" ht="15" hidden="1" customHeight="1">
      <c r="A392" s="573"/>
      <c r="B392" s="520" t="s">
        <v>2786</v>
      </c>
      <c r="C392" s="520" t="s">
        <v>2785</v>
      </c>
      <c r="D392" s="1026"/>
      <c r="E392" s="633">
        <f>F392-5</f>
        <v>43567</v>
      </c>
      <c r="F392" s="626">
        <f>F391+7</f>
        <v>43572</v>
      </c>
      <c r="G392" s="626">
        <f>F392+24</f>
        <v>43596</v>
      </c>
      <c r="H392" s="618"/>
      <c r="I392" s="627"/>
      <c r="J392" s="627"/>
      <c r="K392" s="627"/>
    </row>
    <row r="393" spans="1:11" s="486" customFormat="1" ht="15" hidden="1" customHeight="1">
      <c r="A393" s="573"/>
      <c r="B393" s="520" t="s">
        <v>2695</v>
      </c>
      <c r="C393" s="520" t="s">
        <v>2784</v>
      </c>
      <c r="D393" s="1026"/>
      <c r="E393" s="633">
        <f>F393-5</f>
        <v>43574</v>
      </c>
      <c r="F393" s="626">
        <f>F392+7</f>
        <v>43579</v>
      </c>
      <c r="G393" s="626">
        <f>F393+24</f>
        <v>43603</v>
      </c>
      <c r="H393" s="618"/>
      <c r="I393" s="627"/>
      <c r="J393" s="627"/>
      <c r="K393" s="627"/>
    </row>
    <row r="394" spans="1:11" s="486" customFormat="1" ht="15" hidden="1" customHeight="1">
      <c r="A394" s="573"/>
      <c r="B394" s="520" t="s">
        <v>2698</v>
      </c>
      <c r="C394" s="546" t="s">
        <v>2754</v>
      </c>
      <c r="D394" s="1027"/>
      <c r="E394" s="633">
        <f>F394-5</f>
        <v>43581</v>
      </c>
      <c r="F394" s="626">
        <f>F393+7</f>
        <v>43586</v>
      </c>
      <c r="G394" s="626">
        <f>F394+24</f>
        <v>43610</v>
      </c>
      <c r="H394" s="618"/>
      <c r="I394" s="627"/>
      <c r="J394" s="627"/>
      <c r="K394" s="627"/>
    </row>
    <row r="395" spans="1:11" s="486" customFormat="1" ht="15" hidden="1" customHeight="1">
      <c r="A395" s="573"/>
      <c r="B395" s="520"/>
      <c r="C395" s="546"/>
      <c r="D395" s="631"/>
      <c r="E395" s="549"/>
      <c r="F395" s="630"/>
      <c r="G395" s="630"/>
      <c r="H395" s="618"/>
      <c r="I395" s="627"/>
      <c r="J395" s="627"/>
      <c r="K395" s="627"/>
    </row>
    <row r="396" spans="1:11" s="486" customFormat="1" ht="15" customHeight="1">
      <c r="A396" s="573"/>
      <c r="B396" s="1045" t="s">
        <v>294</v>
      </c>
      <c r="C396" s="1028" t="s">
        <v>28</v>
      </c>
      <c r="D396" s="1158" t="s">
        <v>8</v>
      </c>
      <c r="E396" s="577" t="s">
        <v>2422</v>
      </c>
      <c r="F396" s="577" t="s">
        <v>9</v>
      </c>
      <c r="G396" s="577" t="s">
        <v>250</v>
      </c>
      <c r="H396" s="618"/>
      <c r="I396" s="627"/>
      <c r="J396" s="627"/>
      <c r="K396" s="627"/>
    </row>
    <row r="397" spans="1:11" s="486" customFormat="1" ht="15" customHeight="1">
      <c r="A397" s="573"/>
      <c r="B397" s="1046"/>
      <c r="C397" s="1033"/>
      <c r="D397" s="1060"/>
      <c r="E397" s="619" t="s">
        <v>2421</v>
      </c>
      <c r="F397" s="619" t="s">
        <v>31</v>
      </c>
      <c r="G397" s="619" t="s">
        <v>32</v>
      </c>
      <c r="H397" s="618"/>
      <c r="I397" s="627"/>
      <c r="J397" s="627"/>
      <c r="K397" s="627"/>
    </row>
    <row r="398" spans="1:11" s="486" customFormat="1" ht="15" customHeight="1">
      <c r="A398" s="573"/>
      <c r="B398" s="621" t="s">
        <v>2783</v>
      </c>
      <c r="C398" s="621" t="s">
        <v>1126</v>
      </c>
      <c r="D398" s="1025" t="s">
        <v>2081</v>
      </c>
      <c r="E398" s="633">
        <f>F398-5</f>
        <v>44347</v>
      </c>
      <c r="F398" s="626">
        <v>44352</v>
      </c>
      <c r="G398" s="626">
        <f>F398+28</f>
        <v>44380</v>
      </c>
      <c r="H398" s="618"/>
      <c r="I398" s="627"/>
      <c r="J398" s="627"/>
      <c r="K398" s="627"/>
    </row>
    <row r="399" spans="1:11" s="486" customFormat="1" ht="15" customHeight="1">
      <c r="A399" s="573"/>
      <c r="B399" s="621" t="s">
        <v>2341</v>
      </c>
      <c r="C399" s="621" t="s">
        <v>2434</v>
      </c>
      <c r="D399" s="1026"/>
      <c r="E399" s="633">
        <f>F399-5</f>
        <v>44354</v>
      </c>
      <c r="F399" s="626">
        <f>F398+7</f>
        <v>44359</v>
      </c>
      <c r="G399" s="626">
        <f>F399+28</f>
        <v>44387</v>
      </c>
      <c r="H399" s="618"/>
      <c r="I399" s="627"/>
      <c r="J399" s="627"/>
      <c r="K399" s="627"/>
    </row>
    <row r="400" spans="1:11" s="486" customFormat="1" ht="15" customHeight="1">
      <c r="A400" s="573"/>
      <c r="B400" s="520" t="s">
        <v>1125</v>
      </c>
      <c r="C400" s="520" t="s">
        <v>1124</v>
      </c>
      <c r="D400" s="1026"/>
      <c r="E400" s="633">
        <f>F400-5</f>
        <v>44361</v>
      </c>
      <c r="F400" s="626">
        <f>F399+7</f>
        <v>44366</v>
      </c>
      <c r="G400" s="626">
        <f>F400+28</f>
        <v>44394</v>
      </c>
      <c r="H400" s="618"/>
      <c r="I400" s="627"/>
      <c r="J400" s="627"/>
      <c r="K400" s="627"/>
    </row>
    <row r="401" spans="1:11" s="486" customFormat="1" ht="15" customHeight="1">
      <c r="A401" s="573"/>
      <c r="B401" s="546" t="s">
        <v>2341</v>
      </c>
      <c r="C401" s="621" t="s">
        <v>2434</v>
      </c>
      <c r="D401" s="1026"/>
      <c r="E401" s="633">
        <f>F401-5</f>
        <v>44368</v>
      </c>
      <c r="F401" s="626">
        <f>F400+7</f>
        <v>44373</v>
      </c>
      <c r="G401" s="626">
        <f>F401+28</f>
        <v>44401</v>
      </c>
      <c r="H401" s="618"/>
      <c r="I401" s="627"/>
      <c r="J401" s="627"/>
      <c r="K401" s="627"/>
    </row>
    <row r="402" spans="1:11" s="486" customFormat="1" ht="15" customHeight="1">
      <c r="A402" s="573"/>
      <c r="B402" s="621" t="s">
        <v>2441</v>
      </c>
      <c r="C402" s="621" t="s">
        <v>2434</v>
      </c>
      <c r="D402" s="1027"/>
      <c r="E402" s="633">
        <f>F402-5</f>
        <v>44375</v>
      </c>
      <c r="F402" s="626">
        <f>F401+7</f>
        <v>44380</v>
      </c>
      <c r="G402" s="626">
        <f>F402+28</f>
        <v>44408</v>
      </c>
      <c r="H402" s="618"/>
      <c r="I402" s="627"/>
      <c r="J402" s="627"/>
      <c r="K402" s="627"/>
    </row>
    <row r="403" spans="1:11" s="486" customFormat="1" ht="15" hidden="1" customHeight="1">
      <c r="A403" s="573"/>
      <c r="B403" s="1023" t="s">
        <v>27</v>
      </c>
      <c r="C403" s="1028" t="s">
        <v>28</v>
      </c>
      <c r="D403" s="1158" t="s">
        <v>8</v>
      </c>
      <c r="E403" s="577" t="s">
        <v>2422</v>
      </c>
      <c r="F403" s="577" t="s">
        <v>9</v>
      </c>
      <c r="G403" s="577" t="s">
        <v>250</v>
      </c>
      <c r="H403" s="618"/>
      <c r="I403" s="627"/>
      <c r="J403" s="627"/>
      <c r="K403" s="627"/>
    </row>
    <row r="404" spans="1:11" s="486" customFormat="1" ht="15" hidden="1" customHeight="1">
      <c r="A404" s="573"/>
      <c r="B404" s="1077"/>
      <c r="C404" s="1033"/>
      <c r="D404" s="1060"/>
      <c r="E404" s="619" t="s">
        <v>2421</v>
      </c>
      <c r="F404" s="619" t="s">
        <v>31</v>
      </c>
      <c r="G404" s="619" t="s">
        <v>32</v>
      </c>
      <c r="H404" s="618"/>
      <c r="I404" s="627"/>
      <c r="J404" s="627"/>
      <c r="K404" s="627"/>
    </row>
    <row r="405" spans="1:11" s="486" customFormat="1" ht="15" hidden="1" customHeight="1">
      <c r="A405" s="573"/>
      <c r="B405" s="595" t="s">
        <v>2780</v>
      </c>
      <c r="C405" s="524" t="s">
        <v>2779</v>
      </c>
      <c r="D405" s="1025" t="s">
        <v>2778</v>
      </c>
      <c r="E405" s="633">
        <f>F405-5</f>
        <v>44043</v>
      </c>
      <c r="F405" s="626">
        <v>44048</v>
      </c>
      <c r="G405" s="626">
        <f>F405+22</f>
        <v>44070</v>
      </c>
      <c r="H405" s="618"/>
      <c r="I405" s="627"/>
      <c r="J405" s="627"/>
      <c r="K405" s="627"/>
    </row>
    <row r="406" spans="1:11" s="486" customFormat="1" ht="15" hidden="1" customHeight="1">
      <c r="A406" s="573"/>
      <c r="B406" s="595" t="s">
        <v>2777</v>
      </c>
      <c r="C406" s="524" t="s">
        <v>2773</v>
      </c>
      <c r="D406" s="1026"/>
      <c r="E406" s="633">
        <f>F406-5</f>
        <v>44050</v>
      </c>
      <c r="F406" s="626">
        <f>F405+7</f>
        <v>44055</v>
      </c>
      <c r="G406" s="626">
        <f>F406+22</f>
        <v>44077</v>
      </c>
      <c r="H406" s="618"/>
      <c r="I406" s="627"/>
      <c r="J406" s="627"/>
      <c r="K406" s="627"/>
    </row>
    <row r="407" spans="1:11" s="486" customFormat="1" ht="15" hidden="1" customHeight="1">
      <c r="A407" s="573"/>
      <c r="B407" s="595" t="s">
        <v>2776</v>
      </c>
      <c r="C407" s="524" t="s">
        <v>2773</v>
      </c>
      <c r="D407" s="1026"/>
      <c r="E407" s="633">
        <f>F407-5</f>
        <v>44057</v>
      </c>
      <c r="F407" s="626">
        <f>F406+7</f>
        <v>44062</v>
      </c>
      <c r="G407" s="626">
        <f>F407+22</f>
        <v>44084</v>
      </c>
      <c r="H407" s="618"/>
      <c r="I407" s="627"/>
      <c r="J407" s="627"/>
      <c r="K407" s="627"/>
    </row>
    <row r="408" spans="1:11" s="486" customFormat="1" ht="15" hidden="1" customHeight="1">
      <c r="A408" s="573"/>
      <c r="B408" s="595" t="s">
        <v>2775</v>
      </c>
      <c r="C408" s="524" t="s">
        <v>2773</v>
      </c>
      <c r="D408" s="1026"/>
      <c r="E408" s="633">
        <f>F408-5</f>
        <v>44064</v>
      </c>
      <c r="F408" s="626">
        <f>F407+7</f>
        <v>44069</v>
      </c>
      <c r="G408" s="626">
        <f>F408+22</f>
        <v>44091</v>
      </c>
      <c r="H408" s="618"/>
      <c r="I408" s="627"/>
      <c r="J408" s="627"/>
      <c r="K408" s="627"/>
    </row>
    <row r="409" spans="1:11" s="486" customFormat="1" ht="15" hidden="1" customHeight="1">
      <c r="A409" s="573"/>
      <c r="B409" s="595" t="s">
        <v>2774</v>
      </c>
      <c r="C409" s="524" t="s">
        <v>2773</v>
      </c>
      <c r="D409" s="1027"/>
      <c r="E409" s="633">
        <f>F409-5</f>
        <v>44071</v>
      </c>
      <c r="F409" s="626">
        <f>F408+7</f>
        <v>44076</v>
      </c>
      <c r="G409" s="626">
        <f>F409+22</f>
        <v>44098</v>
      </c>
      <c r="H409" s="618"/>
      <c r="I409" s="627"/>
      <c r="J409" s="627"/>
      <c r="K409" s="627"/>
    </row>
    <row r="410" spans="1:11" s="486" customFormat="1" ht="15" hidden="1" customHeight="1">
      <c r="A410" s="573"/>
      <c r="B410" s="585"/>
      <c r="C410" s="632"/>
      <c r="D410" s="631"/>
      <c r="E410" s="549"/>
      <c r="F410" s="630"/>
      <c r="G410" s="630"/>
      <c r="H410" s="618"/>
      <c r="I410" s="627"/>
      <c r="J410" s="627"/>
      <c r="K410" s="627"/>
    </row>
    <row r="411" spans="1:11" s="486" customFormat="1" ht="15" customHeight="1">
      <c r="A411" s="573"/>
      <c r="B411" s="1045" t="s">
        <v>27</v>
      </c>
      <c r="C411" s="1050" t="s">
        <v>28</v>
      </c>
      <c r="D411" s="1159" t="s">
        <v>8</v>
      </c>
      <c r="E411" s="629" t="s">
        <v>2422</v>
      </c>
      <c r="F411" s="629" t="s">
        <v>9</v>
      </c>
      <c r="G411" s="629" t="s">
        <v>250</v>
      </c>
      <c r="H411" s="618"/>
      <c r="I411" s="627"/>
      <c r="J411" s="627"/>
      <c r="K411" s="627"/>
    </row>
    <row r="412" spans="1:11" s="486" customFormat="1" ht="15" customHeight="1">
      <c r="A412" s="573"/>
      <c r="B412" s="1046"/>
      <c r="C412" s="1051"/>
      <c r="D412" s="1160"/>
      <c r="E412" s="628" t="s">
        <v>2421</v>
      </c>
      <c r="F412" s="628" t="s">
        <v>31</v>
      </c>
      <c r="G412" s="628" t="s">
        <v>32</v>
      </c>
      <c r="H412" s="618"/>
      <c r="I412" s="627"/>
      <c r="J412" s="627"/>
      <c r="K412" s="627"/>
    </row>
    <row r="413" spans="1:11" s="486" customFormat="1" ht="15" customHeight="1">
      <c r="A413" s="573"/>
      <c r="B413" s="621" t="s">
        <v>2702</v>
      </c>
      <c r="C413" s="621" t="s">
        <v>2699</v>
      </c>
      <c r="D413" s="1025" t="s">
        <v>2549</v>
      </c>
      <c r="E413" s="633">
        <f>F413-5</f>
        <v>44345</v>
      </c>
      <c r="F413" s="626">
        <v>44350</v>
      </c>
      <c r="G413" s="626">
        <f>F413+24</f>
        <v>44374</v>
      </c>
      <c r="H413" s="618"/>
      <c r="I413" s="627"/>
      <c r="J413" s="627"/>
      <c r="K413" s="627"/>
    </row>
    <row r="414" spans="1:11" s="486" customFormat="1" ht="15" customHeight="1">
      <c r="A414" s="573"/>
      <c r="B414" s="546" t="s">
        <v>2782</v>
      </c>
      <c r="C414" s="546" t="s">
        <v>2769</v>
      </c>
      <c r="D414" s="1026"/>
      <c r="E414" s="633">
        <f>F414-5</f>
        <v>44352</v>
      </c>
      <c r="F414" s="626">
        <f>F413+7</f>
        <v>44357</v>
      </c>
      <c r="G414" s="626">
        <f>F414+24</f>
        <v>44381</v>
      </c>
      <c r="H414" s="618"/>
      <c r="I414" s="627"/>
      <c r="J414" s="627"/>
      <c r="K414" s="627"/>
    </row>
    <row r="415" spans="1:11" s="486" customFormat="1" ht="15" customHeight="1">
      <c r="A415" s="573"/>
      <c r="B415" s="520" t="s">
        <v>2697</v>
      </c>
      <c r="C415" s="520" t="s">
        <v>2769</v>
      </c>
      <c r="D415" s="1026"/>
      <c r="E415" s="633">
        <f>F415-5</f>
        <v>44359</v>
      </c>
      <c r="F415" s="626">
        <f>F414+7</f>
        <v>44364</v>
      </c>
      <c r="G415" s="626">
        <f>F415+24</f>
        <v>44388</v>
      </c>
      <c r="H415" s="618"/>
      <c r="I415" s="627"/>
      <c r="J415" s="627"/>
      <c r="K415" s="627"/>
    </row>
    <row r="416" spans="1:11" s="486" customFormat="1" ht="15" customHeight="1">
      <c r="A416" s="573" t="s">
        <v>2781</v>
      </c>
      <c r="B416" s="520" t="s">
        <v>2695</v>
      </c>
      <c r="C416" s="520" t="s">
        <v>1044</v>
      </c>
      <c r="D416" s="1026"/>
      <c r="E416" s="633">
        <f>F416-5</f>
        <v>44366</v>
      </c>
      <c r="F416" s="626">
        <f>F415+7</f>
        <v>44371</v>
      </c>
      <c r="G416" s="626">
        <f>F416+24</f>
        <v>44395</v>
      </c>
      <c r="H416" s="618"/>
      <c r="I416" s="627"/>
      <c r="J416" s="627"/>
      <c r="K416" s="627"/>
    </row>
    <row r="417" spans="1:11" s="486" customFormat="1" ht="15" customHeight="1">
      <c r="A417" s="573"/>
      <c r="B417" s="520" t="s">
        <v>2700</v>
      </c>
      <c r="C417" s="520" t="s">
        <v>2611</v>
      </c>
      <c r="D417" s="1027"/>
      <c r="E417" s="633">
        <f>F417-5</f>
        <v>44373</v>
      </c>
      <c r="F417" s="626">
        <f>F416+7</f>
        <v>44378</v>
      </c>
      <c r="G417" s="626">
        <f>F417+24</f>
        <v>44402</v>
      </c>
      <c r="H417" s="618"/>
      <c r="I417" s="627"/>
      <c r="J417" s="627"/>
      <c r="K417" s="627"/>
    </row>
    <row r="418" spans="1:11" s="491" customFormat="1" ht="15" customHeight="1">
      <c r="A418" s="1017" t="s">
        <v>1017</v>
      </c>
      <c r="B418" s="1018"/>
      <c r="C418" s="625"/>
      <c r="D418" s="624"/>
      <c r="E418" s="521"/>
      <c r="F418" s="623"/>
      <c r="G418" s="623"/>
      <c r="H418" s="622"/>
      <c r="I418" s="634"/>
      <c r="J418" s="634"/>
      <c r="K418" s="634"/>
    </row>
    <row r="419" spans="1:11" s="486" customFormat="1" ht="15" customHeight="1">
      <c r="A419" s="573"/>
      <c r="B419" s="1045" t="s">
        <v>27</v>
      </c>
      <c r="C419" s="1028" t="s">
        <v>28</v>
      </c>
      <c r="D419" s="1158" t="s">
        <v>8</v>
      </c>
      <c r="E419" s="577" t="s">
        <v>2422</v>
      </c>
      <c r="F419" s="577" t="s">
        <v>9</v>
      </c>
      <c r="G419" s="577" t="s">
        <v>250</v>
      </c>
      <c r="H419" s="618"/>
      <c r="I419" s="627"/>
      <c r="J419" s="627"/>
      <c r="K419" s="627"/>
    </row>
    <row r="420" spans="1:11" s="486" customFormat="1" ht="15" customHeight="1">
      <c r="A420" s="573"/>
      <c r="B420" s="1046"/>
      <c r="C420" s="1033"/>
      <c r="D420" s="1060"/>
      <c r="E420" s="619" t="s">
        <v>2421</v>
      </c>
      <c r="F420" s="619" t="s">
        <v>31</v>
      </c>
      <c r="G420" s="619" t="s">
        <v>32</v>
      </c>
      <c r="H420" s="618"/>
      <c r="I420" s="627"/>
      <c r="J420" s="627"/>
      <c r="K420" s="627"/>
    </row>
    <row r="421" spans="1:11" s="486" customFormat="1" ht="15" customHeight="1">
      <c r="A421" s="573"/>
      <c r="B421" s="621" t="s">
        <v>234</v>
      </c>
      <c r="C421" s="621" t="s">
        <v>1126</v>
      </c>
      <c r="D421" s="1025" t="s">
        <v>2081</v>
      </c>
      <c r="E421" s="633">
        <f>F421-5</f>
        <v>44347</v>
      </c>
      <c r="F421" s="626">
        <v>44352</v>
      </c>
      <c r="G421" s="626">
        <f>F421+28</f>
        <v>44380</v>
      </c>
      <c r="H421" s="618"/>
      <c r="I421" s="627"/>
      <c r="J421" s="627"/>
      <c r="K421" s="627"/>
    </row>
    <row r="422" spans="1:11" s="486" customFormat="1" ht="15" customHeight="1">
      <c r="A422" s="573"/>
      <c r="B422" s="621" t="s">
        <v>2341</v>
      </c>
      <c r="C422" s="621" t="s">
        <v>2434</v>
      </c>
      <c r="D422" s="1026"/>
      <c r="E422" s="633">
        <f>F422-5</f>
        <v>44354</v>
      </c>
      <c r="F422" s="626">
        <f>F421+7</f>
        <v>44359</v>
      </c>
      <c r="G422" s="626">
        <f>F422+28</f>
        <v>44387</v>
      </c>
      <c r="H422" s="618"/>
      <c r="I422" s="627"/>
      <c r="J422" s="627"/>
      <c r="K422" s="627"/>
    </row>
    <row r="423" spans="1:11" s="486" customFormat="1" ht="15" customHeight="1">
      <c r="A423" s="573"/>
      <c r="B423" s="520" t="s">
        <v>1125</v>
      </c>
      <c r="C423" s="520" t="s">
        <v>1124</v>
      </c>
      <c r="D423" s="1026"/>
      <c r="E423" s="633">
        <f>F423-5</f>
        <v>44361</v>
      </c>
      <c r="F423" s="626">
        <f>F422+7</f>
        <v>44366</v>
      </c>
      <c r="G423" s="626">
        <f>F423+28</f>
        <v>44394</v>
      </c>
      <c r="H423" s="618"/>
      <c r="I423" s="627"/>
      <c r="J423" s="627"/>
      <c r="K423" s="627"/>
    </row>
    <row r="424" spans="1:11" s="486" customFormat="1" ht="15" customHeight="1">
      <c r="A424" s="573"/>
      <c r="B424" s="546" t="s">
        <v>2341</v>
      </c>
      <c r="C424" s="621" t="s">
        <v>2434</v>
      </c>
      <c r="D424" s="1026"/>
      <c r="E424" s="633">
        <f>F424-5</f>
        <v>44368</v>
      </c>
      <c r="F424" s="626">
        <f>F423+7</f>
        <v>44373</v>
      </c>
      <c r="G424" s="626">
        <f>F424+28</f>
        <v>44401</v>
      </c>
      <c r="H424" s="618"/>
      <c r="I424" s="627"/>
      <c r="J424" s="627"/>
      <c r="K424" s="627"/>
    </row>
    <row r="425" spans="1:11" s="486" customFormat="1" ht="15" customHeight="1">
      <c r="A425" s="573"/>
      <c r="B425" s="621" t="s">
        <v>2441</v>
      </c>
      <c r="C425" s="621" t="s">
        <v>2434</v>
      </c>
      <c r="D425" s="1027"/>
      <c r="E425" s="633">
        <f>F425-5</f>
        <v>44375</v>
      </c>
      <c r="F425" s="626">
        <f>F424+7</f>
        <v>44380</v>
      </c>
      <c r="G425" s="626">
        <f>F425+28</f>
        <v>44408</v>
      </c>
      <c r="H425" s="618"/>
      <c r="I425" s="627"/>
      <c r="J425" s="627"/>
      <c r="K425" s="627"/>
    </row>
    <row r="426" spans="1:11" s="486" customFormat="1" ht="15" hidden="1" customHeight="1">
      <c r="A426" s="573"/>
      <c r="B426" s="1023" t="s">
        <v>27</v>
      </c>
      <c r="C426" s="1028" t="s">
        <v>28</v>
      </c>
      <c r="D426" s="1158" t="s">
        <v>8</v>
      </c>
      <c r="E426" s="577" t="s">
        <v>2422</v>
      </c>
      <c r="F426" s="577" t="s">
        <v>9</v>
      </c>
      <c r="G426" s="577" t="s">
        <v>1017</v>
      </c>
      <c r="H426" s="618"/>
      <c r="I426" s="627"/>
      <c r="J426" s="627"/>
      <c r="K426" s="627"/>
    </row>
    <row r="427" spans="1:11" s="486" customFormat="1" ht="15" hidden="1" customHeight="1">
      <c r="A427" s="573"/>
      <c r="B427" s="1077"/>
      <c r="C427" s="1033"/>
      <c r="D427" s="1060"/>
      <c r="E427" s="619" t="s">
        <v>2421</v>
      </c>
      <c r="F427" s="619" t="s">
        <v>31</v>
      </c>
      <c r="G427" s="619" t="s">
        <v>32</v>
      </c>
      <c r="H427" s="618"/>
      <c r="I427" s="627"/>
      <c r="J427" s="627"/>
      <c r="K427" s="627"/>
    </row>
    <row r="428" spans="1:11" s="486" customFormat="1" ht="15" hidden="1" customHeight="1">
      <c r="A428" s="573"/>
      <c r="B428" s="595" t="s">
        <v>2780</v>
      </c>
      <c r="C428" s="524" t="s">
        <v>2779</v>
      </c>
      <c r="D428" s="1025" t="s">
        <v>2778</v>
      </c>
      <c r="E428" s="633">
        <f>F428-5</f>
        <v>44043</v>
      </c>
      <c r="F428" s="626">
        <v>44048</v>
      </c>
      <c r="G428" s="626">
        <f>F428+24</f>
        <v>44072</v>
      </c>
      <c r="H428" s="618"/>
      <c r="I428" s="627"/>
      <c r="J428" s="627"/>
      <c r="K428" s="627"/>
    </row>
    <row r="429" spans="1:11" s="486" customFormat="1" ht="15" hidden="1" customHeight="1">
      <c r="A429" s="573"/>
      <c r="B429" s="595" t="s">
        <v>2777</v>
      </c>
      <c r="C429" s="524" t="s">
        <v>2773</v>
      </c>
      <c r="D429" s="1026"/>
      <c r="E429" s="633">
        <f>F429-5</f>
        <v>44050</v>
      </c>
      <c r="F429" s="626">
        <f>F428+7</f>
        <v>44055</v>
      </c>
      <c r="G429" s="626">
        <f>F429+24</f>
        <v>44079</v>
      </c>
      <c r="H429" s="618"/>
      <c r="I429" s="627"/>
      <c r="J429" s="627"/>
      <c r="K429" s="627"/>
    </row>
    <row r="430" spans="1:11" s="486" customFormat="1" ht="15" hidden="1" customHeight="1">
      <c r="A430" s="573"/>
      <c r="B430" s="595" t="s">
        <v>2776</v>
      </c>
      <c r="C430" s="524" t="s">
        <v>2773</v>
      </c>
      <c r="D430" s="1026"/>
      <c r="E430" s="633">
        <f>F430-5</f>
        <v>44057</v>
      </c>
      <c r="F430" s="626">
        <f>F429+7</f>
        <v>44062</v>
      </c>
      <c r="G430" s="626">
        <f>F430+24</f>
        <v>44086</v>
      </c>
      <c r="H430" s="618"/>
      <c r="I430" s="627"/>
      <c r="J430" s="627"/>
      <c r="K430" s="627"/>
    </row>
    <row r="431" spans="1:11" s="486" customFormat="1" ht="15" hidden="1" customHeight="1">
      <c r="A431" s="573"/>
      <c r="B431" s="595" t="s">
        <v>2775</v>
      </c>
      <c r="C431" s="524" t="s">
        <v>2773</v>
      </c>
      <c r="D431" s="1026"/>
      <c r="E431" s="633">
        <f>F431-5</f>
        <v>44064</v>
      </c>
      <c r="F431" s="626">
        <f>F430+7</f>
        <v>44069</v>
      </c>
      <c r="G431" s="626">
        <f>F431+24</f>
        <v>44093</v>
      </c>
      <c r="H431" s="618"/>
      <c r="I431" s="627"/>
      <c r="J431" s="627"/>
      <c r="K431" s="627"/>
    </row>
    <row r="432" spans="1:11" s="486" customFormat="1" ht="15" hidden="1" customHeight="1">
      <c r="A432" s="573"/>
      <c r="B432" s="595" t="s">
        <v>2774</v>
      </c>
      <c r="C432" s="524" t="s">
        <v>2773</v>
      </c>
      <c r="D432" s="1027"/>
      <c r="E432" s="633">
        <f>F432-5</f>
        <v>44071</v>
      </c>
      <c r="F432" s="626">
        <f>F431+7</f>
        <v>44076</v>
      </c>
      <c r="G432" s="626">
        <f>F432+24</f>
        <v>44100</v>
      </c>
      <c r="H432" s="618"/>
      <c r="I432" s="627"/>
      <c r="J432" s="627"/>
      <c r="K432" s="627"/>
    </row>
    <row r="433" spans="1:11" s="486" customFormat="1" ht="15" hidden="1" customHeight="1">
      <c r="A433" s="573"/>
      <c r="B433" s="585"/>
      <c r="C433" s="632"/>
      <c r="D433" s="631"/>
      <c r="E433" s="549"/>
      <c r="F433" s="630"/>
      <c r="G433" s="630"/>
      <c r="H433" s="618"/>
      <c r="I433" s="627"/>
      <c r="J433" s="627"/>
      <c r="K433" s="627"/>
    </row>
    <row r="434" spans="1:11" s="486" customFormat="1" ht="15" customHeight="1">
      <c r="A434" s="573"/>
      <c r="B434" s="1040" t="s">
        <v>294</v>
      </c>
      <c r="C434" s="1028" t="s">
        <v>28</v>
      </c>
      <c r="D434" s="1075" t="s">
        <v>8</v>
      </c>
      <c r="E434" s="629" t="s">
        <v>2422</v>
      </c>
      <c r="F434" s="629" t="s">
        <v>9</v>
      </c>
      <c r="G434" s="629" t="s">
        <v>1019</v>
      </c>
      <c r="H434" s="618"/>
      <c r="I434" s="627"/>
      <c r="J434" s="627"/>
      <c r="K434" s="627"/>
    </row>
    <row r="435" spans="1:11" s="486" customFormat="1" ht="15" customHeight="1">
      <c r="A435" s="573"/>
      <c r="B435" s="1071"/>
      <c r="C435" s="1039"/>
      <c r="D435" s="1076"/>
      <c r="E435" s="628" t="s">
        <v>2421</v>
      </c>
      <c r="F435" s="628" t="s">
        <v>31</v>
      </c>
      <c r="G435" s="628" t="s">
        <v>32</v>
      </c>
      <c r="H435" s="618"/>
      <c r="I435" s="627"/>
      <c r="J435" s="627"/>
      <c r="K435" s="627"/>
    </row>
    <row r="436" spans="1:11" s="486" customFormat="1" ht="15" customHeight="1">
      <c r="A436" s="573"/>
      <c r="B436" s="621" t="s">
        <v>2702</v>
      </c>
      <c r="C436" s="621" t="s">
        <v>2699</v>
      </c>
      <c r="D436" s="1073" t="s">
        <v>2549</v>
      </c>
      <c r="E436" s="561">
        <f>F436-5</f>
        <v>44345</v>
      </c>
      <c r="F436" s="626">
        <v>44350</v>
      </c>
      <c r="G436" s="626">
        <f>F436+22</f>
        <v>44372</v>
      </c>
      <c r="H436" s="618"/>
      <c r="I436" s="627"/>
      <c r="J436" s="627"/>
      <c r="K436" s="627"/>
    </row>
    <row r="437" spans="1:11" s="486" customFormat="1" ht="15" customHeight="1">
      <c r="A437" s="573"/>
      <c r="B437" s="546" t="s">
        <v>2698</v>
      </c>
      <c r="C437" s="546" t="s">
        <v>2769</v>
      </c>
      <c r="D437" s="1026"/>
      <c r="E437" s="561">
        <f>F437-5</f>
        <v>44352</v>
      </c>
      <c r="F437" s="626">
        <f>F436+7</f>
        <v>44357</v>
      </c>
      <c r="G437" s="626">
        <f>F437+22</f>
        <v>44379</v>
      </c>
      <c r="H437" s="618"/>
      <c r="I437" s="627"/>
      <c r="J437" s="627"/>
      <c r="K437" s="627"/>
    </row>
    <row r="438" spans="1:11" s="486" customFormat="1" ht="15" customHeight="1">
      <c r="A438" s="573"/>
      <c r="B438" s="520" t="s">
        <v>2697</v>
      </c>
      <c r="C438" s="520" t="s">
        <v>2769</v>
      </c>
      <c r="D438" s="1026"/>
      <c r="E438" s="561">
        <f>F438-5</f>
        <v>44359</v>
      </c>
      <c r="F438" s="626">
        <f>F437+7</f>
        <v>44364</v>
      </c>
      <c r="G438" s="626">
        <f>F438+22</f>
        <v>44386</v>
      </c>
      <c r="H438" s="618"/>
      <c r="I438" s="627"/>
      <c r="J438" s="627"/>
      <c r="K438" s="627"/>
    </row>
    <row r="439" spans="1:11" s="486" customFormat="1" ht="15" customHeight="1">
      <c r="A439" s="573"/>
      <c r="B439" s="520" t="s">
        <v>2441</v>
      </c>
      <c r="C439" s="520" t="s">
        <v>2434</v>
      </c>
      <c r="D439" s="1026"/>
      <c r="E439" s="561">
        <f>F439-5</f>
        <v>44366</v>
      </c>
      <c r="F439" s="626">
        <f>F438+7</f>
        <v>44371</v>
      </c>
      <c r="G439" s="626">
        <f>F439+22</f>
        <v>44393</v>
      </c>
      <c r="H439" s="618"/>
    </row>
    <row r="440" spans="1:11" s="486" customFormat="1" ht="15" customHeight="1">
      <c r="A440" s="573"/>
      <c r="B440" s="520" t="s">
        <v>2700</v>
      </c>
      <c r="C440" s="520" t="s">
        <v>2611</v>
      </c>
      <c r="D440" s="1027"/>
      <c r="E440" s="561">
        <f>F440-5</f>
        <v>44373</v>
      </c>
      <c r="F440" s="626">
        <f>F439+7</f>
        <v>44378</v>
      </c>
      <c r="G440" s="626">
        <f>F440+22</f>
        <v>44400</v>
      </c>
      <c r="H440" s="618"/>
    </row>
    <row r="441" spans="1:11" s="486" customFormat="1" ht="15" hidden="1" customHeight="1">
      <c r="A441" s="573"/>
      <c r="B441" s="1083" t="s">
        <v>294</v>
      </c>
      <c r="C441" s="1028" t="s">
        <v>28</v>
      </c>
      <c r="D441" s="1015" t="s">
        <v>8</v>
      </c>
      <c r="E441" s="577" t="s">
        <v>2422</v>
      </c>
      <c r="F441" s="577" t="s">
        <v>9</v>
      </c>
      <c r="G441" s="577" t="s">
        <v>1019</v>
      </c>
      <c r="H441" s="618"/>
      <c r="I441" s="627"/>
      <c r="J441" s="627"/>
      <c r="K441" s="627"/>
    </row>
    <row r="442" spans="1:11" s="486" customFormat="1" ht="15" hidden="1" customHeight="1">
      <c r="A442" s="573"/>
      <c r="B442" s="1195"/>
      <c r="C442" s="1074"/>
      <c r="D442" s="1016"/>
      <c r="E442" s="619" t="s">
        <v>2421</v>
      </c>
      <c r="F442" s="619" t="s">
        <v>31</v>
      </c>
      <c r="G442" s="619" t="s">
        <v>32</v>
      </c>
      <c r="H442" s="618"/>
      <c r="I442" s="627"/>
      <c r="J442" s="627"/>
      <c r="K442" s="627"/>
    </row>
    <row r="443" spans="1:11" s="486" customFormat="1" ht="15" hidden="1" customHeight="1">
      <c r="A443" s="573"/>
      <c r="B443" s="621" t="s">
        <v>2772</v>
      </c>
      <c r="C443" s="621" t="s">
        <v>2771</v>
      </c>
      <c r="D443" s="1069" t="s">
        <v>2081</v>
      </c>
      <c r="E443" s="561">
        <f>F443-5</f>
        <v>43557</v>
      </c>
      <c r="F443" s="626">
        <v>43562</v>
      </c>
      <c r="G443" s="626">
        <f>F443+25</f>
        <v>43587</v>
      </c>
      <c r="H443" s="618"/>
      <c r="I443" s="627"/>
      <c r="J443" s="627"/>
      <c r="K443" s="627"/>
    </row>
    <row r="444" spans="1:11" s="486" customFormat="1" ht="15" hidden="1" customHeight="1">
      <c r="A444" s="573"/>
      <c r="B444" s="546" t="s">
        <v>2770</v>
      </c>
      <c r="C444" s="546" t="s">
        <v>2769</v>
      </c>
      <c r="D444" s="1069"/>
      <c r="E444" s="561">
        <f>F444-5</f>
        <v>43564</v>
      </c>
      <c r="F444" s="626">
        <f>F443+7</f>
        <v>43569</v>
      </c>
      <c r="G444" s="626">
        <f>F444+25</f>
        <v>43594</v>
      </c>
      <c r="H444" s="618"/>
      <c r="I444" s="627"/>
      <c r="J444" s="627"/>
      <c r="K444" s="627"/>
    </row>
    <row r="445" spans="1:11" s="486" customFormat="1" ht="15" hidden="1" customHeight="1">
      <c r="A445" s="573"/>
      <c r="B445" s="520" t="s">
        <v>2768</v>
      </c>
      <c r="C445" s="520" t="s">
        <v>2767</v>
      </c>
      <c r="D445" s="1069"/>
      <c r="E445" s="561">
        <f>F445-5</f>
        <v>43571</v>
      </c>
      <c r="F445" s="626">
        <f>F444+7</f>
        <v>43576</v>
      </c>
      <c r="G445" s="626">
        <f>F445+25</f>
        <v>43601</v>
      </c>
      <c r="H445" s="618"/>
      <c r="I445" s="627"/>
      <c r="J445" s="627"/>
      <c r="K445" s="627"/>
    </row>
    <row r="446" spans="1:11" s="486" customFormat="1" ht="15" hidden="1" customHeight="1">
      <c r="A446" s="573"/>
      <c r="B446" s="520" t="s">
        <v>2766</v>
      </c>
      <c r="C446" s="520" t="s">
        <v>2765</v>
      </c>
      <c r="D446" s="1069"/>
      <c r="E446" s="561">
        <f>F446-5</f>
        <v>43578</v>
      </c>
      <c r="F446" s="626">
        <f>F445+7</f>
        <v>43583</v>
      </c>
      <c r="G446" s="626">
        <f>F446+25</f>
        <v>43608</v>
      </c>
      <c r="H446" s="618"/>
    </row>
    <row r="447" spans="1:11" s="486" customFormat="1" ht="15" hidden="1" customHeight="1">
      <c r="A447" s="573"/>
      <c r="B447" s="520" t="s">
        <v>2764</v>
      </c>
      <c r="C447" s="546" t="s">
        <v>2699</v>
      </c>
      <c r="D447" s="1069"/>
      <c r="E447" s="561">
        <f>F447-5</f>
        <v>43585</v>
      </c>
      <c r="F447" s="626">
        <f>F446+7</f>
        <v>43590</v>
      </c>
      <c r="G447" s="626">
        <f>F447+25</f>
        <v>43615</v>
      </c>
      <c r="H447" s="618"/>
    </row>
    <row r="448" spans="1:11" s="491" customFormat="1" ht="15" customHeight="1">
      <c r="A448" s="1017" t="s">
        <v>2075</v>
      </c>
      <c r="B448" s="1018"/>
      <c r="C448" s="625"/>
      <c r="D448" s="624"/>
      <c r="E448" s="521"/>
      <c r="F448" s="623"/>
      <c r="G448" s="623"/>
      <c r="H448" s="622"/>
    </row>
    <row r="449" spans="1:8" s="486" customFormat="1" ht="15" customHeight="1">
      <c r="A449" s="573"/>
      <c r="B449" s="1040" t="s">
        <v>27</v>
      </c>
      <c r="C449" s="1028" t="s">
        <v>28</v>
      </c>
      <c r="D449" s="1015" t="s">
        <v>8</v>
      </c>
      <c r="E449" s="577" t="s">
        <v>2422</v>
      </c>
      <c r="F449" s="577" t="s">
        <v>9</v>
      </c>
      <c r="G449" s="577" t="s">
        <v>236</v>
      </c>
      <c r="H449" s="618"/>
    </row>
    <row r="450" spans="1:8" s="486" customFormat="1" ht="15" customHeight="1">
      <c r="A450" s="573"/>
      <c r="B450" s="1071"/>
      <c r="C450" s="1039"/>
      <c r="D450" s="1016"/>
      <c r="E450" s="619" t="s">
        <v>2421</v>
      </c>
      <c r="F450" s="619" t="s">
        <v>31</v>
      </c>
      <c r="G450" s="619" t="s">
        <v>32</v>
      </c>
      <c r="H450" s="618"/>
    </row>
    <row r="451" spans="1:8" s="486" customFormat="1" ht="15" customHeight="1">
      <c r="A451" s="573"/>
      <c r="B451" s="595" t="s">
        <v>2441</v>
      </c>
      <c r="C451" s="596" t="s">
        <v>2434</v>
      </c>
      <c r="D451" s="1029" t="s">
        <v>171</v>
      </c>
      <c r="E451" s="514">
        <f>F451-5</f>
        <v>44344</v>
      </c>
      <c r="F451" s="538">
        <v>44349</v>
      </c>
      <c r="G451" s="538">
        <f>F451+37</f>
        <v>44386</v>
      </c>
      <c r="H451" s="618"/>
    </row>
    <row r="452" spans="1:8" s="486" customFormat="1" ht="15" customHeight="1">
      <c r="A452" s="573"/>
      <c r="B452" s="595" t="s">
        <v>2763</v>
      </c>
      <c r="C452" s="596" t="s">
        <v>2762</v>
      </c>
      <c r="D452" s="1029"/>
      <c r="E452" s="514">
        <f>F452-5</f>
        <v>44351</v>
      </c>
      <c r="F452" s="538">
        <f>F451+7</f>
        <v>44356</v>
      </c>
      <c r="G452" s="538">
        <f>F452+37</f>
        <v>44393</v>
      </c>
      <c r="H452" s="618"/>
    </row>
    <row r="453" spans="1:8" s="486" customFormat="1" ht="15" customHeight="1">
      <c r="A453" s="573"/>
      <c r="B453" s="595" t="s">
        <v>2761</v>
      </c>
      <c r="C453" s="596" t="s">
        <v>2760</v>
      </c>
      <c r="D453" s="1029"/>
      <c r="E453" s="514">
        <f>F453-5</f>
        <v>44358</v>
      </c>
      <c r="F453" s="538">
        <f>F452+7</f>
        <v>44363</v>
      </c>
      <c r="G453" s="538">
        <f>F453+37</f>
        <v>44400</v>
      </c>
      <c r="H453" s="618"/>
    </row>
    <row r="454" spans="1:8" s="486" customFormat="1" ht="15" customHeight="1">
      <c r="A454" s="573"/>
      <c r="B454" s="595" t="s">
        <v>2759</v>
      </c>
      <c r="C454" s="596" t="s">
        <v>2758</v>
      </c>
      <c r="D454" s="1029"/>
      <c r="E454" s="514">
        <f>F454-5</f>
        <v>44365</v>
      </c>
      <c r="F454" s="538">
        <f>F453+7</f>
        <v>44370</v>
      </c>
      <c r="G454" s="538">
        <f>F454+37</f>
        <v>44407</v>
      </c>
      <c r="H454" s="618"/>
    </row>
    <row r="455" spans="1:8" s="486" customFormat="1" ht="15" customHeight="1">
      <c r="A455" s="573"/>
      <c r="B455" s="595" t="s">
        <v>2757</v>
      </c>
      <c r="C455" s="596" t="s">
        <v>2756</v>
      </c>
      <c r="D455" s="1029"/>
      <c r="E455" s="514">
        <f>F455-5</f>
        <v>44372</v>
      </c>
      <c r="F455" s="538">
        <f>F454+7</f>
        <v>44377</v>
      </c>
      <c r="G455" s="538">
        <f>F455+37</f>
        <v>44414</v>
      </c>
      <c r="H455" s="618"/>
    </row>
    <row r="456" spans="1:8" s="491" customFormat="1" ht="15" customHeight="1">
      <c r="A456" s="1017" t="s">
        <v>2755</v>
      </c>
      <c r="B456" s="1018"/>
      <c r="C456" s="625"/>
      <c r="D456" s="624"/>
      <c r="E456" s="521"/>
      <c r="F456" s="623"/>
      <c r="G456" s="623"/>
      <c r="H456" s="622"/>
    </row>
    <row r="457" spans="1:8" s="486" customFormat="1" ht="15" hidden="1" customHeight="1">
      <c r="A457" s="573"/>
      <c r="B457" s="1053" t="s">
        <v>27</v>
      </c>
      <c r="C457" s="1028" t="s">
        <v>28</v>
      </c>
      <c r="D457" s="1015" t="s">
        <v>8</v>
      </c>
      <c r="E457" s="577" t="s">
        <v>2422</v>
      </c>
      <c r="F457" s="577" t="s">
        <v>9</v>
      </c>
      <c r="G457" s="577" t="s">
        <v>2703</v>
      </c>
      <c r="H457" s="618"/>
    </row>
    <row r="458" spans="1:8" s="486" customFormat="1" ht="15" hidden="1" customHeight="1">
      <c r="A458" s="573"/>
      <c r="B458" s="1078"/>
      <c r="C458" s="1039"/>
      <c r="D458" s="1016"/>
      <c r="E458" s="619" t="s">
        <v>2421</v>
      </c>
      <c r="F458" s="619" t="s">
        <v>31</v>
      </c>
      <c r="G458" s="619" t="s">
        <v>32</v>
      </c>
      <c r="H458" s="618"/>
    </row>
    <row r="459" spans="1:8" s="486" customFormat="1" ht="15" hidden="1" customHeight="1">
      <c r="A459" s="573"/>
      <c r="B459" s="621" t="s">
        <v>2698</v>
      </c>
      <c r="C459" s="621" t="s">
        <v>2754</v>
      </c>
      <c r="D459" s="1073" t="s">
        <v>2515</v>
      </c>
      <c r="E459" s="514">
        <f>F459-5</f>
        <v>43583</v>
      </c>
      <c r="F459" s="538">
        <v>43588</v>
      </c>
      <c r="G459" s="538">
        <f>F459+31</f>
        <v>43619</v>
      </c>
      <c r="H459" s="618"/>
    </row>
    <row r="460" spans="1:8" s="486" customFormat="1" ht="15" hidden="1" customHeight="1">
      <c r="A460" s="573"/>
      <c r="B460" s="546" t="s">
        <v>2753</v>
      </c>
      <c r="C460" s="546" t="s">
        <v>2752</v>
      </c>
      <c r="D460" s="1026"/>
      <c r="E460" s="514">
        <f>F460-5</f>
        <v>43590</v>
      </c>
      <c r="F460" s="538">
        <f>F459+7</f>
        <v>43595</v>
      </c>
      <c r="G460" s="538">
        <f>F460+31</f>
        <v>43626</v>
      </c>
      <c r="H460" s="618"/>
    </row>
    <row r="461" spans="1:8" s="486" customFormat="1" ht="15" hidden="1" customHeight="1">
      <c r="A461" s="573"/>
      <c r="B461" s="520" t="s">
        <v>2434</v>
      </c>
      <c r="C461" s="520" t="s">
        <v>2434</v>
      </c>
      <c r="D461" s="1026"/>
      <c r="E461" s="514">
        <f>F461-5</f>
        <v>43597</v>
      </c>
      <c r="F461" s="538">
        <f>F460+7</f>
        <v>43602</v>
      </c>
      <c r="G461" s="538">
        <f>F461+31</f>
        <v>43633</v>
      </c>
      <c r="H461" s="618"/>
    </row>
    <row r="462" spans="1:8" s="486" customFormat="1" ht="15" hidden="1" customHeight="1">
      <c r="A462" s="573"/>
      <c r="B462" s="520" t="s">
        <v>2751</v>
      </c>
      <c r="C462" s="520" t="s">
        <v>2750</v>
      </c>
      <c r="D462" s="1026"/>
      <c r="E462" s="514">
        <f>F462-5</f>
        <v>43604</v>
      </c>
      <c r="F462" s="538">
        <f>F461+7</f>
        <v>43609</v>
      </c>
      <c r="G462" s="538">
        <f>F462+31</f>
        <v>43640</v>
      </c>
      <c r="H462" s="618"/>
    </row>
    <row r="463" spans="1:8" s="486" customFormat="1" ht="15" hidden="1" customHeight="1">
      <c r="A463" s="573"/>
      <c r="B463" s="520" t="s">
        <v>2749</v>
      </c>
      <c r="C463" s="546" t="s">
        <v>2748</v>
      </c>
      <c r="D463" s="1027"/>
      <c r="E463" s="514">
        <f>F463-5</f>
        <v>43611</v>
      </c>
      <c r="F463" s="538">
        <f>F462+7</f>
        <v>43616</v>
      </c>
      <c r="G463" s="538">
        <f>F463+31</f>
        <v>43647</v>
      </c>
      <c r="H463" s="618"/>
    </row>
    <row r="464" spans="1:8" s="486" customFormat="1" ht="15" hidden="1" customHeight="1">
      <c r="A464" s="573"/>
      <c r="B464" s="1029" t="s">
        <v>27</v>
      </c>
      <c r="C464" s="1028" t="s">
        <v>28</v>
      </c>
      <c r="D464" s="1015" t="s">
        <v>8</v>
      </c>
      <c r="E464" s="577" t="s">
        <v>2422</v>
      </c>
      <c r="F464" s="577" t="s">
        <v>9</v>
      </c>
      <c r="G464" s="577" t="s">
        <v>2703</v>
      </c>
      <c r="H464" s="618"/>
    </row>
    <row r="465" spans="1:8" s="486" customFormat="1" ht="15" hidden="1" customHeight="1">
      <c r="A465" s="573"/>
      <c r="B465" s="1072"/>
      <c r="C465" s="1039"/>
      <c r="D465" s="1016"/>
      <c r="E465" s="619" t="s">
        <v>2421</v>
      </c>
      <c r="F465" s="619" t="s">
        <v>31</v>
      </c>
      <c r="G465" s="619" t="s">
        <v>32</v>
      </c>
      <c r="H465" s="618"/>
    </row>
    <row r="466" spans="1:8" s="486" customFormat="1" ht="15" hidden="1" customHeight="1">
      <c r="A466" s="573"/>
      <c r="B466" s="595" t="s">
        <v>2730</v>
      </c>
      <c r="C466" s="524" t="s">
        <v>2724</v>
      </c>
      <c r="D466" s="1030" t="s">
        <v>2729</v>
      </c>
      <c r="E466" s="514">
        <f>F466-5</f>
        <v>43555</v>
      </c>
      <c r="F466" s="538">
        <v>43560</v>
      </c>
      <c r="G466" s="538">
        <f>F466+31</f>
        <v>43591</v>
      </c>
      <c r="H466" s="618"/>
    </row>
    <row r="467" spans="1:8" s="486" customFormat="1" ht="15" hidden="1" customHeight="1">
      <c r="A467" s="573"/>
      <c r="B467" s="595" t="s">
        <v>2728</v>
      </c>
      <c r="C467" s="524" t="s">
        <v>2722</v>
      </c>
      <c r="D467" s="1030"/>
      <c r="E467" s="514">
        <f>F467-5</f>
        <v>43562</v>
      </c>
      <c r="F467" s="538">
        <f>F466+7</f>
        <v>43567</v>
      </c>
      <c r="G467" s="538">
        <f>F467+31</f>
        <v>43598</v>
      </c>
      <c r="H467" s="618"/>
    </row>
    <row r="468" spans="1:8" s="486" customFormat="1" ht="15" hidden="1" customHeight="1">
      <c r="A468" s="573"/>
      <c r="B468" s="595" t="s">
        <v>2727</v>
      </c>
      <c r="C468" s="524" t="s">
        <v>2726</v>
      </c>
      <c r="D468" s="1030"/>
      <c r="E468" s="514">
        <f>F468-5</f>
        <v>43569</v>
      </c>
      <c r="F468" s="538">
        <f>F467+7</f>
        <v>43574</v>
      </c>
      <c r="G468" s="538">
        <f>F468+31</f>
        <v>43605</v>
      </c>
      <c r="H468" s="618"/>
    </row>
    <row r="469" spans="1:8" s="486" customFormat="1" ht="15" hidden="1" customHeight="1">
      <c r="A469" s="573"/>
      <c r="B469" s="595" t="s">
        <v>2725</v>
      </c>
      <c r="C469" s="524" t="s">
        <v>2724</v>
      </c>
      <c r="D469" s="1030"/>
      <c r="E469" s="514">
        <f>F469-5</f>
        <v>43576</v>
      </c>
      <c r="F469" s="538">
        <f>F468+7</f>
        <v>43581</v>
      </c>
      <c r="G469" s="538">
        <f>F469+31</f>
        <v>43612</v>
      </c>
      <c r="H469" s="618"/>
    </row>
    <row r="470" spans="1:8" s="486" customFormat="1" ht="15" hidden="1" customHeight="1">
      <c r="A470" s="573"/>
      <c r="B470" s="595" t="s">
        <v>2723</v>
      </c>
      <c r="C470" s="524" t="s">
        <v>2722</v>
      </c>
      <c r="D470" s="1030"/>
      <c r="E470" s="514">
        <f>F470-5</f>
        <v>43583</v>
      </c>
      <c r="F470" s="538">
        <f>F469+7</f>
        <v>43588</v>
      </c>
      <c r="G470" s="538">
        <f>F470+31</f>
        <v>43619</v>
      </c>
      <c r="H470" s="618"/>
    </row>
    <row r="471" spans="1:8" s="486" customFormat="1" ht="15" hidden="1" customHeight="1">
      <c r="A471" s="573"/>
      <c r="B471" s="1083" t="s">
        <v>27</v>
      </c>
      <c r="C471" s="1028" t="s">
        <v>28</v>
      </c>
      <c r="D471" s="1015" t="s">
        <v>8</v>
      </c>
      <c r="E471" s="577" t="s">
        <v>2422</v>
      </c>
      <c r="F471" s="577" t="s">
        <v>9</v>
      </c>
      <c r="G471" s="577" t="s">
        <v>2703</v>
      </c>
      <c r="H471" s="618"/>
    </row>
    <row r="472" spans="1:8" s="486" customFormat="1" ht="15" hidden="1" customHeight="1">
      <c r="A472" s="573"/>
      <c r="B472" s="1084"/>
      <c r="C472" s="1039"/>
      <c r="D472" s="1016"/>
      <c r="E472" s="619" t="s">
        <v>2421</v>
      </c>
      <c r="F472" s="619" t="s">
        <v>31</v>
      </c>
      <c r="G472" s="619" t="s">
        <v>32</v>
      </c>
      <c r="H472" s="618"/>
    </row>
    <row r="473" spans="1:8" s="486" customFormat="1" ht="15" hidden="1" customHeight="1">
      <c r="A473" s="573"/>
      <c r="B473" s="595" t="s">
        <v>2719</v>
      </c>
      <c r="C473" s="524" t="s">
        <v>2747</v>
      </c>
      <c r="D473" s="1029" t="s">
        <v>2117</v>
      </c>
      <c r="E473" s="514">
        <f>F473-5</f>
        <v>43645</v>
      </c>
      <c r="F473" s="538">
        <v>43650</v>
      </c>
      <c r="G473" s="538">
        <f>F473+31</f>
        <v>43681</v>
      </c>
      <c r="H473" s="618"/>
    </row>
    <row r="474" spans="1:8" s="486" customFormat="1" ht="15" hidden="1" customHeight="1">
      <c r="A474" s="573"/>
      <c r="B474" s="595" t="s">
        <v>2746</v>
      </c>
      <c r="C474" s="524" t="s">
        <v>2745</v>
      </c>
      <c r="D474" s="1029"/>
      <c r="E474" s="514">
        <f>F474-5</f>
        <v>43652</v>
      </c>
      <c r="F474" s="538">
        <f>F473+7</f>
        <v>43657</v>
      </c>
      <c r="G474" s="538">
        <f>F474+31</f>
        <v>43688</v>
      </c>
      <c r="H474" s="618"/>
    </row>
    <row r="475" spans="1:8" s="486" customFormat="1" ht="15" hidden="1" customHeight="1">
      <c r="A475" s="573"/>
      <c r="B475" s="595" t="s">
        <v>2716</v>
      </c>
      <c r="C475" s="524" t="s">
        <v>2701</v>
      </c>
      <c r="D475" s="1029"/>
      <c r="E475" s="514">
        <f>F475-5</f>
        <v>43659</v>
      </c>
      <c r="F475" s="538">
        <f>F474+7</f>
        <v>43664</v>
      </c>
      <c r="G475" s="538">
        <f>F475+31</f>
        <v>43695</v>
      </c>
      <c r="H475" s="618"/>
    </row>
    <row r="476" spans="1:8" s="486" customFormat="1" ht="15" hidden="1" customHeight="1">
      <c r="A476" s="573"/>
      <c r="B476" s="620" t="s">
        <v>2715</v>
      </c>
      <c r="C476" s="524" t="s">
        <v>2744</v>
      </c>
      <c r="D476" s="1029"/>
      <c r="E476" s="514">
        <f>F476-5</f>
        <v>43666</v>
      </c>
      <c r="F476" s="538">
        <f>F475+7</f>
        <v>43671</v>
      </c>
      <c r="G476" s="538">
        <f>F476+31</f>
        <v>43702</v>
      </c>
      <c r="H476" s="618"/>
    </row>
    <row r="477" spans="1:8" s="486" customFormat="1" ht="15" hidden="1" customHeight="1">
      <c r="A477" s="573"/>
      <c r="B477" s="595" t="s">
        <v>2743</v>
      </c>
      <c r="C477" s="524" t="s">
        <v>2696</v>
      </c>
      <c r="D477" s="1029"/>
      <c r="E477" s="514">
        <f>F477-5</f>
        <v>43673</v>
      </c>
      <c r="F477" s="538">
        <f>F476+7</f>
        <v>43678</v>
      </c>
      <c r="G477" s="538">
        <f>F477+31</f>
        <v>43709</v>
      </c>
      <c r="H477" s="618"/>
    </row>
    <row r="478" spans="1:8" s="486" customFormat="1" ht="15" customHeight="1">
      <c r="A478" s="573"/>
      <c r="B478" s="1040" t="s">
        <v>27</v>
      </c>
      <c r="C478" s="1028" t="s">
        <v>28</v>
      </c>
      <c r="D478" s="1015" t="s">
        <v>8</v>
      </c>
      <c r="E478" s="577" t="s">
        <v>2422</v>
      </c>
      <c r="F478" s="577" t="s">
        <v>9</v>
      </c>
      <c r="G478" s="577" t="s">
        <v>2703</v>
      </c>
      <c r="H478" s="618"/>
    </row>
    <row r="479" spans="1:8" s="486" customFormat="1" ht="15" customHeight="1">
      <c r="A479" s="573"/>
      <c r="B479" s="1071"/>
      <c r="C479" s="1039"/>
      <c r="D479" s="1016"/>
      <c r="E479" s="619" t="s">
        <v>2421</v>
      </c>
      <c r="F479" s="619" t="s">
        <v>31</v>
      </c>
      <c r="G479" s="619" t="s">
        <v>32</v>
      </c>
      <c r="H479" s="618"/>
    </row>
    <row r="480" spans="1:8" s="486" customFormat="1" ht="15" customHeight="1">
      <c r="A480" s="573"/>
      <c r="B480" s="595" t="s">
        <v>2702</v>
      </c>
      <c r="C480" s="524" t="s">
        <v>2742</v>
      </c>
      <c r="D480" s="1029" t="s">
        <v>2440</v>
      </c>
      <c r="E480" s="514">
        <f>F480-5</f>
        <v>44345</v>
      </c>
      <c r="F480" s="538">
        <v>44350</v>
      </c>
      <c r="G480" s="538">
        <f>F480+31</f>
        <v>44381</v>
      </c>
      <c r="H480" s="618"/>
    </row>
    <row r="481" spans="1:8" s="486" customFormat="1" ht="15" customHeight="1">
      <c r="A481" s="573"/>
      <c r="B481" s="595" t="s">
        <v>2698</v>
      </c>
      <c r="C481" s="524" t="s">
        <v>2741</v>
      </c>
      <c r="D481" s="1029"/>
      <c r="E481" s="514">
        <f>F481-5</f>
        <v>44352</v>
      </c>
      <c r="F481" s="538">
        <f>F480+7</f>
        <v>44357</v>
      </c>
      <c r="G481" s="538">
        <f>F481+31</f>
        <v>44388</v>
      </c>
      <c r="H481" s="618"/>
    </row>
    <row r="482" spans="1:8" s="486" customFormat="1" ht="15" customHeight="1">
      <c r="A482" s="573"/>
      <c r="B482" s="595" t="s">
        <v>2697</v>
      </c>
      <c r="C482" s="524" t="s">
        <v>2740</v>
      </c>
      <c r="D482" s="1029"/>
      <c r="E482" s="514">
        <f>F482-5</f>
        <v>44359</v>
      </c>
      <c r="F482" s="538">
        <f>F481+7</f>
        <v>44364</v>
      </c>
      <c r="G482" s="538">
        <f>F482+31</f>
        <v>44395</v>
      </c>
      <c r="H482" s="618"/>
    </row>
    <row r="483" spans="1:8" s="486" customFormat="1" ht="15" customHeight="1">
      <c r="A483" s="573"/>
      <c r="B483" s="595" t="s">
        <v>2695</v>
      </c>
      <c r="C483" s="524" t="s">
        <v>2739</v>
      </c>
      <c r="D483" s="1029"/>
      <c r="E483" s="514">
        <f>F483-5</f>
        <v>44366</v>
      </c>
      <c r="F483" s="538">
        <f>F482+7</f>
        <v>44371</v>
      </c>
      <c r="G483" s="538">
        <f>F483+31</f>
        <v>44402</v>
      </c>
      <c r="H483" s="618"/>
    </row>
    <row r="484" spans="1:8" s="486" customFormat="1" ht="15" customHeight="1">
      <c r="A484" s="573"/>
      <c r="B484" s="595" t="s">
        <v>2700</v>
      </c>
      <c r="C484" s="524" t="s">
        <v>2738</v>
      </c>
      <c r="D484" s="1029"/>
      <c r="E484" s="514">
        <f>F484-5</f>
        <v>44373</v>
      </c>
      <c r="F484" s="538">
        <f>F483+7</f>
        <v>44378</v>
      </c>
      <c r="G484" s="538">
        <f>F484+31</f>
        <v>44409</v>
      </c>
      <c r="H484" s="618"/>
    </row>
    <row r="485" spans="1:8" s="491" customFormat="1" ht="15" hidden="1" customHeight="1">
      <c r="A485" s="1017" t="s">
        <v>2737</v>
      </c>
      <c r="B485" s="1017"/>
      <c r="C485" s="625"/>
      <c r="D485" s="624"/>
      <c r="E485" s="521"/>
      <c r="F485" s="623"/>
      <c r="G485" s="623"/>
      <c r="H485" s="622"/>
    </row>
    <row r="486" spans="1:8" s="486" customFormat="1" ht="15" hidden="1" customHeight="1">
      <c r="A486" s="573"/>
      <c r="B486" s="1161" t="s">
        <v>27</v>
      </c>
      <c r="C486" s="1159" t="s">
        <v>28</v>
      </c>
      <c r="D486" s="1181" t="s">
        <v>8</v>
      </c>
      <c r="E486" s="577" t="s">
        <v>2422</v>
      </c>
      <c r="F486" s="577" t="s">
        <v>9</v>
      </c>
      <c r="G486" s="577" t="s">
        <v>2731</v>
      </c>
      <c r="H486" s="618"/>
    </row>
    <row r="487" spans="1:8" s="486" customFormat="1" ht="15" hidden="1" customHeight="1">
      <c r="A487" s="573"/>
      <c r="B487" s="1162"/>
      <c r="C487" s="1160"/>
      <c r="D487" s="1182"/>
      <c r="E487" s="619" t="s">
        <v>2421</v>
      </c>
      <c r="F487" s="619" t="s">
        <v>31</v>
      </c>
      <c r="G487" s="619" t="s">
        <v>32</v>
      </c>
      <c r="H487" s="618"/>
    </row>
    <row r="488" spans="1:8" s="486" customFormat="1" ht="15" hidden="1" customHeight="1">
      <c r="A488" s="573"/>
      <c r="B488" s="595" t="s">
        <v>2736</v>
      </c>
      <c r="C488" s="621" t="s">
        <v>2696</v>
      </c>
      <c r="D488" s="1029" t="s">
        <v>2117</v>
      </c>
      <c r="E488" s="514">
        <f>F488-5</f>
        <v>43554</v>
      </c>
      <c r="F488" s="538">
        <v>43559</v>
      </c>
      <c r="G488" s="538">
        <f>F488+33</f>
        <v>43592</v>
      </c>
      <c r="H488" s="618"/>
    </row>
    <row r="489" spans="1:8" s="486" customFormat="1" ht="15" hidden="1" customHeight="1">
      <c r="A489" s="573"/>
      <c r="B489" s="546" t="s">
        <v>2492</v>
      </c>
      <c r="C489" s="546" t="s">
        <v>2735</v>
      </c>
      <c r="D489" s="1029"/>
      <c r="E489" s="514">
        <f>F489-5</f>
        <v>43561</v>
      </c>
      <c r="F489" s="538">
        <f>F488+7</f>
        <v>43566</v>
      </c>
      <c r="G489" s="538">
        <f>F489+33</f>
        <v>43599</v>
      </c>
      <c r="H489" s="618"/>
    </row>
    <row r="490" spans="1:8" s="486" customFormat="1" ht="15" hidden="1" customHeight="1">
      <c r="A490" s="573"/>
      <c r="B490" s="520" t="s">
        <v>151</v>
      </c>
      <c r="C490" s="520" t="s">
        <v>1044</v>
      </c>
      <c r="D490" s="1029"/>
      <c r="E490" s="514">
        <f>F490-5</f>
        <v>43568</v>
      </c>
      <c r="F490" s="538">
        <f>F489+7</f>
        <v>43573</v>
      </c>
      <c r="G490" s="538">
        <f>F490+33</f>
        <v>43606</v>
      </c>
      <c r="H490" s="618"/>
    </row>
    <row r="491" spans="1:8" s="486" customFormat="1" ht="15" hidden="1" customHeight="1">
      <c r="A491" s="573"/>
      <c r="B491" s="520" t="s">
        <v>2734</v>
      </c>
      <c r="C491" s="520" t="s">
        <v>2733</v>
      </c>
      <c r="D491" s="1029"/>
      <c r="E491" s="514">
        <f>F491-5</f>
        <v>43575</v>
      </c>
      <c r="F491" s="538">
        <f>F490+7</f>
        <v>43580</v>
      </c>
      <c r="G491" s="538">
        <f>F491+33</f>
        <v>43613</v>
      </c>
      <c r="H491" s="618"/>
    </row>
    <row r="492" spans="1:8" s="486" customFormat="1" ht="15" hidden="1" customHeight="1">
      <c r="A492" s="573"/>
      <c r="B492" s="520" t="s">
        <v>928</v>
      </c>
      <c r="C492" s="546" t="s">
        <v>2732</v>
      </c>
      <c r="D492" s="1029"/>
      <c r="E492" s="514">
        <f>F492-5</f>
        <v>43582</v>
      </c>
      <c r="F492" s="538">
        <f>F491+7</f>
        <v>43587</v>
      </c>
      <c r="G492" s="538">
        <f>F492+33</f>
        <v>43620</v>
      </c>
      <c r="H492" s="618"/>
    </row>
    <row r="493" spans="1:8" s="486" customFormat="1" ht="15" hidden="1" customHeight="1">
      <c r="A493" s="573"/>
      <c r="B493" s="1029" t="s">
        <v>27</v>
      </c>
      <c r="C493" s="1028" t="s">
        <v>28</v>
      </c>
      <c r="D493" s="1015" t="s">
        <v>8</v>
      </c>
      <c r="E493" s="577" t="s">
        <v>2422</v>
      </c>
      <c r="F493" s="577" t="s">
        <v>9</v>
      </c>
      <c r="G493" s="577" t="s">
        <v>2731</v>
      </c>
      <c r="H493" s="618"/>
    </row>
    <row r="494" spans="1:8" s="486" customFormat="1" ht="15" hidden="1" customHeight="1">
      <c r="A494" s="573"/>
      <c r="B494" s="1072"/>
      <c r="C494" s="1039"/>
      <c r="D494" s="1016"/>
      <c r="E494" s="619" t="s">
        <v>2421</v>
      </c>
      <c r="F494" s="619" t="s">
        <v>31</v>
      </c>
      <c r="G494" s="619" t="s">
        <v>32</v>
      </c>
      <c r="H494" s="618"/>
    </row>
    <row r="495" spans="1:8" s="486" customFormat="1" ht="15" hidden="1" customHeight="1">
      <c r="A495" s="573"/>
      <c r="B495" s="595" t="s">
        <v>2730</v>
      </c>
      <c r="C495" s="524" t="s">
        <v>2724</v>
      </c>
      <c r="D495" s="1030" t="s">
        <v>2729</v>
      </c>
      <c r="E495" s="514">
        <f>F495-5</f>
        <v>43555</v>
      </c>
      <c r="F495" s="538">
        <v>43560</v>
      </c>
      <c r="G495" s="538">
        <f>F495+33</f>
        <v>43593</v>
      </c>
      <c r="H495" s="618"/>
    </row>
    <row r="496" spans="1:8" s="486" customFormat="1" ht="15" hidden="1" customHeight="1">
      <c r="A496" s="573"/>
      <c r="B496" s="595" t="s">
        <v>2728</v>
      </c>
      <c r="C496" s="524" t="s">
        <v>2722</v>
      </c>
      <c r="D496" s="1030"/>
      <c r="E496" s="514">
        <f>F496-5</f>
        <v>43562</v>
      </c>
      <c r="F496" s="538">
        <f>F495+7</f>
        <v>43567</v>
      </c>
      <c r="G496" s="538">
        <f>F496+33</f>
        <v>43600</v>
      </c>
      <c r="H496" s="618"/>
    </row>
    <row r="497" spans="1:8" s="486" customFormat="1" ht="15" hidden="1" customHeight="1">
      <c r="A497" s="573"/>
      <c r="B497" s="595" t="s">
        <v>2727</v>
      </c>
      <c r="C497" s="524" t="s">
        <v>2726</v>
      </c>
      <c r="D497" s="1030"/>
      <c r="E497" s="514">
        <f>F497-5</f>
        <v>43569</v>
      </c>
      <c r="F497" s="538">
        <f>F496+7</f>
        <v>43574</v>
      </c>
      <c r="G497" s="538">
        <f>F497+33</f>
        <v>43607</v>
      </c>
      <c r="H497" s="618"/>
    </row>
    <row r="498" spans="1:8" s="486" customFormat="1" ht="15" hidden="1" customHeight="1">
      <c r="A498" s="573"/>
      <c r="B498" s="595" t="s">
        <v>2725</v>
      </c>
      <c r="C498" s="524" t="s">
        <v>2724</v>
      </c>
      <c r="D498" s="1030"/>
      <c r="E498" s="514">
        <f>F498-5</f>
        <v>43576</v>
      </c>
      <c r="F498" s="538">
        <f>F497+7</f>
        <v>43581</v>
      </c>
      <c r="G498" s="538">
        <f>F498+33</f>
        <v>43614</v>
      </c>
      <c r="H498" s="618"/>
    </row>
    <row r="499" spans="1:8" s="486" customFormat="1" ht="15" hidden="1" customHeight="1">
      <c r="A499" s="573"/>
      <c r="B499" s="595" t="s">
        <v>2723</v>
      </c>
      <c r="C499" s="524" t="s">
        <v>2722</v>
      </c>
      <c r="D499" s="1030"/>
      <c r="E499" s="514">
        <f>F499-5</f>
        <v>43583</v>
      </c>
      <c r="F499" s="538">
        <f>F498+7</f>
        <v>43588</v>
      </c>
      <c r="G499" s="538">
        <f>F499+33</f>
        <v>43621</v>
      </c>
      <c r="H499" s="618"/>
    </row>
    <row r="500" spans="1:8" s="486" customFormat="1" ht="15" hidden="1" customHeight="1">
      <c r="A500" s="573"/>
      <c r="B500" s="1053" t="s">
        <v>27</v>
      </c>
      <c r="C500" s="1028" t="s">
        <v>28</v>
      </c>
      <c r="D500" s="1015" t="s">
        <v>8</v>
      </c>
      <c r="E500" s="577" t="s">
        <v>2422</v>
      </c>
      <c r="F500" s="577" t="s">
        <v>9</v>
      </c>
      <c r="G500" s="577" t="s">
        <v>2703</v>
      </c>
      <c r="H500" s="618"/>
    </row>
    <row r="501" spans="1:8" s="486" customFormat="1" ht="15" hidden="1" customHeight="1">
      <c r="A501" s="573"/>
      <c r="B501" s="1078"/>
      <c r="C501" s="1039"/>
      <c r="D501" s="1016"/>
      <c r="E501" s="619" t="s">
        <v>2421</v>
      </c>
      <c r="F501" s="619" t="s">
        <v>31</v>
      </c>
      <c r="G501" s="619" t="s">
        <v>32</v>
      </c>
      <c r="H501" s="618"/>
    </row>
    <row r="502" spans="1:8" s="486" customFormat="1" ht="15" hidden="1" customHeight="1">
      <c r="A502" s="573"/>
      <c r="B502" s="595" t="s">
        <v>2721</v>
      </c>
      <c r="C502" s="524" t="s">
        <v>2720</v>
      </c>
      <c r="D502" s="1029" t="s">
        <v>2117</v>
      </c>
      <c r="E502" s="514">
        <f>F502-5</f>
        <v>43708</v>
      </c>
      <c r="F502" s="538">
        <v>43713</v>
      </c>
      <c r="G502" s="538">
        <f>F502+31</f>
        <v>43744</v>
      </c>
      <c r="H502" s="618"/>
    </row>
    <row r="503" spans="1:8" s="486" customFormat="1" ht="15" hidden="1" customHeight="1">
      <c r="A503" s="573"/>
      <c r="B503" s="595" t="s">
        <v>2719</v>
      </c>
      <c r="C503" s="524" t="s">
        <v>2694</v>
      </c>
      <c r="D503" s="1029"/>
      <c r="E503" s="514">
        <f>F503-5</f>
        <v>43715</v>
      </c>
      <c r="F503" s="538">
        <f>F502+7</f>
        <v>43720</v>
      </c>
      <c r="G503" s="538">
        <f>F503+31</f>
        <v>43751</v>
      </c>
      <c r="H503" s="618"/>
    </row>
    <row r="504" spans="1:8" s="486" customFormat="1" ht="15" hidden="1" customHeight="1">
      <c r="A504" s="573"/>
      <c r="B504" s="595" t="s">
        <v>2718</v>
      </c>
      <c r="C504" s="524" t="s">
        <v>2717</v>
      </c>
      <c r="D504" s="1029"/>
      <c r="E504" s="514">
        <f>F504-5</f>
        <v>43722</v>
      </c>
      <c r="F504" s="538">
        <f>F503+7</f>
        <v>43727</v>
      </c>
      <c r="G504" s="538">
        <f>F504+31</f>
        <v>43758</v>
      </c>
      <c r="H504" s="618"/>
    </row>
    <row r="505" spans="1:8" s="486" customFormat="1" ht="15" hidden="1" customHeight="1">
      <c r="A505" s="573"/>
      <c r="B505" s="620" t="s">
        <v>2716</v>
      </c>
      <c r="C505" s="524" t="s">
        <v>1037</v>
      </c>
      <c r="D505" s="1029"/>
      <c r="E505" s="514">
        <f>F505-5</f>
        <v>43729</v>
      </c>
      <c r="F505" s="538">
        <f>F504+7</f>
        <v>43734</v>
      </c>
      <c r="G505" s="538">
        <f>F505+31</f>
        <v>43765</v>
      </c>
      <c r="H505" s="618"/>
    </row>
    <row r="506" spans="1:8" s="486" customFormat="1" ht="15" hidden="1" customHeight="1">
      <c r="A506" s="573"/>
      <c r="B506" s="595" t="s">
        <v>2715</v>
      </c>
      <c r="C506" s="524" t="s">
        <v>2714</v>
      </c>
      <c r="D506" s="1029"/>
      <c r="E506" s="514">
        <f>F506-5</f>
        <v>43736</v>
      </c>
      <c r="F506" s="538">
        <f>F505+7</f>
        <v>43741</v>
      </c>
      <c r="G506" s="538">
        <f>F506+31</f>
        <v>43772</v>
      </c>
      <c r="H506" s="618"/>
    </row>
    <row r="507" spans="1:8" s="486" customFormat="1" ht="15" hidden="1" customHeight="1">
      <c r="A507" s="573"/>
      <c r="B507" s="1023" t="s">
        <v>27</v>
      </c>
      <c r="C507" s="1028" t="s">
        <v>28</v>
      </c>
      <c r="D507" s="1015" t="s">
        <v>8</v>
      </c>
      <c r="E507" s="577" t="s">
        <v>2422</v>
      </c>
      <c r="F507" s="577" t="s">
        <v>9</v>
      </c>
      <c r="G507" s="577" t="s">
        <v>2703</v>
      </c>
      <c r="H507" s="618"/>
    </row>
    <row r="508" spans="1:8" s="486" customFormat="1" ht="15" hidden="1" customHeight="1">
      <c r="A508" s="573"/>
      <c r="B508" s="1188"/>
      <c r="C508" s="1039"/>
      <c r="D508" s="1016"/>
      <c r="E508" s="619" t="s">
        <v>2421</v>
      </c>
      <c r="F508" s="619" t="s">
        <v>31</v>
      </c>
      <c r="G508" s="619" t="s">
        <v>32</v>
      </c>
      <c r="H508" s="618"/>
    </row>
    <row r="509" spans="1:8" s="486" customFormat="1" ht="15" hidden="1" customHeight="1">
      <c r="A509" s="573"/>
      <c r="B509" s="595" t="s">
        <v>2713</v>
      </c>
      <c r="C509" s="524" t="s">
        <v>2712</v>
      </c>
      <c r="D509" s="1029" t="s">
        <v>2440</v>
      </c>
      <c r="E509" s="514">
        <f>F509-5</f>
        <v>43799</v>
      </c>
      <c r="F509" s="538">
        <v>43804</v>
      </c>
      <c r="G509" s="538">
        <f>F509+31</f>
        <v>43835</v>
      </c>
      <c r="H509" s="618"/>
    </row>
    <row r="510" spans="1:8" s="486" customFormat="1" ht="15" hidden="1" customHeight="1">
      <c r="A510" s="573"/>
      <c r="B510" s="595" t="s">
        <v>2711</v>
      </c>
      <c r="C510" s="524" t="s">
        <v>2710</v>
      </c>
      <c r="D510" s="1029"/>
      <c r="E510" s="514">
        <f>F510-5</f>
        <v>43806</v>
      </c>
      <c r="F510" s="538">
        <f>F509+7</f>
        <v>43811</v>
      </c>
      <c r="G510" s="538">
        <f>F510+31</f>
        <v>43842</v>
      </c>
      <c r="H510" s="618"/>
    </row>
    <row r="511" spans="1:8" s="486" customFormat="1" ht="15" hidden="1" customHeight="1">
      <c r="A511" s="573"/>
      <c r="B511" s="595" t="s">
        <v>2709</v>
      </c>
      <c r="C511" s="524" t="s">
        <v>2708</v>
      </c>
      <c r="D511" s="1029"/>
      <c r="E511" s="514">
        <f>F511-5</f>
        <v>43813</v>
      </c>
      <c r="F511" s="538">
        <f>F510+7</f>
        <v>43818</v>
      </c>
      <c r="G511" s="538">
        <f>F511+31</f>
        <v>43849</v>
      </c>
      <c r="H511" s="618"/>
    </row>
    <row r="512" spans="1:8" s="486" customFormat="1" ht="15" hidden="1" customHeight="1">
      <c r="A512" s="573"/>
      <c r="B512" s="620" t="s">
        <v>2707</v>
      </c>
      <c r="C512" s="524" t="s">
        <v>2706</v>
      </c>
      <c r="D512" s="1029"/>
      <c r="E512" s="514">
        <f>F512-5</f>
        <v>43820</v>
      </c>
      <c r="F512" s="538">
        <f>F511+7</f>
        <v>43825</v>
      </c>
      <c r="G512" s="538">
        <f>F512+31</f>
        <v>43856</v>
      </c>
      <c r="H512" s="618"/>
    </row>
    <row r="513" spans="1:8" s="486" customFormat="1" ht="15" hidden="1" customHeight="1">
      <c r="A513" s="573"/>
      <c r="B513" s="595" t="s">
        <v>2705</v>
      </c>
      <c r="C513" s="524" t="s">
        <v>2704</v>
      </c>
      <c r="D513" s="1029"/>
      <c r="E513" s="514">
        <f>F513-5</f>
        <v>43827</v>
      </c>
      <c r="F513" s="538">
        <f>F512+7</f>
        <v>43832</v>
      </c>
      <c r="G513" s="538">
        <f>F513+31</f>
        <v>43863</v>
      </c>
      <c r="H513" s="618"/>
    </row>
    <row r="514" spans="1:8" s="477" customFormat="1" ht="15" hidden="1">
      <c r="A514" s="1086" t="s">
        <v>119</v>
      </c>
      <c r="B514" s="1086"/>
      <c r="C514" s="1086"/>
      <c r="D514" s="1086"/>
      <c r="E514" s="1086"/>
      <c r="F514" s="1086"/>
      <c r="G514" s="1086"/>
    </row>
    <row r="515" spans="1:8" s="486" customFormat="1" ht="15" hidden="1" customHeight="1">
      <c r="A515" s="573"/>
      <c r="B515" s="1053" t="s">
        <v>27</v>
      </c>
      <c r="C515" s="1028" t="s">
        <v>28</v>
      </c>
      <c r="D515" s="1015" t="s">
        <v>8</v>
      </c>
      <c r="E515" s="577" t="s">
        <v>2422</v>
      </c>
      <c r="F515" s="577" t="s">
        <v>9</v>
      </c>
      <c r="G515" s="577" t="s">
        <v>2703</v>
      </c>
      <c r="H515" s="618"/>
    </row>
    <row r="516" spans="1:8" s="486" customFormat="1" ht="15" hidden="1" customHeight="1">
      <c r="A516" s="573"/>
      <c r="B516" s="1078"/>
      <c r="C516" s="1039"/>
      <c r="D516" s="1016"/>
      <c r="E516" s="619" t="s">
        <v>2421</v>
      </c>
      <c r="F516" s="619" t="s">
        <v>31</v>
      </c>
      <c r="G516" s="619" t="s">
        <v>32</v>
      </c>
      <c r="H516" s="618"/>
    </row>
    <row r="517" spans="1:8" s="486" customFormat="1" ht="15" hidden="1" customHeight="1">
      <c r="A517" s="573"/>
      <c r="B517" s="595" t="s">
        <v>2702</v>
      </c>
      <c r="C517" s="524" t="s">
        <v>2701</v>
      </c>
      <c r="D517" s="1029" t="s">
        <v>2515</v>
      </c>
      <c r="E517" s="514">
        <f>F517-5</f>
        <v>44071</v>
      </c>
      <c r="F517" s="538">
        <v>44076</v>
      </c>
      <c r="G517" s="538">
        <f>F517+31</f>
        <v>44107</v>
      </c>
      <c r="H517" s="618"/>
    </row>
    <row r="518" spans="1:8" s="486" customFormat="1" ht="15" hidden="1" customHeight="1">
      <c r="A518" s="573"/>
      <c r="B518" s="595" t="s">
        <v>2700</v>
      </c>
      <c r="C518" s="524" t="s">
        <v>2699</v>
      </c>
      <c r="D518" s="1029"/>
      <c r="E518" s="514">
        <f>F518-5</f>
        <v>44078</v>
      </c>
      <c r="F518" s="538">
        <f>F517+7</f>
        <v>44083</v>
      </c>
      <c r="G518" s="538">
        <f>F518+31</f>
        <v>44114</v>
      </c>
      <c r="H518" s="618"/>
    </row>
    <row r="519" spans="1:8" s="486" customFormat="1" ht="15" hidden="1" customHeight="1">
      <c r="A519" s="573"/>
      <c r="B519" s="595" t="s">
        <v>2698</v>
      </c>
      <c r="C519" s="595" t="s">
        <v>2696</v>
      </c>
      <c r="D519" s="1029"/>
      <c r="E519" s="514">
        <f>F519-5</f>
        <v>44085</v>
      </c>
      <c r="F519" s="538">
        <f>F518+7</f>
        <v>44090</v>
      </c>
      <c r="G519" s="538">
        <f>F519+31</f>
        <v>44121</v>
      </c>
      <c r="H519" s="618"/>
    </row>
    <row r="520" spans="1:8" s="486" customFormat="1" ht="15" hidden="1" customHeight="1">
      <c r="A520" s="573"/>
      <c r="B520" s="595" t="s">
        <v>2697</v>
      </c>
      <c r="C520" s="524" t="s">
        <v>2696</v>
      </c>
      <c r="D520" s="1029"/>
      <c r="E520" s="514">
        <f>F520-5</f>
        <v>44092</v>
      </c>
      <c r="F520" s="538">
        <f>F519+7</f>
        <v>44097</v>
      </c>
      <c r="G520" s="538">
        <f>F520+31</f>
        <v>44128</v>
      </c>
      <c r="H520" s="618"/>
    </row>
    <row r="521" spans="1:8" s="486" customFormat="1" ht="15" hidden="1" customHeight="1">
      <c r="A521" s="573"/>
      <c r="B521" s="595" t="s">
        <v>2695</v>
      </c>
      <c r="C521" s="524" t="s">
        <v>2694</v>
      </c>
      <c r="D521" s="1029"/>
      <c r="E521" s="514">
        <f>F521-5</f>
        <v>44099</v>
      </c>
      <c r="F521" s="538">
        <f>F520+7</f>
        <v>44104</v>
      </c>
      <c r="G521" s="538">
        <f>F521+31</f>
        <v>44135</v>
      </c>
      <c r="H521" s="618"/>
    </row>
    <row r="522" spans="1:8" s="477" customFormat="1" ht="15">
      <c r="A522" s="1086" t="s">
        <v>119</v>
      </c>
      <c r="B522" s="1086"/>
      <c r="C522" s="1086"/>
      <c r="D522" s="1086"/>
      <c r="E522" s="1086"/>
      <c r="F522" s="1086"/>
      <c r="G522" s="1086"/>
    </row>
    <row r="523" spans="1:8" s="600" customFormat="1" ht="15">
      <c r="A523" s="1017" t="s">
        <v>2693</v>
      </c>
      <c r="B523" s="1017"/>
      <c r="C523" s="580"/>
      <c r="D523" s="579"/>
      <c r="E523" s="579"/>
      <c r="F523" s="578"/>
      <c r="G523" s="578"/>
    </row>
    <row r="524" spans="1:8" s="592" customFormat="1" ht="15" hidden="1" customHeight="1">
      <c r="A524" s="617"/>
      <c r="B524" s="1189" t="s">
        <v>27</v>
      </c>
      <c r="C524" s="1056" t="s">
        <v>28</v>
      </c>
      <c r="D524" s="1034" t="s">
        <v>8</v>
      </c>
      <c r="E524" s="516" t="s">
        <v>2422</v>
      </c>
      <c r="F524" s="610" t="s">
        <v>9</v>
      </c>
      <c r="G524" s="610" t="s">
        <v>124</v>
      </c>
    </row>
    <row r="525" spans="1:8" s="592" customFormat="1" ht="15" hidden="1" customHeight="1">
      <c r="A525" s="617"/>
      <c r="B525" s="1190"/>
      <c r="C525" s="1057"/>
      <c r="D525" s="1035"/>
      <c r="E525" s="516" t="s">
        <v>2421</v>
      </c>
      <c r="F525" s="609" t="s">
        <v>31</v>
      </c>
      <c r="G525" s="609" t="s">
        <v>32</v>
      </c>
    </row>
    <row r="526" spans="1:8" s="592" customFormat="1" ht="15" hidden="1">
      <c r="A526" s="617"/>
      <c r="B526" s="602" t="s">
        <v>2692</v>
      </c>
      <c r="C526" s="520" t="s">
        <v>2691</v>
      </c>
      <c r="D526" s="1036" t="s">
        <v>121</v>
      </c>
      <c r="E526" s="514">
        <f>F526-5</f>
        <v>43710</v>
      </c>
      <c r="F526" s="594">
        <v>43715</v>
      </c>
      <c r="G526" s="616">
        <f>F526+46</f>
        <v>43761</v>
      </c>
    </row>
    <row r="527" spans="1:8" s="592" customFormat="1" ht="15" hidden="1" customHeight="1">
      <c r="A527" s="617"/>
      <c r="B527" s="602" t="s">
        <v>2690</v>
      </c>
      <c r="C527" s="546" t="s">
        <v>2689</v>
      </c>
      <c r="D527" s="1037"/>
      <c r="E527" s="514">
        <f>F527-5</f>
        <v>43717</v>
      </c>
      <c r="F527" s="594">
        <f>F526+7</f>
        <v>43722</v>
      </c>
      <c r="G527" s="616">
        <f>F527+46</f>
        <v>43768</v>
      </c>
      <c r="H527" s="600"/>
    </row>
    <row r="528" spans="1:8" s="592" customFormat="1" ht="15" hidden="1" customHeight="1">
      <c r="A528" s="617"/>
      <c r="B528" s="602" t="s">
        <v>2688</v>
      </c>
      <c r="C528" s="520" t="s">
        <v>2687</v>
      </c>
      <c r="D528" s="1037"/>
      <c r="E528" s="514">
        <f>F528-5</f>
        <v>43724</v>
      </c>
      <c r="F528" s="594">
        <f>F527+7</f>
        <v>43729</v>
      </c>
      <c r="G528" s="616">
        <f>F528+46</f>
        <v>43775</v>
      </c>
    </row>
    <row r="529" spans="1:8" s="592" customFormat="1" ht="15.75" hidden="1" customHeight="1">
      <c r="A529" s="617"/>
      <c r="B529" s="602" t="s">
        <v>2686</v>
      </c>
      <c r="C529" s="520" t="s">
        <v>2685</v>
      </c>
      <c r="D529" s="1037"/>
      <c r="E529" s="514">
        <f>F529-5</f>
        <v>43731</v>
      </c>
      <c r="F529" s="594">
        <f>F528+7</f>
        <v>43736</v>
      </c>
      <c r="G529" s="616">
        <f>F529+46</f>
        <v>43782</v>
      </c>
    </row>
    <row r="530" spans="1:8" s="592" customFormat="1" ht="15.75" hidden="1" customHeight="1">
      <c r="A530" s="617"/>
      <c r="B530" s="595" t="s">
        <v>2684</v>
      </c>
      <c r="C530" s="520" t="s">
        <v>2683</v>
      </c>
      <c r="D530" s="1038"/>
      <c r="E530" s="514">
        <f>F530-5</f>
        <v>43738</v>
      </c>
      <c r="F530" s="594">
        <f>F529+7</f>
        <v>43743</v>
      </c>
      <c r="G530" s="616">
        <f>F530+46</f>
        <v>43789</v>
      </c>
    </row>
    <row r="531" spans="1:8" s="592" customFormat="1" ht="15" hidden="1">
      <c r="A531" s="617"/>
      <c r="B531" s="1185" t="s">
        <v>27</v>
      </c>
      <c r="C531" s="1056" t="s">
        <v>28</v>
      </c>
      <c r="D531" s="1034" t="s">
        <v>8</v>
      </c>
      <c r="E531" s="516" t="s">
        <v>2422</v>
      </c>
      <c r="F531" s="610" t="s">
        <v>9</v>
      </c>
      <c r="G531" s="610" t="s">
        <v>124</v>
      </c>
    </row>
    <row r="532" spans="1:8" s="592" customFormat="1" ht="15" hidden="1">
      <c r="A532" s="617"/>
      <c r="B532" s="1186"/>
      <c r="C532" s="1057"/>
      <c r="D532" s="1035"/>
      <c r="E532" s="516" t="s">
        <v>2421</v>
      </c>
      <c r="F532" s="609" t="s">
        <v>31</v>
      </c>
      <c r="G532" s="609" t="s">
        <v>32</v>
      </c>
    </row>
    <row r="533" spans="1:8" s="592" customFormat="1" ht="15" hidden="1">
      <c r="A533" s="617"/>
      <c r="B533" s="602" t="s">
        <v>2682</v>
      </c>
      <c r="C533" s="520" t="s">
        <v>2682</v>
      </c>
      <c r="D533" s="1036" t="s">
        <v>2081</v>
      </c>
      <c r="E533" s="514">
        <f>F533-5</f>
        <v>44105</v>
      </c>
      <c r="F533" s="594">
        <v>44110</v>
      </c>
      <c r="G533" s="616">
        <f>F533+46</f>
        <v>44156</v>
      </c>
    </row>
    <row r="534" spans="1:8" s="592" customFormat="1" ht="15" hidden="1" customHeight="1">
      <c r="A534" s="617"/>
      <c r="B534" s="602" t="s">
        <v>2681</v>
      </c>
      <c r="C534" s="546" t="s">
        <v>2680</v>
      </c>
      <c r="D534" s="1037"/>
      <c r="E534" s="514">
        <f>F534-5</f>
        <v>44112</v>
      </c>
      <c r="F534" s="594">
        <f>F533+7</f>
        <v>44117</v>
      </c>
      <c r="G534" s="616">
        <f>F534+46</f>
        <v>44163</v>
      </c>
      <c r="H534" s="600"/>
    </row>
    <row r="535" spans="1:8" s="592" customFormat="1" ht="15" hidden="1" customHeight="1">
      <c r="A535" s="617"/>
      <c r="B535" s="602" t="s">
        <v>2679</v>
      </c>
      <c r="C535" s="520" t="s">
        <v>2678</v>
      </c>
      <c r="D535" s="1037"/>
      <c r="E535" s="514">
        <f>F535-5</f>
        <v>44119</v>
      </c>
      <c r="F535" s="594">
        <f>F534+7</f>
        <v>44124</v>
      </c>
      <c r="G535" s="616">
        <f>F535+46</f>
        <v>44170</v>
      </c>
    </row>
    <row r="536" spans="1:8" s="592" customFormat="1" ht="15.75" hidden="1" customHeight="1">
      <c r="A536" s="617"/>
      <c r="B536" s="602" t="s">
        <v>2677</v>
      </c>
      <c r="C536" s="520" t="s">
        <v>2676</v>
      </c>
      <c r="D536" s="1037"/>
      <c r="E536" s="514">
        <f>F536-5</f>
        <v>44126</v>
      </c>
      <c r="F536" s="594">
        <f>F535+7</f>
        <v>44131</v>
      </c>
      <c r="G536" s="616">
        <f>F536+46</f>
        <v>44177</v>
      </c>
    </row>
    <row r="537" spans="1:8" s="592" customFormat="1" ht="15.75" hidden="1" customHeight="1">
      <c r="A537" s="617"/>
      <c r="B537" s="602" t="s">
        <v>2441</v>
      </c>
      <c r="C537" s="520" t="s">
        <v>2434</v>
      </c>
      <c r="D537" s="1038"/>
      <c r="E537" s="514">
        <f>F537-5</f>
        <v>44133</v>
      </c>
      <c r="F537" s="594">
        <f>F536+7</f>
        <v>44138</v>
      </c>
      <c r="G537" s="616">
        <f>F537+46</f>
        <v>44184</v>
      </c>
    </row>
    <row r="538" spans="1:8" s="592" customFormat="1" ht="15">
      <c r="A538" s="617"/>
      <c r="B538" s="1191" t="s">
        <v>27</v>
      </c>
      <c r="C538" s="1056" t="s">
        <v>28</v>
      </c>
      <c r="D538" s="1034" t="s">
        <v>8</v>
      </c>
      <c r="E538" s="516" t="s">
        <v>2422</v>
      </c>
      <c r="F538" s="610" t="s">
        <v>9</v>
      </c>
      <c r="G538" s="610" t="s">
        <v>124</v>
      </c>
    </row>
    <row r="539" spans="1:8" s="592" customFormat="1" ht="15">
      <c r="A539" s="617"/>
      <c r="B539" s="1192"/>
      <c r="C539" s="1057"/>
      <c r="D539" s="1035"/>
      <c r="E539" s="516" t="s">
        <v>2421</v>
      </c>
      <c r="F539" s="609" t="s">
        <v>31</v>
      </c>
      <c r="G539" s="609" t="s">
        <v>32</v>
      </c>
    </row>
    <row r="540" spans="1:8" s="592" customFormat="1" ht="15">
      <c r="A540" s="617"/>
      <c r="B540" s="602" t="s">
        <v>2670</v>
      </c>
      <c r="C540" s="520" t="s">
        <v>2675</v>
      </c>
      <c r="D540" s="1036" t="s">
        <v>2549</v>
      </c>
      <c r="E540" s="514">
        <f>F540-5</f>
        <v>44346</v>
      </c>
      <c r="F540" s="594">
        <v>44351</v>
      </c>
      <c r="G540" s="616">
        <f>F540+46</f>
        <v>44397</v>
      </c>
    </row>
    <row r="541" spans="1:8" s="592" customFormat="1" ht="15" customHeight="1">
      <c r="A541" s="617"/>
      <c r="B541" s="602" t="s">
        <v>2672</v>
      </c>
      <c r="C541" s="546" t="s">
        <v>2674</v>
      </c>
      <c r="D541" s="1037"/>
      <c r="E541" s="514">
        <f>F541-5</f>
        <v>44353</v>
      </c>
      <c r="F541" s="594">
        <f>F540+7</f>
        <v>44358</v>
      </c>
      <c r="G541" s="616">
        <f>F541+46</f>
        <v>44404</v>
      </c>
      <c r="H541" s="600"/>
    </row>
    <row r="542" spans="1:8" s="592" customFormat="1" ht="15" customHeight="1">
      <c r="A542" s="617"/>
      <c r="B542" s="602" t="s">
        <v>2670</v>
      </c>
      <c r="C542" s="520" t="s">
        <v>2673</v>
      </c>
      <c r="D542" s="1037"/>
      <c r="E542" s="514">
        <f>F542-5</f>
        <v>44360</v>
      </c>
      <c r="F542" s="594">
        <f>F541+7</f>
        <v>44365</v>
      </c>
      <c r="G542" s="616">
        <f>F542+46</f>
        <v>44411</v>
      </c>
    </row>
    <row r="543" spans="1:8" s="592" customFormat="1" ht="15.75" customHeight="1">
      <c r="A543" s="617"/>
      <c r="B543" s="602" t="s">
        <v>2672</v>
      </c>
      <c r="C543" s="520" t="s">
        <v>2671</v>
      </c>
      <c r="D543" s="1037"/>
      <c r="E543" s="514">
        <f>F543-5</f>
        <v>44367</v>
      </c>
      <c r="F543" s="594">
        <f>F542+7</f>
        <v>44372</v>
      </c>
      <c r="G543" s="616">
        <f>F543+46</f>
        <v>44418</v>
      </c>
    </row>
    <row r="544" spans="1:8" s="592" customFormat="1" ht="15.75" customHeight="1">
      <c r="A544" s="617"/>
      <c r="B544" s="602" t="s">
        <v>2670</v>
      </c>
      <c r="C544" s="520" t="s">
        <v>2669</v>
      </c>
      <c r="D544" s="1038"/>
      <c r="E544" s="514">
        <f>F544-5</f>
        <v>44374</v>
      </c>
      <c r="F544" s="594">
        <f>F543+7</f>
        <v>44379</v>
      </c>
      <c r="G544" s="616">
        <f>F544+46</f>
        <v>44425</v>
      </c>
    </row>
    <row r="545" spans="1:8" s="600" customFormat="1" ht="15" customHeight="1">
      <c r="A545" s="1017" t="s">
        <v>2668</v>
      </c>
      <c r="B545" s="1018"/>
      <c r="C545" s="580"/>
      <c r="D545" s="579"/>
      <c r="E545" s="579"/>
      <c r="F545" s="578"/>
      <c r="G545" s="578"/>
    </row>
    <row r="546" spans="1:8" s="592" customFormat="1" ht="15">
      <c r="A546" s="617"/>
      <c r="B546" s="1040" t="s">
        <v>27</v>
      </c>
      <c r="C546" s="1021" t="s">
        <v>28</v>
      </c>
      <c r="D546" s="1021" t="s">
        <v>8</v>
      </c>
      <c r="E546" s="516" t="s">
        <v>2422</v>
      </c>
      <c r="F546" s="602" t="s">
        <v>9</v>
      </c>
      <c r="G546" s="602" t="s">
        <v>126</v>
      </c>
    </row>
    <row r="547" spans="1:8" s="592" customFormat="1" ht="15">
      <c r="A547" s="617"/>
      <c r="B547" s="1041"/>
      <c r="C547" s="1022"/>
      <c r="D547" s="1022"/>
      <c r="E547" s="516" t="s">
        <v>2421</v>
      </c>
      <c r="F547" s="602" t="s">
        <v>31</v>
      </c>
      <c r="G547" s="602" t="s">
        <v>32</v>
      </c>
    </row>
    <row r="548" spans="1:8" s="592" customFormat="1" ht="18" customHeight="1">
      <c r="A548" s="617"/>
      <c r="B548" s="602" t="s">
        <v>2667</v>
      </c>
      <c r="C548" s="520" t="s">
        <v>2653</v>
      </c>
      <c r="D548" s="1012" t="s">
        <v>2549</v>
      </c>
      <c r="E548" s="514">
        <f>F548-5</f>
        <v>44345</v>
      </c>
      <c r="F548" s="594">
        <v>44350</v>
      </c>
      <c r="G548" s="616">
        <f>F548+36</f>
        <v>44386</v>
      </c>
    </row>
    <row r="549" spans="1:8" s="592" customFormat="1" ht="15.75" customHeight="1">
      <c r="A549" s="617"/>
      <c r="B549" s="602" t="s">
        <v>2666</v>
      </c>
      <c r="C549" s="546" t="s">
        <v>2665</v>
      </c>
      <c r="D549" s="1013"/>
      <c r="E549" s="514">
        <f>F549-5</f>
        <v>44352</v>
      </c>
      <c r="F549" s="594">
        <f>F548+7</f>
        <v>44357</v>
      </c>
      <c r="G549" s="616">
        <f>F549+36</f>
        <v>44393</v>
      </c>
      <c r="H549" s="600"/>
    </row>
    <row r="550" spans="1:8" s="592" customFormat="1" ht="15">
      <c r="A550" s="617"/>
      <c r="B550" s="602" t="s">
        <v>2664</v>
      </c>
      <c r="C550" s="520" t="s">
        <v>2663</v>
      </c>
      <c r="D550" s="1013"/>
      <c r="E550" s="514">
        <f>F550-5</f>
        <v>44359</v>
      </c>
      <c r="F550" s="594">
        <f>F549+7</f>
        <v>44364</v>
      </c>
      <c r="G550" s="616">
        <f>F550+36</f>
        <v>44400</v>
      </c>
    </row>
    <row r="551" spans="1:8" s="592" customFormat="1" ht="15">
      <c r="A551" s="617"/>
      <c r="B551" s="602" t="s">
        <v>2662</v>
      </c>
      <c r="C551" s="520" t="s">
        <v>2661</v>
      </c>
      <c r="D551" s="1013"/>
      <c r="E551" s="514">
        <f>F551-5</f>
        <v>44366</v>
      </c>
      <c r="F551" s="594">
        <f>F550+7</f>
        <v>44371</v>
      </c>
      <c r="G551" s="616">
        <f>F551+36</f>
        <v>44407</v>
      </c>
    </row>
    <row r="552" spans="1:8" s="592" customFormat="1" ht="15">
      <c r="A552" s="617"/>
      <c r="B552" s="602" t="s">
        <v>2660</v>
      </c>
      <c r="C552" s="520" t="s">
        <v>2659</v>
      </c>
      <c r="D552" s="1014"/>
      <c r="E552" s="514">
        <f>F552-5</f>
        <v>44373</v>
      </c>
      <c r="F552" s="594">
        <f>F551+7</f>
        <v>44378</v>
      </c>
      <c r="G552" s="616">
        <f>F552+36</f>
        <v>44414</v>
      </c>
    </row>
    <row r="553" spans="1:8" s="600" customFormat="1" ht="15" hidden="1">
      <c r="A553" s="1017" t="s">
        <v>2658</v>
      </c>
      <c r="B553" s="1018"/>
      <c r="C553" s="607"/>
      <c r="D553" s="550"/>
      <c r="E553" s="521"/>
      <c r="F553" s="554"/>
      <c r="G553" s="554"/>
    </row>
    <row r="554" spans="1:8" s="592" customFormat="1" ht="15" hidden="1">
      <c r="A554" s="605"/>
      <c r="B554" s="1053" t="s">
        <v>27</v>
      </c>
      <c r="C554" s="1021" t="s">
        <v>28</v>
      </c>
      <c r="D554" s="1031" t="s">
        <v>8</v>
      </c>
      <c r="E554" s="516" t="s">
        <v>2422</v>
      </c>
      <c r="F554" s="602" t="s">
        <v>9</v>
      </c>
      <c r="G554" s="613" t="s">
        <v>122</v>
      </c>
    </row>
    <row r="555" spans="1:8" s="592" customFormat="1" ht="15" hidden="1">
      <c r="A555" s="605"/>
      <c r="B555" s="1058"/>
      <c r="C555" s="1022"/>
      <c r="D555" s="1032"/>
      <c r="E555" s="516" t="s">
        <v>2421</v>
      </c>
      <c r="F555" s="602" t="s">
        <v>31</v>
      </c>
      <c r="G555" s="609" t="s">
        <v>32</v>
      </c>
    </row>
    <row r="556" spans="1:8" s="592" customFormat="1" ht="15" hidden="1">
      <c r="A556" s="605"/>
      <c r="B556" s="602"/>
      <c r="C556" s="520"/>
      <c r="D556" s="1036" t="s">
        <v>2638</v>
      </c>
      <c r="E556" s="514">
        <f>F556-5</f>
        <v>44223</v>
      </c>
      <c r="F556" s="594">
        <v>44228</v>
      </c>
      <c r="G556" s="594">
        <f>F556+53</f>
        <v>44281</v>
      </c>
    </row>
    <row r="557" spans="1:8" s="592" customFormat="1" ht="15.75" hidden="1" customHeight="1">
      <c r="A557" s="605"/>
      <c r="B557" s="602"/>
      <c r="C557" s="546"/>
      <c r="D557" s="1037"/>
      <c r="E557" s="514">
        <f>F557-5</f>
        <v>44230</v>
      </c>
      <c r="F557" s="594">
        <f>F556+7</f>
        <v>44235</v>
      </c>
      <c r="G557" s="594">
        <f>F557+53</f>
        <v>44288</v>
      </c>
    </row>
    <row r="558" spans="1:8" s="592" customFormat="1" ht="15" hidden="1" customHeight="1">
      <c r="A558" s="605"/>
      <c r="B558" s="602"/>
      <c r="C558" s="520"/>
      <c r="D558" s="1037"/>
      <c r="E558" s="514">
        <f>F558-5</f>
        <v>44237</v>
      </c>
      <c r="F558" s="594">
        <f>F557+7</f>
        <v>44242</v>
      </c>
      <c r="G558" s="594">
        <f>F558+53</f>
        <v>44295</v>
      </c>
      <c r="H558" s="600"/>
    </row>
    <row r="559" spans="1:8" s="592" customFormat="1" ht="15" hidden="1" customHeight="1">
      <c r="A559" s="605"/>
      <c r="B559" s="602"/>
      <c r="C559" s="546"/>
      <c r="D559" s="1037"/>
      <c r="E559" s="514">
        <f>F559-5</f>
        <v>44244</v>
      </c>
      <c r="F559" s="594">
        <f>F558+7</f>
        <v>44249</v>
      </c>
      <c r="G559" s="594">
        <f>F559+53</f>
        <v>44302</v>
      </c>
    </row>
    <row r="560" spans="1:8" s="592" customFormat="1" ht="15" hidden="1" customHeight="1">
      <c r="A560" s="605"/>
      <c r="B560" s="602"/>
      <c r="C560" s="520"/>
      <c r="D560" s="1038"/>
      <c r="E560" s="514">
        <f>F560-5</f>
        <v>44251</v>
      </c>
      <c r="F560" s="594">
        <f>F559+7</f>
        <v>44256</v>
      </c>
      <c r="G560" s="594">
        <f>F560+53</f>
        <v>44309</v>
      </c>
    </row>
    <row r="561" spans="1:7" s="615" customFormat="1" ht="17.100000000000001" customHeight="1">
      <c r="A561" s="1017" t="s">
        <v>2657</v>
      </c>
      <c r="B561" s="1018"/>
      <c r="C561" s="580"/>
      <c r="D561" s="579"/>
      <c r="E561" s="579"/>
      <c r="F561" s="578"/>
      <c r="G561" s="578"/>
    </row>
    <row r="562" spans="1:7" s="592" customFormat="1" ht="15" hidden="1">
      <c r="A562" s="605"/>
      <c r="B562" s="1053" t="s">
        <v>27</v>
      </c>
      <c r="C562" s="1059" t="s">
        <v>28</v>
      </c>
      <c r="D562" s="1145" t="s">
        <v>8</v>
      </c>
      <c r="E562" s="516" t="s">
        <v>2422</v>
      </c>
      <c r="F562" s="610" t="s">
        <v>9</v>
      </c>
      <c r="G562" s="613" t="s">
        <v>1567</v>
      </c>
    </row>
    <row r="563" spans="1:7" s="592" customFormat="1" ht="15" hidden="1">
      <c r="A563" s="605"/>
      <c r="B563" s="1058"/>
      <c r="C563" s="1060"/>
      <c r="D563" s="1016"/>
      <c r="E563" s="575" t="s">
        <v>2421</v>
      </c>
      <c r="F563" s="612" t="s">
        <v>31</v>
      </c>
      <c r="G563" s="609" t="s">
        <v>32</v>
      </c>
    </row>
    <row r="564" spans="1:7" s="592" customFormat="1" ht="15" hidden="1" customHeight="1">
      <c r="A564" s="605"/>
      <c r="B564" s="546" t="s">
        <v>2656</v>
      </c>
      <c r="C564" s="546" t="s">
        <v>2574</v>
      </c>
      <c r="D564" s="1012" t="s">
        <v>95</v>
      </c>
      <c r="E564" s="513">
        <f>F564-5</f>
        <v>44072</v>
      </c>
      <c r="F564" s="594">
        <v>44077</v>
      </c>
      <c r="G564" s="594">
        <f>F564+40</f>
        <v>44117</v>
      </c>
    </row>
    <row r="565" spans="1:7" s="592" customFormat="1" ht="15" hidden="1">
      <c r="A565" s="605"/>
      <c r="B565" s="546" t="s">
        <v>2655</v>
      </c>
      <c r="C565" s="546" t="s">
        <v>2653</v>
      </c>
      <c r="D565" s="1013"/>
      <c r="E565" s="513">
        <f>F565-5</f>
        <v>44079</v>
      </c>
      <c r="F565" s="594">
        <f>F564+7</f>
        <v>44084</v>
      </c>
      <c r="G565" s="594">
        <f>F565+40</f>
        <v>44124</v>
      </c>
    </row>
    <row r="566" spans="1:7" s="592" customFormat="1" ht="15" hidden="1">
      <c r="A566" s="605"/>
      <c r="B566" s="546" t="s">
        <v>2654</v>
      </c>
      <c r="C566" s="546" t="s">
        <v>2653</v>
      </c>
      <c r="D566" s="1013"/>
      <c r="E566" s="513">
        <f>F566-5</f>
        <v>44086</v>
      </c>
      <c r="F566" s="594">
        <f>F565+7</f>
        <v>44091</v>
      </c>
      <c r="G566" s="594">
        <f>F566+40</f>
        <v>44131</v>
      </c>
    </row>
    <row r="567" spans="1:7" s="592" customFormat="1" ht="15" hidden="1">
      <c r="A567" s="605"/>
      <c r="B567" s="546" t="s">
        <v>2652</v>
      </c>
      <c r="C567" s="614" t="s">
        <v>2651</v>
      </c>
      <c r="D567" s="1013"/>
      <c r="E567" s="513">
        <f>F567-5</f>
        <v>44093</v>
      </c>
      <c r="F567" s="594">
        <f>F566+7</f>
        <v>44098</v>
      </c>
      <c r="G567" s="594">
        <f>F567+40</f>
        <v>44138</v>
      </c>
    </row>
    <row r="568" spans="1:7" s="592" customFormat="1" ht="15" hidden="1">
      <c r="A568" s="605"/>
      <c r="B568" s="546" t="s">
        <v>2650</v>
      </c>
      <c r="C568" s="614" t="s">
        <v>2649</v>
      </c>
      <c r="D568" s="1014"/>
      <c r="E568" s="513">
        <f>F568-5</f>
        <v>44100</v>
      </c>
      <c r="F568" s="594">
        <f>F567+7</f>
        <v>44105</v>
      </c>
      <c r="G568" s="594">
        <f>F568+40</f>
        <v>44145</v>
      </c>
    </row>
    <row r="569" spans="1:7" s="592" customFormat="1" ht="15">
      <c r="A569" s="605"/>
      <c r="B569" s="1040" t="s">
        <v>27</v>
      </c>
      <c r="C569" s="1059" t="s">
        <v>28</v>
      </c>
      <c r="D569" s="1145" t="s">
        <v>8</v>
      </c>
      <c r="E569" s="516" t="s">
        <v>2422</v>
      </c>
      <c r="F569" s="610" t="s">
        <v>9</v>
      </c>
      <c r="G569" s="613" t="s">
        <v>1567</v>
      </c>
    </row>
    <row r="570" spans="1:7" s="592" customFormat="1" ht="15">
      <c r="A570" s="605"/>
      <c r="B570" s="1041"/>
      <c r="C570" s="1060"/>
      <c r="D570" s="1016"/>
      <c r="E570" s="575" t="s">
        <v>2421</v>
      </c>
      <c r="F570" s="612" t="s">
        <v>31</v>
      </c>
      <c r="G570" s="609" t="s">
        <v>32</v>
      </c>
    </row>
    <row r="571" spans="1:7" s="592" customFormat="1" ht="15">
      <c r="A571" s="605"/>
      <c r="B571" s="520" t="s">
        <v>2648</v>
      </c>
      <c r="C571" s="516" t="s">
        <v>2427</v>
      </c>
      <c r="D571" s="1012" t="s">
        <v>2081</v>
      </c>
      <c r="E571" s="513">
        <f>F571-5</f>
        <v>44346</v>
      </c>
      <c r="F571" s="594">
        <v>44351</v>
      </c>
      <c r="G571" s="594">
        <f>F571+36</f>
        <v>44387</v>
      </c>
    </row>
    <row r="572" spans="1:7" s="592" customFormat="1" ht="15">
      <c r="A572" s="605"/>
      <c r="B572" s="520" t="s">
        <v>2647</v>
      </c>
      <c r="C572" s="516" t="s">
        <v>2425</v>
      </c>
      <c r="D572" s="1013"/>
      <c r="E572" s="513">
        <f>F572-5</f>
        <v>44353</v>
      </c>
      <c r="F572" s="594">
        <f>F571+7</f>
        <v>44358</v>
      </c>
      <c r="G572" s="594">
        <f>F572+36</f>
        <v>44394</v>
      </c>
    </row>
    <row r="573" spans="1:7" s="592" customFormat="1" ht="15">
      <c r="A573" s="605"/>
      <c r="B573" s="520" t="s">
        <v>2646</v>
      </c>
      <c r="C573" s="520" t="s">
        <v>2645</v>
      </c>
      <c r="D573" s="1013"/>
      <c r="E573" s="513">
        <f>F573-5</f>
        <v>44360</v>
      </c>
      <c r="F573" s="594">
        <f>F572+7</f>
        <v>44365</v>
      </c>
      <c r="G573" s="594">
        <f>F573+36</f>
        <v>44401</v>
      </c>
    </row>
    <row r="574" spans="1:7" s="592" customFormat="1" ht="15">
      <c r="A574" s="605"/>
      <c r="B574" s="520" t="s">
        <v>2644</v>
      </c>
      <c r="C574" s="516" t="s">
        <v>1006</v>
      </c>
      <c r="D574" s="1013"/>
      <c r="E574" s="513">
        <f>F574-5</f>
        <v>44367</v>
      </c>
      <c r="F574" s="594">
        <f>F573+7</f>
        <v>44372</v>
      </c>
      <c r="G574" s="594">
        <f>F574+36</f>
        <v>44408</v>
      </c>
    </row>
    <row r="575" spans="1:7" s="592" customFormat="1" ht="15">
      <c r="A575" s="605"/>
      <c r="B575" s="520" t="s">
        <v>2643</v>
      </c>
      <c r="C575" s="516" t="s">
        <v>1007</v>
      </c>
      <c r="D575" s="1014"/>
      <c r="E575" s="513">
        <f>F575-5</f>
        <v>44374</v>
      </c>
      <c r="F575" s="594">
        <f>F574+7</f>
        <v>44379</v>
      </c>
      <c r="G575" s="594">
        <f>F575+36</f>
        <v>44415</v>
      </c>
    </row>
    <row r="576" spans="1:7" s="600" customFormat="1" ht="14.1" customHeight="1">
      <c r="A576" s="1017" t="s">
        <v>2642</v>
      </c>
      <c r="B576" s="1018"/>
      <c r="C576" s="580"/>
      <c r="D576" s="579"/>
      <c r="E576" s="579"/>
      <c r="F576" s="578"/>
      <c r="G576" s="578"/>
    </row>
    <row r="577" spans="1:8" s="592" customFormat="1" ht="15">
      <c r="A577" s="605"/>
      <c r="B577" s="1019" t="s">
        <v>27</v>
      </c>
      <c r="C577" s="1144" t="s">
        <v>28</v>
      </c>
      <c r="D577" s="1145" t="s">
        <v>8</v>
      </c>
      <c r="E577" s="516" t="s">
        <v>2422</v>
      </c>
      <c r="F577" s="610" t="s">
        <v>9</v>
      </c>
      <c r="G577" s="610" t="s">
        <v>215</v>
      </c>
    </row>
    <row r="578" spans="1:8" s="592" customFormat="1" ht="15">
      <c r="A578" s="605"/>
      <c r="B578" s="1020"/>
      <c r="C578" s="1016"/>
      <c r="D578" s="1155"/>
      <c r="E578" s="516" t="s">
        <v>2421</v>
      </c>
      <c r="F578" s="609" t="s">
        <v>31</v>
      </c>
      <c r="G578" s="609" t="s">
        <v>32</v>
      </c>
    </row>
    <row r="579" spans="1:8" s="592" customFormat="1" ht="15">
      <c r="A579" s="605"/>
      <c r="B579" s="604" t="s">
        <v>2620</v>
      </c>
      <c r="C579" s="520" t="s">
        <v>2619</v>
      </c>
      <c r="D579" s="1036" t="s">
        <v>95</v>
      </c>
      <c r="E579" s="608">
        <f>F579-5</f>
        <v>44347</v>
      </c>
      <c r="F579" s="594">
        <v>44352</v>
      </c>
      <c r="G579" s="611">
        <f>F579+28</f>
        <v>44380</v>
      </c>
    </row>
    <row r="580" spans="1:8" s="592" customFormat="1" ht="15">
      <c r="A580" s="605"/>
      <c r="B580" s="602" t="s">
        <v>2618</v>
      </c>
      <c r="C580" s="520" t="s">
        <v>2617</v>
      </c>
      <c r="D580" s="1037"/>
      <c r="E580" s="608">
        <f>F580-5</f>
        <v>44354</v>
      </c>
      <c r="F580" s="594">
        <f>F579+7</f>
        <v>44359</v>
      </c>
      <c r="G580" s="611">
        <f>F580+28</f>
        <v>44387</v>
      </c>
    </row>
    <row r="581" spans="1:8" s="592" customFormat="1" ht="15">
      <c r="A581" s="605"/>
      <c r="B581" s="602" t="s">
        <v>2616</v>
      </c>
      <c r="C581" s="520" t="s">
        <v>2615</v>
      </c>
      <c r="D581" s="1037"/>
      <c r="E581" s="608">
        <f>F581-5</f>
        <v>44361</v>
      </c>
      <c r="F581" s="594">
        <f>F580+7</f>
        <v>44366</v>
      </c>
      <c r="G581" s="611">
        <f>F581+28</f>
        <v>44394</v>
      </c>
    </row>
    <row r="582" spans="1:8" s="592" customFormat="1" ht="15">
      <c r="A582" s="605"/>
      <c r="B582" s="602" t="s">
        <v>2614</v>
      </c>
      <c r="C582" s="546" t="s">
        <v>2613</v>
      </c>
      <c r="D582" s="1037"/>
      <c r="E582" s="608">
        <f>F582-5</f>
        <v>44368</v>
      </c>
      <c r="F582" s="594">
        <f>F581+7</f>
        <v>44373</v>
      </c>
      <c r="G582" s="611">
        <f>F582+28</f>
        <v>44401</v>
      </c>
      <c r="H582" s="600"/>
    </row>
    <row r="583" spans="1:8" s="592" customFormat="1" ht="15">
      <c r="A583" s="605"/>
      <c r="B583" s="602" t="s">
        <v>2612</v>
      </c>
      <c r="C583" s="546" t="s">
        <v>2611</v>
      </c>
      <c r="D583" s="1038"/>
      <c r="E583" s="608">
        <f>F583-5</f>
        <v>44375</v>
      </c>
      <c r="F583" s="594">
        <f>F582+7</f>
        <v>44380</v>
      </c>
      <c r="G583" s="611">
        <f>F583+28</f>
        <v>44408</v>
      </c>
      <c r="H583" s="600"/>
    </row>
    <row r="584" spans="1:8" s="600" customFormat="1" ht="15" hidden="1">
      <c r="A584" s="1017" t="s">
        <v>2641</v>
      </c>
      <c r="B584" s="1018"/>
      <c r="C584" s="580"/>
      <c r="D584" s="579"/>
      <c r="E584" s="579"/>
      <c r="F584" s="578"/>
      <c r="G584" s="578"/>
    </row>
    <row r="585" spans="1:8" s="592" customFormat="1" ht="15" hidden="1">
      <c r="A585" s="605"/>
      <c r="B585" s="1156" t="s">
        <v>294</v>
      </c>
      <c r="C585" s="1144" t="s">
        <v>28</v>
      </c>
      <c r="D585" s="1145" t="s">
        <v>8</v>
      </c>
      <c r="E585" s="516" t="s">
        <v>2422</v>
      </c>
      <c r="F585" s="610" t="s">
        <v>9</v>
      </c>
      <c r="G585" s="610" t="s">
        <v>131</v>
      </c>
    </row>
    <row r="586" spans="1:8" s="592" customFormat="1" ht="15" hidden="1">
      <c r="A586" s="605"/>
      <c r="B586" s="1157"/>
      <c r="C586" s="1016"/>
      <c r="D586" s="1155"/>
      <c r="E586" s="516" t="s">
        <v>2421</v>
      </c>
      <c r="F586" s="609" t="s">
        <v>31</v>
      </c>
      <c r="G586" s="609" t="s">
        <v>32</v>
      </c>
    </row>
    <row r="587" spans="1:8" s="592" customFormat="1" ht="15" hidden="1">
      <c r="A587" s="605"/>
      <c r="B587" s="602" t="s">
        <v>2640</v>
      </c>
      <c r="C587" s="520" t="s">
        <v>2639</v>
      </c>
      <c r="D587" s="1142" t="s">
        <v>2638</v>
      </c>
      <c r="E587" s="608">
        <f>F587-5</f>
        <v>43770</v>
      </c>
      <c r="F587" s="594">
        <v>43775</v>
      </c>
      <c r="G587" s="594">
        <f>F587+42</f>
        <v>43817</v>
      </c>
      <c r="H587" s="600"/>
    </row>
    <row r="588" spans="1:8" s="592" customFormat="1" ht="15" hidden="1" customHeight="1">
      <c r="A588" s="605"/>
      <c r="B588" s="602" t="s">
        <v>2637</v>
      </c>
      <c r="C588" s="520" t="s">
        <v>2636</v>
      </c>
      <c r="D588" s="1143"/>
      <c r="E588" s="608">
        <f>F588-5</f>
        <v>43777</v>
      </c>
      <c r="F588" s="594">
        <f>F587+7</f>
        <v>43782</v>
      </c>
      <c r="G588" s="594">
        <f>F588+42</f>
        <v>43824</v>
      </c>
    </row>
    <row r="589" spans="1:8" s="592" customFormat="1" ht="15" hidden="1" customHeight="1">
      <c r="A589" s="605"/>
      <c r="B589" s="602"/>
      <c r="C589" s="520"/>
      <c r="D589" s="1143"/>
      <c r="E589" s="608">
        <f>F589-5</f>
        <v>43784</v>
      </c>
      <c r="F589" s="594">
        <f>F588+7</f>
        <v>43789</v>
      </c>
      <c r="G589" s="594">
        <f>F589+42</f>
        <v>43831</v>
      </c>
    </row>
    <row r="590" spans="1:8" s="592" customFormat="1" ht="15" hidden="1" customHeight="1">
      <c r="A590" s="605"/>
      <c r="B590" s="595"/>
      <c r="C590" s="520"/>
      <c r="D590" s="1143"/>
      <c r="E590" s="608">
        <f>F590-5</f>
        <v>43791</v>
      </c>
      <c r="F590" s="594">
        <f>F589+7</f>
        <v>43796</v>
      </c>
      <c r="G590" s="594">
        <f>F590+42</f>
        <v>43838</v>
      </c>
    </row>
    <row r="591" spans="1:8" s="600" customFormat="1" ht="15.75" hidden="1" customHeight="1">
      <c r="A591" s="607"/>
      <c r="B591" s="595"/>
      <c r="C591" s="520"/>
      <c r="D591" s="1014"/>
      <c r="E591" s="606">
        <f>F591-5</f>
        <v>43798</v>
      </c>
      <c r="F591" s="555">
        <f>F590+7</f>
        <v>43803</v>
      </c>
      <c r="G591" s="594">
        <f>F591+42</f>
        <v>43845</v>
      </c>
    </row>
    <row r="592" spans="1:8" s="600" customFormat="1" ht="15">
      <c r="A592" s="1017" t="s">
        <v>2635</v>
      </c>
      <c r="B592" s="1018"/>
      <c r="C592" s="580"/>
      <c r="D592" s="579"/>
      <c r="E592" s="579"/>
      <c r="F592" s="578"/>
      <c r="G592" s="578"/>
    </row>
    <row r="593" spans="1:8" s="592" customFormat="1" ht="15">
      <c r="A593" s="605"/>
      <c r="B593" s="1019" t="s">
        <v>294</v>
      </c>
      <c r="C593" s="1144" t="s">
        <v>2484</v>
      </c>
      <c r="D593" s="1145" t="s">
        <v>8</v>
      </c>
      <c r="E593" s="516" t="s">
        <v>2422</v>
      </c>
      <c r="F593" s="610" t="s">
        <v>9</v>
      </c>
      <c r="G593" s="610" t="s">
        <v>2635</v>
      </c>
    </row>
    <row r="594" spans="1:8" s="592" customFormat="1" ht="15">
      <c r="A594" s="605"/>
      <c r="B594" s="1020"/>
      <c r="C594" s="1016"/>
      <c r="D594" s="1155"/>
      <c r="E594" s="516" t="s">
        <v>2421</v>
      </c>
      <c r="F594" s="609" t="s">
        <v>31</v>
      </c>
      <c r="G594" s="609" t="s">
        <v>32</v>
      </c>
    </row>
    <row r="595" spans="1:8" s="592" customFormat="1" ht="15">
      <c r="A595" s="605"/>
      <c r="B595" s="604" t="s">
        <v>2620</v>
      </c>
      <c r="C595" s="520" t="s">
        <v>2619</v>
      </c>
      <c r="D595" s="1142" t="s">
        <v>95</v>
      </c>
      <c r="E595" s="608">
        <f>F595-5</f>
        <v>44347</v>
      </c>
      <c r="F595" s="594">
        <v>44352</v>
      </c>
      <c r="G595" s="594">
        <f>F595+33</f>
        <v>44385</v>
      </c>
      <c r="H595" s="600"/>
    </row>
    <row r="596" spans="1:8" s="592" customFormat="1" ht="15" customHeight="1">
      <c r="A596" s="605"/>
      <c r="B596" s="602" t="s">
        <v>2618</v>
      </c>
      <c r="C596" s="520" t="s">
        <v>2617</v>
      </c>
      <c r="D596" s="1143"/>
      <c r="E596" s="608">
        <f>F596-5</f>
        <v>44354</v>
      </c>
      <c r="F596" s="594">
        <f>F595+7</f>
        <v>44359</v>
      </c>
      <c r="G596" s="594">
        <f>F596+33</f>
        <v>44392</v>
      </c>
    </row>
    <row r="597" spans="1:8" s="592" customFormat="1" ht="15" customHeight="1">
      <c r="A597" s="605"/>
      <c r="B597" s="602" t="s">
        <v>2616</v>
      </c>
      <c r="C597" s="520" t="s">
        <v>2615</v>
      </c>
      <c r="D597" s="1143"/>
      <c r="E597" s="608">
        <f>F597-5</f>
        <v>44361</v>
      </c>
      <c r="F597" s="594">
        <f>F596+7</f>
        <v>44366</v>
      </c>
      <c r="G597" s="594">
        <f>F597+33</f>
        <v>44399</v>
      </c>
    </row>
    <row r="598" spans="1:8" s="592" customFormat="1" ht="15" customHeight="1">
      <c r="A598" s="605"/>
      <c r="B598" s="602" t="s">
        <v>2614</v>
      </c>
      <c r="C598" s="546" t="s">
        <v>2613</v>
      </c>
      <c r="D598" s="1143"/>
      <c r="E598" s="608">
        <f>F598-5</f>
        <v>44368</v>
      </c>
      <c r="F598" s="594">
        <f>F597+7</f>
        <v>44373</v>
      </c>
      <c r="G598" s="594">
        <f>F598+33</f>
        <v>44406</v>
      </c>
    </row>
    <row r="599" spans="1:8" s="600" customFormat="1" ht="15.75" customHeight="1">
      <c r="A599" s="607"/>
      <c r="B599" s="602" t="s">
        <v>2612</v>
      </c>
      <c r="C599" s="546" t="s">
        <v>2611</v>
      </c>
      <c r="D599" s="1014"/>
      <c r="E599" s="606">
        <f>F599-5</f>
        <v>44375</v>
      </c>
      <c r="F599" s="555">
        <f>F598+7</f>
        <v>44380</v>
      </c>
      <c r="G599" s="594">
        <f>F599+33</f>
        <v>44413</v>
      </c>
    </row>
    <row r="600" spans="1:8" s="600" customFormat="1" ht="15" hidden="1">
      <c r="A600" s="1017" t="s">
        <v>2627</v>
      </c>
      <c r="B600" s="1018"/>
      <c r="C600" s="580"/>
      <c r="D600" s="579" t="s">
        <v>254</v>
      </c>
      <c r="E600" s="579"/>
      <c r="F600" s="578"/>
      <c r="G600" s="578"/>
    </row>
    <row r="601" spans="1:8" s="592" customFormat="1" ht="15" hidden="1">
      <c r="A601" s="605"/>
      <c r="B601" s="1023" t="s">
        <v>27</v>
      </c>
      <c r="C601" s="1021" t="s">
        <v>28</v>
      </c>
      <c r="D601" s="1021" t="s">
        <v>8</v>
      </c>
      <c r="E601" s="516" t="s">
        <v>2422</v>
      </c>
      <c r="F601" s="602" t="s">
        <v>9</v>
      </c>
      <c r="G601" s="602" t="s">
        <v>133</v>
      </c>
      <c r="H601" s="600"/>
    </row>
    <row r="602" spans="1:8" s="592" customFormat="1" ht="15" hidden="1">
      <c r="A602" s="605"/>
      <c r="B602" s="1024"/>
      <c r="C602" s="1022"/>
      <c r="D602" s="1022"/>
      <c r="E602" s="516" t="s">
        <v>2421</v>
      </c>
      <c r="F602" s="602" t="s">
        <v>31</v>
      </c>
      <c r="G602" s="602" t="s">
        <v>32</v>
      </c>
    </row>
    <row r="603" spans="1:8" s="592" customFormat="1" ht="15" hidden="1">
      <c r="A603" s="605"/>
      <c r="B603" s="604" t="s">
        <v>2626</v>
      </c>
      <c r="C603" s="520" t="s">
        <v>2625</v>
      </c>
      <c r="D603" s="1012" t="s">
        <v>121</v>
      </c>
      <c r="E603" s="514">
        <f>F603-5</f>
        <v>44045</v>
      </c>
      <c r="F603" s="594">
        <v>44050</v>
      </c>
      <c r="G603" s="594">
        <f>F603+22</f>
        <v>44072</v>
      </c>
    </row>
    <row r="604" spans="1:8" s="592" customFormat="1" ht="15" hidden="1">
      <c r="A604" s="605"/>
      <c r="B604" s="602" t="s">
        <v>2624</v>
      </c>
      <c r="C604" s="520" t="s">
        <v>2623</v>
      </c>
      <c r="D604" s="1013"/>
      <c r="E604" s="514">
        <f>F604-5</f>
        <v>44052</v>
      </c>
      <c r="F604" s="594">
        <f>F603+7</f>
        <v>44057</v>
      </c>
      <c r="G604" s="594">
        <f>F604+22</f>
        <v>44079</v>
      </c>
    </row>
    <row r="605" spans="1:8" s="592" customFormat="1" ht="15" hidden="1">
      <c r="A605" s="605"/>
      <c r="B605" s="602" t="s">
        <v>2622</v>
      </c>
      <c r="C605" s="520" t="s">
        <v>2621</v>
      </c>
      <c r="D605" s="1013"/>
      <c r="E605" s="514">
        <f>F605-5</f>
        <v>44059</v>
      </c>
      <c r="F605" s="594">
        <f>F604+7</f>
        <v>44064</v>
      </c>
      <c r="G605" s="594">
        <f>F605+22</f>
        <v>44086</v>
      </c>
    </row>
    <row r="606" spans="1:8" s="592" customFormat="1" ht="15" hidden="1">
      <c r="A606" s="605"/>
      <c r="B606" s="602" t="s">
        <v>2441</v>
      </c>
      <c r="C606" s="520" t="s">
        <v>2434</v>
      </c>
      <c r="D606" s="1013"/>
      <c r="E606" s="514">
        <f>F606-5</f>
        <v>44066</v>
      </c>
      <c r="F606" s="594">
        <f>F605+7</f>
        <v>44071</v>
      </c>
      <c r="G606" s="594">
        <f>F606+22</f>
        <v>44093</v>
      </c>
    </row>
    <row r="607" spans="1:8" s="592" customFormat="1" ht="15" hidden="1">
      <c r="A607" s="605"/>
      <c r="B607" s="602" t="s">
        <v>2441</v>
      </c>
      <c r="C607" s="520" t="s">
        <v>2434</v>
      </c>
      <c r="D607" s="1014"/>
      <c r="E607" s="514">
        <f>F607-5</f>
        <v>44073</v>
      </c>
      <c r="F607" s="594">
        <f>F606+7</f>
        <v>44078</v>
      </c>
      <c r="G607" s="594">
        <f>F607+22</f>
        <v>44100</v>
      </c>
    </row>
    <row r="608" spans="1:8" s="592" customFormat="1" ht="15" hidden="1">
      <c r="A608" s="605"/>
      <c r="B608" s="1053" t="s">
        <v>27</v>
      </c>
      <c r="C608" s="1021" t="s">
        <v>28</v>
      </c>
      <c r="D608" s="1021" t="s">
        <v>8</v>
      </c>
      <c r="E608" s="516" t="s">
        <v>2422</v>
      </c>
      <c r="F608" s="602" t="s">
        <v>9</v>
      </c>
      <c r="G608" s="602" t="s">
        <v>133</v>
      </c>
      <c r="H608" s="600"/>
    </row>
    <row r="609" spans="1:8" s="592" customFormat="1" ht="15" hidden="1">
      <c r="A609" s="605"/>
      <c r="B609" s="1058"/>
      <c r="C609" s="1022"/>
      <c r="D609" s="1022"/>
      <c r="E609" s="516" t="s">
        <v>2421</v>
      </c>
      <c r="F609" s="602" t="s">
        <v>31</v>
      </c>
      <c r="G609" s="602" t="s">
        <v>32</v>
      </c>
    </row>
    <row r="610" spans="1:8" s="592" customFormat="1" ht="15" hidden="1">
      <c r="A610" s="605"/>
      <c r="B610" s="604" t="s">
        <v>1045</v>
      </c>
      <c r="C610" s="520" t="s">
        <v>2634</v>
      </c>
      <c r="D610" s="1012" t="s">
        <v>2081</v>
      </c>
      <c r="E610" s="514">
        <f>F610-5</f>
        <v>44257</v>
      </c>
      <c r="F610" s="594">
        <v>44262</v>
      </c>
      <c r="G610" s="594">
        <f>F610+22</f>
        <v>44284</v>
      </c>
    </row>
    <row r="611" spans="1:8" s="592" customFormat="1" ht="15" hidden="1">
      <c r="A611" s="605"/>
      <c r="B611" s="602" t="s">
        <v>2633</v>
      </c>
      <c r="C611" s="520" t="s">
        <v>2632</v>
      </c>
      <c r="D611" s="1013"/>
      <c r="E611" s="514">
        <f>F611-5</f>
        <v>44264</v>
      </c>
      <c r="F611" s="594">
        <f>F610+7</f>
        <v>44269</v>
      </c>
      <c r="G611" s="594">
        <f>F611+22</f>
        <v>44291</v>
      </c>
    </row>
    <row r="612" spans="1:8" s="592" customFormat="1" ht="15" hidden="1">
      <c r="A612" s="605"/>
      <c r="B612" s="602" t="s">
        <v>2631</v>
      </c>
      <c r="C612" s="520" t="s">
        <v>2630</v>
      </c>
      <c r="D612" s="1013"/>
      <c r="E612" s="514">
        <f>F612-5</f>
        <v>44271</v>
      </c>
      <c r="F612" s="594">
        <f>F611+7</f>
        <v>44276</v>
      </c>
      <c r="G612" s="594">
        <f>F612+22</f>
        <v>44298</v>
      </c>
    </row>
    <row r="613" spans="1:8" s="592" customFormat="1" ht="15" hidden="1">
      <c r="A613" s="605"/>
      <c r="B613" s="602" t="s">
        <v>2629</v>
      </c>
      <c r="C613" s="520" t="s">
        <v>2628</v>
      </c>
      <c r="D613" s="1013"/>
      <c r="E613" s="514">
        <f>F613-5</f>
        <v>44278</v>
      </c>
      <c r="F613" s="594">
        <f>F612+7</f>
        <v>44283</v>
      </c>
      <c r="G613" s="594">
        <f>F613+22</f>
        <v>44305</v>
      </c>
    </row>
    <row r="614" spans="1:8" s="592" customFormat="1" ht="15" hidden="1">
      <c r="A614" s="605"/>
      <c r="B614" s="602" t="s">
        <v>2441</v>
      </c>
      <c r="C614" s="520" t="s">
        <v>2434</v>
      </c>
      <c r="D614" s="1014"/>
      <c r="E614" s="514">
        <f>F614-5</f>
        <v>44285</v>
      </c>
      <c r="F614" s="594">
        <f>F613+7</f>
        <v>44290</v>
      </c>
      <c r="G614" s="594">
        <f>F614+22</f>
        <v>44312</v>
      </c>
    </row>
    <row r="615" spans="1:8" s="600" customFormat="1" ht="15">
      <c r="A615" s="1017" t="s">
        <v>2627</v>
      </c>
      <c r="B615" s="1018"/>
      <c r="C615" s="580"/>
      <c r="D615" s="579" t="s">
        <v>254</v>
      </c>
      <c r="E615" s="579"/>
      <c r="F615" s="578"/>
      <c r="G615" s="578"/>
    </row>
    <row r="616" spans="1:8" s="592" customFormat="1" ht="15" hidden="1">
      <c r="A616" s="605"/>
      <c r="B616" s="1023" t="s">
        <v>27</v>
      </c>
      <c r="C616" s="1021" t="s">
        <v>28</v>
      </c>
      <c r="D616" s="1021" t="s">
        <v>8</v>
      </c>
      <c r="E616" s="516" t="s">
        <v>2422</v>
      </c>
      <c r="F616" s="602" t="s">
        <v>9</v>
      </c>
      <c r="G616" s="602" t="s">
        <v>133</v>
      </c>
      <c r="H616" s="600"/>
    </row>
    <row r="617" spans="1:8" s="592" customFormat="1" ht="15" hidden="1">
      <c r="A617" s="605"/>
      <c r="B617" s="1024"/>
      <c r="C617" s="1022"/>
      <c r="D617" s="1022"/>
      <c r="E617" s="516" t="s">
        <v>2421</v>
      </c>
      <c r="F617" s="602" t="s">
        <v>31</v>
      </c>
      <c r="G617" s="602" t="s">
        <v>32</v>
      </c>
    </row>
    <row r="618" spans="1:8" s="592" customFormat="1" ht="15" hidden="1">
      <c r="A618" s="605"/>
      <c r="B618" s="604" t="s">
        <v>2626</v>
      </c>
      <c r="C618" s="520" t="s">
        <v>2625</v>
      </c>
      <c r="D618" s="1012" t="s">
        <v>121</v>
      </c>
      <c r="E618" s="514">
        <f>F618-5</f>
        <v>44045</v>
      </c>
      <c r="F618" s="594">
        <v>44050</v>
      </c>
      <c r="G618" s="594">
        <f>F618+22</f>
        <v>44072</v>
      </c>
    </row>
    <row r="619" spans="1:8" s="592" customFormat="1" ht="15" hidden="1">
      <c r="A619" s="605"/>
      <c r="B619" s="602" t="s">
        <v>2624</v>
      </c>
      <c r="C619" s="520" t="s">
        <v>2623</v>
      </c>
      <c r="D619" s="1013"/>
      <c r="E619" s="514">
        <f>F619-5</f>
        <v>44052</v>
      </c>
      <c r="F619" s="594">
        <f>F618+7</f>
        <v>44057</v>
      </c>
      <c r="G619" s="594">
        <f>F619+22</f>
        <v>44079</v>
      </c>
    </row>
    <row r="620" spans="1:8" s="592" customFormat="1" ht="15" hidden="1">
      <c r="A620" s="605"/>
      <c r="B620" s="602" t="s">
        <v>2622</v>
      </c>
      <c r="C620" s="520" t="s">
        <v>2621</v>
      </c>
      <c r="D620" s="1013"/>
      <c r="E620" s="514">
        <f>F620-5</f>
        <v>44059</v>
      </c>
      <c r="F620" s="594">
        <f>F619+7</f>
        <v>44064</v>
      </c>
      <c r="G620" s="594">
        <f>F620+22</f>
        <v>44086</v>
      </c>
    </row>
    <row r="621" spans="1:8" s="592" customFormat="1" ht="15" hidden="1">
      <c r="A621" s="605"/>
      <c r="B621" s="602" t="s">
        <v>2441</v>
      </c>
      <c r="C621" s="520" t="s">
        <v>2434</v>
      </c>
      <c r="D621" s="1013"/>
      <c r="E621" s="514">
        <f>F621-5</f>
        <v>44066</v>
      </c>
      <c r="F621" s="594">
        <f>F620+7</f>
        <v>44071</v>
      </c>
      <c r="G621" s="594">
        <f>F621+22</f>
        <v>44093</v>
      </c>
    </row>
    <row r="622" spans="1:8" s="592" customFormat="1" ht="15" hidden="1">
      <c r="A622" s="605"/>
      <c r="B622" s="602" t="s">
        <v>2441</v>
      </c>
      <c r="C622" s="520" t="s">
        <v>2434</v>
      </c>
      <c r="D622" s="1014"/>
      <c r="E622" s="514">
        <f>F622-5</f>
        <v>44073</v>
      </c>
      <c r="F622" s="594">
        <f>F621+7</f>
        <v>44078</v>
      </c>
      <c r="G622" s="594">
        <f>F622+22</f>
        <v>44100</v>
      </c>
    </row>
    <row r="623" spans="1:8" s="592" customFormat="1" ht="15">
      <c r="A623" s="605"/>
      <c r="B623" s="1019" t="s">
        <v>294</v>
      </c>
      <c r="C623" s="1021" t="s">
        <v>28</v>
      </c>
      <c r="D623" s="1021" t="s">
        <v>8</v>
      </c>
      <c r="E623" s="516" t="s">
        <v>2422</v>
      </c>
      <c r="F623" s="602" t="s">
        <v>9</v>
      </c>
      <c r="G623" s="602" t="s">
        <v>133</v>
      </c>
      <c r="H623" s="600"/>
    </row>
    <row r="624" spans="1:8" s="592" customFormat="1" ht="15">
      <c r="A624" s="605"/>
      <c r="B624" s="1020"/>
      <c r="C624" s="1022"/>
      <c r="D624" s="1022"/>
      <c r="E624" s="516" t="s">
        <v>2421</v>
      </c>
      <c r="F624" s="602" t="s">
        <v>31</v>
      </c>
      <c r="G624" s="602" t="s">
        <v>32</v>
      </c>
    </row>
    <row r="625" spans="1:9" s="592" customFormat="1" ht="15">
      <c r="A625" s="605"/>
      <c r="B625" s="604" t="s">
        <v>2620</v>
      </c>
      <c r="C625" s="520" t="s">
        <v>2619</v>
      </c>
      <c r="D625" s="1012" t="s">
        <v>2549</v>
      </c>
      <c r="E625" s="514">
        <f>F625-5</f>
        <v>44347</v>
      </c>
      <c r="F625" s="594">
        <v>44352</v>
      </c>
      <c r="G625" s="594">
        <f>F625+22</f>
        <v>44374</v>
      </c>
    </row>
    <row r="626" spans="1:9" s="592" customFormat="1" ht="15">
      <c r="A626" s="605"/>
      <c r="B626" s="602" t="s">
        <v>2618</v>
      </c>
      <c r="C626" s="520" t="s">
        <v>2617</v>
      </c>
      <c r="D626" s="1013"/>
      <c r="E626" s="514">
        <f>F626-5</f>
        <v>44354</v>
      </c>
      <c r="F626" s="594">
        <f>F625+7</f>
        <v>44359</v>
      </c>
      <c r="G626" s="594">
        <f>F626+22</f>
        <v>44381</v>
      </c>
    </row>
    <row r="627" spans="1:9" s="592" customFormat="1" ht="15">
      <c r="A627" s="605"/>
      <c r="B627" s="602" t="s">
        <v>2616</v>
      </c>
      <c r="C627" s="520" t="s">
        <v>2615</v>
      </c>
      <c r="D627" s="1013"/>
      <c r="E627" s="514">
        <f>F627-5</f>
        <v>44361</v>
      </c>
      <c r="F627" s="594">
        <f>F626+7</f>
        <v>44366</v>
      </c>
      <c r="G627" s="594">
        <f>F627+22</f>
        <v>44388</v>
      </c>
    </row>
    <row r="628" spans="1:9" s="592" customFormat="1" ht="15">
      <c r="A628" s="605"/>
      <c r="B628" s="602" t="s">
        <v>2614</v>
      </c>
      <c r="C628" s="546" t="s">
        <v>2613</v>
      </c>
      <c r="D628" s="1013"/>
      <c r="E628" s="514">
        <f>F628-5</f>
        <v>44368</v>
      </c>
      <c r="F628" s="594">
        <f>F627+7</f>
        <v>44373</v>
      </c>
      <c r="G628" s="594">
        <f>F628+22</f>
        <v>44395</v>
      </c>
    </row>
    <row r="629" spans="1:9" s="592" customFormat="1" ht="15">
      <c r="A629" s="605"/>
      <c r="B629" s="602" t="s">
        <v>2612</v>
      </c>
      <c r="C629" s="546" t="s">
        <v>2611</v>
      </c>
      <c r="D629" s="1014"/>
      <c r="E629" s="514">
        <f>F629-5</f>
        <v>44375</v>
      </c>
      <c r="F629" s="594">
        <f>F628+7</f>
        <v>44380</v>
      </c>
      <c r="G629" s="594">
        <f>F629+22</f>
        <v>44402</v>
      </c>
    </row>
    <row r="630" spans="1:9" s="600" customFormat="1" ht="15">
      <c r="A630" s="1148" t="s">
        <v>2610</v>
      </c>
      <c r="B630" s="1017"/>
      <c r="C630" s="1017"/>
      <c r="D630" s="1017"/>
      <c r="E630" s="1017"/>
      <c r="F630" s="1017"/>
      <c r="G630" s="1149"/>
    </row>
    <row r="631" spans="1:9" s="592" customFormat="1" ht="15">
      <c r="A631" s="1140"/>
      <c r="B631" s="1061" t="s">
        <v>27</v>
      </c>
      <c r="C631" s="1146" t="s">
        <v>28</v>
      </c>
      <c r="D631" s="1146" t="s">
        <v>8</v>
      </c>
      <c r="E631" s="599" t="s">
        <v>2422</v>
      </c>
      <c r="F631" s="598" t="s">
        <v>9</v>
      </c>
      <c r="G631" s="598" t="s">
        <v>1496</v>
      </c>
      <c r="H631" s="600"/>
    </row>
    <row r="632" spans="1:9" s="592" customFormat="1" ht="15">
      <c r="A632" s="1140"/>
      <c r="B632" s="1046"/>
      <c r="C632" s="1147"/>
      <c r="D632" s="1147"/>
      <c r="E632" s="599" t="s">
        <v>2421</v>
      </c>
      <c r="F632" s="598" t="s">
        <v>31</v>
      </c>
      <c r="G632" s="598" t="s">
        <v>32</v>
      </c>
    </row>
    <row r="633" spans="1:9" s="592" customFormat="1" ht="15">
      <c r="A633" s="1140"/>
      <c r="B633" s="602" t="s">
        <v>2609</v>
      </c>
      <c r="C633" s="603" t="s">
        <v>2608</v>
      </c>
      <c r="D633" s="1036" t="s">
        <v>170</v>
      </c>
      <c r="E633" s="513">
        <f>F633-5</f>
        <v>44345</v>
      </c>
      <c r="F633" s="594">
        <v>44350</v>
      </c>
      <c r="G633" s="594">
        <f>F633+39</f>
        <v>44389</v>
      </c>
    </row>
    <row r="634" spans="1:9" s="592" customFormat="1" ht="15">
      <c r="A634" s="1140"/>
      <c r="B634" s="604" t="s">
        <v>2607</v>
      </c>
      <c r="C634" s="603" t="s">
        <v>2606</v>
      </c>
      <c r="D634" s="1037"/>
      <c r="E634" s="513">
        <f>F634-5</f>
        <v>44352</v>
      </c>
      <c r="F634" s="594">
        <f>F633+7</f>
        <v>44357</v>
      </c>
      <c r="G634" s="594">
        <f>F634+39</f>
        <v>44396</v>
      </c>
    </row>
    <row r="635" spans="1:9" s="592" customFormat="1" ht="15">
      <c r="A635" s="1140"/>
      <c r="B635" s="602" t="s">
        <v>2605</v>
      </c>
      <c r="C635" s="601" t="s">
        <v>2604</v>
      </c>
      <c r="D635" s="1037"/>
      <c r="E635" s="513">
        <f>F635-5</f>
        <v>44359</v>
      </c>
      <c r="F635" s="594">
        <f>F634+7</f>
        <v>44364</v>
      </c>
      <c r="G635" s="594">
        <f>F635+39</f>
        <v>44403</v>
      </c>
      <c r="H635" s="590"/>
    </row>
    <row r="636" spans="1:9" s="592" customFormat="1" ht="15">
      <c r="A636" s="1140"/>
      <c r="B636" s="602" t="s">
        <v>2603</v>
      </c>
      <c r="C636" s="601" t="s">
        <v>2602</v>
      </c>
      <c r="D636" s="1037"/>
      <c r="E636" s="513">
        <f>F636-5</f>
        <v>44366</v>
      </c>
      <c r="F636" s="594">
        <f>F635+7</f>
        <v>44371</v>
      </c>
      <c r="G636" s="594">
        <f>F636+39</f>
        <v>44410</v>
      </c>
      <c r="H636" s="486"/>
    </row>
    <row r="637" spans="1:9" s="592" customFormat="1" ht="15" customHeight="1">
      <c r="A637" s="597"/>
      <c r="B637" s="602" t="s">
        <v>2601</v>
      </c>
      <c r="C637" s="601" t="s">
        <v>2600</v>
      </c>
      <c r="D637" s="1038"/>
      <c r="E637" s="513">
        <f>F637-5</f>
        <v>44373</v>
      </c>
      <c r="F637" s="594">
        <f>F636+7</f>
        <v>44378</v>
      </c>
      <c r="G637" s="594">
        <f>F637+39</f>
        <v>44417</v>
      </c>
      <c r="H637" s="486"/>
      <c r="I637" s="593"/>
    </row>
    <row r="638" spans="1:9" s="600" customFormat="1" ht="15">
      <c r="A638" s="1148" t="s">
        <v>2599</v>
      </c>
      <c r="B638" s="1017"/>
      <c r="C638" s="1017"/>
      <c r="D638" s="1017"/>
      <c r="E638" s="1017"/>
      <c r="F638" s="1017"/>
      <c r="G638" s="1149"/>
    </row>
    <row r="639" spans="1:9" s="592" customFormat="1" ht="15">
      <c r="A639" s="1141"/>
      <c r="B639" s="1019" t="s">
        <v>294</v>
      </c>
      <c r="C639" s="1146" t="s">
        <v>28</v>
      </c>
      <c r="D639" s="1146" t="s">
        <v>8</v>
      </c>
      <c r="E639" s="599" t="s">
        <v>2422</v>
      </c>
      <c r="F639" s="598" t="s">
        <v>9</v>
      </c>
      <c r="G639" s="598" t="s">
        <v>1871</v>
      </c>
      <c r="H639" s="600"/>
    </row>
    <row r="640" spans="1:9" s="592" customFormat="1" ht="15">
      <c r="A640" s="1141"/>
      <c r="B640" s="1020"/>
      <c r="C640" s="1147"/>
      <c r="D640" s="1147"/>
      <c r="E640" s="599" t="s">
        <v>2421</v>
      </c>
      <c r="F640" s="598" t="s">
        <v>31</v>
      </c>
      <c r="G640" s="598" t="s">
        <v>32</v>
      </c>
    </row>
    <row r="641" spans="1:9" s="592" customFormat="1" ht="15">
      <c r="A641" s="1141"/>
      <c r="B641" s="595" t="s">
        <v>2530</v>
      </c>
      <c r="C641" s="595" t="s">
        <v>2598</v>
      </c>
      <c r="D641" s="1154" t="s">
        <v>2597</v>
      </c>
      <c r="E641" s="513">
        <f>F641-5</f>
        <v>44346</v>
      </c>
      <c r="F641" s="594">
        <v>44351</v>
      </c>
      <c r="G641" s="594">
        <f>F641+6</f>
        <v>44357</v>
      </c>
    </row>
    <row r="642" spans="1:9" s="592" customFormat="1" ht="15">
      <c r="A642" s="1141"/>
      <c r="B642" s="595" t="s">
        <v>2531</v>
      </c>
      <c r="C642" s="595" t="s">
        <v>2596</v>
      </c>
      <c r="D642" s="1154"/>
      <c r="E642" s="513">
        <f>F642-5</f>
        <v>44353</v>
      </c>
      <c r="F642" s="594">
        <f>F641+7</f>
        <v>44358</v>
      </c>
      <c r="G642" s="594">
        <f>F642+6</f>
        <v>44364</v>
      </c>
    </row>
    <row r="643" spans="1:9" s="592" customFormat="1" ht="15">
      <c r="A643" s="1141"/>
      <c r="B643" s="596" t="s">
        <v>2530</v>
      </c>
      <c r="C643" s="595" t="s">
        <v>2596</v>
      </c>
      <c r="D643" s="1154"/>
      <c r="E643" s="513">
        <f>F643-5</f>
        <v>44360</v>
      </c>
      <c r="F643" s="594">
        <f>F642+7</f>
        <v>44365</v>
      </c>
      <c r="G643" s="594">
        <f>F643+6</f>
        <v>44371</v>
      </c>
      <c r="H643" s="590"/>
    </row>
    <row r="644" spans="1:9" s="592" customFormat="1" ht="15">
      <c r="A644" s="1141"/>
      <c r="B644" s="595" t="s">
        <v>2531</v>
      </c>
      <c r="C644" s="595" t="s">
        <v>2595</v>
      </c>
      <c r="D644" s="1154"/>
      <c r="E644" s="513">
        <f>F644-5</f>
        <v>44367</v>
      </c>
      <c r="F644" s="594">
        <f>F643+7</f>
        <v>44372</v>
      </c>
      <c r="G644" s="594">
        <f>F644+6</f>
        <v>44378</v>
      </c>
      <c r="H644" s="486" t="s">
        <v>1020</v>
      </c>
    </row>
    <row r="645" spans="1:9" s="592" customFormat="1" ht="15" customHeight="1">
      <c r="A645" s="597"/>
      <c r="B645" s="596" t="s">
        <v>2530</v>
      </c>
      <c r="C645" s="595" t="s">
        <v>2595</v>
      </c>
      <c r="D645" s="1154"/>
      <c r="E645" s="513">
        <f>F645-5</f>
        <v>44374</v>
      </c>
      <c r="F645" s="594">
        <f>F644+7</f>
        <v>44379</v>
      </c>
      <c r="G645" s="594">
        <f>F645+6</f>
        <v>44385</v>
      </c>
      <c r="H645" s="486"/>
      <c r="I645" s="593"/>
    </row>
    <row r="646" spans="1:9" s="600" customFormat="1" ht="15">
      <c r="A646" s="1148"/>
      <c r="B646" s="1149"/>
      <c r="C646" s="1150"/>
      <c r="D646" s="1151"/>
      <c r="E646" s="1151"/>
      <c r="F646" s="1152"/>
      <c r="G646" s="1152"/>
    </row>
    <row r="647" spans="1:9" s="592" customFormat="1" ht="15">
      <c r="A647" s="1141"/>
      <c r="B647" s="1165" t="s">
        <v>27</v>
      </c>
      <c r="C647" s="1153" t="s">
        <v>28</v>
      </c>
      <c r="D647" s="1153" t="s">
        <v>8</v>
      </c>
      <c r="E647" s="599" t="s">
        <v>2422</v>
      </c>
      <c r="F647" s="598" t="s">
        <v>9</v>
      </c>
      <c r="G647" s="598" t="s">
        <v>1871</v>
      </c>
      <c r="H647" s="600"/>
    </row>
    <row r="648" spans="1:9" s="592" customFormat="1" ht="15">
      <c r="A648" s="1141"/>
      <c r="B648" s="1166"/>
      <c r="C648" s="1153"/>
      <c r="D648" s="1153"/>
      <c r="E648" s="599" t="s">
        <v>2421</v>
      </c>
      <c r="F648" s="598" t="s">
        <v>31</v>
      </c>
      <c r="G648" s="598" t="s">
        <v>32</v>
      </c>
    </row>
    <row r="649" spans="1:9" s="592" customFormat="1" ht="15">
      <c r="A649" s="1141"/>
      <c r="B649" s="596" t="s">
        <v>2591</v>
      </c>
      <c r="C649" s="595" t="s">
        <v>2594</v>
      </c>
      <c r="D649" s="1154" t="s">
        <v>152</v>
      </c>
      <c r="E649" s="513">
        <f>F649-5</f>
        <v>44343</v>
      </c>
      <c r="F649" s="594">
        <v>44348</v>
      </c>
      <c r="G649" s="594">
        <f>F649+3</f>
        <v>44351</v>
      </c>
    </row>
    <row r="650" spans="1:9" s="592" customFormat="1" ht="15">
      <c r="A650" s="1141"/>
      <c r="B650" s="596" t="s">
        <v>2589</v>
      </c>
      <c r="C650" s="596" t="s">
        <v>2593</v>
      </c>
      <c r="D650" s="1154"/>
      <c r="E650" s="513">
        <f>F650-5</f>
        <v>44350</v>
      </c>
      <c r="F650" s="594">
        <f>F649+7</f>
        <v>44355</v>
      </c>
      <c r="G650" s="594">
        <f>F650+3</f>
        <v>44358</v>
      </c>
    </row>
    <row r="651" spans="1:9" s="592" customFormat="1" ht="15">
      <c r="A651" s="1141"/>
      <c r="B651" s="596" t="s">
        <v>2592</v>
      </c>
      <c r="C651" s="595" t="s">
        <v>2510</v>
      </c>
      <c r="D651" s="1154"/>
      <c r="E651" s="513">
        <f>F651-5</f>
        <v>44357</v>
      </c>
      <c r="F651" s="594">
        <f>F650+7</f>
        <v>44362</v>
      </c>
      <c r="G651" s="594">
        <f>F651+3</f>
        <v>44365</v>
      </c>
      <c r="H651" s="590"/>
    </row>
    <row r="652" spans="1:9" s="592" customFormat="1" ht="15">
      <c r="A652" s="1141"/>
      <c r="B652" s="596" t="s">
        <v>2591</v>
      </c>
      <c r="C652" s="595" t="s">
        <v>2590</v>
      </c>
      <c r="D652" s="1154"/>
      <c r="E652" s="513">
        <f>F652-5</f>
        <v>44364</v>
      </c>
      <c r="F652" s="594">
        <f>F651+7</f>
        <v>44369</v>
      </c>
      <c r="G652" s="594">
        <f>F652+3</f>
        <v>44372</v>
      </c>
      <c r="H652" s="486"/>
    </row>
    <row r="653" spans="1:9" s="592" customFormat="1" ht="15" customHeight="1">
      <c r="A653" s="597"/>
      <c r="B653" s="596" t="s">
        <v>2589</v>
      </c>
      <c r="C653" s="595" t="s">
        <v>2588</v>
      </c>
      <c r="D653" s="1154"/>
      <c r="E653" s="513">
        <f>F653-5</f>
        <v>44371</v>
      </c>
      <c r="F653" s="594">
        <f>F652+7</f>
        <v>44376</v>
      </c>
      <c r="G653" s="594">
        <f>F653+3</f>
        <v>44379</v>
      </c>
      <c r="H653" s="486"/>
      <c r="I653" s="593"/>
    </row>
    <row r="654" spans="1:9" s="590" customFormat="1" ht="15">
      <c r="A654" s="591" t="s">
        <v>77</v>
      </c>
      <c r="B654" s="591"/>
      <c r="C654" s="591"/>
      <c r="D654" s="591"/>
      <c r="E654" s="591"/>
      <c r="F654" s="591"/>
      <c r="G654" s="591"/>
      <c r="H654" s="486"/>
    </row>
    <row r="655" spans="1:9" s="533" customFormat="1" ht="15.75" customHeight="1">
      <c r="A655" s="1062" t="s">
        <v>2587</v>
      </c>
      <c r="B655" s="1062"/>
      <c r="C655" s="589"/>
      <c r="D655" s="588"/>
      <c r="E655" s="588"/>
      <c r="F655" s="587"/>
      <c r="G655" s="587"/>
    </row>
    <row r="656" spans="1:9" s="486" customFormat="1" ht="15">
      <c r="A656" s="573"/>
      <c r="B656" s="1165" t="s">
        <v>27</v>
      </c>
      <c r="C656" s="1028" t="s">
        <v>28</v>
      </c>
      <c r="D656" s="1163" t="s">
        <v>8</v>
      </c>
      <c r="E656" s="516" t="s">
        <v>2422</v>
      </c>
      <c r="F656" s="516" t="s">
        <v>9</v>
      </c>
      <c r="G656" s="516" t="s">
        <v>88</v>
      </c>
    </row>
    <row r="657" spans="1:8" s="486" customFormat="1" ht="15">
      <c r="A657" s="573"/>
      <c r="B657" s="1166"/>
      <c r="C657" s="1055"/>
      <c r="D657" s="1164"/>
      <c r="E657" s="586" t="s">
        <v>2421</v>
      </c>
      <c r="F657" s="586" t="s">
        <v>31</v>
      </c>
      <c r="G657" s="586" t="s">
        <v>32</v>
      </c>
    </row>
    <row r="658" spans="1:8" s="486" customFormat="1" ht="15">
      <c r="A658" s="573"/>
      <c r="B658" s="520" t="s">
        <v>2586</v>
      </c>
      <c r="C658" s="520" t="s">
        <v>2585</v>
      </c>
      <c r="D658" s="1154" t="s">
        <v>2584</v>
      </c>
      <c r="E658" s="513">
        <f>F658-5</f>
        <v>44347</v>
      </c>
      <c r="F658" s="544">
        <v>44352</v>
      </c>
      <c r="G658" s="544">
        <f>F658+11</f>
        <v>44363</v>
      </c>
      <c r="H658" s="486" t="s">
        <v>254</v>
      </c>
    </row>
    <row r="659" spans="1:8" s="486" customFormat="1" ht="15">
      <c r="A659" s="573"/>
      <c r="B659" s="520" t="s">
        <v>2583</v>
      </c>
      <c r="C659" s="520" t="s">
        <v>2579</v>
      </c>
      <c r="D659" s="1154"/>
      <c r="E659" s="513">
        <f>F659-5</f>
        <v>44354</v>
      </c>
      <c r="F659" s="544">
        <f>F658+7</f>
        <v>44359</v>
      </c>
      <c r="G659" s="544">
        <f>F659+11</f>
        <v>44370</v>
      </c>
      <c r="H659" s="477"/>
    </row>
    <row r="660" spans="1:8" s="486" customFormat="1" ht="15">
      <c r="A660" s="573"/>
      <c r="B660" s="520" t="s">
        <v>2582</v>
      </c>
      <c r="C660" s="520" t="s">
        <v>2579</v>
      </c>
      <c r="D660" s="1154"/>
      <c r="E660" s="513">
        <f>F660-5</f>
        <v>44361</v>
      </c>
      <c r="F660" s="544">
        <f>F659+7</f>
        <v>44366</v>
      </c>
      <c r="G660" s="544">
        <f>F660+11</f>
        <v>44377</v>
      </c>
      <c r="H660" s="477"/>
    </row>
    <row r="661" spans="1:8" s="486" customFormat="1" ht="15">
      <c r="A661" s="573"/>
      <c r="B661" s="520" t="s">
        <v>2581</v>
      </c>
      <c r="C661" s="520" t="s">
        <v>2579</v>
      </c>
      <c r="D661" s="1154"/>
      <c r="E661" s="513">
        <f>F661-5</f>
        <v>44368</v>
      </c>
      <c r="F661" s="544">
        <f>F660+7</f>
        <v>44373</v>
      </c>
      <c r="G661" s="544">
        <f>F661+11</f>
        <v>44384</v>
      </c>
      <c r="H661" s="477"/>
    </row>
    <row r="662" spans="1:8" s="486" customFormat="1" ht="15">
      <c r="A662" s="573"/>
      <c r="B662" s="520" t="s">
        <v>2580</v>
      </c>
      <c r="C662" s="520" t="s">
        <v>2579</v>
      </c>
      <c r="D662" s="1154"/>
      <c r="E662" s="513">
        <f>F662-5</f>
        <v>44375</v>
      </c>
      <c r="F662" s="544">
        <f>F661+7</f>
        <v>44380</v>
      </c>
      <c r="G662" s="544">
        <f>F662+11</f>
        <v>44391</v>
      </c>
      <c r="H662" s="477"/>
    </row>
    <row r="663" spans="1:8" s="478" customFormat="1" ht="15">
      <c r="A663" s="1017" t="s">
        <v>2578</v>
      </c>
      <c r="B663" s="1017"/>
      <c r="C663" s="580"/>
      <c r="D663" s="579" t="s">
        <v>254</v>
      </c>
      <c r="E663" s="579"/>
      <c r="F663" s="578"/>
      <c r="G663" s="578"/>
    </row>
    <row r="664" spans="1:8" s="477" customFormat="1" ht="15">
      <c r="A664" s="573"/>
      <c r="B664" s="1040" t="s">
        <v>27</v>
      </c>
      <c r="C664" s="1028" t="s">
        <v>28</v>
      </c>
      <c r="D664" s="1028" t="s">
        <v>8</v>
      </c>
      <c r="E664" s="516" t="s">
        <v>2422</v>
      </c>
      <c r="F664" s="516" t="s">
        <v>9</v>
      </c>
      <c r="G664" s="516" t="s">
        <v>220</v>
      </c>
    </row>
    <row r="665" spans="1:8" s="477" customFormat="1" ht="15">
      <c r="A665" s="573"/>
      <c r="B665" s="1040"/>
      <c r="C665" s="1055"/>
      <c r="D665" s="1028"/>
      <c r="E665" s="516" t="s">
        <v>2421</v>
      </c>
      <c r="F665" s="516" t="s">
        <v>31</v>
      </c>
      <c r="G665" s="516" t="s">
        <v>32</v>
      </c>
    </row>
    <row r="666" spans="1:8" s="477" customFormat="1" ht="15.75" customHeight="1">
      <c r="A666" s="573"/>
      <c r="B666" s="524" t="s">
        <v>2467</v>
      </c>
      <c r="C666" s="528" t="s">
        <v>2466</v>
      </c>
      <c r="D666" s="1036" t="s">
        <v>138</v>
      </c>
      <c r="E666" s="513">
        <f>F666-5</f>
        <v>44344</v>
      </c>
      <c r="F666" s="538">
        <v>44349</v>
      </c>
      <c r="G666" s="538">
        <f>F666+12</f>
        <v>44361</v>
      </c>
    </row>
    <row r="667" spans="1:8" s="477" customFormat="1" ht="15">
      <c r="A667" s="573"/>
      <c r="B667" s="524" t="s">
        <v>2465</v>
      </c>
      <c r="C667" s="520" t="s">
        <v>2461</v>
      </c>
      <c r="D667" s="1037"/>
      <c r="E667" s="513">
        <f>F667-5</f>
        <v>44351</v>
      </c>
      <c r="F667" s="538">
        <f>F666+7</f>
        <v>44356</v>
      </c>
      <c r="G667" s="538">
        <f>F667+12</f>
        <v>44368</v>
      </c>
      <c r="H667" s="486"/>
    </row>
    <row r="668" spans="1:8" s="477" customFormat="1" ht="15">
      <c r="A668" s="573"/>
      <c r="B668" s="524" t="s">
        <v>2464</v>
      </c>
      <c r="C668" s="520" t="s">
        <v>2463</v>
      </c>
      <c r="D668" s="1037"/>
      <c r="E668" s="513">
        <f>F668-5</f>
        <v>44358</v>
      </c>
      <c r="F668" s="538">
        <f>F667+7</f>
        <v>44363</v>
      </c>
      <c r="G668" s="538">
        <f>F668+12</f>
        <v>44375</v>
      </c>
      <c r="H668" s="486"/>
    </row>
    <row r="669" spans="1:8" s="477" customFormat="1" ht="15">
      <c r="A669" s="573"/>
      <c r="B669" s="524" t="s">
        <v>2462</v>
      </c>
      <c r="C669" s="520" t="s">
        <v>2461</v>
      </c>
      <c r="D669" s="1037"/>
      <c r="E669" s="513">
        <f>F669-5</f>
        <v>44365</v>
      </c>
      <c r="F669" s="538">
        <f>F668+7</f>
        <v>44370</v>
      </c>
      <c r="G669" s="538">
        <f>F669+12</f>
        <v>44382</v>
      </c>
      <c r="H669" s="486"/>
    </row>
    <row r="670" spans="1:8" s="477" customFormat="1" ht="15" customHeight="1">
      <c r="A670" s="573"/>
      <c r="B670" s="524" t="s">
        <v>2460</v>
      </c>
      <c r="C670" s="524" t="s">
        <v>2459</v>
      </c>
      <c r="D670" s="1038"/>
      <c r="E670" s="513">
        <f>F670-5</f>
        <v>44372</v>
      </c>
      <c r="F670" s="538">
        <f>F669+7</f>
        <v>44377</v>
      </c>
      <c r="G670" s="538">
        <f>F670+12</f>
        <v>44389</v>
      </c>
      <c r="H670" s="486"/>
    </row>
    <row r="671" spans="1:8" s="477" customFormat="1" ht="15" hidden="1" customHeight="1">
      <c r="A671" s="573"/>
      <c r="B671" s="585"/>
      <c r="C671" s="584"/>
      <c r="D671" s="583"/>
      <c r="E671" s="582"/>
      <c r="F671" s="581"/>
      <c r="G671" s="581"/>
      <c r="H671" s="486"/>
    </row>
    <row r="672" spans="1:8" s="477" customFormat="1" ht="15" hidden="1">
      <c r="A672" s="573"/>
      <c r="B672" s="1023" t="s">
        <v>27</v>
      </c>
      <c r="C672" s="1028" t="s">
        <v>28</v>
      </c>
      <c r="D672" s="1028" t="s">
        <v>8</v>
      </c>
      <c r="E672" s="516" t="s">
        <v>2422</v>
      </c>
      <c r="F672" s="516" t="s">
        <v>9</v>
      </c>
      <c r="G672" s="516" t="s">
        <v>220</v>
      </c>
    </row>
    <row r="673" spans="1:8" s="477" customFormat="1" ht="15" hidden="1">
      <c r="A673" s="573"/>
      <c r="B673" s="1023"/>
      <c r="C673" s="1055"/>
      <c r="D673" s="1028"/>
      <c r="E673" s="516" t="s">
        <v>2421</v>
      </c>
      <c r="F673" s="516" t="s">
        <v>31</v>
      </c>
      <c r="G673" s="516" t="s">
        <v>32</v>
      </c>
    </row>
    <row r="674" spans="1:8" s="477" customFormat="1" ht="15.75" hidden="1" customHeight="1">
      <c r="A674" s="573"/>
      <c r="B674" s="520"/>
      <c r="C674" s="520"/>
      <c r="D674" s="1036" t="s">
        <v>181</v>
      </c>
      <c r="E674" s="513">
        <f>F674-5</f>
        <v>44008</v>
      </c>
      <c r="F674" s="538">
        <v>44013</v>
      </c>
      <c r="G674" s="538">
        <f>F674+10</f>
        <v>44023</v>
      </c>
    </row>
    <row r="675" spans="1:8" s="477" customFormat="1" ht="15" hidden="1">
      <c r="A675" s="573"/>
      <c r="B675" s="520"/>
      <c r="C675" s="520"/>
      <c r="D675" s="1037"/>
      <c r="E675" s="513">
        <f>F675-5</f>
        <v>44015</v>
      </c>
      <c r="F675" s="538">
        <f>F674+7</f>
        <v>44020</v>
      </c>
      <c r="G675" s="538">
        <f>F675+10</f>
        <v>44030</v>
      </c>
      <c r="H675" s="486"/>
    </row>
    <row r="676" spans="1:8" s="477" customFormat="1" ht="15" hidden="1">
      <c r="A676" s="573"/>
      <c r="B676" s="520"/>
      <c r="C676" s="520"/>
      <c r="D676" s="1037"/>
      <c r="E676" s="513">
        <f>F676-5</f>
        <v>44022</v>
      </c>
      <c r="F676" s="538">
        <f>F675+7</f>
        <v>44027</v>
      </c>
      <c r="G676" s="538">
        <f>F676+10</f>
        <v>44037</v>
      </c>
      <c r="H676" s="486"/>
    </row>
    <row r="677" spans="1:8" s="477" customFormat="1" ht="15" hidden="1">
      <c r="A677" s="573"/>
      <c r="B677" s="520"/>
      <c r="C677" s="520"/>
      <c r="D677" s="1037"/>
      <c r="E677" s="513">
        <f>F677-5</f>
        <v>44029</v>
      </c>
      <c r="F677" s="538">
        <f>F676+7</f>
        <v>44034</v>
      </c>
      <c r="G677" s="538">
        <f>F677+10</f>
        <v>44044</v>
      </c>
      <c r="H677" s="486"/>
    </row>
    <row r="678" spans="1:8" s="477" customFormat="1" ht="15" hidden="1" customHeight="1">
      <c r="A678" s="573"/>
      <c r="B678" s="520"/>
      <c r="C678" s="520"/>
      <c r="D678" s="1038"/>
      <c r="E678" s="513">
        <f>F678-5</f>
        <v>44036</v>
      </c>
      <c r="F678" s="538">
        <f>F677+7</f>
        <v>44041</v>
      </c>
      <c r="G678" s="538">
        <f>F678+10</f>
        <v>44051</v>
      </c>
      <c r="H678" s="486"/>
    </row>
    <row r="679" spans="1:8" s="477" customFormat="1" ht="15" hidden="1">
      <c r="A679" s="573"/>
      <c r="B679" s="1023" t="s">
        <v>27</v>
      </c>
      <c r="C679" s="1028" t="s">
        <v>28</v>
      </c>
      <c r="D679" s="1028" t="s">
        <v>8</v>
      </c>
      <c r="E679" s="516" t="s">
        <v>2422</v>
      </c>
      <c r="F679" s="516" t="s">
        <v>9</v>
      </c>
      <c r="G679" s="516" t="s">
        <v>220</v>
      </c>
    </row>
    <row r="680" spans="1:8" s="477" customFormat="1" ht="15" hidden="1">
      <c r="A680" s="573"/>
      <c r="B680" s="1023"/>
      <c r="C680" s="1055"/>
      <c r="D680" s="1028"/>
      <c r="E680" s="516" t="s">
        <v>2421</v>
      </c>
      <c r="F680" s="516" t="s">
        <v>31</v>
      </c>
      <c r="G680" s="516" t="s">
        <v>32</v>
      </c>
    </row>
    <row r="681" spans="1:8" s="477" customFormat="1" ht="15.75" hidden="1" customHeight="1">
      <c r="A681" s="573"/>
      <c r="B681" s="524" t="s">
        <v>2577</v>
      </c>
      <c r="C681" s="528" t="s">
        <v>2574</v>
      </c>
      <c r="D681" s="1036" t="s">
        <v>2576</v>
      </c>
      <c r="E681" s="513">
        <f>F681-5</f>
        <v>43829</v>
      </c>
      <c r="F681" s="538">
        <v>43834</v>
      </c>
      <c r="G681" s="538">
        <f>F681+10</f>
        <v>43844</v>
      </c>
    </row>
    <row r="682" spans="1:8" s="477" customFormat="1" ht="15" hidden="1">
      <c r="A682" s="573"/>
      <c r="B682" s="524" t="s">
        <v>2575</v>
      </c>
      <c r="C682" s="520" t="s">
        <v>2574</v>
      </c>
      <c r="D682" s="1037"/>
      <c r="E682" s="513">
        <f>F682-5</f>
        <v>43836</v>
      </c>
      <c r="F682" s="538">
        <f>F681+7</f>
        <v>43841</v>
      </c>
      <c r="G682" s="538">
        <f>F682+10</f>
        <v>43851</v>
      </c>
      <c r="H682" s="486"/>
    </row>
    <row r="683" spans="1:8" s="477" customFormat="1" ht="15" hidden="1">
      <c r="A683" s="573"/>
      <c r="B683" s="516" t="s">
        <v>2573</v>
      </c>
      <c r="C683" s="516" t="s">
        <v>2572</v>
      </c>
      <c r="D683" s="1037"/>
      <c r="E683" s="513">
        <f>F683-5</f>
        <v>43843</v>
      </c>
      <c r="F683" s="538">
        <f>F682+7</f>
        <v>43848</v>
      </c>
      <c r="G683" s="538">
        <f>F683+10</f>
        <v>43858</v>
      </c>
      <c r="H683" s="486"/>
    </row>
    <row r="684" spans="1:8" s="477" customFormat="1" ht="15" hidden="1">
      <c r="A684" s="573"/>
      <c r="B684" s="524" t="s">
        <v>2571</v>
      </c>
      <c r="C684" s="520" t="s">
        <v>2570</v>
      </c>
      <c r="D684" s="1037"/>
      <c r="E684" s="513">
        <f>F684-5</f>
        <v>43850</v>
      </c>
      <c r="F684" s="538">
        <f>F683+7</f>
        <v>43855</v>
      </c>
      <c r="G684" s="538">
        <f>F684+10</f>
        <v>43865</v>
      </c>
      <c r="H684" s="486"/>
    </row>
    <row r="685" spans="1:8" s="477" customFormat="1" ht="15" hidden="1" customHeight="1">
      <c r="A685" s="573"/>
      <c r="B685" s="524" t="s">
        <v>2434</v>
      </c>
      <c r="C685" s="520" t="s">
        <v>2434</v>
      </c>
      <c r="D685" s="1038"/>
      <c r="E685" s="513">
        <f>F685-5</f>
        <v>43857</v>
      </c>
      <c r="F685" s="538">
        <f>F684+7</f>
        <v>43862</v>
      </c>
      <c r="G685" s="538">
        <f>F685+10</f>
        <v>43872</v>
      </c>
      <c r="H685" s="486"/>
    </row>
    <row r="686" spans="1:8" s="477" customFormat="1" ht="15">
      <c r="A686" s="573"/>
      <c r="B686" s="1040" t="s">
        <v>27</v>
      </c>
      <c r="C686" s="1028" t="s">
        <v>28</v>
      </c>
      <c r="D686" s="1028" t="s">
        <v>8</v>
      </c>
      <c r="E686" s="516" t="s">
        <v>2422</v>
      </c>
      <c r="F686" s="516" t="s">
        <v>9</v>
      </c>
      <c r="G686" s="516" t="s">
        <v>220</v>
      </c>
    </row>
    <row r="687" spans="1:8" s="477" customFormat="1" ht="15">
      <c r="A687" s="573"/>
      <c r="B687" s="1061"/>
      <c r="C687" s="1055"/>
      <c r="D687" s="1028"/>
      <c r="E687" s="516" t="s">
        <v>2421</v>
      </c>
      <c r="F687" s="516" t="s">
        <v>31</v>
      </c>
      <c r="G687" s="516" t="s">
        <v>32</v>
      </c>
    </row>
    <row r="688" spans="1:8" s="477" customFormat="1" ht="15.75" customHeight="1">
      <c r="A688" s="573"/>
      <c r="B688" s="516" t="s">
        <v>2511</v>
      </c>
      <c r="C688" s="516" t="s">
        <v>2569</v>
      </c>
      <c r="D688" s="1036" t="s">
        <v>2568</v>
      </c>
      <c r="E688" s="513">
        <f>F688-5</f>
        <v>44348</v>
      </c>
      <c r="F688" s="538">
        <v>44353</v>
      </c>
      <c r="G688" s="538">
        <f>F688+10</f>
        <v>44363</v>
      </c>
    </row>
    <row r="689" spans="1:8" s="477" customFormat="1" ht="15">
      <c r="A689" s="573"/>
      <c r="B689" s="516" t="s">
        <v>2514</v>
      </c>
      <c r="C689" s="516" t="s">
        <v>2510</v>
      </c>
      <c r="D689" s="1037"/>
      <c r="E689" s="513">
        <f>F689-5</f>
        <v>44355</v>
      </c>
      <c r="F689" s="538">
        <f>F688+7</f>
        <v>44360</v>
      </c>
      <c r="G689" s="538">
        <f>F689+10</f>
        <v>44370</v>
      </c>
      <c r="H689" s="486"/>
    </row>
    <row r="690" spans="1:8" s="477" customFormat="1" ht="15">
      <c r="A690" s="573"/>
      <c r="B690" s="520" t="s">
        <v>2513</v>
      </c>
      <c r="C690" s="520" t="s">
        <v>2512</v>
      </c>
      <c r="D690" s="1037"/>
      <c r="E690" s="513">
        <f>F690-5</f>
        <v>44362</v>
      </c>
      <c r="F690" s="538">
        <f>F689+7</f>
        <v>44367</v>
      </c>
      <c r="G690" s="538">
        <f>F690+10</f>
        <v>44377</v>
      </c>
      <c r="H690" s="486"/>
    </row>
    <row r="691" spans="1:8" s="477" customFormat="1" ht="15">
      <c r="A691" s="573"/>
      <c r="B691" s="516" t="s">
        <v>2511</v>
      </c>
      <c r="C691" s="516" t="s">
        <v>2510</v>
      </c>
      <c r="D691" s="1037"/>
      <c r="E691" s="513">
        <f>F691-5</f>
        <v>44369</v>
      </c>
      <c r="F691" s="538">
        <f>F690+7</f>
        <v>44374</v>
      </c>
      <c r="G691" s="538">
        <f>F691+10</f>
        <v>44384</v>
      </c>
      <c r="H691" s="486"/>
    </row>
    <row r="692" spans="1:8" s="477" customFormat="1" ht="15" customHeight="1">
      <c r="A692" s="573"/>
      <c r="B692" s="520" t="s">
        <v>2514</v>
      </c>
      <c r="C692" s="520" t="s">
        <v>2567</v>
      </c>
      <c r="D692" s="1038"/>
      <c r="E692" s="513">
        <f>F692-5</f>
        <v>44376</v>
      </c>
      <c r="F692" s="538">
        <f>F691+7</f>
        <v>44381</v>
      </c>
      <c r="G692" s="538">
        <f>F692+10</f>
        <v>44391</v>
      </c>
      <c r="H692" s="486"/>
    </row>
    <row r="693" spans="1:8" s="491" customFormat="1" ht="15">
      <c r="A693" s="1017" t="s">
        <v>2566</v>
      </c>
      <c r="B693" s="1017"/>
      <c r="C693" s="580"/>
      <c r="D693" s="579"/>
      <c r="E693" s="579"/>
      <c r="F693" s="578"/>
      <c r="G693" s="578"/>
    </row>
    <row r="694" spans="1:8" s="486" customFormat="1" ht="15">
      <c r="A694" s="573"/>
      <c r="B694" s="1063" t="s">
        <v>27</v>
      </c>
      <c r="C694" s="1028" t="s">
        <v>28</v>
      </c>
      <c r="D694" s="1163" t="s">
        <v>8</v>
      </c>
      <c r="E694" s="516" t="s">
        <v>2422</v>
      </c>
      <c r="F694" s="577" t="s">
        <v>9</v>
      </c>
      <c r="G694" s="576" t="s">
        <v>2302</v>
      </c>
    </row>
    <row r="695" spans="1:8" s="486" customFormat="1" ht="15">
      <c r="A695" s="573"/>
      <c r="B695" s="1064"/>
      <c r="C695" s="1055"/>
      <c r="D695" s="1164"/>
      <c r="E695" s="516" t="s">
        <v>2421</v>
      </c>
      <c r="F695" s="575" t="s">
        <v>31</v>
      </c>
      <c r="G695" s="574" t="s">
        <v>32</v>
      </c>
    </row>
    <row r="696" spans="1:8" s="486" customFormat="1" ht="15">
      <c r="A696" s="573"/>
      <c r="B696" s="524" t="s">
        <v>2565</v>
      </c>
      <c r="C696" s="528" t="s">
        <v>2547</v>
      </c>
      <c r="D696" s="1029" t="s">
        <v>2564</v>
      </c>
      <c r="E696" s="572">
        <f>F696-5</f>
        <v>44344</v>
      </c>
      <c r="F696" s="571">
        <v>44349</v>
      </c>
      <c r="G696" s="571">
        <f>F696+20</f>
        <v>44369</v>
      </c>
    </row>
    <row r="697" spans="1:8" s="486" customFormat="1" ht="15">
      <c r="A697" s="573"/>
      <c r="B697" s="524" t="s">
        <v>2441</v>
      </c>
      <c r="C697" s="526" t="s">
        <v>2434</v>
      </c>
      <c r="D697" s="1029"/>
      <c r="E697" s="572">
        <f>F697-5</f>
        <v>44351</v>
      </c>
      <c r="F697" s="571">
        <f>F696+7</f>
        <v>44356</v>
      </c>
      <c r="G697" s="571">
        <f>F697+20</f>
        <v>44376</v>
      </c>
    </row>
    <row r="698" spans="1:8" s="486" customFormat="1" ht="15">
      <c r="A698" s="573"/>
      <c r="B698" s="524" t="s">
        <v>2563</v>
      </c>
      <c r="C698" s="528" t="s">
        <v>2562</v>
      </c>
      <c r="D698" s="1029"/>
      <c r="E698" s="572">
        <f>F698-5</f>
        <v>44358</v>
      </c>
      <c r="F698" s="571">
        <f>F697+7</f>
        <v>44363</v>
      </c>
      <c r="G698" s="571">
        <f>F698+20</f>
        <v>44383</v>
      </c>
    </row>
    <row r="699" spans="1:8" s="486" customFormat="1" ht="15">
      <c r="A699" s="573"/>
      <c r="B699" s="524" t="s">
        <v>2441</v>
      </c>
      <c r="C699" s="526" t="s">
        <v>2434</v>
      </c>
      <c r="D699" s="1029"/>
      <c r="E699" s="572">
        <f>F699-5</f>
        <v>44365</v>
      </c>
      <c r="F699" s="571">
        <f>F698+7</f>
        <v>44370</v>
      </c>
      <c r="G699" s="571">
        <f>F699+20</f>
        <v>44390</v>
      </c>
    </row>
    <row r="700" spans="1:8" s="486" customFormat="1" ht="15">
      <c r="A700" s="573"/>
      <c r="B700" s="524" t="s">
        <v>2561</v>
      </c>
      <c r="C700" s="528" t="s">
        <v>2453</v>
      </c>
      <c r="D700" s="1029"/>
      <c r="E700" s="572">
        <f>F700-5</f>
        <v>44372</v>
      </c>
      <c r="F700" s="571">
        <f>F699+7</f>
        <v>44377</v>
      </c>
      <c r="G700" s="571">
        <f>F700+20</f>
        <v>44397</v>
      </c>
    </row>
    <row r="701" spans="1:8" s="486" customFormat="1" ht="15">
      <c r="A701" s="573"/>
      <c r="B701" s="1063" t="s">
        <v>27</v>
      </c>
      <c r="C701" s="1028" t="s">
        <v>28</v>
      </c>
      <c r="D701" s="1163" t="s">
        <v>8</v>
      </c>
      <c r="E701" s="516" t="s">
        <v>2422</v>
      </c>
      <c r="F701" s="577" t="s">
        <v>9</v>
      </c>
      <c r="G701" s="576" t="s">
        <v>2302</v>
      </c>
    </row>
    <row r="702" spans="1:8" s="486" customFormat="1" ht="15">
      <c r="A702" s="573"/>
      <c r="B702" s="1064"/>
      <c r="C702" s="1055"/>
      <c r="D702" s="1164"/>
      <c r="E702" s="516" t="s">
        <v>2421</v>
      </c>
      <c r="F702" s="575" t="s">
        <v>31</v>
      </c>
      <c r="G702" s="574" t="s">
        <v>32</v>
      </c>
    </row>
    <row r="703" spans="1:8" s="486" customFormat="1" ht="15">
      <c r="A703" s="573"/>
      <c r="B703" s="524" t="s">
        <v>2441</v>
      </c>
      <c r="C703" s="528" t="s">
        <v>2434</v>
      </c>
      <c r="D703" s="1029" t="s">
        <v>2515</v>
      </c>
      <c r="E703" s="572">
        <f>F703-4</f>
        <v>44349</v>
      </c>
      <c r="F703" s="571">
        <v>44353</v>
      </c>
      <c r="G703" s="571">
        <f>F703+22</f>
        <v>44375</v>
      </c>
    </row>
    <row r="704" spans="1:8" s="486" customFormat="1" ht="15">
      <c r="A704" s="573"/>
      <c r="B704" s="524" t="s">
        <v>2456</v>
      </c>
      <c r="C704" s="526" t="s">
        <v>2455</v>
      </c>
      <c r="D704" s="1029"/>
      <c r="E704" s="572">
        <f>F704-4</f>
        <v>44356</v>
      </c>
      <c r="F704" s="571">
        <f>F703+7</f>
        <v>44360</v>
      </c>
      <c r="G704" s="571">
        <f>F704+22</f>
        <v>44382</v>
      </c>
    </row>
    <row r="705" spans="1:8" s="486" customFormat="1" ht="15">
      <c r="A705" s="573"/>
      <c r="B705" s="524" t="s">
        <v>2454</v>
      </c>
      <c r="C705" s="528" t="s">
        <v>2453</v>
      </c>
      <c r="D705" s="1029"/>
      <c r="E705" s="572">
        <f>F705-4</f>
        <v>44363</v>
      </c>
      <c r="F705" s="571">
        <f>F704+7</f>
        <v>44367</v>
      </c>
      <c r="G705" s="571">
        <f>F705+22</f>
        <v>44389</v>
      </c>
    </row>
    <row r="706" spans="1:8" s="486" customFormat="1" ht="15">
      <c r="A706" s="573"/>
      <c r="B706" s="524" t="s">
        <v>2441</v>
      </c>
      <c r="C706" s="526" t="s">
        <v>2434</v>
      </c>
      <c r="D706" s="1029"/>
      <c r="E706" s="572">
        <f>F706-4</f>
        <v>44370</v>
      </c>
      <c r="F706" s="571">
        <f>F705+7</f>
        <v>44374</v>
      </c>
      <c r="G706" s="571">
        <f>F706+22</f>
        <v>44396</v>
      </c>
    </row>
    <row r="707" spans="1:8" s="486" customFormat="1" ht="15">
      <c r="A707" s="573"/>
      <c r="B707" s="524" t="s">
        <v>2452</v>
      </c>
      <c r="C707" s="526" t="s">
        <v>2451</v>
      </c>
      <c r="D707" s="1029"/>
      <c r="E707" s="572">
        <f>F707-4</f>
        <v>44377</v>
      </c>
      <c r="F707" s="571">
        <f>F706+7</f>
        <v>44381</v>
      </c>
      <c r="G707" s="571">
        <f>F707+22</f>
        <v>44403</v>
      </c>
    </row>
    <row r="708" spans="1:8" s="478" customFormat="1" ht="15.75" customHeight="1">
      <c r="A708" s="1136" t="s">
        <v>2560</v>
      </c>
      <c r="B708" s="1136"/>
      <c r="C708" s="570"/>
    </row>
    <row r="709" spans="1:8" s="477" customFormat="1" ht="15" hidden="1">
      <c r="A709" s="563"/>
      <c r="B709" s="1065" t="s">
        <v>294</v>
      </c>
      <c r="C709" s="1069" t="s">
        <v>28</v>
      </c>
      <c r="D709" s="1177" t="s">
        <v>8</v>
      </c>
      <c r="E709" s="501" t="s">
        <v>2422</v>
      </c>
      <c r="F709" s="501" t="s">
        <v>9</v>
      </c>
      <c r="G709" s="501" t="s">
        <v>2542</v>
      </c>
    </row>
    <row r="710" spans="1:8" s="477" customFormat="1" ht="15" hidden="1">
      <c r="A710" s="563"/>
      <c r="B710" s="1066"/>
      <c r="C710" s="1069"/>
      <c r="D710" s="1178"/>
      <c r="E710" s="547" t="s">
        <v>2421</v>
      </c>
      <c r="F710" s="547" t="s">
        <v>31</v>
      </c>
      <c r="G710" s="547" t="s">
        <v>32</v>
      </c>
    </row>
    <row r="711" spans="1:8" s="477" customFormat="1" ht="15" hidden="1">
      <c r="A711" s="563"/>
      <c r="B711" s="524" t="s">
        <v>2555</v>
      </c>
      <c r="C711" s="520" t="s">
        <v>2559</v>
      </c>
      <c r="D711" s="1183" t="s">
        <v>138</v>
      </c>
      <c r="E711" s="561">
        <f>F711-5</f>
        <v>44014</v>
      </c>
      <c r="F711" s="560">
        <v>44019</v>
      </c>
      <c r="G711" s="560">
        <f>F711+9</f>
        <v>44028</v>
      </c>
    </row>
    <row r="712" spans="1:8" s="477" customFormat="1" hidden="1">
      <c r="A712" s="563"/>
      <c r="B712" s="524" t="s">
        <v>2553</v>
      </c>
      <c r="C712" s="525" t="s">
        <v>2558</v>
      </c>
      <c r="D712" s="1184"/>
      <c r="E712" s="561">
        <f>F712-5</f>
        <v>44021</v>
      </c>
      <c r="F712" s="560">
        <f>F711+7</f>
        <v>44026</v>
      </c>
      <c r="G712" s="560">
        <f>F712+8</f>
        <v>44034</v>
      </c>
      <c r="H712" s="565"/>
    </row>
    <row r="713" spans="1:8" s="477" customFormat="1" ht="15" hidden="1">
      <c r="A713" s="563"/>
      <c r="B713" s="524" t="s">
        <v>2557</v>
      </c>
      <c r="C713" s="525" t="s">
        <v>2556</v>
      </c>
      <c r="D713" s="1184"/>
      <c r="E713" s="561">
        <f>F713-5</f>
        <v>44028</v>
      </c>
      <c r="F713" s="560">
        <f>F712+7</f>
        <v>44033</v>
      </c>
      <c r="G713" s="560">
        <f>F713+8</f>
        <v>44041</v>
      </c>
    </row>
    <row r="714" spans="1:8" s="477" customFormat="1" ht="15" hidden="1">
      <c r="A714" s="563"/>
      <c r="B714" s="524" t="s">
        <v>2555</v>
      </c>
      <c r="C714" s="525" t="s">
        <v>2554</v>
      </c>
      <c r="D714" s="1037"/>
      <c r="E714" s="561">
        <f>F714-5</f>
        <v>44035</v>
      </c>
      <c r="F714" s="560">
        <f>F713+7</f>
        <v>44040</v>
      </c>
      <c r="G714" s="560">
        <f>F714+8</f>
        <v>44048</v>
      </c>
    </row>
    <row r="715" spans="1:8" s="477" customFormat="1" ht="15" hidden="1">
      <c r="A715" s="563"/>
      <c r="B715" s="524" t="s">
        <v>2553</v>
      </c>
      <c r="C715" s="525" t="s">
        <v>2552</v>
      </c>
      <c r="D715" s="1038"/>
      <c r="E715" s="561">
        <f>F715-5</f>
        <v>44042</v>
      </c>
      <c r="F715" s="560">
        <f>F714+7</f>
        <v>44047</v>
      </c>
      <c r="G715" s="560">
        <f>F715+8</f>
        <v>44055</v>
      </c>
    </row>
    <row r="716" spans="1:8" s="477" customFormat="1" ht="15">
      <c r="A716" s="563"/>
      <c r="B716" s="1063" t="s">
        <v>294</v>
      </c>
      <c r="C716" s="1069" t="s">
        <v>28</v>
      </c>
      <c r="D716" s="1177" t="s">
        <v>8</v>
      </c>
      <c r="E716" s="501" t="s">
        <v>2422</v>
      </c>
      <c r="F716" s="501" t="s">
        <v>9</v>
      </c>
      <c r="G716" s="501" t="s">
        <v>2542</v>
      </c>
    </row>
    <row r="717" spans="1:8" s="477" customFormat="1" ht="15">
      <c r="A717" s="563"/>
      <c r="B717" s="1064"/>
      <c r="C717" s="1069"/>
      <c r="D717" s="1178"/>
      <c r="E717" s="547" t="s">
        <v>2421</v>
      </c>
      <c r="F717" s="547" t="s">
        <v>31</v>
      </c>
      <c r="G717" s="547" t="s">
        <v>32</v>
      </c>
    </row>
    <row r="718" spans="1:8" s="477" customFormat="1" ht="15">
      <c r="A718" s="563"/>
      <c r="B718" s="524" t="s">
        <v>2551</v>
      </c>
      <c r="C718" s="564" t="s">
        <v>2550</v>
      </c>
      <c r="D718" s="1154" t="s">
        <v>2549</v>
      </c>
      <c r="E718" s="561">
        <f>F718-5</f>
        <v>44347</v>
      </c>
      <c r="F718" s="560">
        <v>44352</v>
      </c>
      <c r="G718" s="560">
        <f>F718+9</f>
        <v>44361</v>
      </c>
    </row>
    <row r="719" spans="1:8" s="477" customFormat="1">
      <c r="A719" s="563"/>
      <c r="B719" s="524" t="s">
        <v>2548</v>
      </c>
      <c r="C719" s="562" t="s">
        <v>2547</v>
      </c>
      <c r="D719" s="1154"/>
      <c r="E719" s="561">
        <f>F719-5</f>
        <v>44354</v>
      </c>
      <c r="F719" s="560">
        <f>F718+7</f>
        <v>44359</v>
      </c>
      <c r="G719" s="560">
        <f>F719+8</f>
        <v>44367</v>
      </c>
      <c r="H719" s="565"/>
    </row>
    <row r="720" spans="1:8" s="477" customFormat="1" ht="15">
      <c r="A720" s="563"/>
      <c r="B720" s="524" t="s">
        <v>2546</v>
      </c>
      <c r="C720" s="562" t="s">
        <v>2545</v>
      </c>
      <c r="D720" s="1154"/>
      <c r="E720" s="561">
        <f>F720-5</f>
        <v>44361</v>
      </c>
      <c r="F720" s="560">
        <f>F719+7</f>
        <v>44366</v>
      </c>
      <c r="G720" s="560">
        <f>F720+8</f>
        <v>44374</v>
      </c>
    </row>
    <row r="721" spans="1:8" s="477" customFormat="1" ht="15">
      <c r="A721" s="563"/>
      <c r="B721" s="524" t="s">
        <v>2544</v>
      </c>
      <c r="C721" s="562" t="s">
        <v>2543</v>
      </c>
      <c r="D721" s="1154"/>
      <c r="E721" s="561">
        <f>F721-5</f>
        <v>44368</v>
      </c>
      <c r="F721" s="560">
        <f>F720+7</f>
        <v>44373</v>
      </c>
      <c r="G721" s="560">
        <f>F721+8</f>
        <v>44381</v>
      </c>
    </row>
    <row r="722" spans="1:8" s="477" customFormat="1" ht="15" hidden="1" customHeight="1">
      <c r="A722" s="563"/>
      <c r="B722" s="524"/>
      <c r="C722" s="562"/>
      <c r="D722" s="1154"/>
      <c r="E722" s="561">
        <f>F722-5</f>
        <v>44375</v>
      </c>
      <c r="F722" s="560">
        <f>F721+7</f>
        <v>44380</v>
      </c>
      <c r="G722" s="560">
        <f>F722+8</f>
        <v>44388</v>
      </c>
    </row>
    <row r="723" spans="1:8" s="477" customFormat="1" ht="15" hidden="1" customHeight="1">
      <c r="A723" s="569"/>
      <c r="B723" s="568"/>
      <c r="C723" s="523"/>
      <c r="D723" s="1154"/>
      <c r="E723" s="549"/>
      <c r="F723" s="548"/>
      <c r="G723" s="548"/>
    </row>
    <row r="724" spans="1:8" s="477" customFormat="1" ht="15" hidden="1" customHeight="1">
      <c r="A724" s="563"/>
      <c r="B724" s="1065"/>
      <c r="C724" s="1179"/>
      <c r="D724" s="1154"/>
      <c r="E724" s="567" t="s">
        <v>2422</v>
      </c>
      <c r="F724" s="501" t="s">
        <v>9</v>
      </c>
      <c r="G724" s="501" t="s">
        <v>2542</v>
      </c>
    </row>
    <row r="725" spans="1:8" s="477" customFormat="1" ht="15" hidden="1" customHeight="1">
      <c r="A725" s="563"/>
      <c r="B725" s="1066"/>
      <c r="C725" s="1179"/>
      <c r="D725" s="1154"/>
      <c r="E725" s="566" t="s">
        <v>2421</v>
      </c>
      <c r="F725" s="547" t="s">
        <v>31</v>
      </c>
      <c r="G725" s="547" t="s">
        <v>32</v>
      </c>
    </row>
    <row r="726" spans="1:8" s="477" customFormat="1" ht="15" hidden="1" customHeight="1">
      <c r="A726" s="563"/>
      <c r="B726" s="520"/>
      <c r="C726" s="564"/>
      <c r="D726" s="1154"/>
      <c r="E726" s="561">
        <f>F726-5</f>
        <v>43892</v>
      </c>
      <c r="F726" s="560">
        <v>43897</v>
      </c>
      <c r="G726" s="560">
        <f>F726+9</f>
        <v>43906</v>
      </c>
    </row>
    <row r="727" spans="1:8" s="477" customFormat="1" ht="15.75" hidden="1" customHeight="1">
      <c r="A727" s="563"/>
      <c r="B727" s="520"/>
      <c r="C727" s="562"/>
      <c r="D727" s="1154"/>
      <c r="E727" s="561">
        <f>F727-5</f>
        <v>43899</v>
      </c>
      <c r="F727" s="560">
        <f>F726+7</f>
        <v>43904</v>
      </c>
      <c r="G727" s="560">
        <f>F727+9</f>
        <v>43913</v>
      </c>
      <c r="H727" s="565"/>
    </row>
    <row r="728" spans="1:8" s="477" customFormat="1" ht="15" hidden="1" customHeight="1">
      <c r="A728" s="563"/>
      <c r="B728" s="520"/>
      <c r="C728" s="564"/>
      <c r="D728" s="1154"/>
      <c r="E728" s="561">
        <f>F728-5</f>
        <v>43906</v>
      </c>
      <c r="F728" s="560">
        <f>F727+7</f>
        <v>43911</v>
      </c>
      <c r="G728" s="560">
        <f>F728+9</f>
        <v>43920</v>
      </c>
    </row>
    <row r="729" spans="1:8" s="477" customFormat="1" ht="15" hidden="1" customHeight="1">
      <c r="A729" s="563"/>
      <c r="B729" s="520"/>
      <c r="C729" s="564"/>
      <c r="D729" s="1154"/>
      <c r="E729" s="561">
        <f>F729-5</f>
        <v>43913</v>
      </c>
      <c r="F729" s="560">
        <f>F728+7</f>
        <v>43918</v>
      </c>
      <c r="G729" s="560">
        <f>F729+9</f>
        <v>43927</v>
      </c>
    </row>
    <row r="730" spans="1:8" s="477" customFormat="1" ht="15" hidden="1" customHeight="1">
      <c r="A730" s="563"/>
      <c r="B730" s="520"/>
      <c r="C730" s="562"/>
      <c r="D730" s="1154"/>
      <c r="E730" s="561">
        <f>F730-5</f>
        <v>43920</v>
      </c>
      <c r="F730" s="560">
        <f>F729+7</f>
        <v>43925</v>
      </c>
      <c r="G730" s="560">
        <f>F730+9</f>
        <v>43934</v>
      </c>
    </row>
    <row r="731" spans="1:8" s="491" customFormat="1" ht="15" hidden="1" customHeight="1">
      <c r="A731" s="1121"/>
      <c r="B731" s="1121"/>
      <c r="C731" s="559"/>
      <c r="D731" s="1154"/>
      <c r="E731" s="521"/>
      <c r="F731" s="554"/>
      <c r="G731" s="554"/>
    </row>
    <row r="732" spans="1:8" s="491" customFormat="1" ht="15">
      <c r="A732" s="558"/>
      <c r="B732" s="524" t="s">
        <v>2541</v>
      </c>
      <c r="C732" s="557" t="s">
        <v>2540</v>
      </c>
      <c r="D732" s="1154"/>
      <c r="E732" s="556">
        <f>F722-5</f>
        <v>44375</v>
      </c>
      <c r="F732" s="555">
        <f>F721+7</f>
        <v>44380</v>
      </c>
      <c r="G732" s="555">
        <f>F722+8</f>
        <v>44388</v>
      </c>
    </row>
    <row r="733" spans="1:8" s="491" customFormat="1" ht="15">
      <c r="A733" s="1070" t="s">
        <v>1748</v>
      </c>
      <c r="B733" s="1070"/>
      <c r="C733" s="523"/>
      <c r="D733" s="550"/>
      <c r="E733" s="521"/>
      <c r="F733" s="554"/>
      <c r="G733" s="554"/>
    </row>
    <row r="734" spans="1:8" s="551" customFormat="1" ht="15">
      <c r="A734" s="553"/>
      <c r="B734" s="1137" t="s">
        <v>27</v>
      </c>
      <c r="C734" s="1067" t="s">
        <v>28</v>
      </c>
      <c r="D734" s="1067" t="s">
        <v>8</v>
      </c>
      <c r="E734" s="552" t="s">
        <v>2422</v>
      </c>
      <c r="F734" s="552" t="s">
        <v>9</v>
      </c>
      <c r="G734" s="552" t="s">
        <v>184</v>
      </c>
    </row>
    <row r="735" spans="1:8" s="486" customFormat="1" ht="15">
      <c r="A735" s="477"/>
      <c r="B735" s="1134"/>
      <c r="C735" s="1068"/>
      <c r="D735" s="1068"/>
      <c r="E735" s="547" t="s">
        <v>2421</v>
      </c>
      <c r="F735" s="547" t="s">
        <v>31</v>
      </c>
      <c r="G735" s="547" t="s">
        <v>32</v>
      </c>
    </row>
    <row r="736" spans="1:8" s="486" customFormat="1" ht="15">
      <c r="A736" s="477"/>
      <c r="B736" s="520" t="s">
        <v>2536</v>
      </c>
      <c r="C736" s="520" t="s">
        <v>2539</v>
      </c>
      <c r="D736" s="1142" t="s">
        <v>171</v>
      </c>
      <c r="E736" s="514">
        <f>F736-5</f>
        <v>44346</v>
      </c>
      <c r="F736" s="544">
        <v>44351</v>
      </c>
      <c r="G736" s="544">
        <f>F736+7</f>
        <v>44358</v>
      </c>
    </row>
    <row r="737" spans="1:7" s="486" customFormat="1" ht="15">
      <c r="A737" s="477"/>
      <c r="B737" s="520" t="s">
        <v>2538</v>
      </c>
      <c r="C737" s="520" t="s">
        <v>2539</v>
      </c>
      <c r="D737" s="1143"/>
      <c r="E737" s="514">
        <f>F737-5</f>
        <v>44353</v>
      </c>
      <c r="F737" s="544">
        <f>F736+7</f>
        <v>44358</v>
      </c>
      <c r="G737" s="544">
        <f>F737+7</f>
        <v>44365</v>
      </c>
    </row>
    <row r="738" spans="1:7" s="486" customFormat="1" ht="15">
      <c r="A738" s="477"/>
      <c r="B738" s="520" t="s">
        <v>2536</v>
      </c>
      <c r="C738" s="520" t="s">
        <v>2537</v>
      </c>
      <c r="D738" s="1143"/>
      <c r="E738" s="514">
        <f>F738-5</f>
        <v>44360</v>
      </c>
      <c r="F738" s="544">
        <f>F737+7</f>
        <v>44365</v>
      </c>
      <c r="G738" s="544">
        <f>F738+7</f>
        <v>44372</v>
      </c>
    </row>
    <row r="739" spans="1:7" s="486" customFormat="1" ht="15">
      <c r="A739" s="477"/>
      <c r="B739" s="520" t="s">
        <v>2538</v>
      </c>
      <c r="C739" s="520" t="s">
        <v>2537</v>
      </c>
      <c r="D739" s="1143"/>
      <c r="E739" s="514">
        <f>F739-5</f>
        <v>44367</v>
      </c>
      <c r="F739" s="544">
        <f>F738+7</f>
        <v>44372</v>
      </c>
      <c r="G739" s="544">
        <f>F739+7</f>
        <v>44379</v>
      </c>
    </row>
    <row r="740" spans="1:7" s="486" customFormat="1" ht="15" customHeight="1">
      <c r="A740" s="477"/>
      <c r="B740" s="520" t="s">
        <v>2536</v>
      </c>
      <c r="C740" s="520" t="s">
        <v>2535</v>
      </c>
      <c r="D740" s="1172"/>
      <c r="E740" s="514">
        <f>F740-5</f>
        <v>44374</v>
      </c>
      <c r="F740" s="544">
        <f>F739+7</f>
        <v>44379</v>
      </c>
      <c r="G740" s="544">
        <f>F740+7</f>
        <v>44386</v>
      </c>
    </row>
    <row r="741" spans="1:7" s="551" customFormat="1" ht="15" hidden="1">
      <c r="A741" s="553"/>
      <c r="B741" s="1138" t="s">
        <v>27</v>
      </c>
      <c r="C741" s="1067" t="s">
        <v>28</v>
      </c>
      <c r="D741" s="1067" t="s">
        <v>8</v>
      </c>
      <c r="E741" s="552" t="s">
        <v>2422</v>
      </c>
      <c r="F741" s="552" t="s">
        <v>9</v>
      </c>
      <c r="G741" s="552" t="s">
        <v>184</v>
      </c>
    </row>
    <row r="742" spans="1:7" s="486" customFormat="1" ht="15" hidden="1">
      <c r="A742" s="477"/>
      <c r="B742" s="1139"/>
      <c r="C742" s="1068"/>
      <c r="D742" s="1068"/>
      <c r="E742" s="547" t="s">
        <v>2421</v>
      </c>
      <c r="F742" s="547" t="s">
        <v>31</v>
      </c>
      <c r="G742" s="547" t="s">
        <v>32</v>
      </c>
    </row>
    <row r="743" spans="1:7" s="486" customFormat="1" ht="15" hidden="1">
      <c r="A743" s="477"/>
      <c r="B743" s="520" t="s">
        <v>2534</v>
      </c>
      <c r="C743" s="520" t="s">
        <v>2533</v>
      </c>
      <c r="D743" s="1142" t="s">
        <v>2515</v>
      </c>
      <c r="E743" s="514">
        <f>F743-5</f>
        <v>44283</v>
      </c>
      <c r="F743" s="544">
        <v>44288</v>
      </c>
      <c r="G743" s="544">
        <f>F743+7</f>
        <v>44295</v>
      </c>
    </row>
    <row r="744" spans="1:7" s="486" customFormat="1" ht="15" hidden="1">
      <c r="A744" s="477"/>
      <c r="B744" s="520" t="s">
        <v>2531</v>
      </c>
      <c r="C744" s="520" t="s">
        <v>2532</v>
      </c>
      <c r="D744" s="1143"/>
      <c r="E744" s="514">
        <f>F744-5</f>
        <v>44290</v>
      </c>
      <c r="F744" s="544">
        <f>F743+7</f>
        <v>44295</v>
      </c>
      <c r="G744" s="544">
        <f>F744+7</f>
        <v>44302</v>
      </c>
    </row>
    <row r="745" spans="1:7" s="486" customFormat="1" ht="15" hidden="1">
      <c r="A745" s="477"/>
      <c r="B745" s="520" t="s">
        <v>2530</v>
      </c>
      <c r="C745" s="520" t="s">
        <v>2532</v>
      </c>
      <c r="D745" s="1143"/>
      <c r="E745" s="514">
        <f>F745-5</f>
        <v>44297</v>
      </c>
      <c r="F745" s="544">
        <f>F744+7</f>
        <v>44302</v>
      </c>
      <c r="G745" s="544">
        <f>F745+7</f>
        <v>44309</v>
      </c>
    </row>
    <row r="746" spans="1:7" s="486" customFormat="1" ht="15" hidden="1">
      <c r="A746" s="477"/>
      <c r="B746" s="520" t="s">
        <v>2531</v>
      </c>
      <c r="C746" s="520" t="s">
        <v>2529</v>
      </c>
      <c r="D746" s="1143"/>
      <c r="E746" s="514">
        <f>F746-5</f>
        <v>44304</v>
      </c>
      <c r="F746" s="544">
        <f>F745+7</f>
        <v>44309</v>
      </c>
      <c r="G746" s="544">
        <f>F746+7</f>
        <v>44316</v>
      </c>
    </row>
    <row r="747" spans="1:7" s="486" customFormat="1" ht="15" hidden="1" customHeight="1">
      <c r="A747" s="477"/>
      <c r="B747" s="520" t="s">
        <v>2530</v>
      </c>
      <c r="C747" s="520" t="s">
        <v>2529</v>
      </c>
      <c r="D747" s="1172"/>
      <c r="E747" s="514">
        <f>F747-5</f>
        <v>44311</v>
      </c>
      <c r="F747" s="544">
        <f>F746+7</f>
        <v>44316</v>
      </c>
      <c r="G747" s="544">
        <f>F747+7</f>
        <v>44323</v>
      </c>
    </row>
    <row r="748" spans="1:7" s="491" customFormat="1" ht="18" customHeight="1">
      <c r="A748" s="1121" t="s">
        <v>2528</v>
      </c>
      <c r="B748" s="1121"/>
      <c r="C748" s="520"/>
      <c r="D748" s="550"/>
      <c r="E748" s="521"/>
      <c r="F748" s="521"/>
      <c r="G748" s="521"/>
    </row>
    <row r="749" spans="1:7" s="486" customFormat="1" ht="18" customHeight="1">
      <c r="A749" s="517"/>
      <c r="B749" s="1063" t="s">
        <v>27</v>
      </c>
      <c r="C749" s="1114" t="s">
        <v>28</v>
      </c>
      <c r="D749" s="1114" t="s">
        <v>8</v>
      </c>
      <c r="E749" s="513" t="s">
        <v>2422</v>
      </c>
      <c r="F749" s="513" t="s">
        <v>9</v>
      </c>
      <c r="G749" s="513" t="s">
        <v>2257</v>
      </c>
    </row>
    <row r="750" spans="1:7" s="486" customFormat="1" ht="18" customHeight="1">
      <c r="A750" s="517"/>
      <c r="B750" s="1064"/>
      <c r="C750" s="1115"/>
      <c r="D750" s="1115"/>
      <c r="E750" s="513" t="s">
        <v>2421</v>
      </c>
      <c r="F750" s="513" t="s">
        <v>31</v>
      </c>
      <c r="G750" s="513" t="s">
        <v>32</v>
      </c>
    </row>
    <row r="751" spans="1:7" s="486" customFormat="1" ht="17.25" customHeight="1">
      <c r="A751" s="517"/>
      <c r="B751" s="520" t="s">
        <v>2527</v>
      </c>
      <c r="C751" s="525" t="s">
        <v>2526</v>
      </c>
      <c r="D751" s="1021" t="s">
        <v>2525</v>
      </c>
      <c r="E751" s="513">
        <f>F751-5</f>
        <v>44347</v>
      </c>
      <c r="F751" s="538">
        <v>44352</v>
      </c>
      <c r="G751" s="538">
        <f>F751+11</f>
        <v>44363</v>
      </c>
    </row>
    <row r="752" spans="1:7" s="486" customFormat="1" ht="17.25" customHeight="1">
      <c r="A752" s="517"/>
      <c r="B752" s="520" t="s">
        <v>2524</v>
      </c>
      <c r="C752" s="525" t="s">
        <v>2523</v>
      </c>
      <c r="D752" s="1021"/>
      <c r="E752" s="513">
        <f>F752-5</f>
        <v>44354</v>
      </c>
      <c r="F752" s="538">
        <f>F751+7</f>
        <v>44359</v>
      </c>
      <c r="G752" s="538">
        <f>F752+11</f>
        <v>44370</v>
      </c>
    </row>
    <row r="753" spans="1:7" s="486" customFormat="1" ht="17.25" customHeight="1">
      <c r="A753" s="517"/>
      <c r="B753" s="520" t="s">
        <v>2522</v>
      </c>
      <c r="C753" s="525" t="s">
        <v>2521</v>
      </c>
      <c r="D753" s="1021"/>
      <c r="E753" s="513">
        <f>F753-5</f>
        <v>44361</v>
      </c>
      <c r="F753" s="538">
        <f>F752+7</f>
        <v>44366</v>
      </c>
      <c r="G753" s="538">
        <f>F753+11</f>
        <v>44377</v>
      </c>
    </row>
    <row r="754" spans="1:7" s="486" customFormat="1" ht="17.25" customHeight="1">
      <c r="A754" s="517"/>
      <c r="B754" s="546" t="s">
        <v>2520</v>
      </c>
      <c r="C754" s="525" t="s">
        <v>2519</v>
      </c>
      <c r="D754" s="1021"/>
      <c r="E754" s="513">
        <f>F754-5</f>
        <v>44368</v>
      </c>
      <c r="F754" s="538">
        <f>F753+7</f>
        <v>44373</v>
      </c>
      <c r="G754" s="538">
        <f>F754+11</f>
        <v>44384</v>
      </c>
    </row>
    <row r="755" spans="1:7" s="486" customFormat="1" ht="17.25" customHeight="1">
      <c r="B755" s="546" t="s">
        <v>2518</v>
      </c>
      <c r="C755" s="525" t="s">
        <v>2517</v>
      </c>
      <c r="D755" s="1021"/>
      <c r="E755" s="513">
        <f>F755-5</f>
        <v>44375</v>
      </c>
      <c r="F755" s="538">
        <f>F754+7</f>
        <v>44380</v>
      </c>
      <c r="G755" s="538">
        <f>F755+11</f>
        <v>44391</v>
      </c>
    </row>
    <row r="756" spans="1:7" s="491" customFormat="1" ht="18" customHeight="1">
      <c r="A756" s="1121" t="s">
        <v>2516</v>
      </c>
      <c r="B756" s="1121"/>
      <c r="C756" s="520"/>
      <c r="D756" s="550"/>
      <c r="E756" s="521"/>
      <c r="F756" s="521"/>
      <c r="G756" s="521"/>
    </row>
    <row r="757" spans="1:7" s="486" customFormat="1" ht="18" customHeight="1">
      <c r="A757" s="517"/>
      <c r="B757" s="1063" t="s">
        <v>27</v>
      </c>
      <c r="C757" s="1114" t="s">
        <v>28</v>
      </c>
      <c r="D757" s="1114" t="s">
        <v>8</v>
      </c>
      <c r="E757" s="513" t="s">
        <v>2422</v>
      </c>
      <c r="F757" s="513" t="s">
        <v>9</v>
      </c>
      <c r="G757" s="513" t="s">
        <v>2257</v>
      </c>
    </row>
    <row r="758" spans="1:7" s="486" customFormat="1" ht="18" customHeight="1">
      <c r="A758" s="517"/>
      <c r="B758" s="1064"/>
      <c r="C758" s="1115"/>
      <c r="D758" s="1115"/>
      <c r="E758" s="513" t="s">
        <v>2421</v>
      </c>
      <c r="F758" s="513" t="s">
        <v>31</v>
      </c>
      <c r="G758" s="513" t="s">
        <v>32</v>
      </c>
    </row>
    <row r="759" spans="1:7" s="486" customFormat="1" ht="17.25" customHeight="1">
      <c r="A759" s="517"/>
      <c r="B759" s="520" t="s">
        <v>2441</v>
      </c>
      <c r="C759" s="525" t="s">
        <v>2434</v>
      </c>
      <c r="D759" s="1021" t="s">
        <v>2515</v>
      </c>
      <c r="E759" s="513">
        <f>F759-5</f>
        <v>44347</v>
      </c>
      <c r="F759" s="538">
        <v>44352</v>
      </c>
      <c r="G759" s="538">
        <f>F759+11</f>
        <v>44363</v>
      </c>
    </row>
    <row r="760" spans="1:7" s="486" customFormat="1" ht="17.25" customHeight="1">
      <c r="A760" s="517"/>
      <c r="B760" s="520" t="s">
        <v>2514</v>
      </c>
      <c r="C760" s="520" t="s">
        <v>2510</v>
      </c>
      <c r="D760" s="1021"/>
      <c r="E760" s="513">
        <f>F760-5</f>
        <v>44354</v>
      </c>
      <c r="F760" s="538">
        <f>F759+7</f>
        <v>44359</v>
      </c>
      <c r="G760" s="538">
        <f>F760+11</f>
        <v>44370</v>
      </c>
    </row>
    <row r="761" spans="1:7" s="486" customFormat="1" ht="17.25" customHeight="1">
      <c r="A761" s="517"/>
      <c r="B761" s="520" t="s">
        <v>2513</v>
      </c>
      <c r="C761" s="525" t="s">
        <v>2512</v>
      </c>
      <c r="D761" s="1021"/>
      <c r="E761" s="513">
        <f>F761-5</f>
        <v>44361</v>
      </c>
      <c r="F761" s="538">
        <f>F760+7</f>
        <v>44366</v>
      </c>
      <c r="G761" s="538">
        <f>F761+11</f>
        <v>44377</v>
      </c>
    </row>
    <row r="762" spans="1:7" s="486" customFormat="1" ht="17.25" customHeight="1">
      <c r="A762" s="517"/>
      <c r="B762" s="546" t="s">
        <v>2511</v>
      </c>
      <c r="C762" s="525" t="s">
        <v>2510</v>
      </c>
      <c r="D762" s="1021"/>
      <c r="E762" s="513">
        <f>F762-5</f>
        <v>44368</v>
      </c>
      <c r="F762" s="538">
        <f>F761+7</f>
        <v>44373</v>
      </c>
      <c r="G762" s="538">
        <f>F762+11</f>
        <v>44384</v>
      </c>
    </row>
    <row r="763" spans="1:7" s="486" customFormat="1" ht="17.25" customHeight="1">
      <c r="B763" s="520" t="s">
        <v>2441</v>
      </c>
      <c r="C763" s="525" t="s">
        <v>2434</v>
      </c>
      <c r="D763" s="1021"/>
      <c r="E763" s="513">
        <f>F763-5</f>
        <v>44375</v>
      </c>
      <c r="F763" s="538">
        <f>F762+7</f>
        <v>44380</v>
      </c>
      <c r="G763" s="538">
        <f>F763+11</f>
        <v>44391</v>
      </c>
    </row>
    <row r="764" spans="1:7" s="491" customFormat="1" ht="18" customHeight="1">
      <c r="A764" s="1121" t="s">
        <v>2509</v>
      </c>
      <c r="B764" s="1121"/>
      <c r="C764" s="523"/>
      <c r="D764" s="550"/>
      <c r="E764" s="521"/>
      <c r="F764" s="521"/>
      <c r="G764" s="521"/>
    </row>
    <row r="765" spans="1:7" s="486" customFormat="1" ht="18" customHeight="1">
      <c r="A765" s="517"/>
      <c r="B765" s="1063" t="s">
        <v>27</v>
      </c>
      <c r="C765" s="1114" t="s">
        <v>28</v>
      </c>
      <c r="D765" s="1114" t="s">
        <v>8</v>
      </c>
      <c r="E765" s="513" t="s">
        <v>2422</v>
      </c>
      <c r="F765" s="513" t="s">
        <v>9</v>
      </c>
      <c r="G765" s="513" t="s">
        <v>2509</v>
      </c>
    </row>
    <row r="766" spans="1:7" s="486" customFormat="1" ht="18" customHeight="1">
      <c r="A766" s="517"/>
      <c r="B766" s="1064"/>
      <c r="C766" s="1115"/>
      <c r="D766" s="1115"/>
      <c r="E766" s="513" t="s">
        <v>2421</v>
      </c>
      <c r="F766" s="513" t="s">
        <v>31</v>
      </c>
      <c r="G766" s="513" t="s">
        <v>32</v>
      </c>
    </row>
    <row r="767" spans="1:7" s="486" customFormat="1" ht="17.25" customHeight="1">
      <c r="A767" s="517"/>
      <c r="B767" s="520" t="s">
        <v>2508</v>
      </c>
      <c r="C767" s="520" t="s">
        <v>2507</v>
      </c>
      <c r="D767" s="1142" t="s">
        <v>171</v>
      </c>
      <c r="E767" s="513">
        <f>F767-5</f>
        <v>44349</v>
      </c>
      <c r="F767" s="538">
        <v>44354</v>
      </c>
      <c r="G767" s="538">
        <f>F767+9</f>
        <v>44363</v>
      </c>
    </row>
    <row r="768" spans="1:7" s="486" customFormat="1" ht="17.25" customHeight="1">
      <c r="A768" s="517"/>
      <c r="B768" s="520" t="s">
        <v>2506</v>
      </c>
      <c r="C768" s="520" t="s">
        <v>2505</v>
      </c>
      <c r="D768" s="1143"/>
      <c r="E768" s="513">
        <f>F768-5</f>
        <v>44356</v>
      </c>
      <c r="F768" s="538">
        <f>F767+7</f>
        <v>44361</v>
      </c>
      <c r="G768" s="538">
        <f>F768+9</f>
        <v>44370</v>
      </c>
    </row>
    <row r="769" spans="1:7" s="486" customFormat="1" ht="17.25" customHeight="1">
      <c r="A769" s="517"/>
      <c r="B769" s="520" t="s">
        <v>2504</v>
      </c>
      <c r="C769" s="520" t="s">
        <v>2503</v>
      </c>
      <c r="D769" s="1143"/>
      <c r="E769" s="513">
        <f>F769-5</f>
        <v>44363</v>
      </c>
      <c r="F769" s="538">
        <f>F768+7</f>
        <v>44368</v>
      </c>
      <c r="G769" s="538">
        <f>F769+9</f>
        <v>44377</v>
      </c>
    </row>
    <row r="770" spans="1:7" s="486" customFormat="1" ht="17.25" customHeight="1">
      <c r="A770" s="517"/>
      <c r="B770" s="520" t="s">
        <v>2502</v>
      </c>
      <c r="C770" s="520" t="s">
        <v>2501</v>
      </c>
      <c r="D770" s="1143"/>
      <c r="E770" s="513">
        <f>F770-5</f>
        <v>44370</v>
      </c>
      <c r="F770" s="538">
        <f>F769+7</f>
        <v>44375</v>
      </c>
      <c r="G770" s="538">
        <f>F770+9</f>
        <v>44384</v>
      </c>
    </row>
    <row r="771" spans="1:7" s="486" customFormat="1" ht="17.25" customHeight="1">
      <c r="A771" s="517"/>
      <c r="B771" s="520" t="s">
        <v>2500</v>
      </c>
      <c r="C771" s="520" t="s">
        <v>2499</v>
      </c>
      <c r="D771" s="1172"/>
      <c r="E771" s="513">
        <f>F771-5</f>
        <v>44377</v>
      </c>
      <c r="F771" s="538">
        <f>F770+7</f>
        <v>44382</v>
      </c>
      <c r="G771" s="538">
        <f>F771+9</f>
        <v>44391</v>
      </c>
    </row>
    <row r="772" spans="1:7" s="533" customFormat="1" ht="15">
      <c r="A772" s="1116" t="s">
        <v>2498</v>
      </c>
      <c r="B772" s="1135"/>
      <c r="E772" s="549"/>
      <c r="F772" s="548"/>
      <c r="G772" s="548"/>
    </row>
    <row r="773" spans="1:7" s="486" customFormat="1" ht="15" customHeight="1">
      <c r="A773" s="477"/>
      <c r="B773" s="1063" t="s">
        <v>27</v>
      </c>
      <c r="C773" s="1114" t="s">
        <v>28</v>
      </c>
      <c r="D773" s="1114" t="s">
        <v>8</v>
      </c>
      <c r="E773" s="501" t="s">
        <v>2422</v>
      </c>
      <c r="F773" s="501" t="s">
        <v>9</v>
      </c>
      <c r="G773" s="501" t="s">
        <v>199</v>
      </c>
    </row>
    <row r="774" spans="1:7" s="486" customFormat="1" ht="15">
      <c r="A774" s="477"/>
      <c r="B774" s="1064"/>
      <c r="C774" s="1115"/>
      <c r="D774" s="1115"/>
      <c r="E774" s="547" t="s">
        <v>2421</v>
      </c>
      <c r="F774" s="547" t="s">
        <v>31</v>
      </c>
      <c r="G774" s="547" t="s">
        <v>32</v>
      </c>
    </row>
    <row r="775" spans="1:7" s="486" customFormat="1" ht="15">
      <c r="A775" s="477"/>
      <c r="B775" s="546" t="s">
        <v>2497</v>
      </c>
      <c r="C775" s="525" t="s">
        <v>2496</v>
      </c>
      <c r="D775" s="1142" t="s">
        <v>2495</v>
      </c>
      <c r="E775" s="513">
        <f>F775-3</f>
        <v>44348</v>
      </c>
      <c r="F775" s="544">
        <v>44351</v>
      </c>
      <c r="G775" s="544">
        <f>F775+21</f>
        <v>44372</v>
      </c>
    </row>
    <row r="776" spans="1:7" s="486" customFormat="1" ht="15">
      <c r="A776" s="477"/>
      <c r="B776" s="546" t="s">
        <v>2441</v>
      </c>
      <c r="C776" s="525" t="s">
        <v>2434</v>
      </c>
      <c r="D776" s="1143"/>
      <c r="E776" s="513">
        <f>F776-3</f>
        <v>44355</v>
      </c>
      <c r="F776" s="544">
        <f>F775+7</f>
        <v>44358</v>
      </c>
      <c r="G776" s="544">
        <f>F776+21</f>
        <v>44379</v>
      </c>
    </row>
    <row r="777" spans="1:7" s="486" customFormat="1" ht="15">
      <c r="A777" s="477"/>
      <c r="B777" s="546" t="s">
        <v>2441</v>
      </c>
      <c r="C777" s="525" t="s">
        <v>2434</v>
      </c>
      <c r="D777" s="1143"/>
      <c r="E777" s="513">
        <f>F777-3</f>
        <v>44362</v>
      </c>
      <c r="F777" s="544">
        <f>F776+7</f>
        <v>44365</v>
      </c>
      <c r="G777" s="544">
        <f>F777+21</f>
        <v>44386</v>
      </c>
    </row>
    <row r="778" spans="1:7" s="486" customFormat="1" ht="15">
      <c r="A778" s="477"/>
      <c r="B778" s="546" t="s">
        <v>2494</v>
      </c>
      <c r="C778" s="525" t="s">
        <v>2493</v>
      </c>
      <c r="D778" s="1143"/>
      <c r="E778" s="513">
        <f>F778-3</f>
        <v>44369</v>
      </c>
      <c r="F778" s="544">
        <f>F777+7</f>
        <v>44372</v>
      </c>
      <c r="G778" s="544">
        <f>F778+21</f>
        <v>44393</v>
      </c>
    </row>
    <row r="779" spans="1:7" s="486" customFormat="1" ht="15">
      <c r="A779" s="477"/>
      <c r="B779" s="546"/>
      <c r="C779" s="545"/>
      <c r="D779" s="1172"/>
      <c r="E779" s="513">
        <f>F779-3</f>
        <v>44376</v>
      </c>
      <c r="F779" s="544">
        <f>F778+7</f>
        <v>44379</v>
      </c>
      <c r="G779" s="544">
        <f>F779+21</f>
        <v>44400</v>
      </c>
    </row>
    <row r="780" spans="1:7" s="540" customFormat="1" ht="18" customHeight="1">
      <c r="A780" s="1121" t="s">
        <v>2</v>
      </c>
      <c r="B780" s="1121"/>
      <c r="C780" s="543"/>
      <c r="D780" s="542"/>
      <c r="E780" s="541"/>
      <c r="F780" s="541"/>
      <c r="G780" s="541"/>
    </row>
    <row r="781" spans="1:7" s="486" customFormat="1" ht="18" hidden="1" customHeight="1">
      <c r="A781" s="517"/>
      <c r="B781" s="1123" t="s">
        <v>27</v>
      </c>
      <c r="C781" s="1114" t="s">
        <v>28</v>
      </c>
      <c r="D781" s="1114" t="s">
        <v>8</v>
      </c>
      <c r="E781" s="513" t="s">
        <v>2422</v>
      </c>
      <c r="F781" s="513" t="s">
        <v>9</v>
      </c>
      <c r="G781" s="513" t="s">
        <v>2</v>
      </c>
    </row>
    <row r="782" spans="1:7" s="486" customFormat="1" ht="18" hidden="1" customHeight="1">
      <c r="A782" s="517"/>
      <c r="B782" s="1124"/>
      <c r="C782" s="1115"/>
      <c r="D782" s="1115"/>
      <c r="E782" s="513" t="s">
        <v>2421</v>
      </c>
      <c r="F782" s="513" t="s">
        <v>31</v>
      </c>
      <c r="G782" s="513" t="s">
        <v>32</v>
      </c>
    </row>
    <row r="783" spans="1:7" s="486" customFormat="1" ht="17.25" hidden="1" customHeight="1">
      <c r="A783" s="517"/>
      <c r="B783" s="520" t="s">
        <v>2492</v>
      </c>
      <c r="C783" s="520" t="s">
        <v>2492</v>
      </c>
      <c r="D783" s="1021" t="s">
        <v>2491</v>
      </c>
      <c r="E783" s="513">
        <f>F783-5</f>
        <v>43739</v>
      </c>
      <c r="F783" s="538">
        <v>43744</v>
      </c>
      <c r="G783" s="538">
        <f>F783+18</f>
        <v>43762</v>
      </c>
    </row>
    <row r="784" spans="1:7" s="486" customFormat="1" ht="17.25" hidden="1" customHeight="1">
      <c r="A784" s="517"/>
      <c r="B784" s="520" t="s">
        <v>2476</v>
      </c>
      <c r="C784" s="520" t="s">
        <v>2490</v>
      </c>
      <c r="D784" s="1021"/>
      <c r="E784" s="513">
        <f>F784-5</f>
        <v>43746</v>
      </c>
      <c r="F784" s="538">
        <f>F783+7</f>
        <v>43751</v>
      </c>
      <c r="G784" s="538">
        <f>F784+18</f>
        <v>43769</v>
      </c>
    </row>
    <row r="785" spans="1:8" s="486" customFormat="1" ht="17.25" hidden="1" customHeight="1">
      <c r="A785" s="517"/>
      <c r="B785" s="520" t="s">
        <v>2489</v>
      </c>
      <c r="C785" s="520" t="s">
        <v>2488</v>
      </c>
      <c r="D785" s="1021"/>
      <c r="E785" s="513">
        <f>F785-5</f>
        <v>43753</v>
      </c>
      <c r="F785" s="538">
        <f>F784+7</f>
        <v>43758</v>
      </c>
      <c r="G785" s="538">
        <f>F785+18</f>
        <v>43776</v>
      </c>
    </row>
    <row r="786" spans="1:8" s="486" customFormat="1" ht="17.25" hidden="1" customHeight="1">
      <c r="A786" s="517"/>
      <c r="B786" s="520" t="s">
        <v>2445</v>
      </c>
      <c r="C786" s="520" t="s">
        <v>2487</v>
      </c>
      <c r="D786" s="1021"/>
      <c r="E786" s="513">
        <f>F786-5</f>
        <v>43760</v>
      </c>
      <c r="F786" s="538">
        <f>F785+7</f>
        <v>43765</v>
      </c>
      <c r="G786" s="538">
        <f>F786+18</f>
        <v>43783</v>
      </c>
    </row>
    <row r="787" spans="1:8" s="486" customFormat="1" ht="17.25" hidden="1" customHeight="1">
      <c r="B787" s="520" t="s">
        <v>2486</v>
      </c>
      <c r="C787" s="525" t="s">
        <v>2485</v>
      </c>
      <c r="D787" s="1021"/>
      <c r="E787" s="513">
        <f>F787-5</f>
        <v>43767</v>
      </c>
      <c r="F787" s="538">
        <f>F786+7</f>
        <v>43772</v>
      </c>
      <c r="G787" s="538">
        <f>F787+18</f>
        <v>43790</v>
      </c>
    </row>
    <row r="788" spans="1:8" s="486" customFormat="1" ht="18" customHeight="1">
      <c r="A788" s="517"/>
      <c r="B788" s="1063" t="s">
        <v>27</v>
      </c>
      <c r="C788" s="1114" t="s">
        <v>2484</v>
      </c>
      <c r="D788" s="1114" t="s">
        <v>8</v>
      </c>
      <c r="E788" s="513" t="s">
        <v>2422</v>
      </c>
      <c r="F788" s="513" t="s">
        <v>9</v>
      </c>
      <c r="G788" s="513" t="s">
        <v>2</v>
      </c>
    </row>
    <row r="789" spans="1:8" s="486" customFormat="1" ht="18" customHeight="1">
      <c r="A789" s="517"/>
      <c r="B789" s="1064"/>
      <c r="C789" s="1115"/>
      <c r="D789" s="1115"/>
      <c r="E789" s="513" t="s">
        <v>2421</v>
      </c>
      <c r="F789" s="513" t="s">
        <v>31</v>
      </c>
      <c r="G789" s="513" t="s">
        <v>32</v>
      </c>
    </row>
    <row r="790" spans="1:8" s="486" customFormat="1" ht="17.25" customHeight="1">
      <c r="A790" s="517"/>
      <c r="B790" s="520" t="s">
        <v>2483</v>
      </c>
      <c r="C790" s="520" t="s">
        <v>2482</v>
      </c>
      <c r="D790" s="1021" t="s">
        <v>2481</v>
      </c>
      <c r="E790" s="513">
        <f>F790-5</f>
        <v>44348</v>
      </c>
      <c r="F790" s="538">
        <v>44353</v>
      </c>
      <c r="G790" s="538">
        <f>F790+18</f>
        <v>44371</v>
      </c>
    </row>
    <row r="791" spans="1:8" s="486" customFormat="1" ht="17.25" customHeight="1">
      <c r="A791" s="517"/>
      <c r="B791" s="520" t="s">
        <v>2480</v>
      </c>
      <c r="C791" s="520" t="s">
        <v>2479</v>
      </c>
      <c r="D791" s="1021"/>
      <c r="E791" s="513">
        <f>F791-5</f>
        <v>44355</v>
      </c>
      <c r="F791" s="538">
        <f>F790+7</f>
        <v>44360</v>
      </c>
      <c r="G791" s="538">
        <f>F791+18</f>
        <v>44378</v>
      </c>
    </row>
    <row r="792" spans="1:8" s="486" customFormat="1" ht="17.25" customHeight="1">
      <c r="A792" s="517"/>
      <c r="B792" s="520" t="s">
        <v>2478</v>
      </c>
      <c r="C792" s="520" t="s">
        <v>2478</v>
      </c>
      <c r="D792" s="1021"/>
      <c r="E792" s="513">
        <f>F792-5</f>
        <v>44362</v>
      </c>
      <c r="F792" s="538">
        <f>F791+7</f>
        <v>44367</v>
      </c>
      <c r="G792" s="538">
        <f>F792+18</f>
        <v>44385</v>
      </c>
      <c r="H792" s="539" t="s">
        <v>2477</v>
      </c>
    </row>
    <row r="793" spans="1:8" s="486" customFormat="1" ht="17.25" customHeight="1">
      <c r="A793" s="517"/>
      <c r="B793" s="520" t="s">
        <v>2476</v>
      </c>
      <c r="C793" s="520" t="s">
        <v>2475</v>
      </c>
      <c r="D793" s="1021"/>
      <c r="E793" s="513">
        <f>F793-5</f>
        <v>44369</v>
      </c>
      <c r="F793" s="538">
        <f>F792+7</f>
        <v>44374</v>
      </c>
      <c r="G793" s="538">
        <f>F793+18</f>
        <v>44392</v>
      </c>
    </row>
    <row r="794" spans="1:8" s="486" customFormat="1" ht="17.25" customHeight="1">
      <c r="B794" s="520"/>
      <c r="C794" s="525"/>
      <c r="D794" s="1021"/>
      <c r="E794" s="513">
        <f>F794-5</f>
        <v>44376</v>
      </c>
      <c r="F794" s="538">
        <f>F793+7</f>
        <v>44381</v>
      </c>
      <c r="G794" s="538">
        <f>F794+18</f>
        <v>44399</v>
      </c>
    </row>
    <row r="795" spans="1:8" s="533" customFormat="1">
      <c r="A795" s="1116" t="s">
        <v>2474</v>
      </c>
      <c r="B795" s="1116"/>
      <c r="C795" s="537"/>
      <c r="D795" s="536"/>
      <c r="E795" s="535"/>
      <c r="F795" s="534"/>
      <c r="G795" s="534"/>
    </row>
    <row r="796" spans="1:8" s="486" customFormat="1" ht="15">
      <c r="A796" s="527"/>
      <c r="B796" s="1063" t="s">
        <v>27</v>
      </c>
      <c r="C796" s="1114" t="s">
        <v>28</v>
      </c>
      <c r="D796" s="1170" t="s">
        <v>8</v>
      </c>
      <c r="E796" s="513" t="s">
        <v>2422</v>
      </c>
      <c r="F796" s="513" t="s">
        <v>9</v>
      </c>
      <c r="G796" s="513" t="s">
        <v>202</v>
      </c>
    </row>
    <row r="797" spans="1:8" s="486" customFormat="1" ht="15">
      <c r="A797" s="527"/>
      <c r="B797" s="1134"/>
      <c r="C797" s="1068"/>
      <c r="D797" s="1171"/>
      <c r="E797" s="513" t="s">
        <v>2421</v>
      </c>
      <c r="F797" s="513" t="s">
        <v>31</v>
      </c>
      <c r="G797" s="513" t="s">
        <v>32</v>
      </c>
    </row>
    <row r="798" spans="1:8" s="486" customFormat="1" ht="15">
      <c r="A798" s="527"/>
      <c r="B798" s="520" t="s">
        <v>2473</v>
      </c>
      <c r="C798" s="520" t="s">
        <v>2472</v>
      </c>
      <c r="D798" s="1012" t="s">
        <v>138</v>
      </c>
      <c r="E798" s="514">
        <f>F798-5</f>
        <v>44345</v>
      </c>
      <c r="F798" s="513">
        <v>44350</v>
      </c>
      <c r="G798" s="513">
        <f>F798+21</f>
        <v>44371</v>
      </c>
    </row>
    <row r="799" spans="1:8" s="486" customFormat="1" ht="15">
      <c r="A799" s="527"/>
      <c r="B799" s="520" t="s">
        <v>2471</v>
      </c>
      <c r="C799" s="520" t="s">
        <v>2470</v>
      </c>
      <c r="D799" s="1013"/>
      <c r="E799" s="514">
        <f>F799-5</f>
        <v>44352</v>
      </c>
      <c r="F799" s="513">
        <f>F798+7</f>
        <v>44357</v>
      </c>
      <c r="G799" s="513">
        <f>F799+17</f>
        <v>44374</v>
      </c>
    </row>
    <row r="800" spans="1:8" s="486" customFormat="1" ht="15">
      <c r="A800" s="527"/>
      <c r="B800" s="520" t="s">
        <v>2441</v>
      </c>
      <c r="C800" s="520" t="s">
        <v>2434</v>
      </c>
      <c r="D800" s="1013"/>
      <c r="E800" s="514">
        <f>F800-5</f>
        <v>44359</v>
      </c>
      <c r="F800" s="513">
        <f>F799+7</f>
        <v>44364</v>
      </c>
      <c r="G800" s="513">
        <f>F800+17</f>
        <v>44381</v>
      </c>
    </row>
    <row r="801" spans="1:7" s="486" customFormat="1" ht="15">
      <c r="A801" s="527"/>
      <c r="B801" s="520" t="s">
        <v>2441</v>
      </c>
      <c r="C801" s="520" t="s">
        <v>2434</v>
      </c>
      <c r="D801" s="1013"/>
      <c r="E801" s="514">
        <f>F801-5</f>
        <v>44366</v>
      </c>
      <c r="F801" s="513">
        <f>F800+7</f>
        <v>44371</v>
      </c>
      <c r="G801" s="513">
        <f>F801+17</f>
        <v>44388</v>
      </c>
    </row>
    <row r="802" spans="1:7" s="486" customFormat="1" ht="15.95" customHeight="1">
      <c r="A802" s="527"/>
      <c r="B802" s="520" t="s">
        <v>2469</v>
      </c>
      <c r="C802" s="525" t="s">
        <v>2468</v>
      </c>
      <c r="D802" s="1014"/>
      <c r="E802" s="514">
        <f>F802-5</f>
        <v>44373</v>
      </c>
      <c r="F802" s="513">
        <f>F801+7</f>
        <v>44378</v>
      </c>
      <c r="G802" s="513">
        <f>F802+17</f>
        <v>44395</v>
      </c>
    </row>
    <row r="803" spans="1:7" s="491" customFormat="1">
      <c r="A803" s="1121" t="s">
        <v>2458</v>
      </c>
      <c r="B803" s="1121"/>
      <c r="C803" s="532"/>
      <c r="D803" s="531"/>
      <c r="E803" s="530"/>
      <c r="F803" s="529"/>
      <c r="G803" s="529"/>
    </row>
    <row r="804" spans="1:7" s="486" customFormat="1" ht="15">
      <c r="A804" s="527"/>
      <c r="B804" s="1063" t="s">
        <v>27</v>
      </c>
      <c r="C804" s="1114" t="s">
        <v>28</v>
      </c>
      <c r="D804" s="1114" t="s">
        <v>8</v>
      </c>
      <c r="E804" s="513" t="s">
        <v>2422</v>
      </c>
      <c r="F804" s="513" t="s">
        <v>9</v>
      </c>
      <c r="G804" s="513" t="s">
        <v>201</v>
      </c>
    </row>
    <row r="805" spans="1:7" s="486" customFormat="1" ht="15">
      <c r="A805" s="527"/>
      <c r="B805" s="1064"/>
      <c r="C805" s="1115"/>
      <c r="D805" s="1115"/>
      <c r="E805" s="513" t="s">
        <v>2421</v>
      </c>
      <c r="F805" s="513" t="s">
        <v>31</v>
      </c>
      <c r="G805" s="513" t="s">
        <v>32</v>
      </c>
    </row>
    <row r="806" spans="1:7" s="486" customFormat="1" ht="15">
      <c r="A806" s="527"/>
      <c r="B806" s="524" t="s">
        <v>2467</v>
      </c>
      <c r="C806" s="528" t="s">
        <v>2466</v>
      </c>
      <c r="D806" s="1021" t="s">
        <v>138</v>
      </c>
      <c r="E806" s="514">
        <f>F806-5</f>
        <v>44344</v>
      </c>
      <c r="F806" s="513">
        <v>44349</v>
      </c>
      <c r="G806" s="513">
        <f>F806+21</f>
        <v>44370</v>
      </c>
    </row>
    <row r="807" spans="1:7" s="486" customFormat="1" ht="15">
      <c r="A807" s="527"/>
      <c r="B807" s="524" t="s">
        <v>2465</v>
      </c>
      <c r="C807" s="520" t="s">
        <v>2461</v>
      </c>
      <c r="D807" s="1021"/>
      <c r="E807" s="514">
        <f>F807-5</f>
        <v>44351</v>
      </c>
      <c r="F807" s="513">
        <f>F806+7</f>
        <v>44356</v>
      </c>
      <c r="G807" s="513">
        <f>F807+21</f>
        <v>44377</v>
      </c>
    </row>
    <row r="808" spans="1:7" s="486" customFormat="1" ht="15">
      <c r="A808" s="527"/>
      <c r="B808" s="524" t="s">
        <v>2464</v>
      </c>
      <c r="C808" s="520" t="s">
        <v>2463</v>
      </c>
      <c r="D808" s="1021"/>
      <c r="E808" s="514">
        <f>F808-5</f>
        <v>44358</v>
      </c>
      <c r="F808" s="513">
        <f>F807+7</f>
        <v>44363</v>
      </c>
      <c r="G808" s="513">
        <f>F808+21</f>
        <v>44384</v>
      </c>
    </row>
    <row r="809" spans="1:7" s="486" customFormat="1" ht="15">
      <c r="A809" s="527"/>
      <c r="B809" s="524" t="s">
        <v>2462</v>
      </c>
      <c r="C809" s="520" t="s">
        <v>2461</v>
      </c>
      <c r="D809" s="1021"/>
      <c r="E809" s="514">
        <f>F809-5</f>
        <v>44365</v>
      </c>
      <c r="F809" s="513">
        <f>F808+7</f>
        <v>44370</v>
      </c>
      <c r="G809" s="513">
        <f>F809+21</f>
        <v>44391</v>
      </c>
    </row>
    <row r="810" spans="1:7" s="486" customFormat="1" ht="15">
      <c r="A810" s="527"/>
      <c r="B810" s="524" t="s">
        <v>2460</v>
      </c>
      <c r="C810" s="524" t="s">
        <v>2459</v>
      </c>
      <c r="D810" s="1021"/>
      <c r="E810" s="514">
        <f>F810-5</f>
        <v>44372</v>
      </c>
      <c r="F810" s="513">
        <f>F809+7</f>
        <v>44377</v>
      </c>
      <c r="G810" s="513">
        <f>F810+21</f>
        <v>44398</v>
      </c>
    </row>
    <row r="811" spans="1:7" s="533" customFormat="1" hidden="1">
      <c r="A811" s="1116" t="s">
        <v>2458</v>
      </c>
      <c r="B811" s="1116"/>
      <c r="C811" s="537"/>
      <c r="D811" s="536"/>
      <c r="E811" s="535"/>
      <c r="F811" s="534"/>
      <c r="G811" s="534"/>
    </row>
    <row r="812" spans="1:7" s="486" customFormat="1" ht="15" hidden="1">
      <c r="A812" s="527"/>
      <c r="B812" s="1065" t="s">
        <v>27</v>
      </c>
      <c r="C812" s="1114" t="s">
        <v>28</v>
      </c>
      <c r="D812" s="1170" t="s">
        <v>8</v>
      </c>
      <c r="E812" s="513" t="s">
        <v>2422</v>
      </c>
      <c r="F812" s="513" t="s">
        <v>9</v>
      </c>
      <c r="G812" s="513" t="s">
        <v>202</v>
      </c>
    </row>
    <row r="813" spans="1:7" s="486" customFormat="1" ht="15" hidden="1">
      <c r="A813" s="527"/>
      <c r="B813" s="1207"/>
      <c r="C813" s="1068"/>
      <c r="D813" s="1171"/>
      <c r="E813" s="513" t="s">
        <v>2421</v>
      </c>
      <c r="F813" s="513" t="s">
        <v>31</v>
      </c>
      <c r="G813" s="513" t="s">
        <v>32</v>
      </c>
    </row>
    <row r="814" spans="1:7" s="486" customFormat="1" ht="15" hidden="1">
      <c r="A814" s="527"/>
      <c r="B814" s="520"/>
      <c r="C814" s="520"/>
      <c r="D814" s="1012" t="s">
        <v>2457</v>
      </c>
      <c r="E814" s="514">
        <f>F814-6</f>
        <v>44343</v>
      </c>
      <c r="F814" s="513">
        <v>44349</v>
      </c>
      <c r="G814" s="513">
        <f>F814+23</f>
        <v>44372</v>
      </c>
    </row>
    <row r="815" spans="1:7" s="486" customFormat="1" ht="15" hidden="1">
      <c r="A815" s="527"/>
      <c r="B815" s="520"/>
      <c r="C815" s="520"/>
      <c r="D815" s="1013"/>
      <c r="E815" s="514">
        <f>F815-6</f>
        <v>44350</v>
      </c>
      <c r="F815" s="513">
        <f>F814+7</f>
        <v>44356</v>
      </c>
      <c r="G815" s="513">
        <f>F815+23</f>
        <v>44379</v>
      </c>
    </row>
    <row r="816" spans="1:7" s="486" customFormat="1" ht="15" hidden="1">
      <c r="A816" s="527"/>
      <c r="B816" s="520"/>
      <c r="C816" s="520"/>
      <c r="D816" s="1013"/>
      <c r="E816" s="514">
        <f>F816-6</f>
        <v>44357</v>
      </c>
      <c r="F816" s="513">
        <f>F815+7</f>
        <v>44363</v>
      </c>
      <c r="G816" s="513">
        <f>F816+23</f>
        <v>44386</v>
      </c>
    </row>
    <row r="817" spans="1:7" s="486" customFormat="1" ht="15" hidden="1">
      <c r="A817" s="527"/>
      <c r="B817" s="520"/>
      <c r="C817" s="520"/>
      <c r="D817" s="1013"/>
      <c r="E817" s="514">
        <f>F817-6</f>
        <v>44364</v>
      </c>
      <c r="F817" s="513">
        <f>F816+7</f>
        <v>44370</v>
      </c>
      <c r="G817" s="513">
        <f>F817+23</f>
        <v>44393</v>
      </c>
    </row>
    <row r="818" spans="1:7" s="486" customFormat="1" ht="15.95" hidden="1" customHeight="1">
      <c r="A818" s="527"/>
      <c r="B818" s="520"/>
      <c r="C818" s="525"/>
      <c r="D818" s="1014"/>
      <c r="E818" s="514">
        <f>F818-6</f>
        <v>44371</v>
      </c>
      <c r="F818" s="513">
        <f>F817+7</f>
        <v>44377</v>
      </c>
      <c r="G818" s="513">
        <f>F818+23</f>
        <v>44400</v>
      </c>
    </row>
    <row r="819" spans="1:7" s="491" customFormat="1">
      <c r="A819" s="1116" t="s">
        <v>1322</v>
      </c>
      <c r="B819" s="1116"/>
      <c r="C819" s="532"/>
      <c r="D819" s="531"/>
      <c r="E819" s="530"/>
      <c r="F819" s="529"/>
      <c r="G819" s="529"/>
    </row>
    <row r="820" spans="1:7" s="486" customFormat="1" ht="15">
      <c r="A820" s="527"/>
      <c r="B820" s="1063" t="s">
        <v>27</v>
      </c>
      <c r="C820" s="1114" t="s">
        <v>28</v>
      </c>
      <c r="D820" s="1114" t="s">
        <v>8</v>
      </c>
      <c r="E820" s="513" t="s">
        <v>2422</v>
      </c>
      <c r="F820" s="513" t="s">
        <v>9</v>
      </c>
      <c r="G820" s="513" t="s">
        <v>111</v>
      </c>
    </row>
    <row r="821" spans="1:7" s="486" customFormat="1" ht="15">
      <c r="A821" s="527"/>
      <c r="B821" s="1064"/>
      <c r="C821" s="1115"/>
      <c r="D821" s="1115"/>
      <c r="E821" s="513" t="s">
        <v>2421</v>
      </c>
      <c r="F821" s="513" t="s">
        <v>31</v>
      </c>
      <c r="G821" s="513" t="s">
        <v>32</v>
      </c>
    </row>
    <row r="822" spans="1:7" s="486" customFormat="1" ht="15">
      <c r="A822" s="527"/>
      <c r="B822" s="524" t="s">
        <v>2441</v>
      </c>
      <c r="C822" s="528" t="s">
        <v>2434</v>
      </c>
      <c r="D822" s="1021" t="s">
        <v>138</v>
      </c>
      <c r="E822" s="514">
        <f>F822-5</f>
        <v>44347</v>
      </c>
      <c r="F822" s="513">
        <v>44352</v>
      </c>
      <c r="G822" s="513">
        <f>F822+21</f>
        <v>44373</v>
      </c>
    </row>
    <row r="823" spans="1:7" s="486" customFormat="1" ht="15">
      <c r="A823" s="527"/>
      <c r="B823" s="524" t="s">
        <v>2456</v>
      </c>
      <c r="C823" s="526" t="s">
        <v>2455</v>
      </c>
      <c r="D823" s="1021"/>
      <c r="E823" s="514">
        <f>F823-5</f>
        <v>44354</v>
      </c>
      <c r="F823" s="513">
        <f>F822+7</f>
        <v>44359</v>
      </c>
      <c r="G823" s="513">
        <f>F823+21</f>
        <v>44380</v>
      </c>
    </row>
    <row r="824" spans="1:7" s="486" customFormat="1" ht="15">
      <c r="A824" s="527"/>
      <c r="B824" s="524" t="s">
        <v>2454</v>
      </c>
      <c r="C824" s="528" t="s">
        <v>2453</v>
      </c>
      <c r="D824" s="1021"/>
      <c r="E824" s="514">
        <f>F824-5</f>
        <v>44361</v>
      </c>
      <c r="F824" s="513">
        <f>F823+7</f>
        <v>44366</v>
      </c>
      <c r="G824" s="513">
        <f>F824+21</f>
        <v>44387</v>
      </c>
    </row>
    <row r="825" spans="1:7" s="486" customFormat="1" ht="15">
      <c r="A825" s="527"/>
      <c r="B825" s="524" t="s">
        <v>2441</v>
      </c>
      <c r="C825" s="526" t="s">
        <v>2434</v>
      </c>
      <c r="D825" s="1021"/>
      <c r="E825" s="514">
        <f>F825-5</f>
        <v>44368</v>
      </c>
      <c r="F825" s="513">
        <f>F824+7</f>
        <v>44373</v>
      </c>
      <c r="G825" s="513">
        <f>F825+21</f>
        <v>44394</v>
      </c>
    </row>
    <row r="826" spans="1:7" s="486" customFormat="1" ht="15">
      <c r="A826" s="527"/>
      <c r="B826" s="524" t="s">
        <v>2452</v>
      </c>
      <c r="C826" s="526" t="s">
        <v>2451</v>
      </c>
      <c r="D826" s="1021"/>
      <c r="E826" s="514">
        <f>F826-5</f>
        <v>44375</v>
      </c>
      <c r="F826" s="513">
        <f>F825+7</f>
        <v>44380</v>
      </c>
      <c r="G826" s="513">
        <f>F826+21</f>
        <v>44401</v>
      </c>
    </row>
    <row r="827" spans="1:7" s="491" customFormat="1" ht="15" hidden="1" customHeight="1">
      <c r="A827" s="1121" t="s">
        <v>2450</v>
      </c>
      <c r="B827" s="1121"/>
      <c r="C827" s="523"/>
      <c r="D827" s="522"/>
      <c r="E827" s="521"/>
      <c r="F827" s="521"/>
      <c r="G827" s="521"/>
    </row>
    <row r="828" spans="1:7" s="486" customFormat="1" ht="15.75" hidden="1" customHeight="1">
      <c r="A828" s="517"/>
      <c r="B828" s="1065" t="s">
        <v>27</v>
      </c>
      <c r="C828" s="1114" t="s">
        <v>28</v>
      </c>
      <c r="D828" s="1114" t="s">
        <v>8</v>
      </c>
      <c r="E828" s="513" t="s">
        <v>2422</v>
      </c>
      <c r="F828" s="513" t="s">
        <v>9</v>
      </c>
      <c r="G828" s="513" t="s">
        <v>75</v>
      </c>
    </row>
    <row r="829" spans="1:7" s="486" customFormat="1" ht="15.75" hidden="1" customHeight="1">
      <c r="A829" s="517"/>
      <c r="B829" s="1066"/>
      <c r="C829" s="1115"/>
      <c r="D829" s="1115"/>
      <c r="E829" s="513" t="s">
        <v>2421</v>
      </c>
      <c r="F829" s="513" t="s">
        <v>31</v>
      </c>
      <c r="G829" s="513" t="s">
        <v>32</v>
      </c>
    </row>
    <row r="830" spans="1:7" s="486" customFormat="1" ht="15.75" hidden="1" customHeight="1">
      <c r="A830" s="517"/>
      <c r="B830" s="520" t="s">
        <v>2449</v>
      </c>
      <c r="C830" s="525" t="s">
        <v>2448</v>
      </c>
      <c r="D830" s="1021" t="s">
        <v>2439</v>
      </c>
      <c r="E830" s="514">
        <f>F830-4</f>
        <v>44252</v>
      </c>
      <c r="F830" s="513">
        <v>44256</v>
      </c>
      <c r="G830" s="513">
        <f>F830+16</f>
        <v>44272</v>
      </c>
    </row>
    <row r="831" spans="1:7" s="486" customFormat="1" ht="15.75" hidden="1" customHeight="1">
      <c r="A831" s="517"/>
      <c r="B831" s="520" t="s">
        <v>2447</v>
      </c>
      <c r="C831" s="525" t="s">
        <v>2446</v>
      </c>
      <c r="D831" s="1021"/>
      <c r="E831" s="514">
        <f>F831-4</f>
        <v>44259</v>
      </c>
      <c r="F831" s="513">
        <f>F830+7</f>
        <v>44263</v>
      </c>
      <c r="G831" s="513">
        <f>F831+16</f>
        <v>44279</v>
      </c>
    </row>
    <row r="832" spans="1:7" s="486" customFormat="1" ht="15.75" hidden="1" customHeight="1">
      <c r="A832" s="517"/>
      <c r="B832" s="520" t="s">
        <v>2445</v>
      </c>
      <c r="C832" s="525" t="s">
        <v>2444</v>
      </c>
      <c r="D832" s="1021"/>
      <c r="E832" s="514">
        <f>F832-4</f>
        <v>44266</v>
      </c>
      <c r="F832" s="513">
        <f>F831+7</f>
        <v>44270</v>
      </c>
      <c r="G832" s="513">
        <f>F832+16</f>
        <v>44286</v>
      </c>
    </row>
    <row r="833" spans="1:7" s="486" customFormat="1" ht="15.75" hidden="1" customHeight="1">
      <c r="A833" s="517"/>
      <c r="B833" s="520" t="s">
        <v>2443</v>
      </c>
      <c r="C833" s="525" t="s">
        <v>2442</v>
      </c>
      <c r="D833" s="1021"/>
      <c r="E833" s="514">
        <f>F833-4</f>
        <v>44273</v>
      </c>
      <c r="F833" s="513">
        <f>F832+7</f>
        <v>44277</v>
      </c>
      <c r="G833" s="513">
        <f>F833+16</f>
        <v>44293</v>
      </c>
    </row>
    <row r="834" spans="1:7" s="486" customFormat="1" ht="15.75" hidden="1" customHeight="1">
      <c r="A834" s="517"/>
      <c r="B834" s="524" t="s">
        <v>2441</v>
      </c>
      <c r="C834" s="520" t="s">
        <v>2434</v>
      </c>
      <c r="D834" s="1021"/>
      <c r="E834" s="514">
        <f>F834-4</f>
        <v>44280</v>
      </c>
      <c r="F834" s="513">
        <f>F833+7</f>
        <v>44284</v>
      </c>
      <c r="G834" s="513">
        <f>F834+16</f>
        <v>44300</v>
      </c>
    </row>
    <row r="835" spans="1:7" s="491" customFormat="1" ht="15" hidden="1" customHeight="1">
      <c r="A835" s="1121" t="s">
        <v>2067</v>
      </c>
      <c r="B835" s="1121"/>
      <c r="C835" s="523"/>
      <c r="D835" s="522"/>
      <c r="E835" s="521"/>
      <c r="F835" s="521"/>
      <c r="G835" s="521"/>
    </row>
    <row r="836" spans="1:7" s="486" customFormat="1" ht="15" hidden="1" customHeight="1">
      <c r="A836" s="517"/>
      <c r="B836" s="1065" t="s">
        <v>27</v>
      </c>
      <c r="C836" s="1114" t="s">
        <v>28</v>
      </c>
      <c r="D836" s="1114" t="s">
        <v>8</v>
      </c>
      <c r="E836" s="513" t="s">
        <v>2422</v>
      </c>
      <c r="F836" s="513" t="s">
        <v>9</v>
      </c>
      <c r="G836" s="513" t="s">
        <v>2067</v>
      </c>
    </row>
    <row r="837" spans="1:7" s="486" customFormat="1" ht="15" hidden="1" customHeight="1">
      <c r="A837" s="517"/>
      <c r="B837" s="1066"/>
      <c r="C837" s="1115"/>
      <c r="D837" s="1115"/>
      <c r="E837" s="513" t="s">
        <v>2421</v>
      </c>
      <c r="F837" s="513" t="s">
        <v>31</v>
      </c>
      <c r="G837" s="513" t="s">
        <v>32</v>
      </c>
    </row>
    <row r="838" spans="1:7" s="486" customFormat="1" ht="15" hidden="1" customHeight="1">
      <c r="A838" s="517"/>
      <c r="B838" s="520"/>
      <c r="C838" s="525"/>
      <c r="D838" s="1021" t="s">
        <v>2440</v>
      </c>
      <c r="E838" s="514">
        <f>F838-4</f>
        <v>44075</v>
      </c>
      <c r="F838" s="513">
        <v>44079</v>
      </c>
      <c r="G838" s="513">
        <f>F838+23</f>
        <v>44102</v>
      </c>
    </row>
    <row r="839" spans="1:7" s="486" customFormat="1" ht="15" hidden="1" customHeight="1">
      <c r="A839" s="517"/>
      <c r="B839" s="520"/>
      <c r="C839" s="525"/>
      <c r="D839" s="1021"/>
      <c r="E839" s="514">
        <f>F839-4</f>
        <v>44082</v>
      </c>
      <c r="F839" s="513">
        <f>F838+7</f>
        <v>44086</v>
      </c>
      <c r="G839" s="513">
        <f>F839+23</f>
        <v>44109</v>
      </c>
    </row>
    <row r="840" spans="1:7" s="486" customFormat="1" ht="18" hidden="1" customHeight="1">
      <c r="A840" s="517"/>
      <c r="B840" s="520"/>
      <c r="C840" s="525"/>
      <c r="D840" s="1021"/>
      <c r="E840" s="514">
        <f>F840-4</f>
        <v>44089</v>
      </c>
      <c r="F840" s="513">
        <f>F839+7</f>
        <v>44093</v>
      </c>
      <c r="G840" s="513">
        <f>F840+23</f>
        <v>44116</v>
      </c>
    </row>
    <row r="841" spans="1:7" s="486" customFormat="1" ht="18" hidden="1" customHeight="1">
      <c r="A841" s="517"/>
      <c r="B841" s="520"/>
      <c r="C841" s="525"/>
      <c r="D841" s="1021"/>
      <c r="E841" s="514">
        <f>F841-4</f>
        <v>44096</v>
      </c>
      <c r="F841" s="513">
        <f>F840+7</f>
        <v>44100</v>
      </c>
      <c r="G841" s="513">
        <f>F841+23</f>
        <v>44123</v>
      </c>
    </row>
    <row r="842" spans="1:7" s="486" customFormat="1" ht="17.25" hidden="1" customHeight="1">
      <c r="A842" s="517"/>
      <c r="B842" s="524"/>
      <c r="C842" s="520"/>
      <c r="D842" s="1021"/>
      <c r="E842" s="514">
        <f>F842-4</f>
        <v>44103</v>
      </c>
      <c r="F842" s="513">
        <f>F841+7</f>
        <v>44107</v>
      </c>
      <c r="G842" s="513">
        <f>F842+23</f>
        <v>44130</v>
      </c>
    </row>
    <row r="843" spans="1:7" s="491" customFormat="1" ht="15" hidden="1" customHeight="1">
      <c r="A843" s="1121" t="s">
        <v>2067</v>
      </c>
      <c r="B843" s="1121"/>
      <c r="C843" s="523"/>
      <c r="D843" s="522"/>
      <c r="E843" s="521"/>
      <c r="F843" s="521"/>
      <c r="G843" s="521"/>
    </row>
    <row r="844" spans="1:7" s="486" customFormat="1" ht="15" hidden="1" customHeight="1">
      <c r="A844" s="517"/>
      <c r="B844" s="1065" t="s">
        <v>27</v>
      </c>
      <c r="C844" s="1114" t="s">
        <v>28</v>
      </c>
      <c r="D844" s="1114" t="s">
        <v>8</v>
      </c>
      <c r="E844" s="513" t="s">
        <v>2422</v>
      </c>
      <c r="F844" s="513" t="s">
        <v>9</v>
      </c>
      <c r="G844" s="513" t="s">
        <v>71</v>
      </c>
    </row>
    <row r="845" spans="1:7" s="486" customFormat="1" ht="15" hidden="1" customHeight="1">
      <c r="A845" s="517"/>
      <c r="B845" s="1066"/>
      <c r="C845" s="1115"/>
      <c r="D845" s="1115"/>
      <c r="E845" s="513" t="s">
        <v>2421</v>
      </c>
      <c r="F845" s="513" t="s">
        <v>31</v>
      </c>
      <c r="G845" s="513" t="s">
        <v>32</v>
      </c>
    </row>
    <row r="846" spans="1:7" s="486" customFormat="1" ht="16.5" hidden="1" customHeight="1">
      <c r="A846" s="517"/>
      <c r="B846" s="520"/>
      <c r="C846" s="525"/>
      <c r="D846" s="1021" t="s">
        <v>2439</v>
      </c>
      <c r="E846" s="514">
        <f>F846-4</f>
        <v>44252</v>
      </c>
      <c r="F846" s="513">
        <v>44256</v>
      </c>
      <c r="G846" s="513">
        <f>F846+16</f>
        <v>44272</v>
      </c>
    </row>
    <row r="847" spans="1:7" s="486" customFormat="1" ht="15" hidden="1" customHeight="1">
      <c r="A847" s="517"/>
      <c r="B847" s="520"/>
      <c r="C847" s="525"/>
      <c r="D847" s="1021"/>
      <c r="E847" s="514">
        <f>F847-4</f>
        <v>44259</v>
      </c>
      <c r="F847" s="513">
        <f>F846+7</f>
        <v>44263</v>
      </c>
      <c r="G847" s="513">
        <f>F847+16</f>
        <v>44279</v>
      </c>
    </row>
    <row r="848" spans="1:7" s="486" customFormat="1" ht="18" hidden="1" customHeight="1">
      <c r="A848" s="517"/>
      <c r="B848" s="520"/>
      <c r="C848" s="525"/>
      <c r="D848" s="1021"/>
      <c r="E848" s="514">
        <f>F848-4</f>
        <v>44266</v>
      </c>
      <c r="F848" s="513">
        <f>F847+7</f>
        <v>44270</v>
      </c>
      <c r="G848" s="513">
        <f>F848+16</f>
        <v>44286</v>
      </c>
    </row>
    <row r="849" spans="1:8" s="486" customFormat="1" ht="18" hidden="1" customHeight="1">
      <c r="A849" s="517"/>
      <c r="B849" s="520"/>
      <c r="C849" s="525"/>
      <c r="D849" s="1021"/>
      <c r="E849" s="514">
        <f>F849-4</f>
        <v>44273</v>
      </c>
      <c r="F849" s="513">
        <f>F848+7</f>
        <v>44277</v>
      </c>
      <c r="G849" s="513">
        <f>F849+16</f>
        <v>44293</v>
      </c>
    </row>
    <row r="850" spans="1:8" s="486" customFormat="1" ht="17.25" hidden="1" customHeight="1">
      <c r="A850" s="517"/>
      <c r="B850" s="524"/>
      <c r="C850" s="520"/>
      <c r="D850" s="1021"/>
      <c r="E850" s="514">
        <f>F850-4</f>
        <v>44280</v>
      </c>
      <c r="F850" s="513">
        <f>F849+7</f>
        <v>44284</v>
      </c>
      <c r="G850" s="513">
        <f>F850+16</f>
        <v>44300</v>
      </c>
    </row>
    <row r="851" spans="1:8" s="491" customFormat="1" ht="15" hidden="1" customHeight="1">
      <c r="A851" s="1121" t="s">
        <v>2067</v>
      </c>
      <c r="B851" s="1121"/>
      <c r="C851" s="523"/>
      <c r="D851" s="522"/>
      <c r="E851" s="521"/>
      <c r="F851" s="521"/>
      <c r="G851" s="521"/>
    </row>
    <row r="852" spans="1:8" s="486" customFormat="1" ht="15" hidden="1" customHeight="1">
      <c r="A852" s="517"/>
      <c r="B852" s="1065" t="s">
        <v>27</v>
      </c>
      <c r="C852" s="1114" t="s">
        <v>28</v>
      </c>
      <c r="D852" s="1114" t="s">
        <v>8</v>
      </c>
      <c r="E852" s="513" t="s">
        <v>2422</v>
      </c>
      <c r="F852" s="513" t="s">
        <v>9</v>
      </c>
      <c r="G852" s="513" t="s">
        <v>73</v>
      </c>
    </row>
    <row r="853" spans="1:8" s="486" customFormat="1" ht="15" hidden="1" customHeight="1">
      <c r="A853" s="517"/>
      <c r="B853" s="1066"/>
      <c r="C853" s="1115"/>
      <c r="D853" s="1115"/>
      <c r="E853" s="513" t="s">
        <v>2421</v>
      </c>
      <c r="F853" s="513" t="s">
        <v>31</v>
      </c>
      <c r="G853" s="513" t="s">
        <v>32</v>
      </c>
    </row>
    <row r="854" spans="1:8" s="486" customFormat="1" ht="15" hidden="1" customHeight="1">
      <c r="A854" s="517"/>
      <c r="B854" s="520" t="s">
        <v>2434</v>
      </c>
      <c r="C854" s="520" t="s">
        <v>2434</v>
      </c>
      <c r="D854" s="1021" t="s">
        <v>150</v>
      </c>
      <c r="E854" s="514">
        <f>F854-5</f>
        <v>43767</v>
      </c>
      <c r="F854" s="513">
        <v>43772</v>
      </c>
      <c r="G854" s="513">
        <f>F854+17</f>
        <v>43789</v>
      </c>
    </row>
    <row r="855" spans="1:8" s="486" customFormat="1" ht="15" hidden="1" customHeight="1">
      <c r="A855" s="517"/>
      <c r="B855" s="520" t="s">
        <v>2438</v>
      </c>
      <c r="C855" s="520" t="s">
        <v>2437</v>
      </c>
      <c r="D855" s="1021"/>
      <c r="E855" s="514">
        <f>F855-5</f>
        <v>43774</v>
      </c>
      <c r="F855" s="513">
        <f>F854+7</f>
        <v>43779</v>
      </c>
      <c r="G855" s="513">
        <f>F855+17</f>
        <v>43796</v>
      </c>
    </row>
    <row r="856" spans="1:8" s="486" customFormat="1" ht="18" hidden="1" customHeight="1">
      <c r="A856" s="517"/>
      <c r="B856" s="520" t="s">
        <v>2434</v>
      </c>
      <c r="C856" s="518" t="s">
        <v>2434</v>
      </c>
      <c r="D856" s="1021"/>
      <c r="E856" s="514">
        <f>F856-5</f>
        <v>43781</v>
      </c>
      <c r="F856" s="513">
        <f>F855+7</f>
        <v>43786</v>
      </c>
      <c r="G856" s="513">
        <f>F856+17</f>
        <v>43803</v>
      </c>
    </row>
    <row r="857" spans="1:8" s="486" customFormat="1" ht="18" hidden="1" customHeight="1">
      <c r="A857" s="517"/>
      <c r="B857" s="519" t="s">
        <v>2436</v>
      </c>
      <c r="C857" s="518" t="s">
        <v>2435</v>
      </c>
      <c r="D857" s="1021"/>
      <c r="E857" s="514">
        <f>F857-5</f>
        <v>43788</v>
      </c>
      <c r="F857" s="513">
        <f>F856+7</f>
        <v>43793</v>
      </c>
      <c r="G857" s="513">
        <f>F857+17</f>
        <v>43810</v>
      </c>
    </row>
    <row r="858" spans="1:8" s="486" customFormat="1" ht="19.5" hidden="1" customHeight="1">
      <c r="A858" s="517"/>
      <c r="B858" s="516" t="s">
        <v>2434</v>
      </c>
      <c r="C858" s="515" t="s">
        <v>2434</v>
      </c>
      <c r="D858" s="1021"/>
      <c r="E858" s="514">
        <f>F858-5</f>
        <v>43795</v>
      </c>
      <c r="F858" s="513">
        <f>F857+7</f>
        <v>43800</v>
      </c>
      <c r="G858" s="513">
        <f>F858+17</f>
        <v>43817</v>
      </c>
    </row>
    <row r="859" spans="1:8" s="477" customFormat="1" ht="18" customHeight="1">
      <c r="A859" s="1119" t="s">
        <v>2433</v>
      </c>
      <c r="B859" s="1120"/>
      <c r="C859" s="512"/>
      <c r="D859" s="512"/>
      <c r="E859" s="512"/>
      <c r="F859" s="512"/>
      <c r="G859" s="512"/>
      <c r="H859" s="486"/>
    </row>
    <row r="860" spans="1:8" s="491" customFormat="1" ht="15.75" customHeight="1">
      <c r="A860" s="1133" t="s">
        <v>2432</v>
      </c>
      <c r="B860" s="1133"/>
      <c r="C860" s="511"/>
      <c r="D860" s="493"/>
      <c r="E860" s="493"/>
      <c r="F860" s="492"/>
      <c r="G860" s="492"/>
    </row>
    <row r="861" spans="1:8" s="486" customFormat="1" ht="15">
      <c r="A861" s="487"/>
      <c r="B861" s="1117" t="s">
        <v>27</v>
      </c>
      <c r="C861" s="1129" t="s">
        <v>28</v>
      </c>
      <c r="D861" s="1174" t="s">
        <v>8</v>
      </c>
      <c r="E861" s="490" t="s">
        <v>2422</v>
      </c>
      <c r="F861" s="489" t="s">
        <v>9</v>
      </c>
      <c r="G861" s="488" t="s">
        <v>98</v>
      </c>
    </row>
    <row r="862" spans="1:8" s="486" customFormat="1" ht="15">
      <c r="A862" s="487"/>
      <c r="B862" s="1118"/>
      <c r="C862" s="1130"/>
      <c r="D862" s="1175"/>
      <c r="E862" s="490" t="s">
        <v>2421</v>
      </c>
      <c r="F862" s="489" t="s">
        <v>31</v>
      </c>
      <c r="G862" s="488" t="s">
        <v>32</v>
      </c>
    </row>
    <row r="863" spans="1:8" s="486" customFormat="1" ht="15">
      <c r="A863" s="487"/>
      <c r="B863" s="485" t="s">
        <v>2428</v>
      </c>
      <c r="C863" s="508" t="s">
        <v>2431</v>
      </c>
      <c r="D863" s="1167" t="s">
        <v>2430</v>
      </c>
      <c r="E863" s="483">
        <f>F863-5</f>
        <v>44344</v>
      </c>
      <c r="F863" s="482">
        <v>44349</v>
      </c>
      <c r="G863" s="482">
        <f>F863+2</f>
        <v>44351</v>
      </c>
    </row>
    <row r="864" spans="1:8" s="486" customFormat="1" ht="15">
      <c r="A864" s="487"/>
      <c r="B864" s="485" t="s">
        <v>2428</v>
      </c>
      <c r="C864" s="508" t="s">
        <v>2429</v>
      </c>
      <c r="D864" s="1168"/>
      <c r="E864" s="497">
        <f>F864-5</f>
        <v>44351</v>
      </c>
      <c r="F864" s="510">
        <f>F863+7</f>
        <v>44356</v>
      </c>
      <c r="G864" s="482">
        <f>F864+2</f>
        <v>44358</v>
      </c>
    </row>
    <row r="865" spans="1:7" s="486" customFormat="1" ht="15">
      <c r="A865" s="487"/>
      <c r="B865" s="485" t="s">
        <v>2428</v>
      </c>
      <c r="C865" s="508" t="s">
        <v>1384</v>
      </c>
      <c r="D865" s="1168"/>
      <c r="E865" s="497">
        <f>F865-5</f>
        <v>44358</v>
      </c>
      <c r="F865" s="509">
        <f>F864+7</f>
        <v>44363</v>
      </c>
      <c r="G865" s="500">
        <f>F865+2</f>
        <v>44365</v>
      </c>
    </row>
    <row r="866" spans="1:7" s="486" customFormat="1" ht="15">
      <c r="A866" s="487"/>
      <c r="B866" s="485" t="s">
        <v>2428</v>
      </c>
      <c r="C866" s="508" t="s">
        <v>1382</v>
      </c>
      <c r="D866" s="1168"/>
      <c r="E866" s="497">
        <f>F866-5</f>
        <v>44365</v>
      </c>
      <c r="F866" s="507">
        <f>F865+7</f>
        <v>44370</v>
      </c>
      <c r="G866" s="496">
        <f>F866+2</f>
        <v>44372</v>
      </c>
    </row>
    <row r="867" spans="1:7" s="486" customFormat="1" ht="15">
      <c r="A867" s="487"/>
      <c r="B867" s="485" t="s">
        <v>2428</v>
      </c>
      <c r="C867" s="508" t="s">
        <v>633</v>
      </c>
      <c r="D867" s="1169"/>
      <c r="E867" s="497">
        <f>F867-5</f>
        <v>44372</v>
      </c>
      <c r="F867" s="507">
        <f>F866+7</f>
        <v>44377</v>
      </c>
      <c r="G867" s="496">
        <f>F867+2</f>
        <v>44379</v>
      </c>
    </row>
    <row r="868" spans="1:7" s="486" customFormat="1" ht="15">
      <c r="A868" s="487"/>
      <c r="B868" s="492"/>
      <c r="C868" s="506"/>
      <c r="D868" s="505"/>
      <c r="E868" s="504"/>
      <c r="F868" s="503"/>
      <c r="G868" s="502"/>
    </row>
    <row r="869" spans="1:7" s="486" customFormat="1" ht="15">
      <c r="A869" s="487"/>
      <c r="B869" s="1131" t="s">
        <v>27</v>
      </c>
      <c r="C869" s="1114" t="s">
        <v>28</v>
      </c>
      <c r="D869" s="1114" t="s">
        <v>8</v>
      </c>
      <c r="E869" s="501" t="s">
        <v>2422</v>
      </c>
      <c r="F869" s="501" t="s">
        <v>9</v>
      </c>
      <c r="G869" s="501" t="s">
        <v>98</v>
      </c>
    </row>
    <row r="870" spans="1:7" s="486" customFormat="1" ht="15">
      <c r="A870" s="487"/>
      <c r="B870" s="1132"/>
      <c r="C870" s="1128"/>
      <c r="D870" s="1128"/>
      <c r="E870" s="501" t="s">
        <v>2421</v>
      </c>
      <c r="F870" s="501" t="s">
        <v>31</v>
      </c>
      <c r="G870" s="501" t="s">
        <v>32</v>
      </c>
    </row>
    <row r="871" spans="1:7" s="486" customFormat="1" ht="15">
      <c r="A871" s="487"/>
      <c r="B871" s="499" t="s">
        <v>2424</v>
      </c>
      <c r="C871" s="498" t="s">
        <v>2427</v>
      </c>
      <c r="D871" s="1176" t="s">
        <v>2426</v>
      </c>
      <c r="E871" s="497">
        <f>F871-5</f>
        <v>44348</v>
      </c>
      <c r="F871" s="482">
        <v>44353</v>
      </c>
      <c r="G871" s="482">
        <f>F871+2</f>
        <v>44355</v>
      </c>
    </row>
    <row r="872" spans="1:7" s="486" customFormat="1" ht="15">
      <c r="A872" s="487"/>
      <c r="B872" s="499" t="s">
        <v>2424</v>
      </c>
      <c r="C872" s="498" t="s">
        <v>2425</v>
      </c>
      <c r="D872" s="1168"/>
      <c r="E872" s="497">
        <f>F872-5</f>
        <v>44355</v>
      </c>
      <c r="F872" s="482">
        <f>F871+7</f>
        <v>44360</v>
      </c>
      <c r="G872" s="482">
        <f>F872+2</f>
        <v>44362</v>
      </c>
    </row>
    <row r="873" spans="1:7" s="486" customFormat="1" ht="15">
      <c r="A873" s="487"/>
      <c r="B873" s="499" t="s">
        <v>2424</v>
      </c>
      <c r="C873" s="498" t="s">
        <v>646</v>
      </c>
      <c r="D873" s="1168"/>
      <c r="E873" s="497">
        <f>F873-5</f>
        <v>44362</v>
      </c>
      <c r="F873" s="500">
        <f>F872+7</f>
        <v>44367</v>
      </c>
      <c r="G873" s="500">
        <f>F873+2</f>
        <v>44369</v>
      </c>
    </row>
    <row r="874" spans="1:7" s="486" customFormat="1" ht="15">
      <c r="A874" s="487"/>
      <c r="B874" s="499" t="s">
        <v>2424</v>
      </c>
      <c r="C874" s="498" t="s">
        <v>980</v>
      </c>
      <c r="D874" s="1168"/>
      <c r="E874" s="497">
        <f>F874-5</f>
        <v>44369</v>
      </c>
      <c r="F874" s="496">
        <f>F873+7</f>
        <v>44374</v>
      </c>
      <c r="G874" s="496">
        <f>F874+2</f>
        <v>44376</v>
      </c>
    </row>
    <row r="875" spans="1:7" s="486" customFormat="1" ht="15">
      <c r="A875" s="487"/>
      <c r="B875" s="499" t="s">
        <v>2424</v>
      </c>
      <c r="C875" s="498" t="s">
        <v>712</v>
      </c>
      <c r="D875" s="1169"/>
      <c r="E875" s="497">
        <f>F875-5</f>
        <v>44376</v>
      </c>
      <c r="F875" s="496">
        <f>F874+7</f>
        <v>44381</v>
      </c>
      <c r="G875" s="496">
        <f>F875+2</f>
        <v>44383</v>
      </c>
    </row>
    <row r="876" spans="1:7" s="491" customFormat="1" ht="15">
      <c r="A876" s="1125" t="s">
        <v>2423</v>
      </c>
      <c r="B876" s="1125"/>
      <c r="C876" s="495"/>
      <c r="D876" s="494"/>
      <c r="E876" s="493"/>
      <c r="F876" s="492"/>
      <c r="G876" s="492"/>
    </row>
    <row r="877" spans="1:7" s="486" customFormat="1" ht="15">
      <c r="A877" s="487"/>
      <c r="B877" s="1122" t="s">
        <v>27</v>
      </c>
      <c r="C877" s="1126" t="s">
        <v>28</v>
      </c>
      <c r="D877" s="1173" t="s">
        <v>8</v>
      </c>
      <c r="E877" s="490" t="s">
        <v>2422</v>
      </c>
      <c r="F877" s="489" t="s">
        <v>9</v>
      </c>
      <c r="G877" s="488" t="s">
        <v>100</v>
      </c>
    </row>
    <row r="878" spans="1:7" s="486" customFormat="1" ht="15">
      <c r="A878" s="487"/>
      <c r="B878" s="1118"/>
      <c r="C878" s="1127"/>
      <c r="D878" s="1173"/>
      <c r="E878" s="490" t="s">
        <v>2421</v>
      </c>
      <c r="F878" s="489" t="s">
        <v>31</v>
      </c>
      <c r="G878" s="488" t="s">
        <v>32</v>
      </c>
    </row>
    <row r="879" spans="1:7" s="486" customFormat="1" ht="15">
      <c r="A879" s="487"/>
      <c r="B879" s="485" t="s">
        <v>2412</v>
      </c>
      <c r="C879" s="484" t="s">
        <v>2420</v>
      </c>
      <c r="D879" s="1187" t="s">
        <v>12</v>
      </c>
      <c r="E879" s="483">
        <f t="shared" ref="E879:E887" si="0">F879-5</f>
        <v>44345</v>
      </c>
      <c r="F879" s="482">
        <v>44350</v>
      </c>
      <c r="G879" s="482">
        <f t="shared" ref="G879:G887" si="1">F879+1</f>
        <v>44351</v>
      </c>
    </row>
    <row r="880" spans="1:7" s="486" customFormat="1" ht="15">
      <c r="A880" s="487"/>
      <c r="B880" s="485" t="s">
        <v>2412</v>
      </c>
      <c r="C880" s="484" t="s">
        <v>2419</v>
      </c>
      <c r="D880" s="1187"/>
      <c r="E880" s="483">
        <f t="shared" si="0"/>
        <v>44348</v>
      </c>
      <c r="F880" s="482">
        <v>44353</v>
      </c>
      <c r="G880" s="482">
        <f t="shared" si="1"/>
        <v>44354</v>
      </c>
    </row>
    <row r="881" spans="1:8" s="486" customFormat="1" ht="15">
      <c r="A881" s="487"/>
      <c r="B881" s="485" t="s">
        <v>2412</v>
      </c>
      <c r="C881" s="484" t="s">
        <v>2418</v>
      </c>
      <c r="D881" s="1187"/>
      <c r="E881" s="483">
        <f t="shared" si="0"/>
        <v>44352</v>
      </c>
      <c r="F881" s="482">
        <f t="shared" ref="F881:F887" si="2">F879+7</f>
        <v>44357</v>
      </c>
      <c r="G881" s="482">
        <f t="shared" si="1"/>
        <v>44358</v>
      </c>
    </row>
    <row r="882" spans="1:8" s="486" customFormat="1" ht="15">
      <c r="A882" s="487"/>
      <c r="B882" s="485" t="s">
        <v>2412</v>
      </c>
      <c r="C882" s="484" t="s">
        <v>2417</v>
      </c>
      <c r="D882" s="1187"/>
      <c r="E882" s="483">
        <f t="shared" si="0"/>
        <v>44355</v>
      </c>
      <c r="F882" s="482">
        <f t="shared" si="2"/>
        <v>44360</v>
      </c>
      <c r="G882" s="482">
        <f t="shared" si="1"/>
        <v>44361</v>
      </c>
    </row>
    <row r="883" spans="1:8" s="486" customFormat="1" ht="15">
      <c r="A883" s="487"/>
      <c r="B883" s="485" t="s">
        <v>2412</v>
      </c>
      <c r="C883" s="484" t="s">
        <v>2416</v>
      </c>
      <c r="D883" s="1187"/>
      <c r="E883" s="483">
        <f t="shared" si="0"/>
        <v>44359</v>
      </c>
      <c r="F883" s="482">
        <f t="shared" si="2"/>
        <v>44364</v>
      </c>
      <c r="G883" s="482">
        <f t="shared" si="1"/>
        <v>44365</v>
      </c>
    </row>
    <row r="884" spans="1:8" s="486" customFormat="1" ht="15">
      <c r="A884" s="487"/>
      <c r="B884" s="485" t="s">
        <v>2412</v>
      </c>
      <c r="C884" s="484" t="s">
        <v>2415</v>
      </c>
      <c r="D884" s="1187"/>
      <c r="E884" s="483">
        <f t="shared" si="0"/>
        <v>44362</v>
      </c>
      <c r="F884" s="482">
        <f t="shared" si="2"/>
        <v>44367</v>
      </c>
      <c r="G884" s="482">
        <f t="shared" si="1"/>
        <v>44368</v>
      </c>
    </row>
    <row r="885" spans="1:8" s="486" customFormat="1" ht="15">
      <c r="A885" s="487"/>
      <c r="B885" s="485" t="s">
        <v>2412</v>
      </c>
      <c r="C885" s="484" t="s">
        <v>2414</v>
      </c>
      <c r="D885" s="1187"/>
      <c r="E885" s="483">
        <f t="shared" si="0"/>
        <v>44366</v>
      </c>
      <c r="F885" s="482">
        <f t="shared" si="2"/>
        <v>44371</v>
      </c>
      <c r="G885" s="482">
        <f t="shared" si="1"/>
        <v>44372</v>
      </c>
      <c r="H885" s="477"/>
    </row>
    <row r="886" spans="1:8" s="477" customFormat="1">
      <c r="A886" s="480"/>
      <c r="B886" s="485" t="s">
        <v>2412</v>
      </c>
      <c r="C886" s="484" t="s">
        <v>2413</v>
      </c>
      <c r="D886" s="1187"/>
      <c r="E886" s="483">
        <f t="shared" si="0"/>
        <v>44369</v>
      </c>
      <c r="F886" s="482">
        <f t="shared" si="2"/>
        <v>44374</v>
      </c>
      <c r="G886" s="482">
        <f t="shared" si="1"/>
        <v>44375</v>
      </c>
      <c r="H886" s="476"/>
    </row>
    <row r="887" spans="1:8">
      <c r="A887" s="480"/>
      <c r="B887" s="485" t="s">
        <v>2412</v>
      </c>
      <c r="C887" s="484" t="s">
        <v>2411</v>
      </c>
      <c r="D887" s="1187"/>
      <c r="E887" s="483">
        <f t="shared" si="0"/>
        <v>44373</v>
      </c>
      <c r="F887" s="482">
        <f t="shared" si="2"/>
        <v>44378</v>
      </c>
      <c r="G887" s="482">
        <f t="shared" si="1"/>
        <v>44379</v>
      </c>
    </row>
    <row r="888" spans="1:8">
      <c r="A888" s="480"/>
      <c r="B888" s="481"/>
      <c r="C888" s="480"/>
      <c r="D888" s="480"/>
      <c r="E888" s="480"/>
      <c r="F888" s="480"/>
      <c r="G888" s="480"/>
    </row>
    <row r="889" spans="1:8">
      <c r="A889" s="480"/>
      <c r="B889" s="481"/>
      <c r="D889" s="480"/>
      <c r="E889" s="480"/>
      <c r="F889" s="480"/>
      <c r="G889" s="480"/>
    </row>
    <row r="890" spans="1:8">
      <c r="A890" s="480"/>
      <c r="B890" s="481"/>
      <c r="C890" s="480"/>
      <c r="D890" s="480"/>
      <c r="E890" s="480"/>
      <c r="F890" s="480"/>
      <c r="G890" s="480"/>
    </row>
    <row r="891" spans="1:8">
      <c r="A891" s="480"/>
      <c r="B891" s="481"/>
      <c r="C891" s="480"/>
      <c r="D891" s="480"/>
      <c r="E891" s="480"/>
      <c r="F891" s="480"/>
      <c r="G891" s="480"/>
    </row>
    <row r="892" spans="1:8">
      <c r="A892" s="480"/>
      <c r="B892" s="481"/>
      <c r="C892" s="480"/>
      <c r="D892" s="480"/>
      <c r="E892" s="480"/>
      <c r="F892" s="480"/>
      <c r="G892" s="480"/>
    </row>
    <row r="893" spans="1:8">
      <c r="A893" s="480"/>
      <c r="B893" s="481"/>
      <c r="C893" s="480"/>
      <c r="D893" s="480"/>
      <c r="E893" s="480"/>
      <c r="F893" s="480"/>
      <c r="G893" s="480"/>
    </row>
    <row r="894" spans="1:8">
      <c r="A894" s="480"/>
      <c r="B894" s="481"/>
      <c r="C894" s="480"/>
      <c r="D894" s="480"/>
      <c r="E894" s="480"/>
      <c r="F894" s="480"/>
      <c r="G894" s="480"/>
    </row>
    <row r="895" spans="1:8">
      <c r="A895" s="480"/>
      <c r="B895" s="481"/>
      <c r="C895" s="480"/>
      <c r="D895" s="480"/>
      <c r="E895" s="480"/>
      <c r="F895" s="480"/>
      <c r="G895" s="480"/>
    </row>
    <row r="896" spans="1:8">
      <c r="A896" s="480"/>
      <c r="B896" s="481"/>
      <c r="C896" s="480"/>
      <c r="D896" s="480"/>
      <c r="E896" s="480"/>
      <c r="F896" s="480"/>
      <c r="G896" s="480"/>
    </row>
    <row r="897" spans="1:7">
      <c r="A897" s="480"/>
      <c r="B897" s="481"/>
      <c r="C897" s="480"/>
      <c r="D897" s="480"/>
      <c r="E897" s="480"/>
      <c r="F897" s="480"/>
      <c r="G897" s="480"/>
    </row>
    <row r="898" spans="1:7">
      <c r="A898" s="480"/>
      <c r="B898" s="481"/>
      <c r="C898" s="480"/>
      <c r="D898" s="480"/>
      <c r="E898" s="480"/>
      <c r="F898" s="480"/>
      <c r="G898" s="480"/>
    </row>
    <row r="899" spans="1:7">
      <c r="A899" s="480"/>
      <c r="B899" s="481"/>
      <c r="C899" s="480"/>
      <c r="D899" s="480"/>
      <c r="E899" s="480"/>
      <c r="F899" s="480"/>
      <c r="G899" s="480"/>
    </row>
    <row r="900" spans="1:7">
      <c r="A900" s="480"/>
      <c r="B900" s="481"/>
      <c r="C900" s="480"/>
      <c r="D900" s="480"/>
      <c r="E900" s="480"/>
      <c r="F900" s="480"/>
      <c r="G900" s="480"/>
    </row>
    <row r="901" spans="1:7">
      <c r="A901" s="477"/>
      <c r="D901" s="477"/>
      <c r="E901" s="477"/>
      <c r="F901" s="477"/>
      <c r="G901" s="477"/>
    </row>
    <row r="902" spans="1:7">
      <c r="A902" s="477"/>
      <c r="D902" s="477"/>
      <c r="E902" s="477"/>
      <c r="F902" s="477"/>
      <c r="G902" s="477"/>
    </row>
    <row r="903" spans="1:7">
      <c r="A903" s="477"/>
      <c r="D903" s="477"/>
      <c r="E903" s="477"/>
      <c r="F903" s="477"/>
      <c r="G903" s="477"/>
    </row>
    <row r="904" spans="1:7">
      <c r="A904" s="477"/>
      <c r="D904" s="477"/>
      <c r="E904" s="477"/>
      <c r="F904" s="477"/>
      <c r="G904" s="477"/>
    </row>
    <row r="905" spans="1:7">
      <c r="A905" s="477"/>
      <c r="D905" s="477"/>
      <c r="E905" s="477"/>
      <c r="F905" s="477"/>
      <c r="G905" s="477"/>
    </row>
    <row r="906" spans="1:7">
      <c r="A906" s="477"/>
      <c r="D906" s="477"/>
      <c r="E906" s="477"/>
      <c r="F906" s="477"/>
      <c r="G906" s="477"/>
    </row>
    <row r="907" spans="1:7">
      <c r="A907" s="477"/>
      <c r="D907" s="477"/>
      <c r="E907" s="477"/>
      <c r="F907" s="477"/>
      <c r="G907" s="477"/>
    </row>
    <row r="908" spans="1:7">
      <c r="A908" s="477"/>
      <c r="D908" s="477"/>
      <c r="E908" s="477"/>
      <c r="F908" s="477"/>
      <c r="G908" s="477"/>
    </row>
    <row r="909" spans="1:7">
      <c r="A909" s="477"/>
      <c r="D909" s="477"/>
      <c r="E909" s="477"/>
      <c r="F909" s="477"/>
      <c r="G909" s="477"/>
    </row>
    <row r="910" spans="1:7">
      <c r="A910" s="477"/>
      <c r="D910" s="477"/>
      <c r="E910" s="477"/>
      <c r="F910" s="477"/>
      <c r="G910" s="477"/>
    </row>
    <row r="911" spans="1:7">
      <c r="A911" s="477"/>
      <c r="D911" s="477"/>
      <c r="E911" s="477"/>
      <c r="F911" s="477"/>
      <c r="G911" s="477"/>
    </row>
    <row r="912" spans="1:7">
      <c r="A912" s="477"/>
      <c r="D912" s="477"/>
      <c r="E912" s="477"/>
      <c r="F912" s="477"/>
      <c r="G912" s="477"/>
    </row>
    <row r="913" spans="1:7">
      <c r="A913" s="477"/>
      <c r="D913" s="477"/>
      <c r="E913" s="477"/>
      <c r="F913" s="477"/>
      <c r="G913" s="477"/>
    </row>
    <row r="914" spans="1:7">
      <c r="A914" s="477"/>
      <c r="D914" s="477"/>
      <c r="E914" s="477"/>
      <c r="F914" s="477"/>
      <c r="G914" s="477"/>
    </row>
    <row r="915" spans="1:7">
      <c r="A915" s="477"/>
      <c r="D915" s="477"/>
      <c r="E915" s="477"/>
      <c r="F915" s="477"/>
      <c r="G915" s="477"/>
    </row>
    <row r="916" spans="1:7">
      <c r="A916" s="477"/>
      <c r="D916" s="477"/>
      <c r="E916" s="477"/>
      <c r="F916" s="477"/>
      <c r="G916" s="477"/>
    </row>
    <row r="917" spans="1:7">
      <c r="A917" s="477"/>
      <c r="D917" s="477"/>
      <c r="E917" s="477"/>
      <c r="F917" s="477"/>
      <c r="G917" s="477"/>
    </row>
    <row r="918" spans="1:7">
      <c r="A918" s="477"/>
      <c r="D918" s="477"/>
      <c r="E918" s="477"/>
      <c r="F918" s="477"/>
      <c r="G918" s="477"/>
    </row>
    <row r="919" spans="1:7">
      <c r="A919" s="477"/>
      <c r="D919" s="477"/>
      <c r="E919" s="477"/>
      <c r="F919" s="477"/>
      <c r="G919" s="477"/>
    </row>
    <row r="920" spans="1:7">
      <c r="A920" s="477"/>
      <c r="D920" s="477"/>
      <c r="E920" s="477"/>
      <c r="F920" s="477"/>
      <c r="G920" s="477"/>
    </row>
    <row r="921" spans="1:7">
      <c r="A921" s="477"/>
      <c r="D921" s="477"/>
      <c r="E921" s="477"/>
      <c r="F921" s="477"/>
      <c r="G921" s="477"/>
    </row>
    <row r="922" spans="1:7">
      <c r="A922" s="477"/>
      <c r="D922" s="477"/>
      <c r="E922" s="477"/>
      <c r="F922" s="477"/>
      <c r="G922" s="477"/>
    </row>
    <row r="923" spans="1:7">
      <c r="A923" s="477"/>
      <c r="D923" s="477"/>
      <c r="E923" s="477"/>
      <c r="F923" s="477"/>
      <c r="G923" s="477"/>
    </row>
    <row r="924" spans="1:7">
      <c r="A924" s="477"/>
      <c r="D924" s="477"/>
      <c r="E924" s="477"/>
      <c r="F924" s="477"/>
      <c r="G924" s="477"/>
    </row>
    <row r="925" spans="1:7">
      <c r="A925" s="477"/>
      <c r="D925" s="477"/>
      <c r="E925" s="477"/>
      <c r="F925" s="477"/>
      <c r="G925" s="477"/>
    </row>
    <row r="926" spans="1:7">
      <c r="A926" s="477"/>
      <c r="D926" s="477"/>
      <c r="E926" s="477"/>
      <c r="F926" s="477"/>
      <c r="G926" s="477"/>
    </row>
    <row r="927" spans="1:7">
      <c r="A927" s="477"/>
      <c r="D927" s="477"/>
      <c r="E927" s="477"/>
      <c r="F927" s="477"/>
      <c r="G927" s="477"/>
    </row>
    <row r="928" spans="1:7">
      <c r="A928" s="477"/>
      <c r="D928" s="477"/>
      <c r="E928" s="477"/>
      <c r="F928" s="477"/>
      <c r="G928" s="477"/>
    </row>
    <row r="929" spans="1:7">
      <c r="A929" s="477"/>
      <c r="D929" s="477"/>
      <c r="E929" s="477"/>
      <c r="F929" s="477"/>
      <c r="G929" s="477"/>
    </row>
    <row r="930" spans="1:7">
      <c r="A930" s="477"/>
      <c r="D930" s="477"/>
      <c r="E930" s="477"/>
      <c r="F930" s="477"/>
      <c r="G930" s="477"/>
    </row>
    <row r="931" spans="1:7">
      <c r="A931" s="477"/>
      <c r="D931" s="477"/>
      <c r="E931" s="477"/>
      <c r="F931" s="477"/>
      <c r="G931" s="477"/>
    </row>
    <row r="932" spans="1:7">
      <c r="A932" s="477"/>
      <c r="D932" s="477"/>
      <c r="E932" s="477"/>
      <c r="F932" s="477"/>
      <c r="G932" s="477"/>
    </row>
    <row r="933" spans="1:7">
      <c r="A933" s="477"/>
      <c r="D933" s="477"/>
      <c r="E933" s="477"/>
      <c r="F933" s="477"/>
      <c r="G933" s="477"/>
    </row>
    <row r="934" spans="1:7">
      <c r="A934" s="477"/>
      <c r="D934" s="477"/>
      <c r="E934" s="477"/>
      <c r="F934" s="477"/>
      <c r="G934" s="477"/>
    </row>
    <row r="935" spans="1:7">
      <c r="A935" s="477"/>
      <c r="D935" s="477"/>
      <c r="E935" s="477"/>
      <c r="F935" s="477"/>
      <c r="G935" s="477"/>
    </row>
    <row r="936" spans="1:7">
      <c r="A936" s="477"/>
      <c r="D936" s="477"/>
      <c r="E936" s="477"/>
      <c r="F936" s="477"/>
      <c r="G936" s="477"/>
    </row>
    <row r="937" spans="1:7">
      <c r="A937" s="477"/>
      <c r="D937" s="477"/>
      <c r="E937" s="477"/>
      <c r="F937" s="477"/>
      <c r="G937" s="477"/>
    </row>
    <row r="938" spans="1:7">
      <c r="A938" s="477"/>
      <c r="D938" s="477"/>
      <c r="E938" s="477"/>
      <c r="F938" s="477"/>
      <c r="G938" s="477"/>
    </row>
    <row r="939" spans="1:7">
      <c r="A939" s="477"/>
      <c r="D939" s="477"/>
      <c r="E939" s="477"/>
      <c r="F939" s="477"/>
      <c r="G939" s="477"/>
    </row>
    <row r="940" spans="1:7">
      <c r="A940" s="477"/>
      <c r="D940" s="477"/>
      <c r="E940" s="477"/>
      <c r="F940" s="477"/>
      <c r="G940" s="477"/>
    </row>
    <row r="941" spans="1:7">
      <c r="A941" s="477"/>
      <c r="D941" s="477"/>
      <c r="E941" s="477"/>
      <c r="F941" s="477"/>
      <c r="G941" s="477"/>
    </row>
    <row r="942" spans="1:7">
      <c r="A942" s="477"/>
      <c r="D942" s="477"/>
      <c r="E942" s="477"/>
      <c r="F942" s="477"/>
      <c r="G942" s="477"/>
    </row>
    <row r="943" spans="1:7">
      <c r="A943" s="477"/>
      <c r="D943" s="477"/>
      <c r="E943" s="477"/>
      <c r="F943" s="477"/>
      <c r="G943" s="477"/>
    </row>
    <row r="944" spans="1:7">
      <c r="A944" s="477"/>
      <c r="D944" s="477"/>
      <c r="E944" s="477"/>
      <c r="F944" s="477"/>
      <c r="G944" s="477"/>
    </row>
    <row r="945" spans="1:7">
      <c r="A945" s="477"/>
      <c r="D945" s="477"/>
      <c r="E945" s="477"/>
      <c r="F945" s="477"/>
      <c r="G945" s="477"/>
    </row>
    <row r="946" spans="1:7">
      <c r="A946" s="477"/>
      <c r="D946" s="477"/>
      <c r="E946" s="477"/>
      <c r="F946" s="477"/>
      <c r="G946" s="477"/>
    </row>
    <row r="947" spans="1:7">
      <c r="A947" s="477"/>
      <c r="D947" s="477"/>
      <c r="E947" s="477"/>
      <c r="F947" s="477"/>
      <c r="G947" s="477"/>
    </row>
    <row r="948" spans="1:7">
      <c r="A948" s="477"/>
      <c r="D948" s="477"/>
      <c r="E948" s="477"/>
      <c r="F948" s="477"/>
      <c r="G948" s="477"/>
    </row>
    <row r="949" spans="1:7">
      <c r="A949" s="477"/>
      <c r="D949" s="477"/>
      <c r="E949" s="477"/>
      <c r="F949" s="477"/>
      <c r="G949" s="477"/>
    </row>
    <row r="950" spans="1:7">
      <c r="A950" s="477"/>
      <c r="D950" s="477"/>
      <c r="E950" s="477"/>
      <c r="F950" s="477"/>
      <c r="G950" s="477"/>
    </row>
    <row r="951" spans="1:7">
      <c r="A951" s="477"/>
      <c r="D951" s="477"/>
      <c r="E951" s="477"/>
      <c r="F951" s="477"/>
      <c r="G951" s="477"/>
    </row>
    <row r="952" spans="1:7">
      <c r="A952" s="477"/>
      <c r="D952" s="477"/>
      <c r="E952" s="477"/>
      <c r="F952" s="477"/>
      <c r="G952" s="477"/>
    </row>
    <row r="953" spans="1:7">
      <c r="A953" s="477"/>
      <c r="D953" s="477"/>
      <c r="E953" s="477"/>
      <c r="F953" s="477"/>
      <c r="G953" s="477"/>
    </row>
    <row r="954" spans="1:7">
      <c r="A954" s="477"/>
      <c r="D954" s="477"/>
      <c r="E954" s="477"/>
      <c r="F954" s="477"/>
      <c r="G954" s="477"/>
    </row>
    <row r="955" spans="1:7">
      <c r="A955" s="477"/>
      <c r="D955" s="477"/>
      <c r="E955" s="477"/>
      <c r="F955" s="477"/>
      <c r="G955" s="477"/>
    </row>
    <row r="956" spans="1:7">
      <c r="A956" s="477"/>
      <c r="D956" s="477"/>
      <c r="E956" s="477"/>
      <c r="F956" s="477"/>
      <c r="G956" s="477"/>
    </row>
    <row r="957" spans="1:7">
      <c r="A957" s="477"/>
      <c r="D957" s="477"/>
      <c r="E957" s="477"/>
      <c r="F957" s="477"/>
      <c r="G957" s="477"/>
    </row>
    <row r="958" spans="1:7">
      <c r="A958" s="477"/>
      <c r="D958" s="477"/>
      <c r="E958" s="477"/>
      <c r="F958" s="477"/>
      <c r="G958" s="477"/>
    </row>
    <row r="959" spans="1:7">
      <c r="A959" s="477"/>
      <c r="D959" s="477"/>
      <c r="E959" s="477"/>
      <c r="F959" s="477"/>
      <c r="G959" s="477"/>
    </row>
    <row r="960" spans="1:7">
      <c r="A960" s="477"/>
      <c r="D960" s="477"/>
      <c r="E960" s="477"/>
      <c r="F960" s="477"/>
      <c r="G960" s="477"/>
    </row>
    <row r="961" spans="1:7">
      <c r="A961" s="477"/>
      <c r="D961" s="477"/>
      <c r="E961" s="477"/>
      <c r="F961" s="477"/>
      <c r="G961" s="477"/>
    </row>
    <row r="962" spans="1:7">
      <c r="A962" s="477"/>
      <c r="D962" s="477"/>
      <c r="E962" s="477"/>
      <c r="F962" s="477"/>
      <c r="G962" s="477"/>
    </row>
    <row r="963" spans="1:7">
      <c r="A963" s="477"/>
      <c r="D963" s="477"/>
      <c r="E963" s="477"/>
      <c r="F963" s="477"/>
      <c r="G963" s="477"/>
    </row>
    <row r="964" spans="1:7">
      <c r="A964" s="477"/>
      <c r="D964" s="477"/>
      <c r="E964" s="477"/>
      <c r="F964" s="477"/>
      <c r="G964" s="477"/>
    </row>
    <row r="965" spans="1:7">
      <c r="A965" s="477"/>
      <c r="D965" s="477"/>
      <c r="E965" s="477"/>
      <c r="F965" s="477"/>
      <c r="G965" s="477"/>
    </row>
    <row r="966" spans="1:7">
      <c r="A966" s="477"/>
      <c r="D966" s="477"/>
      <c r="E966" s="477"/>
      <c r="F966" s="477"/>
      <c r="G966" s="477"/>
    </row>
    <row r="967" spans="1:7">
      <c r="A967" s="477"/>
      <c r="D967" s="477"/>
      <c r="E967" s="477"/>
      <c r="F967" s="477"/>
      <c r="G967" s="477"/>
    </row>
    <row r="968" spans="1:7">
      <c r="A968" s="477"/>
      <c r="D968" s="477"/>
      <c r="E968" s="477"/>
      <c r="F968" s="477"/>
      <c r="G968" s="477"/>
    </row>
    <row r="969" spans="1:7">
      <c r="A969" s="477"/>
      <c r="D969" s="477"/>
      <c r="E969" s="477"/>
      <c r="F969" s="477"/>
      <c r="G969" s="477"/>
    </row>
    <row r="970" spans="1:7">
      <c r="A970" s="477"/>
      <c r="D970" s="477"/>
      <c r="E970" s="477"/>
      <c r="F970" s="477"/>
      <c r="G970" s="477"/>
    </row>
    <row r="971" spans="1:7">
      <c r="A971" s="477"/>
      <c r="D971" s="477"/>
      <c r="E971" s="477"/>
      <c r="F971" s="477"/>
      <c r="G971" s="477"/>
    </row>
    <row r="972" spans="1:7">
      <c r="A972" s="477"/>
      <c r="D972" s="477"/>
      <c r="E972" s="477"/>
      <c r="F972" s="477"/>
      <c r="G972" s="477"/>
    </row>
    <row r="973" spans="1:7">
      <c r="A973" s="477"/>
      <c r="D973" s="477"/>
      <c r="E973" s="477"/>
      <c r="F973" s="477"/>
      <c r="G973" s="477"/>
    </row>
    <row r="974" spans="1:7">
      <c r="A974" s="477"/>
      <c r="D974" s="477"/>
      <c r="E974" s="477"/>
      <c r="F974" s="477"/>
      <c r="G974" s="477"/>
    </row>
    <row r="975" spans="1:7">
      <c r="A975" s="477"/>
      <c r="D975" s="477"/>
      <c r="E975" s="477"/>
      <c r="F975" s="477"/>
      <c r="G975" s="477"/>
    </row>
    <row r="976" spans="1:7">
      <c r="A976" s="477"/>
      <c r="D976" s="477"/>
      <c r="E976" s="477"/>
      <c r="F976" s="477"/>
      <c r="G976" s="477"/>
    </row>
    <row r="977" spans="1:7">
      <c r="A977" s="477"/>
      <c r="D977" s="477"/>
      <c r="E977" s="477"/>
      <c r="F977" s="477"/>
      <c r="G977" s="477"/>
    </row>
    <row r="978" spans="1:7">
      <c r="A978" s="477"/>
      <c r="D978" s="477"/>
      <c r="E978" s="477"/>
      <c r="F978" s="477"/>
      <c r="G978" s="477"/>
    </row>
    <row r="979" spans="1:7">
      <c r="A979" s="477"/>
      <c r="D979" s="477"/>
      <c r="E979" s="477"/>
      <c r="F979" s="477"/>
      <c r="G979" s="477"/>
    </row>
    <row r="980" spans="1:7">
      <c r="A980" s="477"/>
      <c r="D980" s="477"/>
      <c r="E980" s="477"/>
      <c r="F980" s="477"/>
      <c r="G980" s="477"/>
    </row>
    <row r="981" spans="1:7">
      <c r="A981" s="477"/>
      <c r="D981" s="477"/>
      <c r="E981" s="477"/>
      <c r="F981" s="477"/>
      <c r="G981" s="477"/>
    </row>
    <row r="982" spans="1:7">
      <c r="A982" s="477"/>
      <c r="D982" s="477"/>
      <c r="E982" s="477"/>
      <c r="F982" s="477"/>
      <c r="G982" s="477"/>
    </row>
    <row r="983" spans="1:7">
      <c r="A983" s="477"/>
      <c r="D983" s="477"/>
      <c r="E983" s="477"/>
      <c r="F983" s="477"/>
      <c r="G983" s="477"/>
    </row>
    <row r="984" spans="1:7">
      <c r="A984" s="477"/>
      <c r="D984" s="477"/>
      <c r="E984" s="477"/>
      <c r="F984" s="477"/>
      <c r="G984" s="477"/>
    </row>
    <row r="985" spans="1:7">
      <c r="A985" s="477"/>
      <c r="D985" s="477"/>
      <c r="E985" s="477"/>
      <c r="F985" s="477"/>
      <c r="G985" s="477"/>
    </row>
    <row r="986" spans="1:7">
      <c r="A986" s="477"/>
      <c r="D986" s="477"/>
      <c r="E986" s="477"/>
      <c r="F986" s="477"/>
      <c r="G986" s="477"/>
    </row>
    <row r="987" spans="1:7">
      <c r="A987" s="477"/>
      <c r="D987" s="477"/>
      <c r="E987" s="477"/>
      <c r="F987" s="477"/>
      <c r="G987" s="477"/>
    </row>
    <row r="988" spans="1:7">
      <c r="A988" s="477"/>
      <c r="D988" s="477"/>
      <c r="E988" s="477"/>
      <c r="F988" s="477"/>
      <c r="G988" s="477"/>
    </row>
    <row r="989" spans="1:7">
      <c r="A989" s="477"/>
      <c r="D989" s="477"/>
      <c r="E989" s="477"/>
      <c r="F989" s="477"/>
      <c r="G989" s="477"/>
    </row>
    <row r="990" spans="1:7">
      <c r="A990" s="477"/>
      <c r="D990" s="477"/>
      <c r="E990" s="477"/>
      <c r="F990" s="477"/>
      <c r="G990" s="477"/>
    </row>
    <row r="991" spans="1:7">
      <c r="A991" s="477"/>
      <c r="D991" s="477"/>
      <c r="E991" s="477"/>
      <c r="F991" s="477"/>
      <c r="G991" s="477"/>
    </row>
    <row r="992" spans="1:7">
      <c r="A992" s="477"/>
      <c r="D992" s="477"/>
      <c r="E992" s="477"/>
      <c r="F992" s="477"/>
      <c r="G992" s="477"/>
    </row>
    <row r="993" spans="1:7">
      <c r="A993" s="477"/>
      <c r="D993" s="477"/>
      <c r="E993" s="477"/>
      <c r="F993" s="477"/>
      <c r="G993" s="477"/>
    </row>
    <row r="994" spans="1:7">
      <c r="A994" s="477"/>
      <c r="D994" s="477"/>
      <c r="E994" s="477"/>
      <c r="F994" s="477"/>
      <c r="G994" s="477"/>
    </row>
    <row r="995" spans="1:7">
      <c r="A995" s="477"/>
      <c r="D995" s="477"/>
      <c r="E995" s="477"/>
      <c r="F995" s="477"/>
      <c r="G995" s="477"/>
    </row>
    <row r="996" spans="1:7">
      <c r="A996" s="477"/>
      <c r="D996" s="477"/>
      <c r="E996" s="477"/>
      <c r="F996" s="477"/>
      <c r="G996" s="477"/>
    </row>
    <row r="997" spans="1:7">
      <c r="A997" s="477"/>
      <c r="D997" s="477"/>
      <c r="E997" s="477"/>
      <c r="F997" s="477"/>
      <c r="G997" s="477"/>
    </row>
    <row r="998" spans="1:7">
      <c r="A998" s="477"/>
      <c r="D998" s="477"/>
      <c r="E998" s="477"/>
      <c r="F998" s="477"/>
      <c r="G998" s="477"/>
    </row>
    <row r="999" spans="1:7">
      <c r="A999" s="477"/>
      <c r="D999" s="477"/>
      <c r="E999" s="477"/>
      <c r="F999" s="477"/>
      <c r="G999" s="477"/>
    </row>
    <row r="1000" spans="1:7">
      <c r="A1000" s="477"/>
      <c r="D1000" s="477"/>
      <c r="E1000" s="477"/>
      <c r="F1000" s="477"/>
      <c r="G1000" s="477"/>
    </row>
    <row r="1001" spans="1:7">
      <c r="A1001" s="477"/>
      <c r="D1001" s="477"/>
      <c r="E1001" s="477"/>
      <c r="F1001" s="477"/>
      <c r="G1001" s="477"/>
    </row>
    <row r="1002" spans="1:7">
      <c r="A1002" s="477"/>
      <c r="D1002" s="477"/>
      <c r="E1002" s="477"/>
      <c r="F1002" s="477"/>
      <c r="G1002" s="477"/>
    </row>
    <row r="1003" spans="1:7">
      <c r="A1003" s="477"/>
      <c r="D1003" s="477"/>
      <c r="E1003" s="477"/>
      <c r="F1003" s="477"/>
      <c r="G1003" s="477"/>
    </row>
    <row r="1004" spans="1:7">
      <c r="A1004" s="477"/>
      <c r="D1004" s="477"/>
      <c r="E1004" s="477"/>
      <c r="F1004" s="477"/>
      <c r="G1004" s="477"/>
    </row>
    <row r="1005" spans="1:7">
      <c r="A1005" s="477"/>
      <c r="D1005" s="477"/>
      <c r="E1005" s="477"/>
      <c r="F1005" s="477"/>
      <c r="G1005" s="477"/>
    </row>
    <row r="1006" spans="1:7">
      <c r="A1006" s="477"/>
      <c r="D1006" s="477"/>
      <c r="E1006" s="477"/>
      <c r="F1006" s="477"/>
      <c r="G1006" s="477"/>
    </row>
    <row r="1007" spans="1:7">
      <c r="A1007" s="477"/>
      <c r="D1007" s="477"/>
      <c r="E1007" s="477"/>
      <c r="F1007" s="477"/>
      <c r="G1007" s="477"/>
    </row>
    <row r="1008" spans="1:7">
      <c r="A1008" s="477"/>
      <c r="D1008" s="477"/>
      <c r="E1008" s="477"/>
      <c r="F1008" s="477"/>
      <c r="G1008" s="477"/>
    </row>
    <row r="1009" spans="1:7">
      <c r="A1009" s="477"/>
      <c r="D1009" s="477"/>
      <c r="E1009" s="477"/>
      <c r="F1009" s="477"/>
      <c r="G1009" s="477"/>
    </row>
    <row r="1010" spans="1:7">
      <c r="A1010" s="477"/>
      <c r="D1010" s="477"/>
      <c r="E1010" s="477"/>
      <c r="F1010" s="477"/>
      <c r="G1010" s="477"/>
    </row>
    <row r="1011" spans="1:7">
      <c r="A1011" s="477"/>
      <c r="D1011" s="477"/>
      <c r="E1011" s="477"/>
      <c r="F1011" s="477"/>
      <c r="G1011" s="477"/>
    </row>
    <row r="1012" spans="1:7">
      <c r="A1012" s="477"/>
      <c r="D1012" s="477"/>
      <c r="E1012" s="477"/>
      <c r="F1012" s="477"/>
      <c r="G1012" s="477"/>
    </row>
    <row r="1013" spans="1:7">
      <c r="A1013" s="477"/>
      <c r="D1013" s="477"/>
      <c r="E1013" s="477"/>
      <c r="F1013" s="477"/>
      <c r="G1013" s="477"/>
    </row>
    <row r="1014" spans="1:7">
      <c r="A1014" s="477"/>
      <c r="D1014" s="477"/>
      <c r="E1014" s="477"/>
      <c r="F1014" s="477"/>
      <c r="G1014" s="477"/>
    </row>
    <row r="1015" spans="1:7">
      <c r="A1015" s="477"/>
      <c r="D1015" s="477"/>
      <c r="E1015" s="477"/>
      <c r="F1015" s="477"/>
      <c r="G1015" s="477"/>
    </row>
    <row r="1016" spans="1:7">
      <c r="A1016" s="477"/>
      <c r="D1016" s="477"/>
      <c r="E1016" s="477"/>
      <c r="F1016" s="477"/>
      <c r="G1016" s="477"/>
    </row>
    <row r="1017" spans="1:7">
      <c r="A1017" s="477"/>
      <c r="D1017" s="477"/>
      <c r="E1017" s="477"/>
      <c r="F1017" s="477"/>
      <c r="G1017" s="477"/>
    </row>
    <row r="1018" spans="1:7">
      <c r="A1018" s="477"/>
      <c r="D1018" s="477"/>
      <c r="E1018" s="477"/>
      <c r="F1018" s="477"/>
      <c r="G1018" s="477"/>
    </row>
    <row r="1019" spans="1:7">
      <c r="A1019" s="477"/>
      <c r="D1019" s="477"/>
      <c r="E1019" s="477"/>
      <c r="F1019" s="477"/>
      <c r="G1019" s="477"/>
    </row>
    <row r="1020" spans="1:7">
      <c r="A1020" s="477"/>
      <c r="D1020" s="477"/>
      <c r="E1020" s="477"/>
      <c r="F1020" s="477"/>
      <c r="G1020" s="477"/>
    </row>
    <row r="1021" spans="1:7">
      <c r="A1021" s="477"/>
      <c r="D1021" s="477"/>
      <c r="E1021" s="477"/>
      <c r="F1021" s="477"/>
      <c r="G1021" s="477"/>
    </row>
    <row r="1022" spans="1:7">
      <c r="A1022" s="477"/>
      <c r="D1022" s="477"/>
      <c r="E1022" s="477"/>
      <c r="F1022" s="477"/>
      <c r="G1022" s="477"/>
    </row>
    <row r="1023" spans="1:7">
      <c r="A1023" s="477"/>
      <c r="D1023" s="477"/>
      <c r="E1023" s="477"/>
      <c r="F1023" s="477"/>
      <c r="G1023" s="477"/>
    </row>
    <row r="1024" spans="1:7">
      <c r="A1024" s="477"/>
      <c r="D1024" s="477"/>
      <c r="E1024" s="477"/>
      <c r="F1024" s="477"/>
      <c r="G1024" s="477"/>
    </row>
    <row r="1025" spans="1:7">
      <c r="A1025" s="477"/>
      <c r="D1025" s="477"/>
      <c r="E1025" s="477"/>
      <c r="F1025" s="477"/>
      <c r="G1025" s="477"/>
    </row>
    <row r="1026" spans="1:7">
      <c r="A1026" s="477"/>
      <c r="D1026" s="477"/>
      <c r="E1026" s="477"/>
      <c r="F1026" s="477"/>
      <c r="G1026" s="477"/>
    </row>
    <row r="1027" spans="1:7">
      <c r="A1027" s="477"/>
      <c r="D1027" s="477"/>
      <c r="E1027" s="477"/>
      <c r="F1027" s="477"/>
      <c r="G1027" s="477"/>
    </row>
    <row r="1028" spans="1:7">
      <c r="A1028" s="477"/>
      <c r="D1028" s="477"/>
      <c r="E1028" s="477"/>
      <c r="F1028" s="477"/>
      <c r="G1028" s="477"/>
    </row>
    <row r="1029" spans="1:7">
      <c r="A1029" s="477"/>
      <c r="D1029" s="477"/>
      <c r="E1029" s="477"/>
      <c r="F1029" s="477"/>
      <c r="G1029" s="477"/>
    </row>
    <row r="1030" spans="1:7">
      <c r="A1030" s="477"/>
      <c r="D1030" s="477"/>
      <c r="E1030" s="477"/>
      <c r="F1030" s="477"/>
      <c r="G1030" s="477"/>
    </row>
    <row r="1031" spans="1:7">
      <c r="A1031" s="477"/>
      <c r="D1031" s="477"/>
      <c r="E1031" s="477"/>
      <c r="F1031" s="477"/>
      <c r="G1031" s="477"/>
    </row>
    <row r="1032" spans="1:7">
      <c r="A1032" s="477"/>
      <c r="D1032" s="477"/>
      <c r="E1032" s="477"/>
      <c r="F1032" s="477"/>
      <c r="G1032" s="477"/>
    </row>
    <row r="1033" spans="1:7">
      <c r="A1033" s="477"/>
      <c r="D1033" s="477"/>
      <c r="E1033" s="477"/>
      <c r="F1033" s="477"/>
      <c r="G1033" s="477"/>
    </row>
    <row r="1034" spans="1:7">
      <c r="A1034" s="477"/>
      <c r="D1034" s="477"/>
      <c r="E1034" s="477"/>
      <c r="F1034" s="477"/>
      <c r="G1034" s="477"/>
    </row>
    <row r="1035" spans="1:7">
      <c r="A1035" s="477"/>
      <c r="D1035" s="477"/>
      <c r="E1035" s="477"/>
      <c r="F1035" s="477"/>
      <c r="G1035" s="477"/>
    </row>
    <row r="1036" spans="1:7">
      <c r="A1036" s="477"/>
      <c r="D1036" s="477"/>
      <c r="E1036" s="477"/>
      <c r="F1036" s="477"/>
      <c r="G1036" s="477"/>
    </row>
    <row r="1037" spans="1:7">
      <c r="A1037" s="477"/>
      <c r="D1037" s="477"/>
      <c r="E1037" s="477"/>
      <c r="F1037" s="477"/>
      <c r="G1037" s="477"/>
    </row>
    <row r="1038" spans="1:7">
      <c r="A1038" s="477"/>
      <c r="D1038" s="477"/>
      <c r="E1038" s="477"/>
      <c r="F1038" s="477"/>
      <c r="G1038" s="477"/>
    </row>
    <row r="1039" spans="1:7">
      <c r="A1039" s="477"/>
      <c r="D1039" s="477"/>
      <c r="E1039" s="477"/>
      <c r="F1039" s="477"/>
      <c r="G1039" s="477"/>
    </row>
    <row r="1040" spans="1:7">
      <c r="A1040" s="477"/>
      <c r="D1040" s="477"/>
      <c r="E1040" s="477"/>
      <c r="F1040" s="477"/>
      <c r="G1040" s="477"/>
    </row>
    <row r="1041" spans="1:7">
      <c r="A1041" s="477"/>
      <c r="D1041" s="477"/>
      <c r="E1041" s="477"/>
      <c r="F1041" s="477"/>
      <c r="G1041" s="477"/>
    </row>
    <row r="1042" spans="1:7">
      <c r="A1042" s="477"/>
      <c r="D1042" s="477"/>
      <c r="E1042" s="477"/>
      <c r="F1042" s="477"/>
      <c r="G1042" s="477"/>
    </row>
    <row r="1043" spans="1:7">
      <c r="A1043" s="477"/>
      <c r="D1043" s="477"/>
      <c r="E1043" s="477"/>
      <c r="F1043" s="477"/>
      <c r="G1043" s="477"/>
    </row>
    <row r="1044" spans="1:7">
      <c r="A1044" s="477"/>
      <c r="D1044" s="477"/>
      <c r="E1044" s="477"/>
      <c r="F1044" s="477"/>
      <c r="G1044" s="477"/>
    </row>
    <row r="1045" spans="1:7">
      <c r="A1045" s="477"/>
      <c r="D1045" s="477"/>
      <c r="E1045" s="477"/>
      <c r="F1045" s="477"/>
      <c r="G1045" s="477"/>
    </row>
    <row r="1046" spans="1:7">
      <c r="A1046" s="477"/>
      <c r="D1046" s="477"/>
      <c r="E1046" s="477"/>
      <c r="F1046" s="477"/>
      <c r="G1046" s="477"/>
    </row>
    <row r="1047" spans="1:7">
      <c r="A1047" s="476"/>
    </row>
    <row r="1048" spans="1:7">
      <c r="A1048" s="476"/>
    </row>
    <row r="1049" spans="1:7">
      <c r="A1049" s="476"/>
    </row>
    <row r="1050" spans="1:7">
      <c r="A1050" s="476"/>
    </row>
    <row r="1051" spans="1:7">
      <c r="A1051" s="476"/>
    </row>
    <row r="1052" spans="1:7">
      <c r="A1052" s="476"/>
    </row>
    <row r="1053" spans="1:7">
      <c r="A1053" s="476"/>
    </row>
    <row r="1054" spans="1:7">
      <c r="A1054" s="476"/>
    </row>
    <row r="1055" spans="1:7">
      <c r="A1055" s="476"/>
    </row>
    <row r="1056" spans="1:7">
      <c r="A1056" s="476"/>
    </row>
    <row r="1057" spans="1:10">
      <c r="A1057" s="476"/>
    </row>
    <row r="1058" spans="1:10">
      <c r="A1058" s="476"/>
    </row>
    <row r="1059" spans="1:10">
      <c r="A1059" s="476"/>
    </row>
    <row r="1060" spans="1:10">
      <c r="A1060" s="476"/>
    </row>
    <row r="1061" spans="1:10">
      <c r="A1061" s="476"/>
    </row>
    <row r="1062" spans="1:10">
      <c r="A1062" s="476"/>
    </row>
    <row r="1063" spans="1:10">
      <c r="A1063" s="476"/>
    </row>
    <row r="1064" spans="1:10">
      <c r="A1064" s="476"/>
    </row>
    <row r="1065" spans="1:10">
      <c r="A1065" s="476"/>
    </row>
    <row r="1066" spans="1:10">
      <c r="A1066" s="476"/>
    </row>
    <row r="1067" spans="1:10">
      <c r="J1067" s="476" t="s">
        <v>2410</v>
      </c>
    </row>
  </sheetData>
  <mergeCells count="527">
    <mergeCell ref="A225:B225"/>
    <mergeCell ref="D151:D155"/>
    <mergeCell ref="A811:B811"/>
    <mergeCell ref="B291:B292"/>
    <mergeCell ref="B249:B250"/>
    <mergeCell ref="C249:C250"/>
    <mergeCell ref="A240:G240"/>
    <mergeCell ref="B226:B227"/>
    <mergeCell ref="D178:D179"/>
    <mergeCell ref="D396:D397"/>
    <mergeCell ref="B403:B404"/>
    <mergeCell ref="B186:B187"/>
    <mergeCell ref="C186:C187"/>
    <mergeCell ref="D403:D404"/>
    <mergeCell ref="D241:D242"/>
    <mergeCell ref="D233:D234"/>
    <mergeCell ref="D367:D371"/>
    <mergeCell ref="C449:C450"/>
    <mergeCell ref="C284:C285"/>
    <mergeCell ref="B263:B264"/>
    <mergeCell ref="B336:B337"/>
    <mergeCell ref="B343:B344"/>
    <mergeCell ref="B284:B285"/>
    <mergeCell ref="A364:B364"/>
    <mergeCell ref="A372:B372"/>
    <mergeCell ref="B388:B389"/>
    <mergeCell ref="D373:D374"/>
    <mergeCell ref="B365:B366"/>
    <mergeCell ref="B373:B374"/>
    <mergeCell ref="C314:C315"/>
    <mergeCell ref="D291:D292"/>
    <mergeCell ref="D293:D297"/>
    <mergeCell ref="C357:C358"/>
    <mergeCell ref="D316:D320"/>
    <mergeCell ref="D306:D307"/>
    <mergeCell ref="C299:C300"/>
    <mergeCell ref="B277:B278"/>
    <mergeCell ref="C277:C278"/>
    <mergeCell ref="B120:B121"/>
    <mergeCell ref="C120:C121"/>
    <mergeCell ref="A119:B119"/>
    <mergeCell ref="B141:B142"/>
    <mergeCell ref="B134:B135"/>
    <mergeCell ref="C127:C128"/>
    <mergeCell ref="B127:B128"/>
    <mergeCell ref="B163:B164"/>
    <mergeCell ref="B149:B150"/>
    <mergeCell ref="C291:C292"/>
    <mergeCell ref="D286:D290"/>
    <mergeCell ref="C233:C234"/>
    <mergeCell ref="C241:C242"/>
    <mergeCell ref="D284:D285"/>
    <mergeCell ref="C112:C113"/>
    <mergeCell ref="B156:B157"/>
    <mergeCell ref="D196:D200"/>
    <mergeCell ref="D194:D195"/>
    <mergeCell ref="D158:D162"/>
    <mergeCell ref="C211:C212"/>
    <mergeCell ref="C156:C157"/>
    <mergeCell ref="C171:C172"/>
    <mergeCell ref="C194:C195"/>
    <mergeCell ref="B171:B172"/>
    <mergeCell ref="B211:B212"/>
    <mergeCell ref="D277:D278"/>
    <mergeCell ref="B270:B271"/>
    <mergeCell ref="D258:D262"/>
    <mergeCell ref="B203:B204"/>
    <mergeCell ref="B218:B219"/>
    <mergeCell ref="C256:C257"/>
    <mergeCell ref="C263:C264"/>
    <mergeCell ref="B256:B257"/>
    <mergeCell ref="C306:C307"/>
    <mergeCell ref="A313:G313"/>
    <mergeCell ref="D321:D322"/>
    <mergeCell ref="D299:D300"/>
    <mergeCell ref="D308:D312"/>
    <mergeCell ref="C343:C344"/>
    <mergeCell ref="B306:B307"/>
    <mergeCell ref="D314:D315"/>
    <mergeCell ref="C329:C330"/>
    <mergeCell ref="B299:B300"/>
    <mergeCell ref="C419:C420"/>
    <mergeCell ref="A485:B485"/>
    <mergeCell ref="C486:C487"/>
    <mergeCell ref="B441:B442"/>
    <mergeCell ref="B396:B397"/>
    <mergeCell ref="B464:B465"/>
    <mergeCell ref="A456:B456"/>
    <mergeCell ref="C403:C404"/>
    <mergeCell ref="C321:C322"/>
    <mergeCell ref="A387:B387"/>
    <mergeCell ref="B357:B358"/>
    <mergeCell ref="B419:B420"/>
    <mergeCell ref="C396:C397"/>
    <mergeCell ref="A418:B418"/>
    <mergeCell ref="C411:C412"/>
    <mergeCell ref="C471:C472"/>
    <mergeCell ref="D879:D887"/>
    <mergeCell ref="D631:D632"/>
    <mergeCell ref="A523:B523"/>
    <mergeCell ref="D546:D547"/>
    <mergeCell ref="C531:C532"/>
    <mergeCell ref="D647:D648"/>
    <mergeCell ref="D688:D692"/>
    <mergeCell ref="C524:C525"/>
    <mergeCell ref="D526:D530"/>
    <mergeCell ref="A561:B561"/>
    <mergeCell ref="D531:D532"/>
    <mergeCell ref="D649:D653"/>
    <mergeCell ref="B647:B648"/>
    <mergeCell ref="B524:B525"/>
    <mergeCell ref="B538:B539"/>
    <mergeCell ref="C631:C632"/>
    <mergeCell ref="D814:D818"/>
    <mergeCell ref="B812:B813"/>
    <mergeCell ref="C812:C813"/>
    <mergeCell ref="D812:D813"/>
    <mergeCell ref="D711:D715"/>
    <mergeCell ref="D741:D742"/>
    <mergeCell ref="D672:D673"/>
    <mergeCell ref="D674:D678"/>
    <mergeCell ref="D681:D685"/>
    <mergeCell ref="D736:D740"/>
    <mergeCell ref="D509:D513"/>
    <mergeCell ref="D515:D516"/>
    <mergeCell ref="A630:G630"/>
    <mergeCell ref="B664:B665"/>
    <mergeCell ref="D548:D552"/>
    <mergeCell ref="B531:B532"/>
    <mergeCell ref="A522:G522"/>
    <mergeCell ref="A514:G514"/>
    <mergeCell ref="D701:D702"/>
    <mergeCell ref="D734:D735"/>
    <mergeCell ref="D718:D732"/>
    <mergeCell ref="D686:D687"/>
    <mergeCell ref="D716:D717"/>
    <mergeCell ref="D703:D707"/>
    <mergeCell ref="D694:D695"/>
    <mergeCell ref="D696:D700"/>
    <mergeCell ref="D122:D126"/>
    <mergeCell ref="D218:D219"/>
    <mergeCell ref="D585:D586"/>
    <mergeCell ref="D569:D570"/>
    <mergeCell ref="D556:D560"/>
    <mergeCell ref="D524:D525"/>
    <mergeCell ref="D488:D492"/>
    <mergeCell ref="D441:D442"/>
    <mergeCell ref="D473:D477"/>
    <mergeCell ref="D235:D239"/>
    <mergeCell ref="D398:D402"/>
    <mergeCell ref="D428:D432"/>
    <mergeCell ref="D426:D427"/>
    <mergeCell ref="D388:D389"/>
    <mergeCell ref="D220:D224"/>
    <mergeCell ref="D451:D455"/>
    <mergeCell ref="D759:D763"/>
    <mergeCell ref="D765:D766"/>
    <mergeCell ref="D757:D758"/>
    <mergeCell ref="C724:C725"/>
    <mergeCell ref="C741:C742"/>
    <mergeCell ref="D822:D826"/>
    <mergeCell ref="D790:D794"/>
    <mergeCell ref="D798:D802"/>
    <mergeCell ref="C749:C750"/>
    <mergeCell ref="C757:C758"/>
    <mergeCell ref="D743:D747"/>
    <mergeCell ref="D767:D771"/>
    <mergeCell ref="D877:D878"/>
    <mergeCell ref="D806:D810"/>
    <mergeCell ref="D820:D821"/>
    <mergeCell ref="D861:D862"/>
    <mergeCell ref="D854:D858"/>
    <mergeCell ref="D838:D842"/>
    <mergeCell ref="D828:D829"/>
    <mergeCell ref="D836:D837"/>
    <mergeCell ref="D871:D875"/>
    <mergeCell ref="D869:D870"/>
    <mergeCell ref="D830:D834"/>
    <mergeCell ref="D679:D680"/>
    <mergeCell ref="D664:D665"/>
    <mergeCell ref="D656:D657"/>
    <mergeCell ref="A663:B663"/>
    <mergeCell ref="B656:B657"/>
    <mergeCell ref="D852:D853"/>
    <mergeCell ref="D863:D867"/>
    <mergeCell ref="D773:D774"/>
    <mergeCell ref="D781:D782"/>
    <mergeCell ref="D796:D797"/>
    <mergeCell ref="D844:D845"/>
    <mergeCell ref="D788:D789"/>
    <mergeCell ref="D775:D779"/>
    <mergeCell ref="D846:D850"/>
    <mergeCell ref="D783:D787"/>
    <mergeCell ref="C709:C710"/>
    <mergeCell ref="D709:D710"/>
    <mergeCell ref="D751:D755"/>
    <mergeCell ref="D749:D750"/>
    <mergeCell ref="C796:C797"/>
    <mergeCell ref="C773:C774"/>
    <mergeCell ref="D804:D805"/>
    <mergeCell ref="C765:C766"/>
    <mergeCell ref="C804:C805"/>
    <mergeCell ref="D263:D264"/>
    <mergeCell ref="D301:D305"/>
    <mergeCell ref="D270:D271"/>
    <mergeCell ref="D493:D494"/>
    <mergeCell ref="D419:D420"/>
    <mergeCell ref="D411:D412"/>
    <mergeCell ref="D365:D366"/>
    <mergeCell ref="D279:D283"/>
    <mergeCell ref="D272:D276"/>
    <mergeCell ref="D471:D472"/>
    <mergeCell ref="D459:D463"/>
    <mergeCell ref="D466:D470"/>
    <mergeCell ref="D486:D487"/>
    <mergeCell ref="D265:D269"/>
    <mergeCell ref="D390:D394"/>
    <mergeCell ref="D413:D417"/>
    <mergeCell ref="D405:D409"/>
    <mergeCell ref="D666:D670"/>
    <mergeCell ref="D641:D645"/>
    <mergeCell ref="D593:D594"/>
    <mergeCell ref="B585:B586"/>
    <mergeCell ref="C593:C594"/>
    <mergeCell ref="B639:B640"/>
    <mergeCell ref="D633:D637"/>
    <mergeCell ref="C601:C602"/>
    <mergeCell ref="D639:D640"/>
    <mergeCell ref="D658:D662"/>
    <mergeCell ref="C664:C665"/>
    <mergeCell ref="C656:C657"/>
    <mergeCell ref="D610:D614"/>
    <mergeCell ref="B741:B742"/>
    <mergeCell ref="A631:A636"/>
    <mergeCell ref="B593:B594"/>
    <mergeCell ref="A647:A652"/>
    <mergeCell ref="A553:B553"/>
    <mergeCell ref="D587:D591"/>
    <mergeCell ref="B562:B563"/>
    <mergeCell ref="A600:B600"/>
    <mergeCell ref="C585:C586"/>
    <mergeCell ref="B577:B578"/>
    <mergeCell ref="C569:C570"/>
    <mergeCell ref="D571:D575"/>
    <mergeCell ref="C577:C578"/>
    <mergeCell ref="D562:D563"/>
    <mergeCell ref="C639:C640"/>
    <mergeCell ref="A592:B592"/>
    <mergeCell ref="A639:A644"/>
    <mergeCell ref="A646:G646"/>
    <mergeCell ref="B608:B609"/>
    <mergeCell ref="C608:C609"/>
    <mergeCell ref="D608:D609"/>
    <mergeCell ref="B601:B602"/>
    <mergeCell ref="A638:G638"/>
    <mergeCell ref="D595:D599"/>
    <mergeCell ref="C877:C878"/>
    <mergeCell ref="C828:C829"/>
    <mergeCell ref="B828:B829"/>
    <mergeCell ref="A851:B851"/>
    <mergeCell ref="B765:B766"/>
    <mergeCell ref="B749:B750"/>
    <mergeCell ref="C869:C870"/>
    <mergeCell ref="C836:C837"/>
    <mergeCell ref="C852:C853"/>
    <mergeCell ref="C844:C845"/>
    <mergeCell ref="C861:C862"/>
    <mergeCell ref="C820:C821"/>
    <mergeCell ref="B869:B870"/>
    <mergeCell ref="A860:B860"/>
    <mergeCell ref="B796:B797"/>
    <mergeCell ref="A795:B795"/>
    <mergeCell ref="A780:B780"/>
    <mergeCell ref="B788:B789"/>
    <mergeCell ref="A764:B764"/>
    <mergeCell ref="B773:B774"/>
    <mergeCell ref="A756:B756"/>
    <mergeCell ref="B757:B758"/>
    <mergeCell ref="A772:B772"/>
    <mergeCell ref="B836:B837"/>
    <mergeCell ref="A819:B819"/>
    <mergeCell ref="B820:B821"/>
    <mergeCell ref="B861:B862"/>
    <mergeCell ref="B844:B845"/>
    <mergeCell ref="A859:B859"/>
    <mergeCell ref="A835:B835"/>
    <mergeCell ref="B852:B853"/>
    <mergeCell ref="A827:B827"/>
    <mergeCell ref="B877:B878"/>
    <mergeCell ref="A843:B843"/>
    <mergeCell ref="A876:B876"/>
    <mergeCell ref="B804:B805"/>
    <mergeCell ref="B60:B61"/>
    <mergeCell ref="C163:C164"/>
    <mergeCell ref="D96:D97"/>
    <mergeCell ref="D127:D128"/>
    <mergeCell ref="A1:G1"/>
    <mergeCell ref="A2:B2"/>
    <mergeCell ref="B3:G3"/>
    <mergeCell ref="A5:B5"/>
    <mergeCell ref="A13:B13"/>
    <mergeCell ref="D8:D12"/>
    <mergeCell ref="C788:C789"/>
    <mergeCell ref="D165:D169"/>
    <mergeCell ref="D141:D142"/>
    <mergeCell ref="D143:D147"/>
    <mergeCell ref="A202:B202"/>
    <mergeCell ref="D156:D157"/>
    <mergeCell ref="D163:D164"/>
    <mergeCell ref="D21:D22"/>
    <mergeCell ref="C104:C105"/>
    <mergeCell ref="B781:B782"/>
    <mergeCell ref="C781:C782"/>
    <mergeCell ref="A803:B803"/>
    <mergeCell ref="A748:B748"/>
    <mergeCell ref="B112:B113"/>
    <mergeCell ref="B6:B7"/>
    <mergeCell ref="D6:D7"/>
    <mergeCell ref="C89:C90"/>
    <mergeCell ref="C67:C68"/>
    <mergeCell ref="C82:C83"/>
    <mergeCell ref="C74:C75"/>
    <mergeCell ref="C60:C61"/>
    <mergeCell ref="D82:D83"/>
    <mergeCell ref="C44:C45"/>
    <mergeCell ref="C6:C7"/>
    <mergeCell ref="D23:D26"/>
    <mergeCell ref="D74:D75"/>
    <mergeCell ref="D76:D80"/>
    <mergeCell ref="D52:D53"/>
    <mergeCell ref="D54:D58"/>
    <mergeCell ref="B14:B15"/>
    <mergeCell ref="A27:B27"/>
    <mergeCell ref="A35:B35"/>
    <mergeCell ref="B52:B53"/>
    <mergeCell ref="C52:C53"/>
    <mergeCell ref="C28:C29"/>
    <mergeCell ref="B28:B29"/>
    <mergeCell ref="A43:B43"/>
    <mergeCell ref="B74:B75"/>
    <mergeCell ref="B21:B22"/>
    <mergeCell ref="B67:B68"/>
    <mergeCell ref="A59:B59"/>
    <mergeCell ref="B36:B37"/>
    <mergeCell ref="D14:D15"/>
    <mergeCell ref="C21:C22"/>
    <mergeCell ref="C36:C37"/>
    <mergeCell ref="D46:D50"/>
    <mergeCell ref="C14:C15"/>
    <mergeCell ref="D16:D20"/>
    <mergeCell ref="D36:D37"/>
    <mergeCell ref="D28:D29"/>
    <mergeCell ref="D30:D34"/>
    <mergeCell ref="D38:D42"/>
    <mergeCell ref="D44:D45"/>
    <mergeCell ref="B44:B45"/>
    <mergeCell ref="A51:B51"/>
    <mergeCell ref="D350:D351"/>
    <mergeCell ref="D323:D327"/>
    <mergeCell ref="A328:G328"/>
    <mergeCell ref="D249:D250"/>
    <mergeCell ref="D226:D227"/>
    <mergeCell ref="C270:C271"/>
    <mergeCell ref="D251:D255"/>
    <mergeCell ref="A81:B81"/>
    <mergeCell ref="B89:B90"/>
    <mergeCell ref="B96:B97"/>
    <mergeCell ref="C96:C97"/>
    <mergeCell ref="B82:B83"/>
    <mergeCell ref="A103:B103"/>
    <mergeCell ref="B104:B105"/>
    <mergeCell ref="A111:B111"/>
    <mergeCell ref="D134:D135"/>
    <mergeCell ref="D84:D88"/>
    <mergeCell ref="D114:D118"/>
    <mergeCell ref="D91:D95"/>
    <mergeCell ref="D104:D105"/>
    <mergeCell ref="D106:D110"/>
    <mergeCell ref="D60:D61"/>
    <mergeCell ref="D67:D68"/>
    <mergeCell ref="D173:D177"/>
    <mergeCell ref="D171:D172"/>
    <mergeCell ref="D69:D73"/>
    <mergeCell ref="D120:D121"/>
    <mergeCell ref="D112:D113"/>
    <mergeCell ref="D89:D90"/>
    <mergeCell ref="D98:D102"/>
    <mergeCell ref="D62:D66"/>
    <mergeCell ref="D211:D212"/>
    <mergeCell ref="D256:D257"/>
    <mergeCell ref="D243:D247"/>
    <mergeCell ref="C226:C227"/>
    <mergeCell ref="C218:C219"/>
    <mergeCell ref="D136:D140"/>
    <mergeCell ref="D213:D217"/>
    <mergeCell ref="D188:D192"/>
    <mergeCell ref="C149:C150"/>
    <mergeCell ref="D149:D150"/>
    <mergeCell ref="D228:D232"/>
    <mergeCell ref="D180:D184"/>
    <mergeCell ref="D203:D204"/>
    <mergeCell ref="D129:D133"/>
    <mergeCell ref="C134:C135"/>
    <mergeCell ref="D205:D209"/>
    <mergeCell ref="D186:D187"/>
    <mergeCell ref="A201:G201"/>
    <mergeCell ref="B178:B179"/>
    <mergeCell ref="C178:C179"/>
    <mergeCell ref="C203:C204"/>
    <mergeCell ref="A170:B170"/>
    <mergeCell ref="B194:B195"/>
    <mergeCell ref="A193:B193"/>
    <mergeCell ref="C434:C435"/>
    <mergeCell ref="B426:B427"/>
    <mergeCell ref="B515:B516"/>
    <mergeCell ref="A148:B148"/>
    <mergeCell ref="C141:C142"/>
    <mergeCell ref="B233:B234"/>
    <mergeCell ref="B241:B242"/>
    <mergeCell ref="C672:C673"/>
    <mergeCell ref="B471:B472"/>
    <mergeCell ref="B314:B315"/>
    <mergeCell ref="B672:B673"/>
    <mergeCell ref="C365:C366"/>
    <mergeCell ref="A584:B584"/>
    <mergeCell ref="C647:C648"/>
    <mergeCell ref="B486:B487"/>
    <mergeCell ref="C457:C458"/>
    <mergeCell ref="B457:B458"/>
    <mergeCell ref="B434:B435"/>
    <mergeCell ref="B449:B450"/>
    <mergeCell ref="C507:C508"/>
    <mergeCell ref="B507:B508"/>
    <mergeCell ref="B500:B501"/>
    <mergeCell ref="C388:C389"/>
    <mergeCell ref="B350:B351"/>
    <mergeCell ref="A693:B693"/>
    <mergeCell ref="B694:B695"/>
    <mergeCell ref="C679:C680"/>
    <mergeCell ref="B724:B725"/>
    <mergeCell ref="C734:C735"/>
    <mergeCell ref="C701:C702"/>
    <mergeCell ref="B716:B717"/>
    <mergeCell ref="B686:B687"/>
    <mergeCell ref="C716:C717"/>
    <mergeCell ref="A733:B733"/>
    <mergeCell ref="A708:B708"/>
    <mergeCell ref="B709:B710"/>
    <mergeCell ref="A731:B731"/>
    <mergeCell ref="B734:B735"/>
    <mergeCell ref="B679:B680"/>
    <mergeCell ref="B701:B702"/>
    <mergeCell ref="C694:C695"/>
    <mergeCell ref="C686:C687"/>
    <mergeCell ref="C538:C539"/>
    <mergeCell ref="B554:B555"/>
    <mergeCell ref="A576:B576"/>
    <mergeCell ref="B569:B570"/>
    <mergeCell ref="A545:B545"/>
    <mergeCell ref="C562:C563"/>
    <mergeCell ref="B631:B632"/>
    <mergeCell ref="C546:C547"/>
    <mergeCell ref="A655:B655"/>
    <mergeCell ref="B321:B322"/>
    <mergeCell ref="D331:D335"/>
    <mergeCell ref="D343:D344"/>
    <mergeCell ref="D329:D330"/>
    <mergeCell ref="C350:C351"/>
    <mergeCell ref="D359:D363"/>
    <mergeCell ref="B329:B330"/>
    <mergeCell ref="D338:D342"/>
    <mergeCell ref="D357:D358"/>
    <mergeCell ref="C426:C427"/>
    <mergeCell ref="D538:D539"/>
    <mergeCell ref="D540:D544"/>
    <mergeCell ref="C515:C516"/>
    <mergeCell ref="D449:D450"/>
    <mergeCell ref="D502:D506"/>
    <mergeCell ref="B546:B547"/>
    <mergeCell ref="C464:C465"/>
    <mergeCell ref="C336:C337"/>
    <mergeCell ref="D352:D356"/>
    <mergeCell ref="D345:D349"/>
    <mergeCell ref="C380:C381"/>
    <mergeCell ref="B380:B381"/>
    <mergeCell ref="D382:D386"/>
    <mergeCell ref="D517:D521"/>
    <mergeCell ref="C478:C479"/>
    <mergeCell ref="C373:C374"/>
    <mergeCell ref="B411:B412"/>
    <mergeCell ref="B478:B479"/>
    <mergeCell ref="D443:D447"/>
    <mergeCell ref="B493:B494"/>
    <mergeCell ref="D436:D440"/>
    <mergeCell ref="A448:B448"/>
    <mergeCell ref="C441:C442"/>
    <mergeCell ref="D375:D379"/>
    <mergeCell ref="D380:D381"/>
    <mergeCell ref="D336:D337"/>
    <mergeCell ref="D564:D568"/>
    <mergeCell ref="D478:D479"/>
    <mergeCell ref="D603:D607"/>
    <mergeCell ref="D601:D602"/>
    <mergeCell ref="D480:D484"/>
    <mergeCell ref="D495:D499"/>
    <mergeCell ref="D554:D555"/>
    <mergeCell ref="D500:D501"/>
    <mergeCell ref="D421:D425"/>
    <mergeCell ref="D434:D435"/>
    <mergeCell ref="D579:D583"/>
    <mergeCell ref="D533:D537"/>
    <mergeCell ref="D577:D578"/>
    <mergeCell ref="D507:D508"/>
    <mergeCell ref="D618:D622"/>
    <mergeCell ref="D464:D465"/>
    <mergeCell ref="D457:D458"/>
    <mergeCell ref="D625:D629"/>
    <mergeCell ref="A615:B615"/>
    <mergeCell ref="B623:B624"/>
    <mergeCell ref="C623:C624"/>
    <mergeCell ref="D623:D624"/>
    <mergeCell ref="B616:B617"/>
    <mergeCell ref="C616:C617"/>
    <mergeCell ref="D616:D617"/>
    <mergeCell ref="C554:C555"/>
    <mergeCell ref="C500:C501"/>
    <mergeCell ref="C493:C494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3"/>
  <sheetViews>
    <sheetView workbookViewId="0">
      <selection activeCell="H3" sqref="H3"/>
    </sheetView>
  </sheetViews>
  <sheetFormatPr defaultColWidth="9" defaultRowHeight="14.25"/>
  <cols>
    <col min="1" max="1" width="5.25" style="1268" customWidth="1"/>
    <col min="2" max="2" width="35.25" style="1267" customWidth="1"/>
    <col min="3" max="3" width="13.125" style="1267" customWidth="1"/>
    <col min="4" max="4" width="11" style="1267" customWidth="1"/>
    <col min="5" max="5" width="12.625" style="1267" customWidth="1"/>
    <col min="6" max="6" width="12" style="1267" customWidth="1"/>
    <col min="7" max="7" width="15" style="1267" customWidth="1"/>
    <col min="8" max="8" width="14.5" style="1266" customWidth="1"/>
    <col min="9" max="9" width="13.875" style="1266" customWidth="1"/>
    <col min="10" max="16384" width="9" style="1266"/>
  </cols>
  <sheetData>
    <row r="1" spans="1:7" ht="67.5" customHeight="1">
      <c r="A1" s="1393" t="s">
        <v>3292</v>
      </c>
      <c r="B1" s="1393"/>
      <c r="C1" s="1393"/>
      <c r="D1" s="1393"/>
      <c r="E1" s="1393"/>
      <c r="F1" s="1393"/>
      <c r="G1" s="1393"/>
    </row>
    <row r="2" spans="1:7" ht="24.75" customHeight="1">
      <c r="A2" s="1389"/>
      <c r="B2" s="1392" t="s">
        <v>3168</v>
      </c>
      <c r="C2" s="1392"/>
      <c r="D2" s="1392"/>
      <c r="E2" s="1392"/>
      <c r="F2" s="1391"/>
      <c r="G2" s="1390">
        <v>44348</v>
      </c>
    </row>
    <row r="3" spans="1:7" ht="30.75" customHeight="1">
      <c r="A3" s="1389"/>
      <c r="B3" s="1388" t="s">
        <v>3167</v>
      </c>
      <c r="C3" s="1388"/>
      <c r="D3" s="1388"/>
      <c r="E3" s="1388"/>
      <c r="F3" s="1388"/>
      <c r="G3" s="1388"/>
    </row>
    <row r="4" spans="1:7" ht="30.75" customHeight="1">
      <c r="A4" s="1387" t="s">
        <v>3291</v>
      </c>
      <c r="B4" s="1387"/>
      <c r="C4" s="1386"/>
      <c r="D4" s="1386"/>
      <c r="E4" s="1386"/>
      <c r="F4" s="1386"/>
      <c r="G4" s="1386"/>
    </row>
    <row r="5" spans="1:7" s="1294" customFormat="1">
      <c r="A5" s="1346" t="s">
        <v>3290</v>
      </c>
      <c r="B5" s="1346"/>
      <c r="C5" s="1346"/>
      <c r="D5" s="1346"/>
      <c r="E5" s="1346"/>
      <c r="F5" s="1346"/>
      <c r="G5" s="1346"/>
    </row>
    <row r="6" spans="1:7">
      <c r="A6" s="1293"/>
      <c r="B6" s="1320" t="s">
        <v>27</v>
      </c>
      <c r="C6" s="1320" t="s">
        <v>28</v>
      </c>
      <c r="D6" s="1285" t="s">
        <v>8</v>
      </c>
      <c r="E6" s="1383" t="s">
        <v>3178</v>
      </c>
      <c r="F6" s="1284" t="s">
        <v>3233</v>
      </c>
      <c r="G6" s="1283" t="s">
        <v>114</v>
      </c>
    </row>
    <row r="7" spans="1:7">
      <c r="A7" s="1293"/>
      <c r="B7" s="1385"/>
      <c r="C7" s="1384"/>
      <c r="D7" s="1345"/>
      <c r="E7" s="1383" t="s">
        <v>31</v>
      </c>
      <c r="F7" s="1383" t="s">
        <v>31</v>
      </c>
      <c r="G7" s="1283" t="s">
        <v>32</v>
      </c>
    </row>
    <row r="8" spans="1:7">
      <c r="B8" s="1292" t="s">
        <v>3289</v>
      </c>
      <c r="C8" s="1292" t="s">
        <v>3288</v>
      </c>
      <c r="D8" s="1285" t="s">
        <v>2207</v>
      </c>
      <c r="E8" s="1325">
        <v>44351</v>
      </c>
      <c r="F8" s="1325">
        <v>44357</v>
      </c>
      <c r="G8" s="1325">
        <v>44370</v>
      </c>
    </row>
    <row r="9" spans="1:7">
      <c r="A9" s="1293"/>
      <c r="B9" s="1284" t="s">
        <v>2465</v>
      </c>
      <c r="C9" s="1284" t="s">
        <v>3286</v>
      </c>
      <c r="D9" s="1345"/>
      <c r="E9" s="1325">
        <v>44358</v>
      </c>
      <c r="F9" s="1325">
        <v>44364</v>
      </c>
      <c r="G9" s="1325">
        <v>44377</v>
      </c>
    </row>
    <row r="10" spans="1:7">
      <c r="A10" s="1293"/>
      <c r="B10" s="1292" t="s">
        <v>2464</v>
      </c>
      <c r="C10" s="1284" t="s">
        <v>3287</v>
      </c>
      <c r="D10" s="1345"/>
      <c r="E10" s="1325">
        <v>44365</v>
      </c>
      <c r="F10" s="1325">
        <v>44371</v>
      </c>
      <c r="G10" s="1325">
        <v>44384</v>
      </c>
    </row>
    <row r="11" spans="1:7">
      <c r="A11" s="1293"/>
      <c r="B11" s="1284" t="s">
        <v>2462</v>
      </c>
      <c r="C11" s="1284" t="s">
        <v>3286</v>
      </c>
      <c r="D11" s="1281"/>
      <c r="E11" s="1325">
        <v>44372</v>
      </c>
      <c r="F11" s="1325">
        <v>44378</v>
      </c>
      <c r="G11" s="1325">
        <v>44391</v>
      </c>
    </row>
    <row r="12" spans="1:7">
      <c r="A12" s="1293"/>
      <c r="B12" s="1289"/>
      <c r="C12" s="1289"/>
      <c r="D12" s="1377"/>
      <c r="E12" s="1321"/>
      <c r="F12" s="1321"/>
      <c r="G12" s="1321"/>
    </row>
    <row r="13" spans="1:7" ht="16.149999999999999" customHeight="1">
      <c r="A13" s="1382" t="s">
        <v>1271</v>
      </c>
      <c r="B13" s="1382"/>
      <c r="C13" s="1382"/>
      <c r="D13" s="1382"/>
      <c r="E13" s="1382"/>
      <c r="F13" s="1382"/>
      <c r="G13" s="1382"/>
    </row>
    <row r="14" spans="1:7" s="1294" customFormat="1">
      <c r="A14" s="1381"/>
      <c r="B14" s="1270" t="s">
        <v>27</v>
      </c>
      <c r="C14" s="1270" t="s">
        <v>28</v>
      </c>
      <c r="D14" s="1270" t="s">
        <v>8</v>
      </c>
      <c r="E14" s="1272" t="s">
        <v>3178</v>
      </c>
      <c r="F14" s="1272" t="s">
        <v>3233</v>
      </c>
      <c r="G14" s="1272" t="s">
        <v>199</v>
      </c>
    </row>
    <row r="15" spans="1:7">
      <c r="A15" s="1381"/>
      <c r="B15" s="1378"/>
      <c r="C15" s="1270"/>
      <c r="D15" s="1270"/>
      <c r="E15" s="1325" t="s">
        <v>31</v>
      </c>
      <c r="F15" s="1325" t="s">
        <v>31</v>
      </c>
      <c r="G15" s="1325" t="s">
        <v>32</v>
      </c>
    </row>
    <row r="16" spans="1:7">
      <c r="B16" s="1292" t="s">
        <v>3285</v>
      </c>
      <c r="C16" s="1292" t="s">
        <v>3284</v>
      </c>
      <c r="D16" s="1378"/>
      <c r="E16" s="1325">
        <v>44351</v>
      </c>
      <c r="F16" s="1325">
        <v>44357</v>
      </c>
      <c r="G16" s="1325">
        <v>44369</v>
      </c>
    </row>
    <row r="17" spans="1:8" ht="16.149999999999999" customHeight="1">
      <c r="A17" s="1381"/>
      <c r="B17" s="1292" t="s">
        <v>3283</v>
      </c>
      <c r="C17" s="1292" t="s">
        <v>3270</v>
      </c>
      <c r="D17" s="1378"/>
      <c r="E17" s="1325">
        <v>44358</v>
      </c>
      <c r="F17" s="1325">
        <v>44364</v>
      </c>
      <c r="G17" s="1325">
        <v>44376</v>
      </c>
      <c r="H17" s="1289"/>
    </row>
    <row r="18" spans="1:8" ht="16.149999999999999" customHeight="1">
      <c r="A18" s="1293"/>
      <c r="B18" s="1292" t="s">
        <v>1185</v>
      </c>
      <c r="C18" s="1292" t="s">
        <v>3269</v>
      </c>
      <c r="D18" s="1378"/>
      <c r="E18" s="1325">
        <v>44365</v>
      </c>
      <c r="F18" s="1325">
        <v>44371</v>
      </c>
      <c r="G18" s="1325">
        <v>44382</v>
      </c>
      <c r="H18" s="1380"/>
    </row>
    <row r="19" spans="1:8" ht="16.149999999999999" customHeight="1">
      <c r="A19" s="1293"/>
      <c r="B19" s="1292" t="s">
        <v>3282</v>
      </c>
      <c r="C19" s="1292" t="s">
        <v>3281</v>
      </c>
      <c r="D19" s="1378"/>
      <c r="E19" s="1325">
        <v>44372</v>
      </c>
      <c r="F19" s="1325">
        <v>44376</v>
      </c>
      <c r="G19" s="1325">
        <v>44390</v>
      </c>
    </row>
    <row r="20" spans="1:8" ht="16.149999999999999" customHeight="1">
      <c r="A20" s="1287" t="s">
        <v>3280</v>
      </c>
      <c r="B20" s="1287"/>
      <c r="C20" s="1287"/>
      <c r="D20" s="1287"/>
      <c r="E20" s="1287"/>
      <c r="F20" s="1287"/>
      <c r="G20" s="1287"/>
    </row>
    <row r="21" spans="1:8">
      <c r="A21" s="1293"/>
      <c r="B21" s="1342" t="s">
        <v>27</v>
      </c>
      <c r="C21" s="1342" t="s">
        <v>28</v>
      </c>
      <c r="D21" s="1342" t="s">
        <v>8</v>
      </c>
      <c r="E21" s="1284" t="s">
        <v>3178</v>
      </c>
      <c r="F21" s="1284" t="s">
        <v>3233</v>
      </c>
      <c r="G21" s="1338" t="s">
        <v>2</v>
      </c>
    </row>
    <row r="22" spans="1:8" s="1294" customFormat="1">
      <c r="A22" s="1293"/>
      <c r="B22" s="1340"/>
      <c r="C22" s="1340"/>
      <c r="D22" s="1340"/>
      <c r="E22" s="1284" t="s">
        <v>31</v>
      </c>
      <c r="F22" s="1284" t="s">
        <v>31</v>
      </c>
      <c r="G22" s="1338" t="s">
        <v>32</v>
      </c>
    </row>
    <row r="23" spans="1:8">
      <c r="A23" s="1293"/>
      <c r="B23" s="1379" t="s">
        <v>1201</v>
      </c>
      <c r="C23" s="1379" t="s">
        <v>3279</v>
      </c>
      <c r="D23" s="1378"/>
      <c r="E23" s="1325">
        <v>44351</v>
      </c>
      <c r="F23" s="1325">
        <v>44354</v>
      </c>
      <c r="G23" s="1325">
        <v>44365</v>
      </c>
    </row>
    <row r="24" spans="1:8">
      <c r="A24" s="1293"/>
      <c r="B24" s="1292" t="s">
        <v>1209</v>
      </c>
      <c r="C24" s="1292" t="s">
        <v>1208</v>
      </c>
      <c r="D24" s="1378"/>
      <c r="E24" s="1325">
        <v>44358</v>
      </c>
      <c r="F24" s="1325">
        <v>44361</v>
      </c>
      <c r="G24" s="1325">
        <v>44372</v>
      </c>
      <c r="H24" s="1376"/>
    </row>
    <row r="25" spans="1:8">
      <c r="A25" s="1293"/>
      <c r="B25" s="1292" t="s">
        <v>3278</v>
      </c>
      <c r="C25" s="1292" t="s">
        <v>3277</v>
      </c>
      <c r="D25" s="1378"/>
      <c r="E25" s="1325">
        <v>44334</v>
      </c>
      <c r="F25" s="1325">
        <v>44337</v>
      </c>
      <c r="G25" s="1325">
        <v>44379</v>
      </c>
    </row>
    <row r="26" spans="1:8">
      <c r="A26" s="1293"/>
      <c r="B26" s="1292" t="s">
        <v>3276</v>
      </c>
      <c r="C26" s="1292" t="s">
        <v>3275</v>
      </c>
      <c r="D26" s="1378"/>
      <c r="E26" s="1325">
        <v>44372</v>
      </c>
      <c r="F26" s="1325">
        <v>44375</v>
      </c>
      <c r="G26" s="1325">
        <v>44386</v>
      </c>
    </row>
    <row r="27" spans="1:8">
      <c r="A27" s="1293"/>
      <c r="B27" s="1289"/>
      <c r="C27" s="1289"/>
      <c r="D27" s="1377"/>
      <c r="E27" s="1321"/>
      <c r="F27" s="1321"/>
      <c r="G27" s="1321"/>
      <c r="H27" s="1376"/>
    </row>
    <row r="28" spans="1:8" ht="21" customHeight="1">
      <c r="A28" s="1346" t="s">
        <v>3274</v>
      </c>
      <c r="B28" s="1346"/>
      <c r="C28" s="1346"/>
      <c r="D28" s="1346"/>
      <c r="E28" s="1346"/>
      <c r="F28" s="1346"/>
      <c r="G28" s="1346"/>
    </row>
    <row r="29" spans="1:8" s="1374" customFormat="1">
      <c r="A29" s="1293"/>
      <c r="B29" s="1375" t="s">
        <v>27</v>
      </c>
      <c r="C29" s="1375" t="s">
        <v>28</v>
      </c>
      <c r="D29" s="1375" t="s">
        <v>8</v>
      </c>
      <c r="E29" s="1372" t="s">
        <v>3178</v>
      </c>
      <c r="F29" s="1372" t="s">
        <v>3233</v>
      </c>
      <c r="G29" s="1372" t="s">
        <v>201</v>
      </c>
    </row>
    <row r="30" spans="1:8" s="1294" customFormat="1">
      <c r="A30" s="1293"/>
      <c r="B30" s="1303"/>
      <c r="C30" s="1373"/>
      <c r="D30" s="1373"/>
      <c r="E30" s="1372" t="s">
        <v>31</v>
      </c>
      <c r="F30" s="1372" t="s">
        <v>31</v>
      </c>
      <c r="G30" s="1372" t="s">
        <v>32</v>
      </c>
    </row>
    <row r="31" spans="1:8" ht="20.100000000000001" customHeight="1">
      <c r="A31" s="1293"/>
      <c r="B31" s="1369" t="s">
        <v>3273</v>
      </c>
      <c r="C31" s="1369" t="s">
        <v>3272</v>
      </c>
      <c r="D31" s="1371" t="s">
        <v>2207</v>
      </c>
      <c r="E31" s="1325">
        <v>44351</v>
      </c>
      <c r="F31" s="1325">
        <v>44357</v>
      </c>
      <c r="G31" s="1325">
        <v>44367</v>
      </c>
    </row>
    <row r="32" spans="1:8" ht="20.100000000000001" customHeight="1">
      <c r="A32" s="1293"/>
      <c r="B32" s="1369" t="s">
        <v>3271</v>
      </c>
      <c r="C32" s="1369" t="s">
        <v>3270</v>
      </c>
      <c r="D32" s="1370"/>
      <c r="E32" s="1325">
        <v>44358</v>
      </c>
      <c r="F32" s="1325">
        <v>44363</v>
      </c>
      <c r="G32" s="1325">
        <v>44372</v>
      </c>
    </row>
    <row r="33" spans="1:8" ht="20.100000000000001" customHeight="1">
      <c r="A33" s="1293"/>
      <c r="B33" s="1369" t="s">
        <v>1185</v>
      </c>
      <c r="C33" s="1369" t="s">
        <v>3269</v>
      </c>
      <c r="D33" s="1370"/>
      <c r="E33" s="1325">
        <v>44365</v>
      </c>
      <c r="F33" s="1325">
        <v>44371</v>
      </c>
      <c r="G33" s="1325">
        <v>44379</v>
      </c>
    </row>
    <row r="34" spans="1:8" ht="20.100000000000001" customHeight="1">
      <c r="A34" s="1293"/>
      <c r="B34" s="1369" t="s">
        <v>3268</v>
      </c>
      <c r="C34" s="1369" t="s">
        <v>3267</v>
      </c>
      <c r="D34" s="1368"/>
      <c r="E34" s="1325">
        <v>44372</v>
      </c>
      <c r="F34" s="1325">
        <v>44379</v>
      </c>
      <c r="G34" s="1325">
        <v>44387</v>
      </c>
    </row>
    <row r="35" spans="1:8" ht="20.100000000000001" customHeight="1">
      <c r="A35" s="1293"/>
      <c r="B35" s="1367"/>
      <c r="C35" s="1367"/>
      <c r="D35" s="1291"/>
      <c r="E35" s="1321"/>
      <c r="F35" s="1321"/>
      <c r="G35" s="1321"/>
    </row>
    <row r="36" spans="1:8">
      <c r="A36" s="1287" t="s">
        <v>3266</v>
      </c>
      <c r="B36" s="1287"/>
      <c r="C36" s="1287"/>
      <c r="D36" s="1287"/>
      <c r="E36" s="1287"/>
      <c r="F36" s="1287"/>
      <c r="G36" s="1287"/>
    </row>
    <row r="37" spans="1:8" ht="21" customHeight="1">
      <c r="A37" s="1293"/>
      <c r="B37" s="1335" t="s">
        <v>27</v>
      </c>
      <c r="C37" s="1335" t="s">
        <v>28</v>
      </c>
      <c r="D37" s="1342" t="s">
        <v>8</v>
      </c>
      <c r="E37" s="1366" t="s">
        <v>3178</v>
      </c>
      <c r="F37" s="1284" t="s">
        <v>3265</v>
      </c>
      <c r="G37" s="1365" t="s">
        <v>202</v>
      </c>
    </row>
    <row r="38" spans="1:8" s="1294" customFormat="1">
      <c r="A38" s="1293"/>
      <c r="B38" s="1303"/>
      <c r="C38" s="1303"/>
      <c r="D38" s="1340"/>
      <c r="E38" s="1280" t="s">
        <v>31</v>
      </c>
      <c r="F38" s="1280" t="s">
        <v>31</v>
      </c>
      <c r="G38" s="1338" t="s">
        <v>32</v>
      </c>
    </row>
    <row r="39" spans="1:8">
      <c r="A39" s="1293"/>
      <c r="B39" s="1317" t="s">
        <v>1344</v>
      </c>
      <c r="C39" s="1317" t="s">
        <v>1343</v>
      </c>
      <c r="D39" s="1364" t="s">
        <v>2153</v>
      </c>
      <c r="E39" s="1325">
        <v>44351</v>
      </c>
      <c r="F39" s="1325">
        <v>44356</v>
      </c>
      <c r="G39" s="1325">
        <v>44369</v>
      </c>
    </row>
    <row r="40" spans="1:8">
      <c r="A40" s="1293"/>
      <c r="B40" s="1317" t="s">
        <v>3264</v>
      </c>
      <c r="C40" s="1317" t="s">
        <v>3263</v>
      </c>
      <c r="D40" s="1364"/>
      <c r="E40" s="1325">
        <v>44358</v>
      </c>
      <c r="F40" s="1325">
        <v>44363</v>
      </c>
      <c r="G40" s="1325">
        <v>44379</v>
      </c>
      <c r="H40" s="1266" t="s">
        <v>3262</v>
      </c>
    </row>
    <row r="41" spans="1:8">
      <c r="A41" s="1293"/>
      <c r="B41" s="1317" t="s">
        <v>1350</v>
      </c>
      <c r="C41" s="1272" t="s">
        <v>1349</v>
      </c>
      <c r="D41" s="1364"/>
      <c r="E41" s="1325">
        <v>44334</v>
      </c>
      <c r="F41" s="1325">
        <v>44339</v>
      </c>
      <c r="G41" s="1325">
        <v>44383</v>
      </c>
    </row>
    <row r="42" spans="1:8">
      <c r="A42" s="1293"/>
      <c r="B42" s="1317" t="s">
        <v>1348</v>
      </c>
      <c r="C42" s="1272" t="s">
        <v>1347</v>
      </c>
      <c r="D42" s="1364"/>
      <c r="E42" s="1325">
        <v>44372</v>
      </c>
      <c r="F42" s="1325">
        <v>44377</v>
      </c>
      <c r="G42" s="1325">
        <v>44389</v>
      </c>
    </row>
    <row r="43" spans="1:8">
      <c r="A43" s="1293"/>
      <c r="B43" s="1363"/>
      <c r="C43" s="1324"/>
      <c r="D43" s="1362"/>
      <c r="E43" s="1328"/>
      <c r="F43" s="1361"/>
      <c r="G43" s="1361"/>
    </row>
    <row r="44" spans="1:8">
      <c r="A44" s="1287" t="s">
        <v>3261</v>
      </c>
      <c r="B44" s="1287"/>
      <c r="C44" s="1287"/>
      <c r="D44" s="1287"/>
      <c r="E44" s="1287"/>
      <c r="F44" s="1287"/>
      <c r="G44" s="1287"/>
    </row>
    <row r="45" spans="1:8">
      <c r="A45" s="1293"/>
      <c r="B45" s="1335" t="s">
        <v>27</v>
      </c>
      <c r="C45" s="1335" t="s">
        <v>28</v>
      </c>
      <c r="D45" s="1335" t="s">
        <v>8</v>
      </c>
      <c r="E45" s="1280" t="s">
        <v>3178</v>
      </c>
      <c r="F45" s="1284" t="s">
        <v>3195</v>
      </c>
      <c r="G45" s="1283" t="s">
        <v>111</v>
      </c>
    </row>
    <row r="46" spans="1:8">
      <c r="A46" s="1293"/>
      <c r="B46" s="1303"/>
      <c r="C46" s="1303"/>
      <c r="D46" s="1303"/>
      <c r="E46" s="1280" t="s">
        <v>31</v>
      </c>
      <c r="F46" s="1280" t="s">
        <v>31</v>
      </c>
      <c r="G46" s="1284" t="s">
        <v>32</v>
      </c>
    </row>
    <row r="47" spans="1:8">
      <c r="A47" s="1293"/>
      <c r="B47" s="1272" t="s">
        <v>3260</v>
      </c>
      <c r="C47" s="1277" t="s">
        <v>3259</v>
      </c>
      <c r="D47" s="1360" t="s">
        <v>2106</v>
      </c>
      <c r="E47" s="1325">
        <v>44351</v>
      </c>
      <c r="F47" s="1325">
        <v>44357</v>
      </c>
      <c r="G47" s="1325">
        <v>44371</v>
      </c>
    </row>
    <row r="48" spans="1:8">
      <c r="A48" s="1293"/>
      <c r="B48" s="1272" t="s">
        <v>3258</v>
      </c>
      <c r="C48" s="1272" t="s">
        <v>3257</v>
      </c>
      <c r="D48" s="1359"/>
      <c r="E48" s="1325">
        <v>44358</v>
      </c>
      <c r="F48" s="1325">
        <v>44362</v>
      </c>
      <c r="G48" s="1325">
        <v>44374</v>
      </c>
    </row>
    <row r="49" spans="1:7">
      <c r="A49" s="1293"/>
      <c r="B49" s="1317" t="s">
        <v>3256</v>
      </c>
      <c r="C49" s="1317" t="s">
        <v>3255</v>
      </c>
      <c r="D49" s="1359"/>
      <c r="E49" s="1325">
        <v>44365</v>
      </c>
      <c r="F49" s="1325">
        <v>44369</v>
      </c>
      <c r="G49" s="1325">
        <v>44384</v>
      </c>
    </row>
    <row r="50" spans="1:7">
      <c r="A50" s="1293"/>
      <c r="B50" s="1292" t="s">
        <v>3254</v>
      </c>
      <c r="C50" s="1272" t="s">
        <v>3253</v>
      </c>
      <c r="D50" s="1358"/>
      <c r="E50" s="1325">
        <v>44372</v>
      </c>
      <c r="F50" s="1325">
        <v>44376</v>
      </c>
      <c r="G50" s="1325">
        <v>44388</v>
      </c>
    </row>
    <row r="51" spans="1:7" ht="20.25">
      <c r="A51" s="1357" t="s">
        <v>3252</v>
      </c>
      <c r="B51" s="1357"/>
      <c r="C51" s="1289"/>
      <c r="D51" s="1291"/>
      <c r="E51" s="1289"/>
      <c r="F51" s="1289"/>
      <c r="G51" s="1289"/>
    </row>
    <row r="52" spans="1:7">
      <c r="A52" s="1346" t="s">
        <v>3251</v>
      </c>
      <c r="B52" s="1346"/>
      <c r="C52" s="1346"/>
      <c r="D52" s="1346"/>
      <c r="E52" s="1346"/>
      <c r="F52" s="1346"/>
      <c r="G52" s="1346"/>
    </row>
    <row r="53" spans="1:7">
      <c r="A53" s="1356"/>
      <c r="B53" s="1285" t="s">
        <v>27</v>
      </c>
      <c r="C53" s="1285" t="s">
        <v>28</v>
      </c>
      <c r="D53" s="1285" t="s">
        <v>8</v>
      </c>
      <c r="E53" s="1284" t="s">
        <v>3178</v>
      </c>
      <c r="F53" s="1284" t="s">
        <v>3223</v>
      </c>
      <c r="G53" s="1284" t="s">
        <v>26</v>
      </c>
    </row>
    <row r="54" spans="1:7">
      <c r="A54" s="1356"/>
      <c r="B54" s="1281"/>
      <c r="C54" s="1281"/>
      <c r="D54" s="1281"/>
      <c r="E54" s="1284" t="s">
        <v>31</v>
      </c>
      <c r="F54" s="1284" t="s">
        <v>31</v>
      </c>
      <c r="G54" s="1284" t="s">
        <v>32</v>
      </c>
    </row>
    <row r="55" spans="1:7">
      <c r="A55" s="1293"/>
      <c r="B55" s="1355" t="s">
        <v>2019</v>
      </c>
      <c r="C55" s="1355" t="s">
        <v>3247</v>
      </c>
      <c r="D55" s="1354" t="s">
        <v>2153</v>
      </c>
      <c r="E55" s="1325">
        <v>44351</v>
      </c>
      <c r="F55" s="1325">
        <v>44356</v>
      </c>
      <c r="G55" s="1325">
        <v>44386</v>
      </c>
    </row>
    <row r="56" spans="1:7">
      <c r="A56" s="1293"/>
      <c r="B56" s="1355" t="s">
        <v>3250</v>
      </c>
      <c r="C56" s="1355" t="s">
        <v>3249</v>
      </c>
      <c r="D56" s="1354"/>
      <c r="E56" s="1325">
        <v>44358</v>
      </c>
      <c r="F56" s="1325">
        <v>44363</v>
      </c>
      <c r="G56" s="1325">
        <v>44393</v>
      </c>
    </row>
    <row r="57" spans="1:7" ht="15.75" customHeight="1">
      <c r="A57" s="1293"/>
      <c r="B57" s="1355" t="s">
        <v>3248</v>
      </c>
      <c r="C57" s="1355" t="s">
        <v>3247</v>
      </c>
      <c r="D57" s="1354"/>
      <c r="E57" s="1325">
        <v>44365</v>
      </c>
      <c r="F57" s="1325">
        <v>44370</v>
      </c>
      <c r="G57" s="1325">
        <v>44400</v>
      </c>
    </row>
    <row r="58" spans="1:7">
      <c r="A58" s="1293"/>
      <c r="B58" s="1355" t="s">
        <v>2013</v>
      </c>
      <c r="C58" s="1355" t="s">
        <v>3246</v>
      </c>
      <c r="D58" s="1354"/>
      <c r="E58" s="1325">
        <v>44372</v>
      </c>
      <c r="F58" s="1325">
        <v>44377</v>
      </c>
      <c r="G58" s="1325">
        <v>44407</v>
      </c>
    </row>
    <row r="59" spans="1:7">
      <c r="A59" s="1293"/>
      <c r="B59" s="1353"/>
      <c r="C59" s="1353"/>
      <c r="D59" s="1291"/>
      <c r="E59" s="1352"/>
      <c r="F59" s="1352"/>
      <c r="G59" s="1351"/>
    </row>
    <row r="60" spans="1:7">
      <c r="A60" s="1346" t="s">
        <v>3245</v>
      </c>
      <c r="B60" s="1346"/>
      <c r="C60" s="1346"/>
      <c r="D60" s="1346"/>
      <c r="E60" s="1346"/>
      <c r="F60" s="1346"/>
      <c r="G60" s="1346"/>
    </row>
    <row r="61" spans="1:7">
      <c r="A61" s="1293"/>
      <c r="B61" s="1285" t="s">
        <v>27</v>
      </c>
      <c r="C61" s="1285" t="s">
        <v>28</v>
      </c>
      <c r="D61" s="1285" t="s">
        <v>8</v>
      </c>
      <c r="E61" s="1284" t="s">
        <v>3178</v>
      </c>
      <c r="F61" s="1284" t="s">
        <v>3223</v>
      </c>
      <c r="G61" s="1284" t="s">
        <v>3244</v>
      </c>
    </row>
    <row r="62" spans="1:7">
      <c r="A62" s="1293"/>
      <c r="B62" s="1281"/>
      <c r="C62" s="1281"/>
      <c r="D62" s="1281"/>
      <c r="E62" s="1284" t="s">
        <v>31</v>
      </c>
      <c r="F62" s="1284" t="s">
        <v>31</v>
      </c>
      <c r="G62" s="1284" t="s">
        <v>32</v>
      </c>
    </row>
    <row r="63" spans="1:7">
      <c r="A63" s="1293"/>
      <c r="B63" s="1284" t="s">
        <v>1996</v>
      </c>
      <c r="C63" s="1284" t="s">
        <v>1995</v>
      </c>
      <c r="D63" s="1349" t="s">
        <v>2153</v>
      </c>
      <c r="E63" s="1325">
        <v>44350</v>
      </c>
      <c r="F63" s="1325">
        <v>44354</v>
      </c>
      <c r="G63" s="1325">
        <v>44377</v>
      </c>
    </row>
    <row r="64" spans="1:7">
      <c r="A64" s="1293"/>
      <c r="B64" s="1284" t="s">
        <v>1992</v>
      </c>
      <c r="C64" s="1284" t="s">
        <v>1910</v>
      </c>
      <c r="D64" s="1349"/>
      <c r="E64" s="1325">
        <v>44357</v>
      </c>
      <c r="F64" s="1325">
        <v>44361</v>
      </c>
      <c r="G64" s="1325">
        <v>44384</v>
      </c>
    </row>
    <row r="65" spans="1:7">
      <c r="A65" s="1293"/>
      <c r="B65" s="1350" t="s">
        <v>1991</v>
      </c>
      <c r="C65" s="1350" t="s">
        <v>1990</v>
      </c>
      <c r="D65" s="1349"/>
      <c r="E65" s="1325">
        <v>44364</v>
      </c>
      <c r="F65" s="1325">
        <v>44368</v>
      </c>
      <c r="G65" s="1325">
        <v>44391</v>
      </c>
    </row>
    <row r="66" spans="1:7">
      <c r="A66" s="1293"/>
      <c r="B66" s="1292" t="s">
        <v>1989</v>
      </c>
      <c r="C66" s="1284" t="s">
        <v>1261</v>
      </c>
      <c r="D66" s="1349"/>
      <c r="E66" s="1325">
        <v>44371</v>
      </c>
      <c r="F66" s="1325">
        <v>44375</v>
      </c>
      <c r="G66" s="1325">
        <v>44400</v>
      </c>
    </row>
    <row r="67" spans="1:7">
      <c r="A67" s="1309"/>
      <c r="B67" s="1289"/>
      <c r="C67" s="1289"/>
      <c r="D67" s="1289"/>
      <c r="E67" s="1348"/>
      <c r="F67" s="1348"/>
      <c r="G67" s="1348"/>
    </row>
    <row r="68" spans="1:7">
      <c r="A68" s="1347" t="s">
        <v>3243</v>
      </c>
      <c r="B68" s="1346"/>
      <c r="C68" s="1346"/>
      <c r="D68" s="1346"/>
      <c r="E68" s="1346"/>
      <c r="F68" s="1346"/>
      <c r="G68" s="1346"/>
    </row>
    <row r="69" spans="1:7" ht="17.25" customHeight="1">
      <c r="A69" s="1293"/>
      <c r="B69" s="1343" t="s">
        <v>27</v>
      </c>
      <c r="C69" s="1343" t="s">
        <v>28</v>
      </c>
      <c r="D69" s="1342" t="s">
        <v>8</v>
      </c>
      <c r="E69" s="1284" t="s">
        <v>3178</v>
      </c>
      <c r="F69" s="1284" t="s">
        <v>3195</v>
      </c>
      <c r="G69" s="1338" t="s">
        <v>3242</v>
      </c>
    </row>
    <row r="70" spans="1:7">
      <c r="A70" s="1293"/>
      <c r="B70" s="1341"/>
      <c r="C70" s="1341"/>
      <c r="D70" s="1340"/>
      <c r="E70" s="1339" t="s">
        <v>31</v>
      </c>
      <c r="F70" s="1284" t="s">
        <v>31</v>
      </c>
      <c r="G70" s="1338" t="s">
        <v>32</v>
      </c>
    </row>
    <row r="71" spans="1:7">
      <c r="A71" s="1293"/>
      <c r="B71" s="1284" t="s">
        <v>3241</v>
      </c>
      <c r="C71" s="1284" t="s">
        <v>2659</v>
      </c>
      <c r="D71" s="1285" t="s">
        <v>2127</v>
      </c>
      <c r="E71" s="1325">
        <v>44351</v>
      </c>
      <c r="F71" s="1325">
        <v>44355</v>
      </c>
      <c r="G71" s="1325">
        <v>44379</v>
      </c>
    </row>
    <row r="72" spans="1:7">
      <c r="A72" s="1293"/>
      <c r="B72" s="1284" t="s">
        <v>3240</v>
      </c>
      <c r="C72" s="1284" t="s">
        <v>3239</v>
      </c>
      <c r="D72" s="1345"/>
      <c r="E72" s="1325">
        <v>44358</v>
      </c>
      <c r="F72" s="1325">
        <v>44362</v>
      </c>
      <c r="G72" s="1325">
        <v>44386</v>
      </c>
    </row>
    <row r="73" spans="1:7">
      <c r="A73" s="1293"/>
      <c r="B73" s="1284" t="s">
        <v>3238</v>
      </c>
      <c r="C73" s="1284" t="s">
        <v>3237</v>
      </c>
      <c r="D73" s="1345"/>
      <c r="E73" s="1325">
        <v>44365</v>
      </c>
      <c r="F73" s="1325">
        <v>44369</v>
      </c>
      <c r="G73" s="1325">
        <v>44393</v>
      </c>
    </row>
    <row r="74" spans="1:7">
      <c r="A74" s="1293"/>
      <c r="B74" s="1292" t="s">
        <v>3236</v>
      </c>
      <c r="C74" s="1284" t="s">
        <v>3235</v>
      </c>
      <c r="D74" s="1281"/>
      <c r="E74" s="1325">
        <v>44372</v>
      </c>
      <c r="F74" s="1325">
        <v>44376</v>
      </c>
      <c r="G74" s="1325">
        <v>44400</v>
      </c>
    </row>
    <row r="75" spans="1:7">
      <c r="A75" s="1293"/>
      <c r="B75" s="1289"/>
      <c r="C75" s="1289"/>
      <c r="D75" s="1291"/>
      <c r="E75" s="1289"/>
      <c r="F75" s="1344"/>
      <c r="G75" s="1344"/>
    </row>
    <row r="76" spans="1:7">
      <c r="A76" s="1287" t="s">
        <v>3234</v>
      </c>
      <c r="B76" s="1287"/>
      <c r="C76" s="1287"/>
      <c r="D76" s="1287"/>
      <c r="E76" s="1287"/>
      <c r="F76" s="1287"/>
      <c r="G76" s="1287"/>
    </row>
    <row r="77" spans="1:7">
      <c r="A77" s="1293"/>
      <c r="B77" s="1343" t="s">
        <v>27</v>
      </c>
      <c r="C77" s="1343" t="s">
        <v>28</v>
      </c>
      <c r="D77" s="1342" t="s">
        <v>8</v>
      </c>
      <c r="E77" s="1284" t="s">
        <v>3178</v>
      </c>
      <c r="F77" s="1284" t="s">
        <v>3233</v>
      </c>
      <c r="G77" s="1338" t="s">
        <v>3232</v>
      </c>
    </row>
    <row r="78" spans="1:7">
      <c r="A78" s="1293"/>
      <c r="B78" s="1341"/>
      <c r="C78" s="1341"/>
      <c r="D78" s="1340"/>
      <c r="E78" s="1339" t="s">
        <v>31</v>
      </c>
      <c r="F78" s="1284" t="s">
        <v>31</v>
      </c>
      <c r="G78" s="1338" t="s">
        <v>32</v>
      </c>
    </row>
    <row r="79" spans="1:7">
      <c r="A79" s="1293"/>
      <c r="B79" s="1313" t="s">
        <v>1952</v>
      </c>
      <c r="C79" s="1313" t="s">
        <v>3231</v>
      </c>
      <c r="D79" s="1326" t="s">
        <v>2309</v>
      </c>
      <c r="E79" s="1337">
        <v>44351</v>
      </c>
      <c r="F79" s="1337">
        <v>44357</v>
      </c>
      <c r="G79" s="1337">
        <v>44383</v>
      </c>
    </row>
    <row r="80" spans="1:7">
      <c r="A80" s="1293"/>
      <c r="B80" s="1313" t="s">
        <v>1950</v>
      </c>
      <c r="C80" s="1313" t="s">
        <v>3230</v>
      </c>
      <c r="D80" s="1326"/>
      <c r="E80" s="1337">
        <v>44358</v>
      </c>
      <c r="F80" s="1337">
        <v>44364</v>
      </c>
      <c r="G80" s="1337">
        <v>44390</v>
      </c>
    </row>
    <row r="81" spans="1:7">
      <c r="A81" s="1293"/>
      <c r="B81" s="1308" t="s">
        <v>3229</v>
      </c>
      <c r="C81" s="1313" t="s">
        <v>3228</v>
      </c>
      <c r="D81" s="1326"/>
      <c r="E81" s="1337">
        <v>44365</v>
      </c>
      <c r="F81" s="1337">
        <v>44371</v>
      </c>
      <c r="G81" s="1337">
        <v>44397</v>
      </c>
    </row>
    <row r="82" spans="1:7">
      <c r="A82" s="1293"/>
      <c r="B82" s="1313" t="s">
        <v>3227</v>
      </c>
      <c r="C82" s="1313" t="s">
        <v>3226</v>
      </c>
      <c r="D82" s="1326"/>
      <c r="E82" s="1337">
        <v>44372</v>
      </c>
      <c r="F82" s="1337">
        <v>44378</v>
      </c>
      <c r="G82" s="1337">
        <v>44404</v>
      </c>
    </row>
    <row r="83" spans="1:7">
      <c r="A83" s="1336" t="s">
        <v>3225</v>
      </c>
      <c r="B83" s="1336"/>
    </row>
    <row r="84" spans="1:7">
      <c r="A84" s="1287" t="s">
        <v>3224</v>
      </c>
      <c r="B84" s="1287"/>
      <c r="C84" s="1287"/>
      <c r="D84" s="1287"/>
      <c r="E84" s="1287"/>
      <c r="F84" s="1287"/>
      <c r="G84" s="1287"/>
    </row>
    <row r="85" spans="1:7">
      <c r="A85" s="1293"/>
      <c r="B85" s="1335" t="s">
        <v>27</v>
      </c>
      <c r="C85" s="1335" t="s">
        <v>28</v>
      </c>
      <c r="D85" s="1335" t="s">
        <v>8</v>
      </c>
      <c r="E85" s="1284" t="s">
        <v>3178</v>
      </c>
      <c r="F85" s="1284" t="s">
        <v>3223</v>
      </c>
      <c r="G85" s="1284" t="s">
        <v>1545</v>
      </c>
    </row>
    <row r="86" spans="1:7">
      <c r="A86" s="1293"/>
      <c r="B86" s="1303"/>
      <c r="C86" s="1303"/>
      <c r="D86" s="1303"/>
      <c r="E86" s="1284" t="s">
        <v>31</v>
      </c>
      <c r="F86" s="1284" t="s">
        <v>31</v>
      </c>
      <c r="G86" s="1284" t="s">
        <v>32</v>
      </c>
    </row>
    <row r="87" spans="1:7">
      <c r="A87" s="1293"/>
      <c r="B87" s="1334" t="s">
        <v>1552</v>
      </c>
      <c r="C87" s="1333" t="s">
        <v>1551</v>
      </c>
      <c r="D87" s="1332" t="s">
        <v>2153</v>
      </c>
      <c r="E87" s="1325">
        <v>44351</v>
      </c>
      <c r="F87" s="1325">
        <v>44355</v>
      </c>
      <c r="G87" s="1325">
        <v>44378</v>
      </c>
    </row>
    <row r="88" spans="1:7">
      <c r="A88" s="1293"/>
      <c r="B88" s="1284" t="s">
        <v>1550</v>
      </c>
      <c r="C88" s="1284" t="s">
        <v>3222</v>
      </c>
      <c r="D88" s="1331"/>
      <c r="E88" s="1325">
        <v>44358</v>
      </c>
      <c r="F88" s="1325">
        <v>44362</v>
      </c>
      <c r="G88" s="1325">
        <v>44385</v>
      </c>
    </row>
    <row r="89" spans="1:7" ht="17.25" customHeight="1">
      <c r="A89" s="1293"/>
      <c r="B89" s="1292" t="s">
        <v>1548</v>
      </c>
      <c r="C89" s="1292" t="s">
        <v>1547</v>
      </c>
      <c r="D89" s="1331"/>
      <c r="E89" s="1325">
        <v>44365</v>
      </c>
      <c r="F89" s="1325">
        <v>44369</v>
      </c>
      <c r="G89" s="1325">
        <v>44392</v>
      </c>
    </row>
    <row r="90" spans="1:7">
      <c r="A90" s="1293"/>
      <c r="B90" s="1292" t="s">
        <v>2162</v>
      </c>
      <c r="C90" s="1317" t="s">
        <v>3212</v>
      </c>
      <c r="D90" s="1330"/>
      <c r="E90" s="1325">
        <v>44372</v>
      </c>
      <c r="F90" s="1325">
        <v>44383</v>
      </c>
      <c r="G90" s="1325">
        <v>44406</v>
      </c>
    </row>
    <row r="91" spans="1:7">
      <c r="A91" s="1293"/>
      <c r="B91" s="1329"/>
      <c r="C91" s="1329"/>
      <c r="D91" s="1328"/>
      <c r="E91" s="1291"/>
      <c r="F91" s="1328"/>
      <c r="G91" s="1325"/>
    </row>
    <row r="92" spans="1:7">
      <c r="A92" s="1287" t="s">
        <v>3221</v>
      </c>
      <c r="B92" s="1287"/>
      <c r="C92" s="1287"/>
      <c r="D92" s="1287"/>
      <c r="E92" s="1287"/>
      <c r="F92" s="1287"/>
      <c r="G92" s="1287"/>
    </row>
    <row r="93" spans="1:7">
      <c r="A93" s="1293"/>
      <c r="B93" s="1327" t="s">
        <v>27</v>
      </c>
      <c r="C93" s="1327" t="s">
        <v>28</v>
      </c>
      <c r="D93" s="1299" t="s">
        <v>8</v>
      </c>
      <c r="E93" s="1292" t="s">
        <v>3178</v>
      </c>
      <c r="F93" s="1284" t="s">
        <v>3220</v>
      </c>
      <c r="G93" s="1284" t="s">
        <v>3219</v>
      </c>
    </row>
    <row r="94" spans="1:7">
      <c r="A94" s="1293"/>
      <c r="B94" s="1327"/>
      <c r="C94" s="1327"/>
      <c r="D94" s="1299"/>
      <c r="E94" s="1292" t="s">
        <v>31</v>
      </c>
      <c r="F94" s="1284" t="s">
        <v>31</v>
      </c>
      <c r="G94" s="1284" t="s">
        <v>32</v>
      </c>
    </row>
    <row r="95" spans="1:7">
      <c r="A95" s="1293"/>
      <c r="B95" s="1313" t="s">
        <v>3218</v>
      </c>
      <c r="C95" s="1313" t="s">
        <v>1551</v>
      </c>
      <c r="D95" s="1326" t="s">
        <v>3217</v>
      </c>
      <c r="E95" s="1325">
        <v>44351</v>
      </c>
      <c r="F95" s="1325">
        <v>44355</v>
      </c>
      <c r="G95" s="1325">
        <v>44396</v>
      </c>
    </row>
    <row r="96" spans="1:7" ht="15.75" customHeight="1">
      <c r="A96" s="1293"/>
      <c r="B96" s="1284" t="s">
        <v>3216</v>
      </c>
      <c r="C96" s="1284" t="s">
        <v>3215</v>
      </c>
      <c r="D96" s="1326"/>
      <c r="E96" s="1325">
        <v>44358</v>
      </c>
      <c r="F96" s="1325">
        <v>44362</v>
      </c>
      <c r="G96" s="1325">
        <v>44403</v>
      </c>
    </row>
    <row r="97" spans="1:7">
      <c r="A97" s="1293"/>
      <c r="B97" s="1292" t="s">
        <v>1548</v>
      </c>
      <c r="C97" s="1292" t="s">
        <v>1547</v>
      </c>
      <c r="D97" s="1326"/>
      <c r="E97" s="1325">
        <v>44365</v>
      </c>
      <c r="F97" s="1325">
        <v>44369</v>
      </c>
      <c r="G97" s="1325">
        <v>44410</v>
      </c>
    </row>
    <row r="98" spans="1:7">
      <c r="A98" s="1293"/>
      <c r="B98" s="1292" t="s">
        <v>3214</v>
      </c>
      <c r="C98" s="1317" t="s">
        <v>3213</v>
      </c>
      <c r="D98" s="1326"/>
      <c r="E98" s="1325">
        <v>44372</v>
      </c>
      <c r="F98" s="1325">
        <v>44376</v>
      </c>
      <c r="G98" s="1325">
        <v>44417</v>
      </c>
    </row>
    <row r="99" spans="1:7">
      <c r="A99" s="1293"/>
      <c r="B99" s="1292" t="s">
        <v>2162</v>
      </c>
      <c r="C99" s="1317" t="s">
        <v>3212</v>
      </c>
      <c r="D99" s="1326"/>
      <c r="E99" s="1325">
        <v>44379</v>
      </c>
      <c r="F99" s="1325">
        <v>44383</v>
      </c>
      <c r="G99" s="1325">
        <v>44424</v>
      </c>
    </row>
    <row r="100" spans="1:7">
      <c r="A100" s="1293"/>
      <c r="B100" s="1324"/>
      <c r="C100" s="1323"/>
      <c r="D100" s="1322"/>
      <c r="E100" s="1321"/>
      <c r="F100" s="1321"/>
      <c r="G100" s="1321"/>
    </row>
    <row r="101" spans="1:7">
      <c r="A101" s="1287" t="s">
        <v>3211</v>
      </c>
      <c r="B101" s="1287"/>
      <c r="C101" s="1287"/>
      <c r="D101" s="1287"/>
      <c r="E101" s="1287"/>
      <c r="F101" s="1287"/>
      <c r="G101" s="1287"/>
    </row>
    <row r="102" spans="1:7">
      <c r="A102" s="1293"/>
      <c r="B102" s="1320" t="s">
        <v>27</v>
      </c>
      <c r="C102" s="1320" t="s">
        <v>28</v>
      </c>
      <c r="D102" s="1320" t="s">
        <v>8</v>
      </c>
      <c r="E102" s="1272" t="s">
        <v>3178</v>
      </c>
      <c r="F102" s="1272" t="s">
        <v>3210</v>
      </c>
      <c r="G102" s="1272" t="s">
        <v>124</v>
      </c>
    </row>
    <row r="103" spans="1:7">
      <c r="A103" s="1293"/>
      <c r="B103" s="1303"/>
      <c r="C103" s="1319"/>
      <c r="D103" s="1319"/>
      <c r="E103" s="1272" t="s">
        <v>31</v>
      </c>
      <c r="F103" s="1272" t="s">
        <v>496</v>
      </c>
      <c r="G103" s="1272" t="s">
        <v>3209</v>
      </c>
    </row>
    <row r="104" spans="1:7">
      <c r="A104" s="1293"/>
      <c r="B104" s="1307" t="s">
        <v>1533</v>
      </c>
      <c r="C104" s="1307" t="s">
        <v>1532</v>
      </c>
      <c r="D104" s="1318" t="s">
        <v>3208</v>
      </c>
      <c r="E104" s="1269">
        <v>44351</v>
      </c>
      <c r="F104" s="1269">
        <v>44355</v>
      </c>
      <c r="G104" s="1269">
        <v>44389</v>
      </c>
    </row>
    <row r="105" spans="1:7">
      <c r="A105" s="1293"/>
      <c r="B105" s="1284" t="s">
        <v>1530</v>
      </c>
      <c r="C105" s="1284" t="s">
        <v>1529</v>
      </c>
      <c r="D105" s="1316"/>
      <c r="E105" s="1269">
        <v>44358</v>
      </c>
      <c r="F105" s="1269">
        <v>44361</v>
      </c>
      <c r="G105" s="1269">
        <v>44396</v>
      </c>
    </row>
    <row r="106" spans="1:7">
      <c r="A106" s="1293"/>
      <c r="B106" s="1317" t="s">
        <v>1528</v>
      </c>
      <c r="C106" s="1317" t="s">
        <v>1527</v>
      </c>
      <c r="D106" s="1316"/>
      <c r="E106" s="1269">
        <v>44365</v>
      </c>
      <c r="F106" s="1269">
        <v>44368</v>
      </c>
      <c r="G106" s="1269">
        <v>44403</v>
      </c>
    </row>
    <row r="107" spans="1:7" ht="15.75" customHeight="1">
      <c r="A107" s="1293"/>
      <c r="B107" s="1317" t="s">
        <v>1526</v>
      </c>
      <c r="C107" s="1317" t="s">
        <v>1525</v>
      </c>
      <c r="D107" s="1316"/>
      <c r="E107" s="1269">
        <v>44372</v>
      </c>
      <c r="F107" s="1269">
        <v>44375</v>
      </c>
      <c r="G107" s="1269">
        <v>44409</v>
      </c>
    </row>
    <row r="108" spans="1:7">
      <c r="A108" s="1293"/>
      <c r="B108" s="1292" t="s">
        <v>3207</v>
      </c>
      <c r="C108" s="1292" t="s">
        <v>3206</v>
      </c>
      <c r="D108" s="1315"/>
      <c r="E108" s="1269">
        <v>44379</v>
      </c>
      <c r="F108" s="1269">
        <v>44382</v>
      </c>
      <c r="G108" s="1269">
        <v>44417</v>
      </c>
    </row>
    <row r="109" spans="1:7">
      <c r="A109" s="1293"/>
      <c r="D109" s="1314"/>
    </row>
    <row r="110" spans="1:7">
      <c r="A110" s="1287" t="s">
        <v>3205</v>
      </c>
      <c r="B110" s="1287"/>
      <c r="C110" s="1287"/>
      <c r="D110" s="1287"/>
      <c r="E110" s="1287"/>
      <c r="F110" s="1287"/>
      <c r="G110" s="1287"/>
    </row>
    <row r="111" spans="1:7">
      <c r="A111" s="1293"/>
      <c r="B111" s="1285" t="s">
        <v>27</v>
      </c>
      <c r="C111" s="1285" t="s">
        <v>28</v>
      </c>
      <c r="D111" s="1285" t="s">
        <v>8</v>
      </c>
      <c r="E111" s="1272" t="s">
        <v>3178</v>
      </c>
      <c r="F111" s="1284" t="s">
        <v>3195</v>
      </c>
      <c r="G111" s="1284" t="s">
        <v>2806</v>
      </c>
    </row>
    <row r="112" spans="1:7" ht="28.5" customHeight="1">
      <c r="A112" s="1293"/>
      <c r="B112" s="1303"/>
      <c r="C112" s="1281"/>
      <c r="D112" s="1281"/>
      <c r="E112" s="1284" t="s">
        <v>31</v>
      </c>
      <c r="F112" s="1284" t="s">
        <v>31</v>
      </c>
      <c r="G112" s="1284" t="s">
        <v>32</v>
      </c>
    </row>
    <row r="113" spans="1:7">
      <c r="A113" s="1293"/>
      <c r="B113" s="1313" t="s">
        <v>3204</v>
      </c>
      <c r="C113" s="1313" t="s">
        <v>3203</v>
      </c>
      <c r="D113" s="1306" t="s">
        <v>2153</v>
      </c>
      <c r="E113" s="1312">
        <v>44351</v>
      </c>
      <c r="F113" s="1311">
        <v>44358</v>
      </c>
      <c r="G113" s="1310">
        <v>44370</v>
      </c>
    </row>
    <row r="114" spans="1:7">
      <c r="A114" s="1309"/>
      <c r="B114" s="1308" t="s">
        <v>3202</v>
      </c>
      <c r="C114" s="1308" t="s">
        <v>3201</v>
      </c>
      <c r="D114" s="1306"/>
      <c r="E114" s="1304">
        <v>44358</v>
      </c>
      <c r="F114" s="1305">
        <v>44366</v>
      </c>
      <c r="G114" s="1304">
        <v>44382</v>
      </c>
    </row>
    <row r="115" spans="1:7">
      <c r="A115" s="1293"/>
      <c r="B115" s="1308" t="s">
        <v>3200</v>
      </c>
      <c r="C115" s="1308" t="s">
        <v>3199</v>
      </c>
      <c r="D115" s="1306"/>
      <c r="E115" s="1304">
        <v>44365</v>
      </c>
      <c r="F115" s="1305">
        <v>44372</v>
      </c>
      <c r="G115" s="1304">
        <v>44385</v>
      </c>
    </row>
    <row r="116" spans="1:7">
      <c r="A116" s="1293"/>
      <c r="B116" s="1301" t="s">
        <v>3198</v>
      </c>
      <c r="C116" s="1307" t="s">
        <v>3197</v>
      </c>
      <c r="D116" s="1306"/>
      <c r="E116" s="1304">
        <v>44349</v>
      </c>
      <c r="F116" s="1305">
        <v>44352</v>
      </c>
      <c r="G116" s="1304">
        <v>44368</v>
      </c>
    </row>
    <row r="117" spans="1:7">
      <c r="A117" s="1293"/>
      <c r="B117" s="1297"/>
      <c r="C117" s="1297"/>
      <c r="D117" s="1296"/>
      <c r="E117" s="1288"/>
      <c r="F117" s="1288"/>
      <c r="G117" s="1288"/>
    </row>
    <row r="118" spans="1:7">
      <c r="A118" s="1287" t="s">
        <v>3196</v>
      </c>
      <c r="B118" s="1287"/>
      <c r="C118" s="1287"/>
      <c r="D118" s="1287"/>
      <c r="E118" s="1287"/>
      <c r="F118" s="1287"/>
      <c r="G118" s="1287"/>
    </row>
    <row r="119" spans="1:7">
      <c r="A119" s="1293"/>
      <c r="B119" s="1285" t="s">
        <v>27</v>
      </c>
      <c r="C119" s="1285" t="s">
        <v>28</v>
      </c>
      <c r="D119" s="1285" t="s">
        <v>8</v>
      </c>
      <c r="E119" s="1272" t="s">
        <v>3178</v>
      </c>
      <c r="F119" s="1284" t="s">
        <v>3195</v>
      </c>
      <c r="G119" s="1284" t="s">
        <v>2908</v>
      </c>
    </row>
    <row r="120" spans="1:7">
      <c r="A120" s="1293"/>
      <c r="B120" s="1303"/>
      <c r="C120" s="1281"/>
      <c r="D120" s="1281"/>
      <c r="E120" s="1284" t="s">
        <v>31</v>
      </c>
      <c r="F120" s="1284" t="s">
        <v>31</v>
      </c>
      <c r="G120" s="1284" t="s">
        <v>32</v>
      </c>
    </row>
    <row r="121" spans="1:7">
      <c r="A121" s="1293"/>
      <c r="B121" s="1302" t="s">
        <v>3194</v>
      </c>
      <c r="C121" s="1302" t="s">
        <v>3193</v>
      </c>
      <c r="D121" s="1299" t="s">
        <v>2153</v>
      </c>
      <c r="E121" s="1301">
        <v>44351</v>
      </c>
      <c r="F121" s="1301">
        <v>44355</v>
      </c>
      <c r="G121" s="1301">
        <v>44386</v>
      </c>
    </row>
    <row r="122" spans="1:7">
      <c r="A122" s="1293"/>
      <c r="B122" s="1284" t="s">
        <v>3192</v>
      </c>
      <c r="C122" s="1284" t="s">
        <v>3191</v>
      </c>
      <c r="D122" s="1299"/>
      <c r="E122" s="1269">
        <v>44358</v>
      </c>
      <c r="F122" s="1269">
        <v>44362</v>
      </c>
      <c r="G122" s="1269">
        <v>44393</v>
      </c>
    </row>
    <row r="123" spans="1:7">
      <c r="A123" s="1293"/>
      <c r="B123" s="1292" t="s">
        <v>1078</v>
      </c>
      <c r="C123" s="1292" t="s">
        <v>1069</v>
      </c>
      <c r="D123" s="1299"/>
      <c r="E123" s="1269">
        <v>44365</v>
      </c>
      <c r="F123" s="1269">
        <v>44369</v>
      </c>
      <c r="G123" s="1269">
        <v>44400</v>
      </c>
    </row>
    <row r="124" spans="1:7">
      <c r="A124" s="1293"/>
      <c r="B124" s="1300" t="s">
        <v>3190</v>
      </c>
      <c r="C124" s="1300" t="s">
        <v>3189</v>
      </c>
      <c r="D124" s="1299"/>
      <c r="E124" s="1269">
        <v>44372</v>
      </c>
      <c r="F124" s="1269">
        <v>44376</v>
      </c>
      <c r="G124" s="1269">
        <v>44407</v>
      </c>
    </row>
    <row r="125" spans="1:7">
      <c r="A125" s="1293"/>
      <c r="B125" s="1297"/>
      <c r="C125" s="1297"/>
      <c r="D125" s="1296"/>
      <c r="E125" s="1297"/>
      <c r="F125" s="1297"/>
      <c r="G125" s="1297"/>
    </row>
    <row r="126" spans="1:7">
      <c r="A126" s="1298" t="s">
        <v>3188</v>
      </c>
      <c r="B126" s="1298"/>
      <c r="C126" s="1297"/>
      <c r="D126" s="1296"/>
      <c r="E126" s="1288"/>
      <c r="F126" s="1288"/>
      <c r="G126" s="1288"/>
    </row>
    <row r="127" spans="1:7">
      <c r="A127" s="1287" t="s">
        <v>3187</v>
      </c>
      <c r="B127" s="1287"/>
      <c r="C127" s="1287"/>
      <c r="D127" s="1287"/>
      <c r="E127" s="1287"/>
      <c r="F127" s="1287"/>
      <c r="G127" s="1287"/>
    </row>
    <row r="128" spans="1:7">
      <c r="A128" s="1293"/>
      <c r="B128" s="1285" t="s">
        <v>27</v>
      </c>
      <c r="C128" s="1286" t="s">
        <v>28</v>
      </c>
      <c r="D128" s="1285" t="s">
        <v>8</v>
      </c>
      <c r="E128" s="1272" t="s">
        <v>3178</v>
      </c>
      <c r="F128" s="1284" t="s">
        <v>3177</v>
      </c>
      <c r="G128" s="1283" t="s">
        <v>245</v>
      </c>
    </row>
    <row r="129" spans="1:14">
      <c r="A129" s="1293"/>
      <c r="B129" s="1281"/>
      <c r="C129" s="1282"/>
      <c r="D129" s="1281"/>
      <c r="E129" s="1280" t="s">
        <v>31</v>
      </c>
      <c r="F129" s="1280" t="s">
        <v>31</v>
      </c>
      <c r="G129" s="1279" t="s">
        <v>32</v>
      </c>
    </row>
    <row r="130" spans="1:14" s="1294" customFormat="1">
      <c r="A130" s="1293"/>
      <c r="B130" s="1272" t="s">
        <v>3186</v>
      </c>
      <c r="C130" s="1272" t="s">
        <v>3185</v>
      </c>
      <c r="D130" s="1270" t="s">
        <v>2207</v>
      </c>
      <c r="E130" s="1269">
        <v>44351</v>
      </c>
      <c r="F130" s="1269">
        <v>44356</v>
      </c>
      <c r="G130" s="1269">
        <v>44361</v>
      </c>
      <c r="H130" s="1295"/>
      <c r="I130" s="1295"/>
      <c r="J130" s="1295"/>
      <c r="K130" s="1295"/>
      <c r="L130" s="1295"/>
      <c r="M130" s="1295"/>
      <c r="N130" s="1295"/>
    </row>
    <row r="131" spans="1:14">
      <c r="A131" s="1293"/>
      <c r="B131" s="1272" t="s">
        <v>3184</v>
      </c>
      <c r="C131" s="1272" t="s">
        <v>3183</v>
      </c>
      <c r="D131" s="1270"/>
      <c r="E131" s="1269">
        <v>44358</v>
      </c>
      <c r="F131" s="1269">
        <v>44363</v>
      </c>
      <c r="G131" s="1269">
        <v>44367</v>
      </c>
    </row>
    <row r="132" spans="1:14">
      <c r="A132" s="1293"/>
      <c r="B132" s="1272" t="s">
        <v>3182</v>
      </c>
      <c r="C132" s="1272">
        <v>48</v>
      </c>
      <c r="D132" s="1270"/>
      <c r="E132" s="1269">
        <v>44365</v>
      </c>
      <c r="F132" s="1269">
        <v>44370</v>
      </c>
      <c r="G132" s="1269">
        <v>44375</v>
      </c>
    </row>
    <row r="133" spans="1:14">
      <c r="A133" s="1275"/>
      <c r="B133" s="1272" t="s">
        <v>3181</v>
      </c>
      <c r="C133" s="1292" t="s">
        <v>3180</v>
      </c>
      <c r="D133" s="1270"/>
      <c r="E133" s="1269">
        <v>44372</v>
      </c>
      <c r="F133" s="1269">
        <v>44377</v>
      </c>
      <c r="G133" s="1269">
        <v>44382</v>
      </c>
    </row>
    <row r="134" spans="1:14">
      <c r="A134" s="1275"/>
      <c r="B134" s="1291"/>
      <c r="C134" s="1290"/>
      <c r="D134" s="1289"/>
      <c r="E134" s="1288"/>
      <c r="F134" s="1288"/>
      <c r="G134" s="1288"/>
    </row>
    <row r="135" spans="1:14">
      <c r="A135" s="1287" t="s">
        <v>3179</v>
      </c>
      <c r="B135" s="1287"/>
      <c r="C135" s="1287"/>
      <c r="D135" s="1287"/>
      <c r="E135" s="1287"/>
      <c r="F135" s="1287"/>
      <c r="G135" s="1287"/>
    </row>
    <row r="136" spans="1:14">
      <c r="A136" s="1275"/>
      <c r="B136" s="1285" t="s">
        <v>27</v>
      </c>
      <c r="C136" s="1286" t="s">
        <v>28</v>
      </c>
      <c r="D136" s="1285" t="s">
        <v>8</v>
      </c>
      <c r="E136" s="1280" t="s">
        <v>3178</v>
      </c>
      <c r="F136" s="1284" t="s">
        <v>3177</v>
      </c>
      <c r="G136" s="1283" t="s">
        <v>3176</v>
      </c>
    </row>
    <row r="137" spans="1:14">
      <c r="A137" s="1275"/>
      <c r="B137" s="1281"/>
      <c r="C137" s="1282"/>
      <c r="D137" s="1281"/>
      <c r="E137" s="1280" t="s">
        <v>31</v>
      </c>
      <c r="F137" s="1280" t="s">
        <v>31</v>
      </c>
      <c r="G137" s="1279" t="s">
        <v>32</v>
      </c>
    </row>
    <row r="138" spans="1:14">
      <c r="A138" s="1275"/>
      <c r="B138" s="1278" t="s">
        <v>3171</v>
      </c>
      <c r="C138" s="1277" t="s">
        <v>3175</v>
      </c>
      <c r="D138" s="1270" t="s">
        <v>2207</v>
      </c>
      <c r="E138" s="1269">
        <v>44351</v>
      </c>
      <c r="F138" s="1269">
        <v>44358</v>
      </c>
      <c r="G138" s="1269">
        <v>44360</v>
      </c>
    </row>
    <row r="139" spans="1:14">
      <c r="A139" s="1275"/>
      <c r="B139" s="1272" t="s">
        <v>3174</v>
      </c>
      <c r="C139" s="1276">
        <v>314</v>
      </c>
      <c r="D139" s="1270"/>
      <c r="E139" s="1269">
        <v>44358</v>
      </c>
      <c r="F139" s="1269">
        <v>44365</v>
      </c>
      <c r="G139" s="1269">
        <v>44368</v>
      </c>
    </row>
    <row r="140" spans="1:14">
      <c r="A140" s="1275"/>
      <c r="B140" s="1274" t="s">
        <v>3173</v>
      </c>
      <c r="C140" s="1273" t="s">
        <v>3172</v>
      </c>
      <c r="D140" s="1270"/>
      <c r="E140" s="1269">
        <v>44365</v>
      </c>
      <c r="F140" s="1269">
        <v>44372</v>
      </c>
      <c r="G140" s="1269">
        <v>44375</v>
      </c>
    </row>
    <row r="141" spans="1:14">
      <c r="B141" s="1272" t="s">
        <v>3171</v>
      </c>
      <c r="C141" s="1271" t="s">
        <v>3170</v>
      </c>
      <c r="D141" s="1270"/>
      <c r="E141" s="1269">
        <v>44372</v>
      </c>
      <c r="F141" s="1269">
        <v>44379</v>
      </c>
      <c r="G141" s="1269">
        <v>44382</v>
      </c>
    </row>
    <row r="142" spans="1:14">
      <c r="B142" s="1266"/>
    </row>
    <row r="143" spans="1:14">
      <c r="B143" s="1266"/>
    </row>
  </sheetData>
  <mergeCells count="93">
    <mergeCell ref="A1:G1"/>
    <mergeCell ref="B2:E2"/>
    <mergeCell ref="B3:G3"/>
    <mergeCell ref="A4:B4"/>
    <mergeCell ref="A5:G5"/>
    <mergeCell ref="A28:G28"/>
    <mergeCell ref="A36:G36"/>
    <mergeCell ref="A13:G13"/>
    <mergeCell ref="B14:B15"/>
    <mergeCell ref="C14:C15"/>
    <mergeCell ref="D14:D15"/>
    <mergeCell ref="B21:B22"/>
    <mergeCell ref="B29:B30"/>
    <mergeCell ref="H130:N130"/>
    <mergeCell ref="D119:D120"/>
    <mergeCell ref="D128:D129"/>
    <mergeCell ref="A118:G118"/>
    <mergeCell ref="C21:C22"/>
    <mergeCell ref="C29:C30"/>
    <mergeCell ref="D79:D82"/>
    <mergeCell ref="D113:D116"/>
    <mergeCell ref="D121:D124"/>
    <mergeCell ref="C119:C120"/>
    <mergeCell ref="D95:D99"/>
    <mergeCell ref="C136:C137"/>
    <mergeCell ref="B136:B137"/>
    <mergeCell ref="D6:D7"/>
    <mergeCell ref="D21:D22"/>
    <mergeCell ref="D29:D30"/>
    <mergeCell ref="D16:D19"/>
    <mergeCell ref="C128:C129"/>
    <mergeCell ref="B111:B112"/>
    <mergeCell ref="A20:G20"/>
    <mergeCell ref="D136:D137"/>
    <mergeCell ref="A83:B83"/>
    <mergeCell ref="A84:G84"/>
    <mergeCell ref="A92:G92"/>
    <mergeCell ref="A101:G101"/>
    <mergeCell ref="A110:G110"/>
    <mergeCell ref="B85:B86"/>
    <mergeCell ref="B93:B94"/>
    <mergeCell ref="B102:B103"/>
    <mergeCell ref="C102:C103"/>
    <mergeCell ref="B6:B7"/>
    <mergeCell ref="D85:D86"/>
    <mergeCell ref="D93:D94"/>
    <mergeCell ref="D111:D112"/>
    <mergeCell ref="C45:C46"/>
    <mergeCell ref="C53:C54"/>
    <mergeCell ref="C61:C62"/>
    <mergeCell ref="C69:C70"/>
    <mergeCell ref="C77:C78"/>
    <mergeCell ref="C6:C7"/>
    <mergeCell ref="D23:D26"/>
    <mergeCell ref="B119:B120"/>
    <mergeCell ref="B128:B129"/>
    <mergeCell ref="B45:B46"/>
    <mergeCell ref="B53:B54"/>
    <mergeCell ref="B61:B62"/>
    <mergeCell ref="A126:B126"/>
    <mergeCell ref="A44:G44"/>
    <mergeCell ref="B69:B70"/>
    <mergeCell ref="B77:B78"/>
    <mergeCell ref="D138:D141"/>
    <mergeCell ref="D104:D108"/>
    <mergeCell ref="A127:G127"/>
    <mergeCell ref="C111:C112"/>
    <mergeCell ref="D37:D38"/>
    <mergeCell ref="D45:D46"/>
    <mergeCell ref="C37:C38"/>
    <mergeCell ref="B37:B38"/>
    <mergeCell ref="A135:G135"/>
    <mergeCell ref="A51:B51"/>
    <mergeCell ref="D77:D78"/>
    <mergeCell ref="D71:D74"/>
    <mergeCell ref="D63:D66"/>
    <mergeCell ref="D55:D58"/>
    <mergeCell ref="D39:D42"/>
    <mergeCell ref="D130:D133"/>
    <mergeCell ref="A52:G52"/>
    <mergeCell ref="D102:D103"/>
    <mergeCell ref="C93:C94"/>
    <mergeCell ref="C85:C86"/>
    <mergeCell ref="D8:D11"/>
    <mergeCell ref="D31:D34"/>
    <mergeCell ref="D47:D50"/>
    <mergeCell ref="D87:D90"/>
    <mergeCell ref="A60:G60"/>
    <mergeCell ref="A68:G68"/>
    <mergeCell ref="A76:G76"/>
    <mergeCell ref="D53:D54"/>
    <mergeCell ref="D61:D62"/>
    <mergeCell ref="D69:D70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17" sqref="J17"/>
    </sheetView>
  </sheetViews>
  <sheetFormatPr defaultRowHeight="16.5"/>
  <cols>
    <col min="1" max="1" width="15.25" style="698" customWidth="1"/>
    <col min="2" max="2" width="22.25" style="698" customWidth="1"/>
    <col min="3" max="3" width="18.5" style="699" customWidth="1"/>
    <col min="4" max="4" width="19.375" style="698" customWidth="1"/>
    <col min="5" max="5" width="17.375" style="698" customWidth="1"/>
    <col min="6" max="6" width="20.125" style="698" customWidth="1"/>
    <col min="7" max="7" width="17.75" style="698" customWidth="1"/>
    <col min="8" max="8" width="13.875" style="698" customWidth="1"/>
    <col min="9" max="16384" width="9" style="698"/>
  </cols>
  <sheetData>
    <row r="1" spans="1:11" ht="62.25" customHeight="1">
      <c r="A1" s="1216" t="s">
        <v>3113</v>
      </c>
      <c r="B1" s="1216"/>
      <c r="C1" s="1216"/>
      <c r="D1" s="1216"/>
      <c r="E1" s="1216"/>
      <c r="F1" s="1217"/>
      <c r="G1" s="1216"/>
      <c r="H1" s="739"/>
      <c r="I1" s="720"/>
      <c r="J1" s="1215"/>
      <c r="K1" s="1215"/>
    </row>
    <row r="2" spans="1:11" ht="36" customHeight="1">
      <c r="A2" s="1218" t="s">
        <v>3112</v>
      </c>
      <c r="B2" s="1218"/>
      <c r="C2" s="742"/>
      <c r="D2" s="741"/>
      <c r="E2" s="741"/>
      <c r="F2" s="741"/>
      <c r="G2" s="740">
        <v>44348</v>
      </c>
      <c r="H2" s="739"/>
      <c r="I2" s="720"/>
      <c r="J2" s="738"/>
      <c r="K2" s="737"/>
    </row>
    <row r="3" spans="1:11" ht="23.25" customHeight="1">
      <c r="A3" s="1218" t="s">
        <v>3111</v>
      </c>
      <c r="B3" s="1218"/>
      <c r="C3" s="1218"/>
      <c r="D3" s="1218"/>
      <c r="E3" s="1218"/>
      <c r="F3" s="1218"/>
      <c r="G3" s="1218"/>
      <c r="H3" s="739"/>
      <c r="I3" s="720"/>
      <c r="J3" s="738"/>
      <c r="K3" s="737"/>
    </row>
    <row r="4" spans="1:11">
      <c r="A4" s="729" t="s">
        <v>147</v>
      </c>
      <c r="B4" s="729"/>
      <c r="C4" s="730"/>
      <c r="D4" s="729"/>
      <c r="E4" s="729"/>
      <c r="F4" s="729"/>
      <c r="G4" s="729"/>
      <c r="H4" s="721"/>
      <c r="I4" s="721"/>
      <c r="J4" s="729"/>
      <c r="K4" s="729"/>
    </row>
    <row r="5" spans="1:11">
      <c r="A5" s="706" t="s">
        <v>3110</v>
      </c>
      <c r="B5" s="736"/>
      <c r="C5" s="735"/>
      <c r="D5" s="734"/>
      <c r="E5" s="734"/>
      <c r="F5" s="727"/>
      <c r="G5" s="727"/>
    </row>
    <row r="6" spans="1:11">
      <c r="B6" s="1210" t="s">
        <v>294</v>
      </c>
      <c r="C6" s="1208" t="s">
        <v>2484</v>
      </c>
      <c r="D6" s="1210" t="s">
        <v>3087</v>
      </c>
      <c r="E6" s="704" t="s">
        <v>3074</v>
      </c>
      <c r="F6" s="704" t="s">
        <v>3074</v>
      </c>
      <c r="G6" s="704" t="s">
        <v>3110</v>
      </c>
    </row>
    <row r="7" spans="1:11">
      <c r="B7" s="1211"/>
      <c r="C7" s="1209"/>
      <c r="D7" s="1211"/>
      <c r="E7" s="704" t="s">
        <v>3072</v>
      </c>
      <c r="F7" s="704" t="s">
        <v>496</v>
      </c>
      <c r="G7" s="704" t="s">
        <v>497</v>
      </c>
    </row>
    <row r="8" spans="1:11">
      <c r="B8" s="728" t="s">
        <v>604</v>
      </c>
      <c r="C8" s="728">
        <v>60</v>
      </c>
      <c r="D8" s="1212" t="s">
        <v>3109</v>
      </c>
      <c r="E8" s="702">
        <f>F8-4</f>
        <v>44348</v>
      </c>
      <c r="F8" s="702">
        <v>44352</v>
      </c>
      <c r="G8" s="702">
        <f>F8+25</f>
        <v>44377</v>
      </c>
    </row>
    <row r="9" spans="1:11">
      <c r="B9" s="728" t="s">
        <v>611</v>
      </c>
      <c r="C9" s="728">
        <v>17</v>
      </c>
      <c r="D9" s="1213"/>
      <c r="E9" s="702">
        <f t="shared" ref="E9:G12" si="0">E8+7</f>
        <v>44355</v>
      </c>
      <c r="F9" s="702">
        <f t="shared" si="0"/>
        <v>44359</v>
      </c>
      <c r="G9" s="702">
        <f t="shared" si="0"/>
        <v>44384</v>
      </c>
    </row>
    <row r="10" spans="1:11">
      <c r="B10" s="728" t="s">
        <v>753</v>
      </c>
      <c r="C10" s="728">
        <v>19</v>
      </c>
      <c r="D10" s="1213"/>
      <c r="E10" s="702">
        <f t="shared" si="0"/>
        <v>44362</v>
      </c>
      <c r="F10" s="702">
        <f t="shared" si="0"/>
        <v>44366</v>
      </c>
      <c r="G10" s="702">
        <f t="shared" si="0"/>
        <v>44391</v>
      </c>
    </row>
    <row r="11" spans="1:11">
      <c r="B11" s="728" t="s">
        <v>754</v>
      </c>
      <c r="C11" s="728">
        <v>13</v>
      </c>
      <c r="D11" s="1213"/>
      <c r="E11" s="702">
        <f t="shared" si="0"/>
        <v>44369</v>
      </c>
      <c r="F11" s="702">
        <f t="shared" si="0"/>
        <v>44373</v>
      </c>
      <c r="G11" s="702">
        <f t="shared" si="0"/>
        <v>44398</v>
      </c>
    </row>
    <row r="12" spans="1:11">
      <c r="B12" s="728" t="s">
        <v>755</v>
      </c>
      <c r="C12" s="728">
        <v>16</v>
      </c>
      <c r="D12" s="1214"/>
      <c r="E12" s="702">
        <f t="shared" si="0"/>
        <v>44376</v>
      </c>
      <c r="F12" s="702">
        <f t="shared" si="0"/>
        <v>44380</v>
      </c>
      <c r="G12" s="702">
        <f t="shared" si="0"/>
        <v>44405</v>
      </c>
    </row>
    <row r="13" spans="1:11">
      <c r="B13" s="733"/>
      <c r="C13" s="732"/>
      <c r="D13" s="722"/>
      <c r="E13" s="716"/>
      <c r="F13" s="716"/>
      <c r="G13" s="731"/>
    </row>
    <row r="14" spans="1:11">
      <c r="A14" s="729" t="s">
        <v>166</v>
      </c>
      <c r="B14" s="729"/>
      <c r="C14" s="730"/>
      <c r="D14" s="729"/>
      <c r="E14" s="729"/>
      <c r="F14" s="729"/>
      <c r="G14" s="729"/>
      <c r="H14" s="721"/>
    </row>
    <row r="15" spans="1:11">
      <c r="A15" s="706" t="s">
        <v>3108</v>
      </c>
    </row>
    <row r="16" spans="1:11">
      <c r="B16" s="1210" t="s">
        <v>294</v>
      </c>
      <c r="C16" s="1208" t="s">
        <v>2484</v>
      </c>
      <c r="D16" s="1210" t="s">
        <v>3087</v>
      </c>
      <c r="E16" s="704" t="s">
        <v>3074</v>
      </c>
      <c r="F16" s="704" t="s">
        <v>3074</v>
      </c>
      <c r="G16" s="704" t="s">
        <v>3107</v>
      </c>
    </row>
    <row r="17" spans="1:8">
      <c r="B17" s="1211"/>
      <c r="C17" s="1209"/>
      <c r="D17" s="1211"/>
      <c r="E17" s="704" t="s">
        <v>3072</v>
      </c>
      <c r="F17" s="704" t="s">
        <v>496</v>
      </c>
      <c r="G17" s="704" t="s">
        <v>497</v>
      </c>
    </row>
    <row r="18" spans="1:8">
      <c r="B18" s="728" t="s">
        <v>3101</v>
      </c>
      <c r="C18" s="728" t="s">
        <v>3106</v>
      </c>
      <c r="D18" s="1212" t="s">
        <v>3105</v>
      </c>
      <c r="E18" s="701">
        <v>44348</v>
      </c>
      <c r="F18" s="701">
        <v>44351</v>
      </c>
      <c r="G18" s="701">
        <f>F18+30</f>
        <v>44381</v>
      </c>
    </row>
    <row r="19" spans="1:8">
      <c r="B19" s="728" t="s">
        <v>3101</v>
      </c>
      <c r="C19" s="728" t="s">
        <v>3104</v>
      </c>
      <c r="D19" s="1213"/>
      <c r="E19" s="701">
        <f t="shared" ref="E19:G22" si="1">E18+7</f>
        <v>44355</v>
      </c>
      <c r="F19" s="701">
        <f t="shared" si="1"/>
        <v>44358</v>
      </c>
      <c r="G19" s="701">
        <f t="shared" si="1"/>
        <v>44388</v>
      </c>
    </row>
    <row r="20" spans="1:8">
      <c r="B20" s="728" t="s">
        <v>3101</v>
      </c>
      <c r="C20" s="728" t="s">
        <v>3103</v>
      </c>
      <c r="D20" s="1213"/>
      <c r="E20" s="701">
        <f t="shared" si="1"/>
        <v>44362</v>
      </c>
      <c r="F20" s="701">
        <f t="shared" si="1"/>
        <v>44365</v>
      </c>
      <c r="G20" s="701">
        <f t="shared" si="1"/>
        <v>44395</v>
      </c>
    </row>
    <row r="21" spans="1:8">
      <c r="B21" s="728" t="s">
        <v>3101</v>
      </c>
      <c r="C21" s="728" t="s">
        <v>3102</v>
      </c>
      <c r="D21" s="1213"/>
      <c r="E21" s="701">
        <f t="shared" si="1"/>
        <v>44369</v>
      </c>
      <c r="F21" s="701">
        <f t="shared" si="1"/>
        <v>44372</v>
      </c>
      <c r="G21" s="701">
        <f t="shared" si="1"/>
        <v>44402</v>
      </c>
    </row>
    <row r="22" spans="1:8">
      <c r="B22" s="728" t="s">
        <v>3101</v>
      </c>
      <c r="C22" s="728" t="s">
        <v>3100</v>
      </c>
      <c r="D22" s="1214"/>
      <c r="E22" s="701">
        <f t="shared" si="1"/>
        <v>44376</v>
      </c>
      <c r="F22" s="701">
        <f t="shared" si="1"/>
        <v>44379</v>
      </c>
      <c r="G22" s="701">
        <f t="shared" si="1"/>
        <v>44409</v>
      </c>
    </row>
    <row r="23" spans="1:8">
      <c r="A23" s="727"/>
      <c r="C23" s="728"/>
      <c r="D23" s="727"/>
    </row>
    <row r="24" spans="1:8" s="720" customFormat="1">
      <c r="A24" s="1223" t="s">
        <v>3099</v>
      </c>
      <c r="B24" s="1223"/>
      <c r="C24" s="1223"/>
      <c r="D24" s="1223"/>
      <c r="E24" s="1223"/>
      <c r="F24" s="1223"/>
      <c r="G24" s="1223"/>
      <c r="H24" s="721"/>
    </row>
    <row r="25" spans="1:8">
      <c r="A25" s="726" t="s">
        <v>3098</v>
      </c>
    </row>
    <row r="26" spans="1:8">
      <c r="B26" s="1210" t="s">
        <v>294</v>
      </c>
      <c r="C26" s="1208" t="s">
        <v>2484</v>
      </c>
      <c r="D26" s="1210" t="s">
        <v>29</v>
      </c>
      <c r="E26" s="704" t="s">
        <v>3074</v>
      </c>
      <c r="F26" s="704" t="s">
        <v>3074</v>
      </c>
      <c r="G26" s="704" t="s">
        <v>3098</v>
      </c>
    </row>
    <row r="27" spans="1:8">
      <c r="B27" s="1211"/>
      <c r="C27" s="1209"/>
      <c r="D27" s="1211"/>
      <c r="E27" s="704" t="s">
        <v>3072</v>
      </c>
      <c r="F27" s="704" t="s">
        <v>496</v>
      </c>
      <c r="G27" s="704" t="s">
        <v>32</v>
      </c>
    </row>
    <row r="28" spans="1:8">
      <c r="B28" s="725" t="s">
        <v>3090</v>
      </c>
      <c r="C28" s="725" t="s">
        <v>3097</v>
      </c>
      <c r="D28" s="1212" t="s">
        <v>3096</v>
      </c>
      <c r="E28" s="702">
        <v>44343</v>
      </c>
      <c r="F28" s="702">
        <v>44346</v>
      </c>
      <c r="G28" s="702">
        <f>F28+3</f>
        <v>44349</v>
      </c>
    </row>
    <row r="29" spans="1:8">
      <c r="B29" s="725" t="s">
        <v>3095</v>
      </c>
      <c r="C29" s="725" t="s">
        <v>3094</v>
      </c>
      <c r="D29" s="1213"/>
      <c r="E29" s="702">
        <f t="shared" ref="E29:G32" si="2">E28+7</f>
        <v>44350</v>
      </c>
      <c r="F29" s="702">
        <f t="shared" si="2"/>
        <v>44353</v>
      </c>
      <c r="G29" s="702">
        <f t="shared" si="2"/>
        <v>44356</v>
      </c>
    </row>
    <row r="30" spans="1:8">
      <c r="B30" s="725" t="s">
        <v>3090</v>
      </c>
      <c r="C30" s="725" t="s">
        <v>3093</v>
      </c>
      <c r="D30" s="1213"/>
      <c r="E30" s="702">
        <f t="shared" si="2"/>
        <v>44357</v>
      </c>
      <c r="F30" s="702">
        <f t="shared" si="2"/>
        <v>44360</v>
      </c>
      <c r="G30" s="702">
        <f t="shared" si="2"/>
        <v>44363</v>
      </c>
    </row>
    <row r="31" spans="1:8">
      <c r="B31" s="725" t="s">
        <v>3092</v>
      </c>
      <c r="C31" s="725" t="s">
        <v>3091</v>
      </c>
      <c r="D31" s="1213"/>
      <c r="E31" s="702">
        <f t="shared" si="2"/>
        <v>44364</v>
      </c>
      <c r="F31" s="702">
        <f t="shared" si="2"/>
        <v>44367</v>
      </c>
      <c r="G31" s="702">
        <f t="shared" si="2"/>
        <v>44370</v>
      </c>
    </row>
    <row r="32" spans="1:8">
      <c r="B32" s="725" t="s">
        <v>3090</v>
      </c>
      <c r="C32" s="725" t="s">
        <v>3089</v>
      </c>
      <c r="D32" s="1214"/>
      <c r="E32" s="702">
        <f t="shared" si="2"/>
        <v>44371</v>
      </c>
      <c r="F32" s="702">
        <f t="shared" si="2"/>
        <v>44374</v>
      </c>
      <c r="G32" s="702">
        <f t="shared" si="2"/>
        <v>44377</v>
      </c>
    </row>
    <row r="33" spans="1:8">
      <c r="C33" s="698"/>
    </row>
    <row r="34" spans="1:8" s="700" customFormat="1">
      <c r="B34" s="724"/>
      <c r="C34" s="723"/>
      <c r="D34" s="722"/>
      <c r="E34" s="716"/>
      <c r="F34" s="716"/>
      <c r="G34" s="716"/>
    </row>
    <row r="35" spans="1:8" s="720" customFormat="1">
      <c r="A35" s="1223" t="s">
        <v>119</v>
      </c>
      <c r="B35" s="1223"/>
      <c r="C35" s="1223"/>
      <c r="D35" s="1223"/>
      <c r="E35" s="1223"/>
      <c r="F35" s="1223"/>
      <c r="G35" s="1223"/>
      <c r="H35" s="721"/>
    </row>
    <row r="36" spans="1:8" s="715" customFormat="1">
      <c r="A36" s="706" t="s">
        <v>2635</v>
      </c>
      <c r="B36" s="719"/>
      <c r="C36" s="718"/>
      <c r="D36" s="717"/>
      <c r="E36" s="717"/>
      <c r="F36" s="716"/>
      <c r="G36" s="716"/>
      <c r="H36" s="711"/>
    </row>
    <row r="37" spans="1:8" s="715" customFormat="1">
      <c r="A37" s="700"/>
      <c r="B37" s="1221" t="s">
        <v>294</v>
      </c>
      <c r="C37" s="1219" t="s">
        <v>2484</v>
      </c>
      <c r="D37" s="1221" t="s">
        <v>3087</v>
      </c>
      <c r="E37" s="704" t="s">
        <v>3074</v>
      </c>
      <c r="F37" s="704" t="s">
        <v>3074</v>
      </c>
      <c r="G37" s="704" t="s">
        <v>2635</v>
      </c>
      <c r="H37" s="700"/>
    </row>
    <row r="38" spans="1:8" s="715" customFormat="1">
      <c r="A38" s="700"/>
      <c r="B38" s="1222"/>
      <c r="C38" s="1220"/>
      <c r="D38" s="1222"/>
      <c r="E38" s="704" t="s">
        <v>3072</v>
      </c>
      <c r="F38" s="704" t="s">
        <v>496</v>
      </c>
      <c r="G38" s="704" t="s">
        <v>497</v>
      </c>
      <c r="H38" s="700"/>
    </row>
    <row r="39" spans="1:8" s="715" customFormat="1">
      <c r="A39" s="700"/>
      <c r="B39" s="703" t="s">
        <v>3085</v>
      </c>
      <c r="C39" s="703" t="s">
        <v>3084</v>
      </c>
      <c r="D39" s="1212" t="s">
        <v>3088</v>
      </c>
      <c r="E39" s="702">
        <v>44350</v>
      </c>
      <c r="F39" s="702">
        <v>44353</v>
      </c>
      <c r="G39" s="702">
        <f>F39+39</f>
        <v>44392</v>
      </c>
      <c r="H39" s="700"/>
    </row>
    <row r="40" spans="1:8" s="715" customFormat="1">
      <c r="A40" s="700"/>
      <c r="B40" s="703" t="s">
        <v>3082</v>
      </c>
      <c r="C40" s="703" t="s">
        <v>3081</v>
      </c>
      <c r="D40" s="1213"/>
      <c r="E40" s="702">
        <f t="shared" ref="E40:G43" si="3">E39+7</f>
        <v>44357</v>
      </c>
      <c r="F40" s="702">
        <f t="shared" si="3"/>
        <v>44360</v>
      </c>
      <c r="G40" s="702">
        <f t="shared" si="3"/>
        <v>44399</v>
      </c>
      <c r="H40" s="700"/>
    </row>
    <row r="41" spans="1:8" s="715" customFormat="1">
      <c r="A41" s="700"/>
      <c r="B41" s="703" t="s">
        <v>3080</v>
      </c>
      <c r="C41" s="703" t="s">
        <v>3079</v>
      </c>
      <c r="D41" s="1213"/>
      <c r="E41" s="702">
        <f t="shared" si="3"/>
        <v>44364</v>
      </c>
      <c r="F41" s="702">
        <f t="shared" si="3"/>
        <v>44367</v>
      </c>
      <c r="G41" s="702">
        <f t="shared" si="3"/>
        <v>44406</v>
      </c>
      <c r="H41" s="700"/>
    </row>
    <row r="42" spans="1:8" s="715" customFormat="1">
      <c r="A42" s="700"/>
      <c r="B42" s="703" t="s">
        <v>3078</v>
      </c>
      <c r="C42" s="703" t="s">
        <v>3077</v>
      </c>
      <c r="D42" s="1213"/>
      <c r="E42" s="702">
        <f t="shared" si="3"/>
        <v>44371</v>
      </c>
      <c r="F42" s="702">
        <f t="shared" si="3"/>
        <v>44374</v>
      </c>
      <c r="G42" s="702">
        <f t="shared" si="3"/>
        <v>44413</v>
      </c>
      <c r="H42" s="700"/>
    </row>
    <row r="43" spans="1:8" s="715" customFormat="1">
      <c r="A43" s="700"/>
      <c r="B43" s="703" t="s">
        <v>3076</v>
      </c>
      <c r="C43" s="703" t="s">
        <v>3075</v>
      </c>
      <c r="D43" s="1214"/>
      <c r="E43" s="702">
        <f t="shared" si="3"/>
        <v>44378</v>
      </c>
      <c r="F43" s="702">
        <f t="shared" si="3"/>
        <v>44381</v>
      </c>
      <c r="G43" s="702">
        <f t="shared" si="3"/>
        <v>44420</v>
      </c>
      <c r="H43" s="700"/>
    </row>
    <row r="44" spans="1:8" s="700" customFormat="1">
      <c r="B44" s="714"/>
    </row>
    <row r="45" spans="1:8" s="700" customFormat="1">
      <c r="A45" s="706" t="s">
        <v>3086</v>
      </c>
      <c r="B45" s="713"/>
      <c r="C45" s="712"/>
      <c r="D45" s="706"/>
      <c r="E45" s="706"/>
      <c r="F45" s="706"/>
      <c r="G45" s="711"/>
    </row>
    <row r="46" spans="1:8" s="700" customFormat="1">
      <c r="B46" s="1221" t="s">
        <v>294</v>
      </c>
      <c r="C46" s="1219" t="s">
        <v>2484</v>
      </c>
      <c r="D46" s="1221" t="s">
        <v>3087</v>
      </c>
      <c r="E46" s="704" t="s">
        <v>3074</v>
      </c>
      <c r="F46" s="704" t="s">
        <v>3074</v>
      </c>
      <c r="G46" s="704" t="s">
        <v>3086</v>
      </c>
    </row>
    <row r="47" spans="1:8" s="700" customFormat="1">
      <c r="B47" s="1222"/>
      <c r="C47" s="1220"/>
      <c r="D47" s="1222"/>
      <c r="E47" s="704" t="s">
        <v>3072</v>
      </c>
      <c r="F47" s="704" t="s">
        <v>496</v>
      </c>
      <c r="G47" s="704" t="s">
        <v>497</v>
      </c>
    </row>
    <row r="48" spans="1:8" s="700" customFormat="1">
      <c r="B48" s="703" t="s">
        <v>3085</v>
      </c>
      <c r="C48" s="703" t="s">
        <v>3084</v>
      </c>
      <c r="D48" s="1212" t="s">
        <v>3083</v>
      </c>
      <c r="E48" s="702">
        <v>44350</v>
      </c>
      <c r="F48" s="702">
        <v>44353</v>
      </c>
      <c r="G48" s="702">
        <f>F48+23</f>
        <v>44376</v>
      </c>
    </row>
    <row r="49" spans="1:7" s="700" customFormat="1">
      <c r="B49" s="703" t="s">
        <v>3082</v>
      </c>
      <c r="C49" s="703" t="s">
        <v>3081</v>
      </c>
      <c r="D49" s="1213"/>
      <c r="E49" s="702">
        <f t="shared" ref="E49:G52" si="4">E48+7</f>
        <v>44357</v>
      </c>
      <c r="F49" s="702">
        <f t="shared" si="4"/>
        <v>44360</v>
      </c>
      <c r="G49" s="702">
        <f t="shared" si="4"/>
        <v>44383</v>
      </c>
    </row>
    <row r="50" spans="1:7" s="700" customFormat="1">
      <c r="B50" s="703" t="s">
        <v>3080</v>
      </c>
      <c r="C50" s="703" t="s">
        <v>3079</v>
      </c>
      <c r="D50" s="1213"/>
      <c r="E50" s="702">
        <f t="shared" si="4"/>
        <v>44364</v>
      </c>
      <c r="F50" s="702">
        <f t="shared" si="4"/>
        <v>44367</v>
      </c>
      <c r="G50" s="702">
        <f t="shared" si="4"/>
        <v>44390</v>
      </c>
    </row>
    <row r="51" spans="1:7" s="700" customFormat="1">
      <c r="B51" s="703" t="s">
        <v>3078</v>
      </c>
      <c r="C51" s="703" t="s">
        <v>3077</v>
      </c>
      <c r="D51" s="1213"/>
      <c r="E51" s="702">
        <f t="shared" si="4"/>
        <v>44371</v>
      </c>
      <c r="F51" s="702">
        <f t="shared" si="4"/>
        <v>44374</v>
      </c>
      <c r="G51" s="702">
        <f t="shared" si="4"/>
        <v>44397</v>
      </c>
    </row>
    <row r="52" spans="1:7" s="700" customFormat="1">
      <c r="B52" s="703" t="s">
        <v>3076</v>
      </c>
      <c r="C52" s="703" t="s">
        <v>3075</v>
      </c>
      <c r="D52" s="1214"/>
      <c r="E52" s="702">
        <f t="shared" si="4"/>
        <v>44378</v>
      </c>
      <c r="F52" s="702">
        <f t="shared" si="4"/>
        <v>44381</v>
      </c>
      <c r="G52" s="702">
        <f t="shared" si="4"/>
        <v>44404</v>
      </c>
    </row>
    <row r="53" spans="1:7" s="700" customFormat="1">
      <c r="B53" s="710"/>
      <c r="C53" s="705"/>
    </row>
    <row r="54" spans="1:7" s="700" customFormat="1">
      <c r="A54" s="706"/>
      <c r="B54" s="707"/>
      <c r="C54" s="709"/>
      <c r="D54" s="708"/>
      <c r="E54" s="708"/>
      <c r="F54" s="707"/>
    </row>
    <row r="55" spans="1:7" s="700" customFormat="1">
      <c r="A55" s="706" t="s">
        <v>3073</v>
      </c>
      <c r="C55" s="705"/>
    </row>
    <row r="56" spans="1:7" s="700" customFormat="1">
      <c r="B56" s="1221" t="s">
        <v>294</v>
      </c>
      <c r="C56" s="1219" t="s">
        <v>2484</v>
      </c>
      <c r="D56" s="1221" t="s">
        <v>29</v>
      </c>
      <c r="E56" s="704" t="s">
        <v>3074</v>
      </c>
      <c r="F56" s="704" t="s">
        <v>3074</v>
      </c>
      <c r="G56" s="704" t="s">
        <v>3073</v>
      </c>
    </row>
    <row r="57" spans="1:7" s="700" customFormat="1" ht="13.5" customHeight="1">
      <c r="B57" s="1222"/>
      <c r="C57" s="1220"/>
      <c r="D57" s="1222"/>
      <c r="E57" s="704" t="s">
        <v>3072</v>
      </c>
      <c r="F57" s="704" t="s">
        <v>31</v>
      </c>
      <c r="G57" s="704" t="s">
        <v>32</v>
      </c>
    </row>
    <row r="58" spans="1:7" s="700" customFormat="1" ht="19.5" customHeight="1">
      <c r="B58" s="703" t="s">
        <v>3071</v>
      </c>
      <c r="C58" s="703" t="s">
        <v>3070</v>
      </c>
      <c r="D58" s="1212" t="s">
        <v>3069</v>
      </c>
      <c r="E58" s="702">
        <f>F58-4</f>
        <v>44348</v>
      </c>
      <c r="F58" s="702">
        <v>44352</v>
      </c>
      <c r="G58" s="702">
        <f>F58+37</f>
        <v>44389</v>
      </c>
    </row>
    <row r="59" spans="1:7" s="700" customFormat="1" ht="18.75" customHeight="1">
      <c r="B59" s="703" t="s">
        <v>3068</v>
      </c>
      <c r="C59" s="703" t="s">
        <v>3067</v>
      </c>
      <c r="D59" s="1213"/>
      <c r="E59" s="702">
        <f t="shared" ref="E59:G62" si="5">E58+7</f>
        <v>44355</v>
      </c>
      <c r="F59" s="702">
        <f t="shared" si="5"/>
        <v>44359</v>
      </c>
      <c r="G59" s="701">
        <f t="shared" si="5"/>
        <v>44396</v>
      </c>
    </row>
    <row r="60" spans="1:7" s="700" customFormat="1" ht="19.5" customHeight="1">
      <c r="B60" s="703" t="s">
        <v>3066</v>
      </c>
      <c r="C60" s="703" t="s">
        <v>3065</v>
      </c>
      <c r="D60" s="1213"/>
      <c r="E60" s="702">
        <f t="shared" si="5"/>
        <v>44362</v>
      </c>
      <c r="F60" s="702">
        <f t="shared" si="5"/>
        <v>44366</v>
      </c>
      <c r="G60" s="701">
        <f t="shared" si="5"/>
        <v>44403</v>
      </c>
    </row>
    <row r="61" spans="1:7" s="700" customFormat="1">
      <c r="B61" s="703" t="s">
        <v>3064</v>
      </c>
      <c r="C61" s="703" t="s">
        <v>3063</v>
      </c>
      <c r="D61" s="1213"/>
      <c r="E61" s="702">
        <f t="shared" si="5"/>
        <v>44369</v>
      </c>
      <c r="F61" s="702">
        <f t="shared" si="5"/>
        <v>44373</v>
      </c>
      <c r="G61" s="701">
        <f t="shared" si="5"/>
        <v>44410</v>
      </c>
    </row>
    <row r="62" spans="1:7" s="700" customFormat="1" ht="19.5" customHeight="1">
      <c r="B62" s="703" t="s">
        <v>3062</v>
      </c>
      <c r="C62" s="703" t="s">
        <v>3061</v>
      </c>
      <c r="D62" s="1214"/>
      <c r="E62" s="702">
        <f t="shared" si="5"/>
        <v>44376</v>
      </c>
      <c r="F62" s="702">
        <f t="shared" si="5"/>
        <v>44380</v>
      </c>
      <c r="G62" s="701">
        <f t="shared" si="5"/>
        <v>44417</v>
      </c>
    </row>
    <row r="63" spans="1:7">
      <c r="C63" s="698"/>
    </row>
  </sheetData>
  <mergeCells count="30"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D48:D5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D18:D22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5"/>
  <sheetViews>
    <sheetView workbookViewId="0">
      <selection activeCell="J9" sqref="J9"/>
    </sheetView>
  </sheetViews>
  <sheetFormatPr defaultRowHeight="15.75"/>
  <cols>
    <col min="1" max="1" width="5.25" style="745" customWidth="1"/>
    <col min="2" max="2" width="40.375" style="744" customWidth="1"/>
    <col min="3" max="3" width="13.125" style="744" customWidth="1"/>
    <col min="4" max="4" width="9.75" style="743" customWidth="1"/>
    <col min="5" max="5" width="12.5" style="744" customWidth="1"/>
    <col min="6" max="6" width="15" style="744" customWidth="1"/>
    <col min="7" max="7" width="13.125" style="743" customWidth="1"/>
    <col min="8" max="9" width="9" style="743"/>
    <col min="10" max="10" width="19.125" style="743" customWidth="1"/>
    <col min="11" max="16384" width="9" style="743"/>
  </cols>
  <sheetData>
    <row r="1" spans="1:13" ht="49.5" customHeight="1">
      <c r="A1" s="1228" t="s">
        <v>3169</v>
      </c>
      <c r="B1" s="1228"/>
      <c r="C1" s="1228"/>
      <c r="D1" s="1228"/>
      <c r="E1" s="1228"/>
      <c r="F1" s="1228"/>
    </row>
    <row r="2" spans="1:13">
      <c r="A2" s="842"/>
      <c r="B2" s="1229" t="s">
        <v>3168</v>
      </c>
      <c r="C2" s="1229"/>
      <c r="D2" s="1229"/>
      <c r="E2" s="1229"/>
      <c r="F2" s="843">
        <v>44348</v>
      </c>
    </row>
    <row r="3" spans="1:13">
      <c r="A3" s="842"/>
      <c r="B3" s="1230" t="s">
        <v>3167</v>
      </c>
      <c r="C3" s="1231"/>
      <c r="D3" s="1231"/>
      <c r="E3" s="1231"/>
      <c r="F3" s="1231"/>
    </row>
    <row r="4" spans="1:13" ht="17.25">
      <c r="A4" s="1224" t="s">
        <v>3166</v>
      </c>
      <c r="B4" s="1224"/>
      <c r="C4" s="841"/>
      <c r="D4" s="840"/>
      <c r="E4" s="840"/>
      <c r="F4" s="839"/>
    </row>
    <row r="5" spans="1:13" s="754" customFormat="1" ht="17.25">
      <c r="A5" s="1224" t="s">
        <v>26</v>
      </c>
      <c r="B5" s="1224"/>
      <c r="C5" s="786"/>
      <c r="D5" s="835"/>
      <c r="E5" s="835"/>
      <c r="F5" s="838"/>
      <c r="G5" s="776"/>
    </row>
    <row r="6" spans="1:13" ht="17.25">
      <c r="A6" s="837"/>
      <c r="B6" s="1234" t="s">
        <v>27</v>
      </c>
      <c r="C6" s="1234" t="s">
        <v>28</v>
      </c>
      <c r="D6" s="1234" t="s">
        <v>8</v>
      </c>
      <c r="E6" s="757" t="s">
        <v>3120</v>
      </c>
      <c r="F6" s="755" t="s">
        <v>26</v>
      </c>
    </row>
    <row r="7" spans="1:13" ht="17.25">
      <c r="A7" s="837"/>
      <c r="B7" s="1235"/>
      <c r="C7" s="1235"/>
      <c r="D7" s="1235"/>
      <c r="E7" s="836" t="s">
        <v>31</v>
      </c>
      <c r="F7" s="836" t="s">
        <v>32</v>
      </c>
    </row>
    <row r="8" spans="1:13" ht="17.25">
      <c r="A8" s="753"/>
      <c r="B8" s="834" t="s">
        <v>3165</v>
      </c>
      <c r="C8" s="834" t="s">
        <v>194</v>
      </c>
      <c r="D8" s="1243" t="s">
        <v>138</v>
      </c>
      <c r="E8" s="832">
        <v>44351</v>
      </c>
      <c r="F8" s="832">
        <f>E8+40</f>
        <v>44391</v>
      </c>
    </row>
    <row r="9" spans="1:13" ht="17.25">
      <c r="A9" s="753"/>
      <c r="B9" s="834" t="s">
        <v>3164</v>
      </c>
      <c r="C9" s="834" t="s">
        <v>221</v>
      </c>
      <c r="D9" s="1243"/>
      <c r="E9" s="832">
        <f>E8+7</f>
        <v>44358</v>
      </c>
      <c r="F9" s="832">
        <f>E9+40</f>
        <v>44398</v>
      </c>
    </row>
    <row r="10" spans="1:13" ht="17.25">
      <c r="A10" s="753"/>
      <c r="B10" s="834" t="s">
        <v>734</v>
      </c>
      <c r="C10" s="834" t="s">
        <v>200</v>
      </c>
      <c r="D10" s="1243"/>
      <c r="E10" s="832">
        <v>44360</v>
      </c>
      <c r="F10" s="832">
        <f>E10+40</f>
        <v>44400</v>
      </c>
    </row>
    <row r="11" spans="1:13" ht="17.25">
      <c r="A11" s="753"/>
      <c r="B11" s="834" t="s">
        <v>735</v>
      </c>
      <c r="C11" s="834" t="s">
        <v>221</v>
      </c>
      <c r="D11" s="1243"/>
      <c r="E11" s="832">
        <f>E10+7</f>
        <v>44367</v>
      </c>
      <c r="F11" s="832">
        <f>E11+40</f>
        <v>44407</v>
      </c>
    </row>
    <row r="12" spans="1:13" ht="17.25">
      <c r="A12" s="753"/>
      <c r="B12" s="834" t="s">
        <v>3163</v>
      </c>
      <c r="C12" s="834" t="s">
        <v>194</v>
      </c>
      <c r="D12" s="833"/>
      <c r="E12" s="832">
        <f>E11+7</f>
        <v>44374</v>
      </c>
      <c r="F12" s="832">
        <f>E12+40</f>
        <v>44414</v>
      </c>
    </row>
    <row r="13" spans="1:13" s="754" customFormat="1" ht="17.25">
      <c r="A13" s="1224" t="s">
        <v>41</v>
      </c>
      <c r="B13" s="1224"/>
      <c r="C13" s="792"/>
      <c r="D13" s="786"/>
      <c r="E13" s="786"/>
      <c r="F13" s="835"/>
      <c r="G13" s="776"/>
    </row>
    <row r="14" spans="1:13" ht="17.25">
      <c r="A14" s="753"/>
      <c r="B14" s="1234" t="s">
        <v>27</v>
      </c>
      <c r="C14" s="1235" t="s">
        <v>28</v>
      </c>
      <c r="D14" s="1234" t="s">
        <v>8</v>
      </c>
      <c r="E14" s="757" t="s">
        <v>3120</v>
      </c>
      <c r="F14" s="755" t="s">
        <v>158</v>
      </c>
    </row>
    <row r="15" spans="1:13" ht="17.25">
      <c r="A15" s="753"/>
      <c r="B15" s="1234"/>
      <c r="C15" s="1240"/>
      <c r="D15" s="1234"/>
      <c r="E15" s="755" t="s">
        <v>31</v>
      </c>
      <c r="F15" s="755" t="s">
        <v>32</v>
      </c>
      <c r="I15" s="1260"/>
      <c r="J15" s="1261"/>
      <c r="K15" s="1261"/>
      <c r="L15" s="1261"/>
      <c r="M15" s="1261"/>
    </row>
    <row r="16" spans="1:13" ht="18" customHeight="1">
      <c r="A16" s="753"/>
      <c r="B16" s="834" t="s">
        <v>3162</v>
      </c>
      <c r="C16" s="834" t="s">
        <v>2385</v>
      </c>
      <c r="D16" s="1243" t="s">
        <v>244</v>
      </c>
      <c r="E16" s="832">
        <v>44349</v>
      </c>
      <c r="F16" s="832">
        <f>E16+40</f>
        <v>44389</v>
      </c>
      <c r="I16" s="1261"/>
      <c r="J16" s="1261"/>
      <c r="K16" s="1261"/>
      <c r="L16" s="1261"/>
      <c r="M16" s="1261"/>
    </row>
    <row r="17" spans="1:17" ht="18" customHeight="1">
      <c r="A17" s="753"/>
      <c r="B17" s="834" t="s">
        <v>3161</v>
      </c>
      <c r="C17" s="834" t="s">
        <v>2385</v>
      </c>
      <c r="D17" s="1243"/>
      <c r="E17" s="832">
        <f>E16+7</f>
        <v>44356</v>
      </c>
      <c r="F17" s="832">
        <f>E17+40</f>
        <v>44396</v>
      </c>
      <c r="I17" s="1261"/>
      <c r="J17" s="1261"/>
      <c r="K17" s="1261"/>
      <c r="L17" s="1261"/>
      <c r="M17" s="1261"/>
    </row>
    <row r="18" spans="1:17" ht="18" customHeight="1">
      <c r="A18" s="753"/>
      <c r="B18" s="834" t="s">
        <v>3160</v>
      </c>
      <c r="C18" s="834" t="s">
        <v>2385</v>
      </c>
      <c r="D18" s="1243"/>
      <c r="E18" s="832">
        <f>E17+7</f>
        <v>44363</v>
      </c>
      <c r="F18" s="832">
        <f>E18+40</f>
        <v>44403</v>
      </c>
      <c r="I18" s="1261"/>
      <c r="J18" s="1261"/>
      <c r="K18" s="1261"/>
      <c r="L18" s="1261"/>
      <c r="M18" s="1261"/>
    </row>
    <row r="19" spans="1:17" ht="18" customHeight="1">
      <c r="A19" s="753"/>
      <c r="B19" s="834" t="s">
        <v>3159</v>
      </c>
      <c r="C19" s="834" t="s">
        <v>192</v>
      </c>
      <c r="D19" s="1243"/>
      <c r="E19" s="832">
        <f>E18+7</f>
        <v>44370</v>
      </c>
      <c r="F19" s="832">
        <f>E19+40</f>
        <v>44410</v>
      </c>
      <c r="I19" s="1261"/>
      <c r="J19" s="1261"/>
      <c r="K19" s="1261"/>
      <c r="L19" s="1261"/>
      <c r="M19" s="1261"/>
    </row>
    <row r="20" spans="1:17" ht="17.25">
      <c r="A20" s="830" t="s">
        <v>196</v>
      </c>
      <c r="B20" s="834"/>
      <c r="C20" s="834"/>
      <c r="D20" s="833"/>
      <c r="E20" s="832"/>
      <c r="F20" s="832"/>
    </row>
    <row r="21" spans="1:17" s="754" customFormat="1" ht="17.25">
      <c r="A21" s="830" t="s">
        <v>199</v>
      </c>
      <c r="B21" s="831"/>
      <c r="C21" s="831"/>
      <c r="D21" s="830"/>
      <c r="E21" s="830"/>
      <c r="F21" s="829"/>
    </row>
    <row r="22" spans="1:17" s="754" customFormat="1" ht="34.5">
      <c r="A22" s="828"/>
      <c r="B22" s="1226" t="s">
        <v>27</v>
      </c>
      <c r="C22" s="1226" t="s">
        <v>28</v>
      </c>
      <c r="D22" s="1226" t="s">
        <v>8</v>
      </c>
      <c r="E22" s="757" t="s">
        <v>3120</v>
      </c>
      <c r="F22" s="824" t="s">
        <v>199</v>
      </c>
      <c r="G22" s="776"/>
    </row>
    <row r="23" spans="1:17" s="754" customFormat="1" ht="18" thickBot="1">
      <c r="A23" s="828"/>
      <c r="B23" s="1227"/>
      <c r="C23" s="1227"/>
      <c r="D23" s="1227"/>
      <c r="E23" s="824" t="s">
        <v>31</v>
      </c>
      <c r="F23" s="824" t="s">
        <v>32</v>
      </c>
    </row>
    <row r="24" spans="1:17" s="754" customFormat="1" ht="18" thickBot="1">
      <c r="A24" s="828"/>
      <c r="B24" s="768" t="s">
        <v>164</v>
      </c>
      <c r="C24" s="769" t="s">
        <v>3153</v>
      </c>
      <c r="D24" s="1244" t="s">
        <v>2790</v>
      </c>
      <c r="E24" s="750">
        <v>44353</v>
      </c>
      <c r="F24" s="750">
        <f>E24+27</f>
        <v>44380</v>
      </c>
    </row>
    <row r="25" spans="1:17" s="754" customFormat="1" ht="18" thickBot="1">
      <c r="A25" s="828"/>
      <c r="B25" s="768" t="s">
        <v>3152</v>
      </c>
      <c r="C25" s="769" t="s">
        <v>3151</v>
      </c>
      <c r="D25" s="1245"/>
      <c r="E25" s="750">
        <f>E24+7</f>
        <v>44360</v>
      </c>
      <c r="F25" s="750">
        <f>E25+27</f>
        <v>44387</v>
      </c>
    </row>
    <row r="26" spans="1:17" s="754" customFormat="1" ht="18" thickBot="1">
      <c r="A26" s="828"/>
      <c r="B26" s="768" t="s">
        <v>165</v>
      </c>
      <c r="C26" s="769" t="s">
        <v>3150</v>
      </c>
      <c r="D26" s="1245"/>
      <c r="E26" s="750">
        <f>E25+7</f>
        <v>44367</v>
      </c>
      <c r="F26" s="750">
        <f>E26+27</f>
        <v>44394</v>
      </c>
    </row>
    <row r="27" spans="1:17" s="754" customFormat="1" ht="18" thickBot="1">
      <c r="A27" s="828"/>
      <c r="B27" s="768" t="s">
        <v>2341</v>
      </c>
      <c r="C27" s="769" t="s">
        <v>34</v>
      </c>
      <c r="D27" s="1245"/>
      <c r="E27" s="750">
        <f>E26+7</f>
        <v>44374</v>
      </c>
      <c r="F27" s="750">
        <f>E27+27</f>
        <v>44401</v>
      </c>
    </row>
    <row r="28" spans="1:17" s="827" customFormat="1" ht="16.5">
      <c r="A28" s="761" t="s">
        <v>77</v>
      </c>
      <c r="B28" s="761"/>
      <c r="C28" s="761"/>
      <c r="D28" s="761"/>
      <c r="E28" s="761"/>
      <c r="F28" s="761"/>
      <c r="G28" s="763"/>
      <c r="H28" s="823"/>
    </row>
    <row r="29" spans="1:17" s="754" customFormat="1" ht="17.25">
      <c r="A29" s="826" t="s">
        <v>201</v>
      </c>
      <c r="B29" s="826"/>
      <c r="C29" s="826"/>
      <c r="D29" s="826"/>
      <c r="E29" s="761"/>
      <c r="F29" s="761"/>
      <c r="G29" s="776"/>
      <c r="H29" s="823"/>
    </row>
    <row r="30" spans="1:17" ht="17.25">
      <c r="A30" s="753"/>
      <c r="B30" s="1226" t="s">
        <v>3158</v>
      </c>
      <c r="C30" s="1226" t="s">
        <v>28</v>
      </c>
      <c r="D30" s="1226" t="s">
        <v>8</v>
      </c>
      <c r="E30" s="757" t="s">
        <v>3120</v>
      </c>
      <c r="F30" s="824" t="s">
        <v>201</v>
      </c>
      <c r="H30" s="823"/>
      <c r="J30" s="825"/>
      <c r="K30" s="825"/>
      <c r="L30" s="825"/>
      <c r="M30" s="825"/>
      <c r="N30" s="825"/>
      <c r="O30" s="825"/>
      <c r="P30" s="825"/>
      <c r="Q30" s="825"/>
    </row>
    <row r="31" spans="1:17" ht="18" thickBot="1">
      <c r="A31" s="753"/>
      <c r="B31" s="1227"/>
      <c r="C31" s="1227"/>
      <c r="D31" s="1227"/>
      <c r="E31" s="824" t="s">
        <v>31</v>
      </c>
      <c r="F31" s="824" t="s">
        <v>32</v>
      </c>
      <c r="H31" s="823"/>
      <c r="J31" s="1256"/>
      <c r="K31" s="1256"/>
      <c r="L31" s="1262"/>
      <c r="M31" s="1262"/>
      <c r="N31" s="1265"/>
      <c r="O31" s="1265"/>
      <c r="P31" s="1265"/>
      <c r="Q31" s="1254"/>
    </row>
    <row r="32" spans="1:17" ht="18" thickBot="1">
      <c r="A32" s="753"/>
      <c r="B32" s="768" t="s">
        <v>3157</v>
      </c>
      <c r="C32" s="769" t="s">
        <v>3156</v>
      </c>
      <c r="D32" s="1244" t="s">
        <v>138</v>
      </c>
      <c r="E32" s="750">
        <v>44355</v>
      </c>
      <c r="F32" s="750">
        <f>E32+33</f>
        <v>44388</v>
      </c>
      <c r="H32" s="823"/>
      <c r="J32" s="1256"/>
      <c r="K32" s="1256"/>
      <c r="L32" s="1263"/>
      <c r="M32" s="1262"/>
      <c r="N32" s="1265"/>
      <c r="O32" s="1265"/>
      <c r="P32" s="1265"/>
      <c r="Q32" s="1255"/>
    </row>
    <row r="33" spans="1:17" ht="18" thickBot="1">
      <c r="A33" s="753"/>
      <c r="B33" s="768" t="s">
        <v>1265</v>
      </c>
      <c r="C33" s="769" t="s">
        <v>35</v>
      </c>
      <c r="D33" s="1245"/>
      <c r="E33" s="750">
        <f>E32+7</f>
        <v>44362</v>
      </c>
      <c r="F33" s="750">
        <f>E33+33</f>
        <v>44395</v>
      </c>
      <c r="H33" s="823"/>
      <c r="J33" s="1256"/>
      <c r="K33" s="1256"/>
      <c r="L33" s="822"/>
      <c r="M33" s="1262"/>
      <c r="N33" s="1264"/>
      <c r="O33" s="1265"/>
      <c r="P33" s="1265"/>
      <c r="Q33" s="1255"/>
    </row>
    <row r="34" spans="1:17" ht="18" thickBot="1">
      <c r="A34" s="753"/>
      <c r="B34" s="768" t="s">
        <v>2218</v>
      </c>
      <c r="C34" s="769" t="s">
        <v>2217</v>
      </c>
      <c r="D34" s="1245"/>
      <c r="E34" s="750">
        <f>E33+7</f>
        <v>44369</v>
      </c>
      <c r="F34" s="750">
        <f>E34+33</f>
        <v>44402</v>
      </c>
      <c r="J34" s="1256"/>
      <c r="K34" s="1256"/>
      <c r="L34" s="822"/>
      <c r="M34" s="1262"/>
      <c r="N34" s="1264"/>
      <c r="O34" s="1265"/>
      <c r="P34" s="1265"/>
      <c r="Q34" s="1255"/>
    </row>
    <row r="35" spans="1:17" s="793" customFormat="1" ht="18" thickBot="1">
      <c r="A35" s="753"/>
      <c r="B35" s="768" t="s">
        <v>3155</v>
      </c>
      <c r="C35" s="769" t="s">
        <v>2215</v>
      </c>
      <c r="D35" s="1245"/>
      <c r="E35" s="750">
        <f>E34+7</f>
        <v>44376</v>
      </c>
      <c r="F35" s="750">
        <f>E35+33</f>
        <v>44409</v>
      </c>
      <c r="G35" s="743"/>
      <c r="J35" s="822"/>
      <c r="K35" s="822"/>
      <c r="L35" s="822"/>
      <c r="M35" s="821"/>
      <c r="N35" s="820"/>
      <c r="O35" s="819"/>
      <c r="P35" s="819"/>
      <c r="Q35" s="1255"/>
    </row>
    <row r="36" spans="1:17" s="754" customFormat="1" ht="17.25">
      <c r="A36" s="1233" t="s">
        <v>202</v>
      </c>
      <c r="B36" s="1236"/>
      <c r="C36" s="1233"/>
      <c r="D36" s="1233"/>
      <c r="E36" s="1233"/>
      <c r="F36" s="1233"/>
      <c r="G36" s="776"/>
      <c r="J36" s="818"/>
      <c r="K36" s="816"/>
      <c r="L36" s="812"/>
      <c r="M36" s="810"/>
      <c r="N36" s="810"/>
      <c r="O36" s="810"/>
      <c r="P36" s="810"/>
      <c r="Q36" s="1255"/>
    </row>
    <row r="37" spans="1:17" ht="17.25">
      <c r="A37" s="753"/>
      <c r="B37" s="1225" t="s">
        <v>27</v>
      </c>
      <c r="C37" s="1225" t="s">
        <v>28</v>
      </c>
      <c r="D37" s="1225" t="s">
        <v>8</v>
      </c>
      <c r="E37" s="757" t="s">
        <v>3120</v>
      </c>
      <c r="F37" s="785" t="s">
        <v>202</v>
      </c>
      <c r="J37" s="817"/>
      <c r="K37" s="816"/>
      <c r="L37" s="812"/>
      <c r="M37" s="811"/>
      <c r="N37" s="815"/>
      <c r="O37" s="815"/>
      <c r="P37" s="815"/>
      <c r="Q37" s="1255"/>
    </row>
    <row r="38" spans="1:17" ht="18" thickBot="1">
      <c r="A38" s="753"/>
      <c r="B38" s="1225"/>
      <c r="C38" s="1225"/>
      <c r="D38" s="1225"/>
      <c r="E38" s="791" t="s">
        <v>31</v>
      </c>
      <c r="F38" s="755" t="s">
        <v>32</v>
      </c>
      <c r="J38" s="814"/>
      <c r="K38" s="813"/>
      <c r="L38" s="812"/>
      <c r="M38" s="811"/>
      <c r="N38" s="810"/>
      <c r="O38" s="810"/>
      <c r="P38" s="810"/>
      <c r="Q38" s="1255"/>
    </row>
    <row r="39" spans="1:17" ht="24" thickBot="1">
      <c r="A39" s="753"/>
      <c r="B39" s="768" t="s">
        <v>164</v>
      </c>
      <c r="C39" s="769" t="s">
        <v>3153</v>
      </c>
      <c r="D39" s="1244" t="s">
        <v>2790</v>
      </c>
      <c r="E39" s="750">
        <v>44353</v>
      </c>
      <c r="F39" s="750">
        <f>E39+30</f>
        <v>44383</v>
      </c>
      <c r="J39" s="809"/>
      <c r="K39" s="808"/>
      <c r="L39" s="805"/>
      <c r="M39" s="805"/>
      <c r="N39" s="807"/>
      <c r="O39" s="806"/>
      <c r="P39" s="805"/>
      <c r="Q39" s="804"/>
    </row>
    <row r="40" spans="1:17" ht="24" thickBot="1">
      <c r="A40" s="753"/>
      <c r="B40" s="768" t="s">
        <v>3152</v>
      </c>
      <c r="C40" s="769" t="s">
        <v>3151</v>
      </c>
      <c r="D40" s="1245"/>
      <c r="E40" s="750">
        <f>E39+7</f>
        <v>44360</v>
      </c>
      <c r="F40" s="750">
        <f>E40+30</f>
        <v>44390</v>
      </c>
      <c r="J40" s="803"/>
      <c r="K40" s="803"/>
      <c r="L40" s="803"/>
      <c r="M40" s="803"/>
      <c r="N40" s="802"/>
      <c r="O40" s="802"/>
      <c r="P40" s="801"/>
      <c r="Q40" s="800"/>
    </row>
    <row r="41" spans="1:17" ht="18" thickBot="1">
      <c r="A41" s="753"/>
      <c r="B41" s="768" t="s">
        <v>165</v>
      </c>
      <c r="C41" s="769" t="s">
        <v>3150</v>
      </c>
      <c r="D41" s="1245"/>
      <c r="E41" s="750">
        <f>E40+7</f>
        <v>44367</v>
      </c>
      <c r="F41" s="750">
        <f>E41+30</f>
        <v>44397</v>
      </c>
    </row>
    <row r="42" spans="1:17" s="793" customFormat="1" ht="18" thickBot="1">
      <c r="A42" s="753"/>
      <c r="B42" s="768" t="s">
        <v>2341</v>
      </c>
      <c r="C42" s="769" t="s">
        <v>34</v>
      </c>
      <c r="D42" s="1245"/>
      <c r="E42" s="750">
        <f>E41+7</f>
        <v>44374</v>
      </c>
      <c r="F42" s="750">
        <f>E42+30</f>
        <v>44404</v>
      </c>
      <c r="G42" s="743"/>
    </row>
    <row r="43" spans="1:17" s="754" customFormat="1" ht="17.25">
      <c r="A43" s="1224" t="s">
        <v>220</v>
      </c>
      <c r="B43" s="1224"/>
      <c r="C43" s="792"/>
      <c r="D43" s="786"/>
      <c r="E43" s="786"/>
      <c r="F43" s="786"/>
      <c r="G43" s="776"/>
    </row>
    <row r="44" spans="1:17" ht="17.25">
      <c r="A44" s="749"/>
      <c r="B44" s="1225" t="s">
        <v>27</v>
      </c>
      <c r="C44" s="1225" t="s">
        <v>28</v>
      </c>
      <c r="D44" s="1225" t="s">
        <v>8</v>
      </c>
      <c r="E44" s="757" t="s">
        <v>3120</v>
      </c>
      <c r="F44" s="785" t="s">
        <v>3154</v>
      </c>
    </row>
    <row r="45" spans="1:17" ht="18" thickBot="1">
      <c r="A45" s="749"/>
      <c r="B45" s="1225"/>
      <c r="C45" s="1225"/>
      <c r="D45" s="1225"/>
      <c r="E45" s="791" t="s">
        <v>31</v>
      </c>
      <c r="F45" s="755" t="s">
        <v>32</v>
      </c>
    </row>
    <row r="46" spans="1:17" ht="18" thickBot="1">
      <c r="A46" s="749"/>
      <c r="B46" s="768" t="s">
        <v>164</v>
      </c>
      <c r="C46" s="769" t="s">
        <v>3153</v>
      </c>
      <c r="D46" s="1246" t="s">
        <v>2790</v>
      </c>
      <c r="E46" s="767">
        <v>44353</v>
      </c>
      <c r="F46" s="766">
        <f>E46+10</f>
        <v>44363</v>
      </c>
    </row>
    <row r="47" spans="1:17" ht="18" thickBot="1">
      <c r="A47" s="749"/>
      <c r="B47" s="768" t="s">
        <v>3152</v>
      </c>
      <c r="C47" s="769" t="s">
        <v>3151</v>
      </c>
      <c r="D47" s="1247"/>
      <c r="E47" s="767">
        <f>E46+7</f>
        <v>44360</v>
      </c>
      <c r="F47" s="770">
        <f>E47+10</f>
        <v>44370</v>
      </c>
    </row>
    <row r="48" spans="1:17" ht="18" thickBot="1">
      <c r="A48" s="749"/>
      <c r="B48" s="768" t="s">
        <v>165</v>
      </c>
      <c r="C48" s="769" t="s">
        <v>3150</v>
      </c>
      <c r="D48" s="1247"/>
      <c r="E48" s="767">
        <f>E47+7</f>
        <v>44367</v>
      </c>
      <c r="F48" s="770">
        <f>E48+10</f>
        <v>44377</v>
      </c>
    </row>
    <row r="49" spans="1:8" ht="18" thickBot="1">
      <c r="A49" s="749"/>
      <c r="B49" s="768" t="s">
        <v>2341</v>
      </c>
      <c r="C49" s="769" t="s">
        <v>34</v>
      </c>
      <c r="D49" s="1247"/>
      <c r="E49" s="767">
        <f>E48+7</f>
        <v>44374</v>
      </c>
      <c r="F49" s="770">
        <f>E49+10</f>
        <v>44384</v>
      </c>
    </row>
    <row r="50" spans="1:8" s="754" customFormat="1" ht="17.25">
      <c r="A50" s="1224" t="s">
        <v>184</v>
      </c>
      <c r="B50" s="1224"/>
      <c r="C50" s="792"/>
      <c r="D50" s="786"/>
      <c r="E50" s="786"/>
      <c r="F50" s="786"/>
      <c r="G50" s="776"/>
    </row>
    <row r="51" spans="1:8" ht="17.25">
      <c r="A51" s="749"/>
      <c r="B51" s="1225" t="s">
        <v>27</v>
      </c>
      <c r="C51" s="1225" t="s">
        <v>28</v>
      </c>
      <c r="D51" s="1225" t="s">
        <v>8</v>
      </c>
      <c r="E51" s="757" t="s">
        <v>3120</v>
      </c>
      <c r="F51" s="785" t="s">
        <v>184</v>
      </c>
    </row>
    <row r="52" spans="1:8" ht="18" thickBot="1">
      <c r="A52" s="749"/>
      <c r="B52" s="1225"/>
      <c r="C52" s="1225"/>
      <c r="D52" s="1225"/>
      <c r="E52" s="791" t="s">
        <v>31</v>
      </c>
      <c r="F52" s="755" t="s">
        <v>32</v>
      </c>
    </row>
    <row r="53" spans="1:8" ht="18" thickBot="1">
      <c r="A53" s="749"/>
      <c r="B53" s="795" t="s">
        <v>3149</v>
      </c>
      <c r="C53" s="795" t="s">
        <v>641</v>
      </c>
      <c r="D53" s="1246" t="s">
        <v>81</v>
      </c>
      <c r="E53" s="767">
        <v>44352</v>
      </c>
      <c r="F53" s="770">
        <f>E53+10</f>
        <v>44362</v>
      </c>
      <c r="H53" s="798"/>
    </row>
    <row r="54" spans="1:8" ht="18" thickBot="1">
      <c r="A54" s="749"/>
      <c r="B54" s="795" t="s">
        <v>563</v>
      </c>
      <c r="C54" s="795" t="s">
        <v>641</v>
      </c>
      <c r="D54" s="1247"/>
      <c r="E54" s="767">
        <f>E53+7</f>
        <v>44359</v>
      </c>
      <c r="F54" s="770">
        <f>E54+10</f>
        <v>44369</v>
      </c>
      <c r="H54" s="798"/>
    </row>
    <row r="55" spans="1:8" ht="18" thickBot="1">
      <c r="A55" s="749"/>
      <c r="B55" s="795" t="s">
        <v>265</v>
      </c>
      <c r="C55" s="795" t="s">
        <v>905</v>
      </c>
      <c r="D55" s="1247"/>
      <c r="E55" s="767">
        <f>E54+7</f>
        <v>44366</v>
      </c>
      <c r="F55" s="770">
        <f>E55+10</f>
        <v>44376</v>
      </c>
      <c r="H55" s="798"/>
    </row>
    <row r="56" spans="1:8" ht="18" thickBot="1">
      <c r="A56" s="749"/>
      <c r="B56" s="795" t="s">
        <v>3148</v>
      </c>
      <c r="C56" s="795" t="s">
        <v>910</v>
      </c>
      <c r="D56" s="1247"/>
      <c r="E56" s="767">
        <f>E55+7</f>
        <v>44373</v>
      </c>
      <c r="F56" s="770">
        <f>E56+10</f>
        <v>44383</v>
      </c>
      <c r="H56" s="798"/>
    </row>
    <row r="57" spans="1:8" ht="17.25">
      <c r="A57" s="1224" t="s">
        <v>3147</v>
      </c>
      <c r="B57" s="1224"/>
      <c r="C57" s="792"/>
      <c r="D57" s="786"/>
      <c r="E57" s="786"/>
      <c r="F57" s="786"/>
      <c r="H57" s="798"/>
    </row>
    <row r="58" spans="1:8" ht="17.25">
      <c r="A58" s="749"/>
      <c r="B58" s="1225" t="s">
        <v>27</v>
      </c>
      <c r="C58" s="1225" t="s">
        <v>28</v>
      </c>
      <c r="D58" s="1225" t="s">
        <v>8</v>
      </c>
      <c r="E58" s="757" t="s">
        <v>3120</v>
      </c>
      <c r="F58" s="785" t="s">
        <v>184</v>
      </c>
      <c r="H58" s="798"/>
    </row>
    <row r="59" spans="1:8" ht="18" thickBot="1">
      <c r="A59" s="749"/>
      <c r="B59" s="1225"/>
      <c r="C59" s="1225"/>
      <c r="D59" s="1225"/>
      <c r="E59" s="791" t="s">
        <v>31</v>
      </c>
      <c r="F59" s="755" t="s">
        <v>32</v>
      </c>
      <c r="H59" s="798"/>
    </row>
    <row r="60" spans="1:8" ht="18" thickBot="1">
      <c r="A60" s="749"/>
      <c r="B60" s="795" t="s">
        <v>3142</v>
      </c>
      <c r="C60" s="799" t="s">
        <v>3146</v>
      </c>
      <c r="D60" s="1246" t="s">
        <v>138</v>
      </c>
      <c r="E60" s="767">
        <v>44353</v>
      </c>
      <c r="F60" s="770">
        <f>E60+10</f>
        <v>44363</v>
      </c>
      <c r="H60" s="798"/>
    </row>
    <row r="61" spans="1:8" ht="18" thickBot="1">
      <c r="A61" s="749"/>
      <c r="B61" s="795" t="s">
        <v>3145</v>
      </c>
      <c r="C61" s="799" t="s">
        <v>555</v>
      </c>
      <c r="D61" s="1247"/>
      <c r="E61" s="767">
        <f>E60+7</f>
        <v>44360</v>
      </c>
      <c r="F61" s="770">
        <f>E61+10</f>
        <v>44370</v>
      </c>
      <c r="H61" s="798"/>
    </row>
    <row r="62" spans="1:8" ht="18" thickBot="1">
      <c r="A62" s="749"/>
      <c r="B62" s="795" t="s">
        <v>3144</v>
      </c>
      <c r="C62" s="799" t="s">
        <v>3143</v>
      </c>
      <c r="D62" s="1247"/>
      <c r="E62" s="767">
        <f>E61+7</f>
        <v>44367</v>
      </c>
      <c r="F62" s="770">
        <f>E62+10</f>
        <v>44377</v>
      </c>
      <c r="H62" s="798"/>
    </row>
    <row r="63" spans="1:8" ht="18" thickBot="1">
      <c r="A63" s="749"/>
      <c r="B63" s="795" t="s">
        <v>3142</v>
      </c>
      <c r="C63" s="799" t="s">
        <v>3141</v>
      </c>
      <c r="D63" s="1247"/>
      <c r="E63" s="767">
        <f>E62+7</f>
        <v>44374</v>
      </c>
      <c r="F63" s="770">
        <f>E63+10</f>
        <v>44384</v>
      </c>
      <c r="H63" s="798"/>
    </row>
    <row r="64" spans="1:8" s="754" customFormat="1" ht="17.25">
      <c r="A64" s="1224" t="s">
        <v>3140</v>
      </c>
      <c r="B64" s="1224"/>
      <c r="C64" s="792"/>
      <c r="D64" s="786"/>
      <c r="E64" s="786"/>
      <c r="F64" s="786"/>
      <c r="G64" s="776"/>
    </row>
    <row r="65" spans="1:7" s="754" customFormat="1" ht="17.25">
      <c r="A65" s="796"/>
      <c r="B65" s="1225" t="s">
        <v>27</v>
      </c>
      <c r="C65" s="1225" t="s">
        <v>28</v>
      </c>
      <c r="D65" s="1225" t="s">
        <v>8</v>
      </c>
      <c r="E65" s="757" t="s">
        <v>3120</v>
      </c>
      <c r="F65" s="785" t="s">
        <v>2257</v>
      </c>
      <c r="G65" s="776"/>
    </row>
    <row r="66" spans="1:7" s="754" customFormat="1" ht="18" thickBot="1">
      <c r="A66" s="796"/>
      <c r="B66" s="1225"/>
      <c r="C66" s="1225"/>
      <c r="D66" s="1225"/>
      <c r="E66" s="791" t="s">
        <v>31</v>
      </c>
      <c r="F66" s="755" t="s">
        <v>32</v>
      </c>
      <c r="G66" s="776"/>
    </row>
    <row r="67" spans="1:7" s="754" customFormat="1" ht="18" thickBot="1">
      <c r="A67" s="796"/>
      <c r="B67" s="795" t="s">
        <v>261</v>
      </c>
      <c r="C67" s="797" t="s">
        <v>620</v>
      </c>
      <c r="D67" s="1246" t="s">
        <v>138</v>
      </c>
      <c r="E67" s="767">
        <v>44349</v>
      </c>
      <c r="F67" s="770">
        <f>E67+17</f>
        <v>44366</v>
      </c>
      <c r="G67" s="776"/>
    </row>
    <row r="68" spans="1:7" s="754" customFormat="1" ht="18" thickBot="1">
      <c r="A68" s="796"/>
      <c r="B68" s="795" t="s">
        <v>556</v>
      </c>
      <c r="C68" s="794" t="s">
        <v>924</v>
      </c>
      <c r="D68" s="1247"/>
      <c r="E68" s="767">
        <f>E67+7</f>
        <v>44356</v>
      </c>
      <c r="F68" s="770">
        <f>E68+17</f>
        <v>44373</v>
      </c>
      <c r="G68" s="776"/>
    </row>
    <row r="69" spans="1:7" ht="18" thickBot="1">
      <c r="A69" s="749"/>
      <c r="B69" s="795" t="s">
        <v>3139</v>
      </c>
      <c r="C69" s="794" t="s">
        <v>3138</v>
      </c>
      <c r="D69" s="1247"/>
      <c r="E69" s="767">
        <f>E68+7</f>
        <v>44363</v>
      </c>
      <c r="F69" s="770">
        <f>E69+17</f>
        <v>44380</v>
      </c>
    </row>
    <row r="70" spans="1:7" s="793" customFormat="1" ht="18" thickBot="1">
      <c r="A70" s="749"/>
      <c r="B70" s="795" t="s">
        <v>257</v>
      </c>
      <c r="C70" s="794" t="s">
        <v>188</v>
      </c>
      <c r="D70" s="1247"/>
      <c r="E70" s="767">
        <f>E69+7</f>
        <v>44370</v>
      </c>
      <c r="F70" s="770">
        <f>E70+17</f>
        <v>44387</v>
      </c>
      <c r="G70" s="743"/>
    </row>
    <row r="71" spans="1:7" s="754" customFormat="1" ht="17.25">
      <c r="A71" s="1224" t="s">
        <v>3137</v>
      </c>
      <c r="B71" s="1224"/>
      <c r="C71" s="792"/>
      <c r="D71" s="786"/>
      <c r="E71" s="792"/>
      <c r="F71" s="792"/>
      <c r="G71" s="776"/>
    </row>
    <row r="72" spans="1:7" ht="17.25">
      <c r="A72" s="753"/>
      <c r="B72" s="1225" t="s">
        <v>27</v>
      </c>
      <c r="C72" s="1225" t="s">
        <v>28</v>
      </c>
      <c r="D72" s="1225" t="s">
        <v>8</v>
      </c>
      <c r="E72" s="757" t="s">
        <v>3120</v>
      </c>
      <c r="F72" s="785" t="s">
        <v>245</v>
      </c>
    </row>
    <row r="73" spans="1:7" ht="18" thickBot="1">
      <c r="A73" s="753"/>
      <c r="B73" s="1225"/>
      <c r="C73" s="1225"/>
      <c r="D73" s="1225"/>
      <c r="E73" s="791" t="s">
        <v>31</v>
      </c>
      <c r="F73" s="755" t="s">
        <v>32</v>
      </c>
    </row>
    <row r="74" spans="1:7" ht="18" thickBot="1">
      <c r="A74" s="753"/>
      <c r="B74" s="768" t="s">
        <v>207</v>
      </c>
      <c r="C74" s="769" t="s">
        <v>3128</v>
      </c>
      <c r="D74" s="1246" t="s">
        <v>138</v>
      </c>
      <c r="E74" s="767">
        <v>44353</v>
      </c>
      <c r="F74" s="770">
        <f>E74+18</f>
        <v>44371</v>
      </c>
    </row>
    <row r="75" spans="1:7" ht="18" thickBot="1">
      <c r="A75" s="753"/>
      <c r="B75" s="744" t="s">
        <v>3127</v>
      </c>
      <c r="C75" s="769" t="s">
        <v>3126</v>
      </c>
      <c r="D75" s="1247"/>
      <c r="E75" s="767">
        <f>E74+7</f>
        <v>44360</v>
      </c>
      <c r="F75" s="770">
        <f>E75+18</f>
        <v>44378</v>
      </c>
    </row>
    <row r="76" spans="1:7" ht="18" thickBot="1">
      <c r="A76" s="753"/>
      <c r="B76" s="768" t="s">
        <v>3125</v>
      </c>
      <c r="C76" s="769" t="s">
        <v>3124</v>
      </c>
      <c r="D76" s="1247"/>
      <c r="E76" s="767">
        <f>E75+7</f>
        <v>44367</v>
      </c>
      <c r="F76" s="770">
        <f>E76+18</f>
        <v>44385</v>
      </c>
    </row>
    <row r="77" spans="1:7" ht="18" thickBot="1">
      <c r="A77" s="753"/>
      <c r="B77" s="768" t="s">
        <v>3123</v>
      </c>
      <c r="C77" s="768" t="s">
        <v>3122</v>
      </c>
      <c r="D77" s="1247"/>
      <c r="E77" s="767">
        <f>E76+7</f>
        <v>44374</v>
      </c>
      <c r="F77" s="770">
        <f>E77+18</f>
        <v>44392</v>
      </c>
    </row>
    <row r="78" spans="1:7" s="788" customFormat="1" ht="16.5">
      <c r="A78" s="761" t="s">
        <v>112</v>
      </c>
      <c r="B78" s="790"/>
      <c r="C78" s="790"/>
      <c r="D78" s="761"/>
      <c r="E78" s="761"/>
      <c r="F78" s="761"/>
      <c r="G78" s="789"/>
    </row>
    <row r="79" spans="1:7" s="754" customFormat="1" ht="17.25">
      <c r="A79" s="1224" t="s">
        <v>113</v>
      </c>
      <c r="B79" s="1224"/>
      <c r="C79" s="787"/>
      <c r="D79" s="786"/>
      <c r="E79" s="761"/>
      <c r="F79" s="761"/>
    </row>
    <row r="80" spans="1:7" ht="17.25">
      <c r="A80" s="753"/>
      <c r="B80" s="1225" t="s">
        <v>27</v>
      </c>
      <c r="C80" s="1225" t="s">
        <v>28</v>
      </c>
      <c r="D80" s="1225" t="s">
        <v>8</v>
      </c>
      <c r="E80" s="757" t="s">
        <v>3120</v>
      </c>
      <c r="F80" s="785" t="s">
        <v>114</v>
      </c>
      <c r="G80" s="759"/>
    </row>
    <row r="81" spans="1:10" ht="18" thickBot="1">
      <c r="A81" s="753"/>
      <c r="B81" s="1225"/>
      <c r="C81" s="1241"/>
      <c r="D81" s="1241"/>
      <c r="E81" s="757" t="s">
        <v>31</v>
      </c>
      <c r="F81" s="785" t="s">
        <v>32</v>
      </c>
    </row>
    <row r="82" spans="1:10" ht="18" thickBot="1">
      <c r="A82" s="753"/>
      <c r="B82" s="768" t="s">
        <v>3133</v>
      </c>
      <c r="C82" s="769" t="s">
        <v>3136</v>
      </c>
      <c r="D82" s="1250" t="s">
        <v>138</v>
      </c>
      <c r="E82" s="767">
        <v>44354</v>
      </c>
      <c r="F82" s="750">
        <f>E82+25</f>
        <v>44379</v>
      </c>
    </row>
    <row r="83" spans="1:10" ht="18" thickBot="1">
      <c r="A83" s="753"/>
      <c r="B83" s="768" t="s">
        <v>3135</v>
      </c>
      <c r="C83" s="769" t="s">
        <v>3134</v>
      </c>
      <c r="D83" s="1251"/>
      <c r="E83" s="767">
        <f>E82+7</f>
        <v>44361</v>
      </c>
      <c r="F83" s="750">
        <f>E83+25</f>
        <v>44386</v>
      </c>
    </row>
    <row r="84" spans="1:10" ht="18" thickBot="1">
      <c r="A84" s="753"/>
      <c r="B84" s="768" t="s">
        <v>3133</v>
      </c>
      <c r="C84" s="769" t="s">
        <v>3132</v>
      </c>
      <c r="D84" s="1251"/>
      <c r="E84" s="767">
        <f>E83+7</f>
        <v>44368</v>
      </c>
      <c r="F84" s="750">
        <f>E84+25</f>
        <v>44393</v>
      </c>
    </row>
    <row r="85" spans="1:10" ht="18" thickBot="1">
      <c r="A85" s="753"/>
      <c r="B85" s="768" t="s">
        <v>3131</v>
      </c>
      <c r="C85" s="768" t="s">
        <v>1012</v>
      </c>
      <c r="D85" s="1251"/>
      <c r="E85" s="767">
        <f>E84+7</f>
        <v>44375</v>
      </c>
      <c r="F85" s="750">
        <f>E85+25</f>
        <v>44400</v>
      </c>
    </row>
    <row r="86" spans="1:10" s="765" customFormat="1" ht="16.5">
      <c r="A86" s="761" t="s">
        <v>237</v>
      </c>
      <c r="B86" s="761"/>
      <c r="C86" s="761"/>
      <c r="D86" s="761"/>
      <c r="E86" s="761"/>
      <c r="F86" s="761"/>
      <c r="G86" s="763"/>
    </row>
    <row r="87" spans="1:10" s="754" customFormat="1" ht="17.25">
      <c r="A87" s="781" t="s">
        <v>241</v>
      </c>
      <c r="B87" s="779"/>
      <c r="C87" s="779"/>
      <c r="D87" s="778"/>
      <c r="E87" s="761"/>
      <c r="F87" s="761"/>
      <c r="G87" s="776"/>
    </row>
    <row r="88" spans="1:10" ht="18" thickBot="1">
      <c r="A88" s="749"/>
      <c r="B88" s="1225" t="s">
        <v>27</v>
      </c>
      <c r="C88" s="1225" t="s">
        <v>28</v>
      </c>
      <c r="D88" s="1225" t="s">
        <v>8</v>
      </c>
      <c r="E88" s="774" t="s">
        <v>3120</v>
      </c>
      <c r="F88" s="773" t="s">
        <v>241</v>
      </c>
    </row>
    <row r="89" spans="1:10" ht="18" thickBot="1">
      <c r="A89" s="749"/>
      <c r="B89" s="1225"/>
      <c r="C89" s="1225"/>
      <c r="D89" s="1225"/>
      <c r="E89" s="771" t="s">
        <v>31</v>
      </c>
      <c r="F89" s="770" t="s">
        <v>32</v>
      </c>
      <c r="J89" s="1257"/>
    </row>
    <row r="90" spans="1:10" ht="18" thickBot="1">
      <c r="A90" s="749"/>
      <c r="B90" s="752" t="s">
        <v>3130</v>
      </c>
      <c r="C90" s="768" t="s">
        <v>634</v>
      </c>
      <c r="D90" s="1252" t="s">
        <v>99</v>
      </c>
      <c r="E90" s="766">
        <v>44352</v>
      </c>
      <c r="F90" s="770">
        <f>E90+2</f>
        <v>44354</v>
      </c>
      <c r="J90" s="1258"/>
    </row>
    <row r="91" spans="1:10" ht="18" thickBot="1">
      <c r="A91" s="749"/>
      <c r="B91" s="752" t="s">
        <v>3130</v>
      </c>
      <c r="C91" s="768" t="s">
        <v>646</v>
      </c>
      <c r="D91" s="1253"/>
      <c r="E91" s="766">
        <f>E90+7</f>
        <v>44359</v>
      </c>
      <c r="F91" s="770">
        <f>E91+2</f>
        <v>44361</v>
      </c>
      <c r="J91" s="1257"/>
    </row>
    <row r="92" spans="1:10" ht="18" thickBot="1">
      <c r="A92" s="749"/>
      <c r="B92" s="752" t="s">
        <v>3130</v>
      </c>
      <c r="C92" s="768" t="s">
        <v>980</v>
      </c>
      <c r="D92" s="1253"/>
      <c r="E92" s="766">
        <f>E91+7</f>
        <v>44366</v>
      </c>
      <c r="F92" s="770">
        <f>E92+2</f>
        <v>44368</v>
      </c>
      <c r="J92" s="1258"/>
    </row>
    <row r="93" spans="1:10" ht="18" thickBot="1">
      <c r="A93" s="749"/>
      <c r="B93" s="752" t="s">
        <v>3130</v>
      </c>
      <c r="C93" s="768" t="s">
        <v>712</v>
      </c>
      <c r="D93" s="1253"/>
      <c r="E93" s="766">
        <f>E92+7</f>
        <v>44373</v>
      </c>
      <c r="F93" s="770">
        <f>E93+2</f>
        <v>44375</v>
      </c>
      <c r="J93" s="784"/>
    </row>
    <row r="94" spans="1:10" ht="17.25">
      <c r="A94" s="749"/>
      <c r="B94" s="748" t="s">
        <v>3130</v>
      </c>
      <c r="C94" s="782" t="s">
        <v>981</v>
      </c>
      <c r="D94" s="748"/>
      <c r="E94" s="766">
        <f>E93+7</f>
        <v>44380</v>
      </c>
      <c r="F94" s="770">
        <f>E94+2</f>
        <v>44382</v>
      </c>
      <c r="J94" s="784"/>
    </row>
    <row r="95" spans="1:10" s="754" customFormat="1" ht="18" thickBot="1">
      <c r="A95" s="781" t="s">
        <v>242</v>
      </c>
      <c r="B95" s="779"/>
      <c r="C95" s="779"/>
      <c r="D95" s="778"/>
      <c r="E95" s="777"/>
      <c r="F95" s="777"/>
      <c r="G95" s="776"/>
      <c r="J95" s="783"/>
    </row>
    <row r="96" spans="1:10" ht="17.25">
      <c r="A96" s="749"/>
      <c r="B96" s="1225" t="s">
        <v>27</v>
      </c>
      <c r="C96" s="1225" t="s">
        <v>28</v>
      </c>
      <c r="D96" s="1225" t="s">
        <v>8</v>
      </c>
      <c r="E96" s="774" t="s">
        <v>3120</v>
      </c>
      <c r="F96" s="773" t="s">
        <v>242</v>
      </c>
    </row>
    <row r="97" spans="1:7" ht="18" thickBot="1">
      <c r="A97" s="749"/>
      <c r="B97" s="1225"/>
      <c r="C97" s="1225"/>
      <c r="D97" s="1225"/>
      <c r="E97" s="771" t="s">
        <v>31</v>
      </c>
      <c r="F97" s="770" t="s">
        <v>32</v>
      </c>
    </row>
    <row r="98" spans="1:7" ht="18" thickBot="1">
      <c r="A98" s="749"/>
      <c r="B98" s="752" t="s">
        <v>3129</v>
      </c>
      <c r="C98" s="768" t="s">
        <v>634</v>
      </c>
      <c r="D98" s="1259" t="s">
        <v>99</v>
      </c>
      <c r="E98" s="766">
        <v>44321</v>
      </c>
      <c r="F98" s="766">
        <f>E98+2</f>
        <v>44323</v>
      </c>
    </row>
    <row r="99" spans="1:7" ht="18" thickBot="1">
      <c r="A99" s="749"/>
      <c r="B99" s="752" t="s">
        <v>3129</v>
      </c>
      <c r="C99" s="768" t="s">
        <v>646</v>
      </c>
      <c r="D99" s="1259"/>
      <c r="E99" s="766">
        <f>E98+7</f>
        <v>44328</v>
      </c>
      <c r="F99" s="766">
        <f>E99+2</f>
        <v>44330</v>
      </c>
    </row>
    <row r="100" spans="1:7" ht="18" thickBot="1">
      <c r="A100" s="749"/>
      <c r="B100" s="752" t="s">
        <v>3129</v>
      </c>
      <c r="C100" s="768" t="s">
        <v>980</v>
      </c>
      <c r="D100" s="1259"/>
      <c r="E100" s="766">
        <f>E99+7</f>
        <v>44335</v>
      </c>
      <c r="F100" s="766">
        <f>E100+2</f>
        <v>44337</v>
      </c>
    </row>
    <row r="101" spans="1:7" ht="18" thickBot="1">
      <c r="A101" s="749"/>
      <c r="B101" s="752" t="s">
        <v>3129</v>
      </c>
      <c r="C101" s="768" t="s">
        <v>712</v>
      </c>
      <c r="D101" s="1259"/>
      <c r="E101" s="766">
        <f>E100+7</f>
        <v>44342</v>
      </c>
      <c r="F101" s="766">
        <f>E101+2</f>
        <v>44344</v>
      </c>
    </row>
    <row r="102" spans="1:7" ht="17.25">
      <c r="A102" s="749"/>
      <c r="B102" s="752" t="s">
        <v>3129</v>
      </c>
      <c r="C102" s="782" t="s">
        <v>981</v>
      </c>
      <c r="E102" s="766">
        <f>E101+7</f>
        <v>44349</v>
      </c>
      <c r="F102" s="766">
        <f>E102+2</f>
        <v>44351</v>
      </c>
    </row>
    <row r="103" spans="1:7" ht="17.25">
      <c r="A103" s="781" t="s">
        <v>1871</v>
      </c>
      <c r="B103" s="780"/>
      <c r="C103" s="779"/>
      <c r="D103" s="778"/>
      <c r="E103" s="777"/>
      <c r="F103" s="777"/>
      <c r="G103" s="776"/>
    </row>
    <row r="104" spans="1:7" ht="17.25">
      <c r="A104" s="749"/>
      <c r="B104" s="1225" t="s">
        <v>27</v>
      </c>
      <c r="C104" s="1241" t="s">
        <v>28</v>
      </c>
      <c r="D104" s="775" t="s">
        <v>8</v>
      </c>
      <c r="E104" s="774" t="s">
        <v>3120</v>
      </c>
      <c r="F104" s="773" t="s">
        <v>1871</v>
      </c>
    </row>
    <row r="105" spans="1:7" ht="18" thickBot="1">
      <c r="A105" s="749"/>
      <c r="B105" s="1225"/>
      <c r="C105" s="1242"/>
      <c r="D105" s="772"/>
      <c r="E105" s="771" t="s">
        <v>31</v>
      </c>
      <c r="F105" s="770" t="s">
        <v>32</v>
      </c>
    </row>
    <row r="106" spans="1:7" ht="18" thickBot="1">
      <c r="A106" s="749"/>
      <c r="B106" s="768" t="s">
        <v>207</v>
      </c>
      <c r="C106" s="769" t="s">
        <v>3128</v>
      </c>
      <c r="D106" s="1246" t="s">
        <v>195</v>
      </c>
      <c r="E106" s="767">
        <v>44353</v>
      </c>
      <c r="F106" s="766">
        <f>E106+7</f>
        <v>44360</v>
      </c>
    </row>
    <row r="107" spans="1:7" ht="18" thickBot="1">
      <c r="A107" s="749"/>
      <c r="B107" s="768" t="s">
        <v>3127</v>
      </c>
      <c r="C107" s="769" t="s">
        <v>3126</v>
      </c>
      <c r="D107" s="1247"/>
      <c r="E107" s="767">
        <f>E106+7</f>
        <v>44360</v>
      </c>
      <c r="F107" s="766">
        <f>E107+7</f>
        <v>44367</v>
      </c>
    </row>
    <row r="108" spans="1:7" ht="18" thickBot="1">
      <c r="A108" s="749"/>
      <c r="B108" s="768" t="s">
        <v>3125</v>
      </c>
      <c r="C108" s="769" t="s">
        <v>3124</v>
      </c>
      <c r="D108" s="1247"/>
      <c r="E108" s="767">
        <f>E107+7</f>
        <v>44367</v>
      </c>
      <c r="F108" s="766">
        <f>E108+7</f>
        <v>44374</v>
      </c>
    </row>
    <row r="109" spans="1:7" ht="18" thickBot="1">
      <c r="A109" s="749"/>
      <c r="B109" s="768" t="s">
        <v>3123</v>
      </c>
      <c r="C109" s="768" t="s">
        <v>3122</v>
      </c>
      <c r="D109" s="1247"/>
      <c r="E109" s="767">
        <f>E108+7</f>
        <v>44374</v>
      </c>
      <c r="F109" s="766">
        <f>E109+7</f>
        <v>44381</v>
      </c>
    </row>
    <row r="110" spans="1:7" s="765" customFormat="1" ht="17.25">
      <c r="A110" s="761" t="s">
        <v>119</v>
      </c>
      <c r="B110" s="761"/>
      <c r="C110" s="761"/>
      <c r="D110" s="761"/>
      <c r="E110" s="761"/>
      <c r="F110" s="764"/>
      <c r="G110" s="763"/>
    </row>
    <row r="111" spans="1:7" s="762" customFormat="1" ht="17.25">
      <c r="A111" s="761" t="s">
        <v>131</v>
      </c>
      <c r="B111" s="761"/>
      <c r="C111" s="761"/>
      <c r="D111" s="761"/>
      <c r="E111" s="761"/>
      <c r="F111" s="764"/>
      <c r="G111" s="763"/>
    </row>
    <row r="112" spans="1:7" ht="17.25">
      <c r="A112" s="753"/>
      <c r="B112" s="1237" t="s">
        <v>27</v>
      </c>
      <c r="C112" s="1237" t="s">
        <v>28</v>
      </c>
      <c r="D112" s="1235" t="s">
        <v>8</v>
      </c>
      <c r="E112" s="757" t="s">
        <v>3120</v>
      </c>
      <c r="F112" s="755" t="s">
        <v>131</v>
      </c>
      <c r="G112" s="759"/>
    </row>
    <row r="113" spans="1:7" ht="17.25">
      <c r="A113" s="753"/>
      <c r="B113" s="1238"/>
      <c r="C113" s="1238"/>
      <c r="D113" s="1240"/>
      <c r="E113" s="755" t="s">
        <v>31</v>
      </c>
      <c r="F113" s="755" t="s">
        <v>32</v>
      </c>
    </row>
    <row r="114" spans="1:7" ht="17.25">
      <c r="A114" s="753"/>
      <c r="B114" s="752" t="s">
        <v>3115</v>
      </c>
      <c r="C114" s="752" t="s">
        <v>3117</v>
      </c>
      <c r="D114" s="1235" t="s">
        <v>2790</v>
      </c>
      <c r="E114" s="750">
        <v>44352</v>
      </c>
      <c r="F114" s="751">
        <f>E114+40</f>
        <v>44392</v>
      </c>
    </row>
    <row r="115" spans="1:7" ht="17.25">
      <c r="A115" s="753"/>
      <c r="B115" s="752" t="s">
        <v>3115</v>
      </c>
      <c r="C115" s="752" t="s">
        <v>3116</v>
      </c>
      <c r="D115" s="1248"/>
      <c r="E115" s="750">
        <f>E114+7</f>
        <v>44359</v>
      </c>
      <c r="F115" s="751">
        <f>E115+40</f>
        <v>44399</v>
      </c>
    </row>
    <row r="116" spans="1:7" ht="17.25">
      <c r="A116" s="753"/>
      <c r="B116" s="752" t="s">
        <v>3115</v>
      </c>
      <c r="C116" s="752" t="s">
        <v>6</v>
      </c>
      <c r="D116" s="1248"/>
      <c r="E116" s="750">
        <f>E115+7</f>
        <v>44366</v>
      </c>
      <c r="F116" s="751">
        <f>E116+40</f>
        <v>44406</v>
      </c>
    </row>
    <row r="117" spans="1:7" ht="17.25">
      <c r="A117" s="753"/>
      <c r="B117" s="752" t="s">
        <v>3115</v>
      </c>
      <c r="C117" s="752" t="s">
        <v>218</v>
      </c>
      <c r="D117" s="1248"/>
      <c r="E117" s="750">
        <f>E116+7</f>
        <v>44373</v>
      </c>
      <c r="F117" s="751">
        <f>E117+40</f>
        <v>44413</v>
      </c>
    </row>
    <row r="118" spans="1:7" ht="17.25">
      <c r="A118" s="753"/>
      <c r="B118" s="752" t="s">
        <v>3115</v>
      </c>
      <c r="C118" s="752" t="s">
        <v>3114</v>
      </c>
      <c r="D118" s="1248"/>
      <c r="E118" s="750">
        <f>E117+7</f>
        <v>44380</v>
      </c>
      <c r="F118" s="751">
        <f>E118+40</f>
        <v>44420</v>
      </c>
    </row>
    <row r="119" spans="1:7" ht="17.25">
      <c r="A119" s="761" t="s">
        <v>124</v>
      </c>
      <c r="B119" s="761"/>
      <c r="C119" s="761"/>
      <c r="D119" s="761"/>
      <c r="E119" s="761"/>
      <c r="F119" s="760"/>
    </row>
    <row r="120" spans="1:7" s="754" customFormat="1" ht="17.25">
      <c r="A120" s="753"/>
      <c r="B120" s="1237" t="s">
        <v>27</v>
      </c>
      <c r="C120" s="1237" t="s">
        <v>28</v>
      </c>
      <c r="D120" s="1235" t="s">
        <v>8</v>
      </c>
      <c r="E120" s="757" t="s">
        <v>3120</v>
      </c>
      <c r="F120" s="755" t="s">
        <v>124</v>
      </c>
    </row>
    <row r="121" spans="1:7" ht="17.25">
      <c r="A121" s="753"/>
      <c r="B121" s="1238"/>
      <c r="C121" s="1238"/>
      <c r="D121" s="1240"/>
      <c r="E121" s="755" t="s">
        <v>31</v>
      </c>
      <c r="F121" s="755" t="s">
        <v>32</v>
      </c>
      <c r="G121" s="759"/>
    </row>
    <row r="122" spans="1:7" ht="17.25" customHeight="1">
      <c r="A122" s="753"/>
      <c r="B122" s="752" t="s">
        <v>3115</v>
      </c>
      <c r="C122" s="752" t="s">
        <v>3117</v>
      </c>
      <c r="D122" s="1243" t="s">
        <v>2790</v>
      </c>
      <c r="E122" s="750">
        <v>44352</v>
      </c>
      <c r="F122" s="751">
        <f>E122+40</f>
        <v>44392</v>
      </c>
    </row>
    <row r="123" spans="1:7" ht="17.25">
      <c r="A123" s="753"/>
      <c r="B123" s="752" t="s">
        <v>3115</v>
      </c>
      <c r="C123" s="752" t="s">
        <v>3116</v>
      </c>
      <c r="D123" s="1249"/>
      <c r="E123" s="750">
        <f>E122+7</f>
        <v>44359</v>
      </c>
      <c r="F123" s="751">
        <f>E123+40</f>
        <v>44399</v>
      </c>
    </row>
    <row r="124" spans="1:7" ht="17.25">
      <c r="A124" s="753"/>
      <c r="B124" s="752" t="s">
        <v>3115</v>
      </c>
      <c r="C124" s="752" t="s">
        <v>6</v>
      </c>
      <c r="D124" s="1249"/>
      <c r="E124" s="750">
        <f>E123+7</f>
        <v>44366</v>
      </c>
      <c r="F124" s="751">
        <f>E124+40</f>
        <v>44406</v>
      </c>
    </row>
    <row r="125" spans="1:7" ht="17.25">
      <c r="A125" s="753"/>
      <c r="B125" s="752" t="s">
        <v>3115</v>
      </c>
      <c r="C125" s="752" t="s">
        <v>218</v>
      </c>
      <c r="D125" s="1249"/>
      <c r="E125" s="750">
        <f>E124+7</f>
        <v>44373</v>
      </c>
      <c r="F125" s="751">
        <f>E125+40</f>
        <v>44413</v>
      </c>
    </row>
    <row r="126" spans="1:7" ht="17.25">
      <c r="A126" s="753"/>
      <c r="B126" s="752" t="s">
        <v>3115</v>
      </c>
      <c r="C126" s="752" t="s">
        <v>3114</v>
      </c>
      <c r="D126" s="1249"/>
      <c r="E126" s="750">
        <f>E125+7</f>
        <v>44380</v>
      </c>
      <c r="F126" s="751">
        <f>E126+40</f>
        <v>44420</v>
      </c>
    </row>
    <row r="127" spans="1:7" ht="16.5">
      <c r="A127" s="1232" t="s">
        <v>135</v>
      </c>
      <c r="B127" s="1232"/>
      <c r="C127" s="1232"/>
      <c r="D127" s="1232"/>
      <c r="E127" s="1232"/>
      <c r="F127" s="1232"/>
      <c r="G127" s="758"/>
    </row>
    <row r="128" spans="1:7" ht="12.75" customHeight="1">
      <c r="A128" s="1233" t="s">
        <v>3121</v>
      </c>
      <c r="B128" s="1233"/>
      <c r="C128" s="1233"/>
      <c r="D128" s="1233"/>
      <c r="E128" s="1233"/>
      <c r="F128" s="1233"/>
      <c r="G128" s="758"/>
    </row>
    <row r="129" spans="1:7" ht="17.25" hidden="1">
      <c r="A129" s="753"/>
      <c r="B129" s="1239" t="s">
        <v>27</v>
      </c>
      <c r="C129" s="1239" t="s">
        <v>28</v>
      </c>
      <c r="D129" s="1234" t="s">
        <v>8</v>
      </c>
      <c r="E129" s="757" t="s">
        <v>3120</v>
      </c>
      <c r="F129" s="756" t="s">
        <v>137</v>
      </c>
    </row>
    <row r="130" spans="1:7" ht="17.25">
      <c r="A130" s="753"/>
      <c r="B130" s="1239"/>
      <c r="C130" s="1239"/>
      <c r="D130" s="1235"/>
      <c r="E130" s="755" t="s">
        <v>31</v>
      </c>
      <c r="F130" s="755" t="s">
        <v>3119</v>
      </c>
      <c r="G130" s="755" t="s">
        <v>3118</v>
      </c>
    </row>
    <row r="131" spans="1:7" ht="17.25">
      <c r="A131" s="753"/>
      <c r="B131" s="752" t="s">
        <v>3115</v>
      </c>
      <c r="C131" s="752" t="s">
        <v>3117</v>
      </c>
      <c r="D131" s="1243" t="s">
        <v>2790</v>
      </c>
      <c r="E131" s="750">
        <v>44352</v>
      </c>
      <c r="F131" s="751">
        <f>E131+40</f>
        <v>44392</v>
      </c>
      <c r="G131" s="750">
        <f>E131+30</f>
        <v>44382</v>
      </c>
    </row>
    <row r="132" spans="1:7" s="754" customFormat="1" ht="17.25">
      <c r="A132" s="753"/>
      <c r="B132" s="752" t="s">
        <v>3115</v>
      </c>
      <c r="C132" s="752" t="s">
        <v>3116</v>
      </c>
      <c r="D132" s="1249"/>
      <c r="E132" s="750">
        <f>E131+7</f>
        <v>44359</v>
      </c>
      <c r="F132" s="751">
        <f>E132+40</f>
        <v>44399</v>
      </c>
      <c r="G132" s="750">
        <f>G131+7</f>
        <v>44389</v>
      </c>
    </row>
    <row r="133" spans="1:7" ht="17.25">
      <c r="A133" s="753"/>
      <c r="B133" s="752" t="s">
        <v>3115</v>
      </c>
      <c r="C133" s="752" t="s">
        <v>6</v>
      </c>
      <c r="D133" s="1249"/>
      <c r="E133" s="750">
        <f>E132+7</f>
        <v>44366</v>
      </c>
      <c r="F133" s="751">
        <f>E133+40</f>
        <v>44406</v>
      </c>
      <c r="G133" s="750">
        <f>G132+7</f>
        <v>44396</v>
      </c>
    </row>
    <row r="134" spans="1:7" ht="17.25">
      <c r="B134" s="752" t="s">
        <v>3115</v>
      </c>
      <c r="C134" s="752" t="s">
        <v>218</v>
      </c>
      <c r="D134" s="1249"/>
      <c r="E134" s="750">
        <f>E133+7</f>
        <v>44373</v>
      </c>
      <c r="F134" s="751">
        <f>E134+40</f>
        <v>44413</v>
      </c>
      <c r="G134" s="750">
        <f>G133+7</f>
        <v>44403</v>
      </c>
    </row>
    <row r="135" spans="1:7" ht="17.25">
      <c r="B135" s="752" t="s">
        <v>3115</v>
      </c>
      <c r="C135" s="752" t="s">
        <v>3114</v>
      </c>
      <c r="D135" s="1249"/>
      <c r="E135" s="750">
        <f>E134+7</f>
        <v>44380</v>
      </c>
      <c r="F135" s="751">
        <f>E135+40</f>
        <v>44420</v>
      </c>
      <c r="G135" s="750">
        <f>G134+7</f>
        <v>44410</v>
      </c>
    </row>
    <row r="136" spans="1:7">
      <c r="B136" s="743"/>
      <c r="C136" s="743"/>
      <c r="E136" s="743"/>
      <c r="F136" s="743"/>
    </row>
    <row r="137" spans="1:7">
      <c r="B137" s="743"/>
      <c r="C137" s="743"/>
      <c r="E137" s="743"/>
      <c r="F137" s="743"/>
    </row>
    <row r="138" spans="1:7" ht="17.25">
      <c r="A138" s="749"/>
      <c r="B138" s="743"/>
      <c r="C138" s="743"/>
      <c r="E138" s="743"/>
      <c r="F138" s="743"/>
    </row>
    <row r="139" spans="1:7">
      <c r="B139" s="743"/>
      <c r="C139" s="743"/>
      <c r="E139" s="743"/>
      <c r="F139" s="743"/>
    </row>
    <row r="140" spans="1:7">
      <c r="B140" s="743"/>
      <c r="C140" s="743"/>
      <c r="E140" s="743"/>
      <c r="F140" s="743"/>
    </row>
    <row r="141" spans="1:7">
      <c r="B141" s="743"/>
      <c r="C141" s="743"/>
      <c r="E141" s="743"/>
      <c r="F141" s="743"/>
    </row>
    <row r="142" spans="1:7">
      <c r="B142" s="743"/>
      <c r="C142" s="743"/>
      <c r="E142" s="743"/>
      <c r="F142" s="743"/>
    </row>
    <row r="143" spans="1:7">
      <c r="B143" s="743"/>
      <c r="C143" s="743"/>
      <c r="E143" s="743"/>
      <c r="F143" s="743"/>
    </row>
    <row r="144" spans="1:7">
      <c r="B144" s="743"/>
      <c r="C144" s="743"/>
      <c r="E144" s="743"/>
      <c r="F144" s="743"/>
    </row>
    <row r="145" spans="2:6" s="743" customFormat="1" ht="17.25">
      <c r="B145" s="748"/>
      <c r="C145" s="748"/>
      <c r="D145" s="747"/>
      <c r="E145" s="746"/>
      <c r="F145" s="746"/>
    </row>
  </sheetData>
  <mergeCells count="95">
    <mergeCell ref="I15:M19"/>
    <mergeCell ref="L31:L32"/>
    <mergeCell ref="M31:M34"/>
    <mergeCell ref="N33:N34"/>
    <mergeCell ref="O33:O34"/>
    <mergeCell ref="N31:P31"/>
    <mergeCell ref="N32:P32"/>
    <mergeCell ref="Q31:Q38"/>
    <mergeCell ref="D129:D130"/>
    <mergeCell ref="D131:D135"/>
    <mergeCell ref="J31:J34"/>
    <mergeCell ref="J89:J90"/>
    <mergeCell ref="J91:J92"/>
    <mergeCell ref="K31:K34"/>
    <mergeCell ref="D98:D101"/>
    <mergeCell ref="D106:D109"/>
    <mergeCell ref="D112:D113"/>
    <mergeCell ref="P33:P34"/>
    <mergeCell ref="D120:D121"/>
    <mergeCell ref="D122:D126"/>
    <mergeCell ref="D74:D77"/>
    <mergeCell ref="D80:D81"/>
    <mergeCell ref="D82:D85"/>
    <mergeCell ref="D88:D89"/>
    <mergeCell ref="D90:D93"/>
    <mergeCell ref="D96:D97"/>
    <mergeCell ref="D60:D63"/>
    <mergeCell ref="D65:D66"/>
    <mergeCell ref="D67:D70"/>
    <mergeCell ref="D72:D73"/>
    <mergeCell ref="D114:D118"/>
    <mergeCell ref="C120:C121"/>
    <mergeCell ref="C129:C130"/>
    <mergeCell ref="D6:D7"/>
    <mergeCell ref="D8:D11"/>
    <mergeCell ref="D14:D15"/>
    <mergeCell ref="D16:D19"/>
    <mergeCell ref="D22:D23"/>
    <mergeCell ref="D24:D27"/>
    <mergeCell ref="D32:D35"/>
    <mergeCell ref="D37:D38"/>
    <mergeCell ref="D39:D42"/>
    <mergeCell ref="D44:D45"/>
    <mergeCell ref="D46:D49"/>
    <mergeCell ref="D51:D52"/>
    <mergeCell ref="D53:D56"/>
    <mergeCell ref="D58:D59"/>
    <mergeCell ref="B120:B121"/>
    <mergeCell ref="B129:B130"/>
    <mergeCell ref="C6:C7"/>
    <mergeCell ref="C14:C15"/>
    <mergeCell ref="C22:C23"/>
    <mergeCell ref="C30:C31"/>
    <mergeCell ref="C37:C38"/>
    <mergeCell ref="C44:C45"/>
    <mergeCell ref="C58:C59"/>
    <mergeCell ref="C65:C66"/>
    <mergeCell ref="C72:C73"/>
    <mergeCell ref="C80:C81"/>
    <mergeCell ref="C88:C89"/>
    <mergeCell ref="C96:C97"/>
    <mergeCell ref="C104:C105"/>
    <mergeCell ref="C112:C113"/>
    <mergeCell ref="A64:B64"/>
    <mergeCell ref="A71:B71"/>
    <mergeCell ref="A79:B79"/>
    <mergeCell ref="B104:B105"/>
    <mergeCell ref="B112:B113"/>
    <mergeCell ref="A127:F127"/>
    <mergeCell ref="A128:F128"/>
    <mergeCell ref="B6:B7"/>
    <mergeCell ref="B14:B15"/>
    <mergeCell ref="B22:B23"/>
    <mergeCell ref="B30:B31"/>
    <mergeCell ref="B37:B38"/>
    <mergeCell ref="A36:F36"/>
    <mergeCell ref="A43:B43"/>
    <mergeCell ref="A50:B50"/>
    <mergeCell ref="B58:B59"/>
    <mergeCell ref="B65:B66"/>
    <mergeCell ref="B72:B73"/>
    <mergeCell ref="B80:B81"/>
    <mergeCell ref="B88:B89"/>
    <mergeCell ref="B96:B97"/>
    <mergeCell ref="D30:D31"/>
    <mergeCell ref="A1:F1"/>
    <mergeCell ref="B2:E2"/>
    <mergeCell ref="B3:F3"/>
    <mergeCell ref="A4:B4"/>
    <mergeCell ref="A5:B5"/>
    <mergeCell ref="A13:B13"/>
    <mergeCell ref="A57:B57"/>
    <mergeCell ref="B44:B45"/>
    <mergeCell ref="B51:B52"/>
    <mergeCell ref="C51:C52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2021-05-27T07:35:51Z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